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walters\Dropbox\Backups\GCM\LTEMP options\"/>
    </mc:Choice>
  </mc:AlternateContent>
  <xr:revisionPtr revIDLastSave="0" documentId="13_ncr:1_{0BBA74FD-DF4D-44F0-A7C0-05998602E552}" xr6:coauthVersionLast="36" xr6:coauthVersionMax="36" xr10:uidLastSave="{00000000-0000-0000-0000-000000000000}"/>
  <bookViews>
    <workbookView xWindow="0" yWindow="0" windowWidth="16524" windowHeight="7524" activeTab="1" xr2:uid="{C74523D5-C62A-4C32-BD78-9D340FBA8661}"/>
  </bookViews>
  <sheets>
    <sheet name="pars" sheetId="7" r:id="rId1"/>
    <sheet name="invasion BH" sheetId="1" r:id="rId2"/>
    <sheet name="invasion Ricker" sheetId="9" r:id="rId3"/>
    <sheet name="intrinsic growth rate" sheetId="8" r:id="rId4"/>
    <sheet name="age table" sheetId="10" r:id="rId5"/>
  </sheets>
  <definedNames>
    <definedName name="age" localSheetId="3">'intrinsic growth rate'!$L$1:$AE$1</definedName>
    <definedName name="age" localSheetId="2">'invasion Ricker'!$G$1:$Z$1</definedName>
    <definedName name="age">'invasion BH'!$G$1:$Z$1</definedName>
    <definedName name="ahm">pars!$B$8</definedName>
    <definedName name="ahv">pars!$B$7</definedName>
    <definedName name="ainc" localSheetId="3">#REF!</definedName>
    <definedName name="ainc" localSheetId="2">#REF!</definedName>
    <definedName name="ainc">#REF!</definedName>
    <definedName name="asl">pars!$B$9</definedName>
    <definedName name="Binc" localSheetId="3">#REF!</definedName>
    <definedName name="Binc" localSheetId="2">#REF!</definedName>
    <definedName name="Binc">#REF!</definedName>
    <definedName name="bmin" localSheetId="3">#REF!</definedName>
    <definedName name="bmin" localSheetId="2">#REF!</definedName>
    <definedName name="bmin">#REF!</definedName>
    <definedName name="CR" localSheetId="3">'intrinsic growth rate'!$B$14</definedName>
    <definedName name="CR" localSheetId="1">'invasion BH'!$B$9</definedName>
    <definedName name="CR" localSheetId="2">'invasion Ricker'!$B$9</definedName>
    <definedName name="CR">pars!#REF!</definedName>
    <definedName name="cslope" localSheetId="3">#REF!</definedName>
    <definedName name="cslope" localSheetId="2">#REF!</definedName>
    <definedName name="cslope">#REF!</definedName>
    <definedName name="Cullrate" localSheetId="3">'intrinsic growth rate'!$B$19</definedName>
    <definedName name="Cullrate" localSheetId="2">'invasion Ricker'!$B$14</definedName>
    <definedName name="Cullrate">'invasion BH'!$B$14</definedName>
    <definedName name="epro" localSheetId="3">'intrinsic growth rate'!$B$10</definedName>
    <definedName name="epro" localSheetId="2">'invasion Ricker'!$B$5</definedName>
    <definedName name="epro">'invasion BH'!$B$5</definedName>
    <definedName name="fec" localSheetId="3">'intrinsic growth rate'!$B$9</definedName>
    <definedName name="fec" localSheetId="2">'invasion Ricker'!$B$4</definedName>
    <definedName name="fec">'invasion BH'!$B$4</definedName>
    <definedName name="initR" localSheetId="3">'intrinsic growth rate'!$L$8:$AE$8</definedName>
    <definedName name="initR" localSheetId="2">'invasion Ricker'!$G$8:$Z$8</definedName>
    <definedName name="initR">'invasion BH'!$G$8:$Z$8</definedName>
    <definedName name="Lf" localSheetId="3">'intrinsic growth rate'!$L$7:$AE$7</definedName>
    <definedName name="Lf" localSheetId="2">'invasion Ricker'!$G$7:$Z$7</definedName>
    <definedName name="Lf">'invasion BH'!$G$7:$Z$7</definedName>
    <definedName name="Lo" localSheetId="3">'intrinsic growth rate'!$L$5:$AE$5</definedName>
    <definedName name="Lo" localSheetId="2">'invasion Ricker'!$G$5:$Z$5</definedName>
    <definedName name="Lo">'invasion BH'!$G$5:$Z$5</definedName>
    <definedName name="Lpow" localSheetId="3">'intrinsic growth rate'!$B$8</definedName>
    <definedName name="Lpow" localSheetId="2">'invasion Ricker'!$B$3</definedName>
    <definedName name="Lpow">'invasion BH'!$B$3</definedName>
    <definedName name="Madult" localSheetId="3">'intrinsic growth rate'!$B$7</definedName>
    <definedName name="Madult" localSheetId="2">'invasion Ricker'!$B$2</definedName>
    <definedName name="Madult">'invasion BH'!$B$2</definedName>
    <definedName name="mat" localSheetId="3">'intrinsic growth rate'!$L$4:$AE$4</definedName>
    <definedName name="mat" localSheetId="2">'invasion Ricker'!$G$4:$Z$4</definedName>
    <definedName name="mat">'invasion BH'!$G$4:$Z$4</definedName>
    <definedName name="maxy" localSheetId="3">#REF!</definedName>
    <definedName name="maxy" localSheetId="2">#REF!</definedName>
    <definedName name="maxy">#REF!</definedName>
    <definedName name="mwt" localSheetId="3">'intrinsic growth rate'!$L$6:$AE$6</definedName>
    <definedName name="mwt" localSheetId="2">'invasion Ricker'!$G$6:$Z$6</definedName>
    <definedName name="mwt">'invasion BH'!$G$6:$Z$6</definedName>
    <definedName name="normseq" localSheetId="3">'intrinsic growth rate'!$B$16</definedName>
    <definedName name="normseq" localSheetId="2">'invasion Ricker'!$B$11</definedName>
    <definedName name="normseq">'invasion BH'!$B$11</definedName>
    <definedName name="pbig">pars!$B$23</definedName>
    <definedName name="popr">'intrinsic growth rate'!$B$30</definedName>
    <definedName name="Rbig">pars!$B$17</definedName>
    <definedName name="reca" localSheetId="3">'intrinsic growth rate'!$B$23</definedName>
    <definedName name="reca" localSheetId="2">'invasion Ricker'!$B$17</definedName>
    <definedName name="reca">'invasion BH'!$B$17</definedName>
    <definedName name="recb" localSheetId="3">'intrinsic growth rate'!$B$24</definedName>
    <definedName name="recb" localSheetId="2">'invasion Ricker'!$B$18</definedName>
    <definedName name="recb">'invasion BH'!$B$18</definedName>
    <definedName name="rho">pars!$B$19</definedName>
    <definedName name="Rinit" localSheetId="3">'intrinsic growth rate'!$B$18</definedName>
    <definedName name="Rinit" localSheetId="2">'invasion Ricker'!$B$13</definedName>
    <definedName name="Rinit">'invasion BH'!$B$13</definedName>
    <definedName name="Rmult" localSheetId="3">'intrinsic growth rate'!$AM$12:$AM$211</definedName>
    <definedName name="Rmult" localSheetId="2">'invasion Ricker'!$AG$12:$AG$211</definedName>
    <definedName name="Rmult">'invasion BH'!$AG$12:$AG$211</definedName>
    <definedName name="Rmultlow" localSheetId="3">'intrinsic growth rate'!#REF!</definedName>
    <definedName name="Rmultlow" localSheetId="2">'invasion Ricker'!#REF!</definedName>
    <definedName name="Rmultlow" localSheetId="0">pars!$B$22</definedName>
    <definedName name="Rmultlow">'invasion BH'!#REF!</definedName>
    <definedName name="Ro">pars!$B$5</definedName>
    <definedName name="sage" localSheetId="3">'intrinsic growth rate'!$L$10:$AE$10</definedName>
    <definedName name="sage" localSheetId="2">'invasion Ricker'!$G$10:$Z$10</definedName>
    <definedName name="sage">'invasion BH'!$G$10:$Z$10</definedName>
    <definedName name="sbro" localSheetId="3">'intrinsic growth rate'!$B$10</definedName>
    <definedName name="sbro" localSheetId="2">'invasion Ricker'!$B$5</definedName>
    <definedName name="sbro">'invasion BH'!$B$5</definedName>
    <definedName name="sdo" localSheetId="3">#REF!</definedName>
    <definedName name="sdo" localSheetId="2">#REF!</definedName>
    <definedName name="sdo">#REF!</definedName>
    <definedName name="sdr" localSheetId="3">'intrinsic growth rate'!$B$17</definedName>
    <definedName name="sdr" localSheetId="2">'invasion Ricker'!$B$12</definedName>
    <definedName name="sdr">'invasion BH'!$B$12</definedName>
    <definedName name="sdu" localSheetId="3">#REF!</definedName>
    <definedName name="sdu" localSheetId="2">#REF!</definedName>
    <definedName name="sdu">#REF!</definedName>
    <definedName name="solver_adj" localSheetId="3" hidden="1">'intrinsic growth rate'!$J$12:$J$211</definedName>
    <definedName name="solver_adj" localSheetId="1" hidden="1">'invasion BH'!$E$12:$E$211</definedName>
    <definedName name="solver_adj" localSheetId="2" hidden="1">'invasion Ricker'!$E$12:$E$211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lhs1" localSheetId="3" hidden="1">'intrinsic growth rate'!$J$12:$J$211</definedName>
    <definedName name="solver_lhs1" localSheetId="1" hidden="1">'invasion BH'!$E$12:$E$211</definedName>
    <definedName name="solver_lhs1" localSheetId="2" hidden="1">'invasion Ricker'!$E$12:$E$211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um" localSheetId="3" hidden="1">1</definedName>
    <definedName name="solver_num" localSheetId="1" hidden="1">1</definedName>
    <definedName name="solver_num" localSheetId="2" hidden="1">1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opt" localSheetId="3" hidden="1">'intrinsic growth rate'!$B$28</definedName>
    <definedName name="solver_opt" localSheetId="1" hidden="1">'invasion BH'!$B$27</definedName>
    <definedName name="solver_opt" localSheetId="2" hidden="1">'invasion Ricker'!$B$27</definedName>
    <definedName name="solver_pre" localSheetId="3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1" hidden="1">1</definedName>
    <definedName name="solver_rbv" localSheetId="2" hidden="1">1</definedName>
    <definedName name="solver_rel1" localSheetId="3" hidden="1">1</definedName>
    <definedName name="solver_rel1" localSheetId="1" hidden="1">1</definedName>
    <definedName name="solver_rel1" localSheetId="2" hidden="1">1</definedName>
    <definedName name="solver_rhs1" localSheetId="3" hidden="1">1</definedName>
    <definedName name="solver_rhs1" localSheetId="1" hidden="1">1</definedName>
    <definedName name="solver_rhs1" localSheetId="2" hidden="1">1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scl" localSheetId="3" hidden="1">1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1" hidden="1">0.01</definedName>
    <definedName name="solver_tol" localSheetId="2" hidden="1">0.01</definedName>
    <definedName name="solver_typ" localSheetId="3" hidden="1">1</definedName>
    <definedName name="solver_typ" localSheetId="1" hidden="1">1</definedName>
    <definedName name="solver_typ" localSheetId="2" hidden="1">1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1" hidden="1">3</definedName>
    <definedName name="solver_ver" localSheetId="2" hidden="1">3</definedName>
    <definedName name="Su">pars!$B$6</definedName>
    <definedName name="uab" localSheetId="3">#REF!</definedName>
    <definedName name="uab" localSheetId="2">#REF!</definedName>
    <definedName name="uab">#REF!</definedName>
    <definedName name="uage" localSheetId="3">#REF!</definedName>
    <definedName name="uage" localSheetId="2">#REF!</definedName>
    <definedName name="uage">#REF!</definedName>
    <definedName name="Umax">pars!$B$14</definedName>
    <definedName name="uo">pars!$B$12</definedName>
    <definedName name="Upow" localSheetId="3">#REF!</definedName>
    <definedName name="Upow" localSheetId="2">#REF!</definedName>
    <definedName name="Upow">#REF!</definedName>
    <definedName name="Ut" localSheetId="3">'intrinsic growth rate'!$J$12:$J$211</definedName>
    <definedName name="Ut" localSheetId="2">'invasion Ricker'!$E$12:$E$211</definedName>
    <definedName name="Ut">'invasion BH'!$E$12:$E$211</definedName>
    <definedName name="Utility" localSheetId="3">#REF!</definedName>
    <definedName name="Utility" localSheetId="2">#REF!</definedName>
    <definedName name="Utility">#REF!</definedName>
    <definedName name="vbk">pars!$B$10</definedName>
    <definedName name="vul" localSheetId="3">'intrinsic growth rate'!$L$2:$AE$2</definedName>
    <definedName name="vul" localSheetId="2">'invasion Ricker'!$G$2:$Z$2</definedName>
    <definedName name="vul">'invasion BH'!$G$2:$Z$2</definedName>
    <definedName name="whalf" localSheetId="3">#REF!</definedName>
    <definedName name="whalf" localSheetId="2">#REF!</definedName>
    <definedName name="whalf">#REF!</definedName>
    <definedName name="wslope" localSheetId="3">#REF!</definedName>
    <definedName name="wslope" localSheetId="2">#REF!</definedName>
    <definedName name="wslope">#REF!</definedName>
    <definedName name="wt" localSheetId="3">'intrinsic growth rate'!$L$3:$AE$3</definedName>
    <definedName name="wt" localSheetId="2">'invasion Ricker'!$G$3:$Z$3</definedName>
    <definedName name="wt">'invasion BH'!$G$3:$Z$3</definedName>
    <definedName name="Ycap" localSheetId="3">#REF!</definedName>
    <definedName name="Ycap" localSheetId="2">#REF!</definedName>
    <definedName name="Ycap">#REF!</definedName>
    <definedName name="Yield" localSheetId="3">#REF!</definedName>
    <definedName name="Yield" localSheetId="2">#REF!</definedName>
    <definedName name="Yield">#REF!</definedName>
    <definedName name="yrbetween" localSheetId="3">'intrinsic growth rate'!$B$15</definedName>
    <definedName name="yrbetween" localSheetId="1">'invasion BH'!$B$10</definedName>
    <definedName name="yrbetween" localSheetId="2">'invasion Ricker'!$B$10</definedName>
    <definedName name="yrbetween">pars!$B$18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0" i="1"/>
  <c r="G3" i="1" l="1"/>
  <c r="I50" i="8" l="1"/>
  <c r="I51" i="8"/>
  <c r="I52" i="8"/>
  <c r="I53" i="8"/>
  <c r="I49" i="8"/>
  <c r="B57" i="8"/>
  <c r="B58" i="8"/>
  <c r="B59" i="8"/>
  <c r="B56" i="8"/>
  <c r="C50" i="8"/>
  <c r="D50" i="8"/>
  <c r="E50" i="8"/>
  <c r="F50" i="8"/>
  <c r="G50" i="8"/>
  <c r="H50" i="8"/>
  <c r="C51" i="8"/>
  <c r="D51" i="8"/>
  <c r="E51" i="8"/>
  <c r="F51" i="8"/>
  <c r="G51" i="8"/>
  <c r="H51" i="8"/>
  <c r="C52" i="8"/>
  <c r="D52" i="8"/>
  <c r="E52" i="8"/>
  <c r="F52" i="8"/>
  <c r="G52" i="8"/>
  <c r="H52" i="8"/>
  <c r="C53" i="8"/>
  <c r="D53" i="8"/>
  <c r="E53" i="8"/>
  <c r="F53" i="8"/>
  <c r="G53" i="8"/>
  <c r="H53" i="8"/>
  <c r="D49" i="8"/>
  <c r="E49" i="8"/>
  <c r="F49" i="8"/>
  <c r="G49" i="8"/>
  <c r="H49" i="8"/>
  <c r="C49" i="8"/>
  <c r="AI211" i="9" l="1"/>
  <c r="AH211" i="9"/>
  <c r="E211" i="9"/>
  <c r="AE211" i="9" s="1"/>
  <c r="AI210" i="9"/>
  <c r="AH210" i="9"/>
  <c r="E210" i="9"/>
  <c r="AE210" i="9" s="1"/>
  <c r="AI209" i="9"/>
  <c r="AH209" i="9"/>
  <c r="E209" i="9"/>
  <c r="AE209" i="9" s="1"/>
  <c r="AI208" i="9"/>
  <c r="AH208" i="9"/>
  <c r="E208" i="9"/>
  <c r="AI207" i="9"/>
  <c r="AH207" i="9"/>
  <c r="E207" i="9"/>
  <c r="AE207" i="9" s="1"/>
  <c r="AI206" i="9"/>
  <c r="AH206" i="9"/>
  <c r="E206" i="9"/>
  <c r="AI205" i="9"/>
  <c r="AH205" i="9"/>
  <c r="E205" i="9"/>
  <c r="AE205" i="9" s="1"/>
  <c r="AI204" i="9"/>
  <c r="AH204" i="9"/>
  <c r="E204" i="9"/>
  <c r="AE204" i="9" s="1"/>
  <c r="AI203" i="9"/>
  <c r="AH203" i="9"/>
  <c r="E203" i="9"/>
  <c r="AI202" i="9"/>
  <c r="AH202" i="9"/>
  <c r="E202" i="9"/>
  <c r="AE202" i="9" s="1"/>
  <c r="AI201" i="9"/>
  <c r="AH201" i="9"/>
  <c r="E201" i="9"/>
  <c r="AE201" i="9" s="1"/>
  <c r="AI200" i="9"/>
  <c r="AH200" i="9"/>
  <c r="E200" i="9"/>
  <c r="AE200" i="9" s="1"/>
  <c r="AI199" i="9"/>
  <c r="AH199" i="9"/>
  <c r="E199" i="9"/>
  <c r="AE199" i="9" s="1"/>
  <c r="AI198" i="9"/>
  <c r="AH198" i="9"/>
  <c r="E198" i="9"/>
  <c r="AE198" i="9" s="1"/>
  <c r="AI197" i="9"/>
  <c r="AH197" i="9"/>
  <c r="E197" i="9"/>
  <c r="AE197" i="9" s="1"/>
  <c r="AI196" i="9"/>
  <c r="AH196" i="9"/>
  <c r="E196" i="9"/>
  <c r="AI195" i="9"/>
  <c r="AH195" i="9"/>
  <c r="E195" i="9"/>
  <c r="AE195" i="9" s="1"/>
  <c r="AI194" i="9"/>
  <c r="AH194" i="9"/>
  <c r="E194" i="9"/>
  <c r="AE194" i="9" s="1"/>
  <c r="AI193" i="9"/>
  <c r="AH193" i="9"/>
  <c r="E193" i="9"/>
  <c r="AE193" i="9" s="1"/>
  <c r="AI192" i="9"/>
  <c r="AH192" i="9"/>
  <c r="E192" i="9"/>
  <c r="AE192" i="9" s="1"/>
  <c r="AI191" i="9"/>
  <c r="AH191" i="9"/>
  <c r="E191" i="9"/>
  <c r="AI190" i="9"/>
  <c r="AH190" i="9"/>
  <c r="E190" i="9"/>
  <c r="AE190" i="9" s="1"/>
  <c r="AI189" i="9"/>
  <c r="AH189" i="9"/>
  <c r="E189" i="9"/>
  <c r="AE189" i="9" s="1"/>
  <c r="AI188" i="9"/>
  <c r="AH188" i="9"/>
  <c r="E188" i="9"/>
  <c r="AE188" i="9" s="1"/>
  <c r="AI187" i="9"/>
  <c r="AH187" i="9"/>
  <c r="E187" i="9"/>
  <c r="AI186" i="9"/>
  <c r="AH186" i="9"/>
  <c r="E186" i="9"/>
  <c r="AE186" i="9" s="1"/>
  <c r="AI185" i="9"/>
  <c r="AH185" i="9"/>
  <c r="E185" i="9"/>
  <c r="AE185" i="9" s="1"/>
  <c r="AI184" i="9"/>
  <c r="AH184" i="9"/>
  <c r="E184" i="9"/>
  <c r="AE184" i="9" s="1"/>
  <c r="AI183" i="9"/>
  <c r="AH183" i="9"/>
  <c r="E183" i="9"/>
  <c r="AE183" i="9" s="1"/>
  <c r="AI182" i="9"/>
  <c r="AH182" i="9"/>
  <c r="E182" i="9"/>
  <c r="AE182" i="9" s="1"/>
  <c r="AI181" i="9"/>
  <c r="AH181" i="9"/>
  <c r="E181" i="9"/>
  <c r="AE181" i="9" s="1"/>
  <c r="AI180" i="9"/>
  <c r="AH180" i="9"/>
  <c r="E180" i="9"/>
  <c r="AI179" i="9"/>
  <c r="AH179" i="9"/>
  <c r="E179" i="9"/>
  <c r="AE179" i="9" s="1"/>
  <c r="AI178" i="9"/>
  <c r="AH178" i="9"/>
  <c r="E178" i="9"/>
  <c r="AE178" i="9" s="1"/>
  <c r="AI177" i="9"/>
  <c r="AH177" i="9"/>
  <c r="E177" i="9"/>
  <c r="AE177" i="9" s="1"/>
  <c r="AI176" i="9"/>
  <c r="AH176" i="9"/>
  <c r="E176" i="9"/>
  <c r="AI175" i="9"/>
  <c r="AH175" i="9"/>
  <c r="E175" i="9"/>
  <c r="AI174" i="9"/>
  <c r="AH174" i="9"/>
  <c r="E174" i="9"/>
  <c r="AI173" i="9"/>
  <c r="AH173" i="9"/>
  <c r="E173" i="9"/>
  <c r="AE173" i="9" s="1"/>
  <c r="AI172" i="9"/>
  <c r="AH172" i="9"/>
  <c r="E172" i="9"/>
  <c r="AE172" i="9" s="1"/>
  <c r="AI171" i="9"/>
  <c r="AH171" i="9"/>
  <c r="E171" i="9"/>
  <c r="AE171" i="9" s="1"/>
  <c r="AI170" i="9"/>
  <c r="AH170" i="9"/>
  <c r="E170" i="9"/>
  <c r="AE170" i="9" s="1"/>
  <c r="AI169" i="9"/>
  <c r="AH169" i="9"/>
  <c r="E169" i="9"/>
  <c r="AI168" i="9"/>
  <c r="AH168" i="9"/>
  <c r="E168" i="9"/>
  <c r="AI167" i="9"/>
  <c r="AH167" i="9"/>
  <c r="E167" i="9"/>
  <c r="AI166" i="9"/>
  <c r="AH166" i="9"/>
  <c r="E166" i="9"/>
  <c r="AE166" i="9" s="1"/>
  <c r="AI165" i="9"/>
  <c r="AH165" i="9"/>
  <c r="E165" i="9"/>
  <c r="AE165" i="9" s="1"/>
  <c r="AI164" i="9"/>
  <c r="AH164" i="9"/>
  <c r="E164" i="9"/>
  <c r="AE164" i="9" s="1"/>
  <c r="AI163" i="9"/>
  <c r="AH163" i="9"/>
  <c r="E163" i="9"/>
  <c r="AE163" i="9" s="1"/>
  <c r="AI162" i="9"/>
  <c r="AH162" i="9"/>
  <c r="E162" i="9"/>
  <c r="AE162" i="9" s="1"/>
  <c r="AI161" i="9"/>
  <c r="AH161" i="9"/>
  <c r="E161" i="9"/>
  <c r="AE161" i="9" s="1"/>
  <c r="AI160" i="9"/>
  <c r="AH160" i="9"/>
  <c r="E160" i="9"/>
  <c r="AI159" i="9"/>
  <c r="AH159" i="9"/>
  <c r="E159" i="9"/>
  <c r="AE159" i="9" s="1"/>
  <c r="AI158" i="9"/>
  <c r="AH158" i="9"/>
  <c r="E158" i="9"/>
  <c r="AE158" i="9" s="1"/>
  <c r="AI157" i="9"/>
  <c r="AH157" i="9"/>
  <c r="E157" i="9"/>
  <c r="AI156" i="9"/>
  <c r="AH156" i="9"/>
  <c r="E156" i="9"/>
  <c r="AI155" i="9"/>
  <c r="AH155" i="9"/>
  <c r="E155" i="9"/>
  <c r="AI154" i="9"/>
  <c r="AH154" i="9"/>
  <c r="E154" i="9"/>
  <c r="AI153" i="9"/>
  <c r="AH153" i="9"/>
  <c r="E153" i="9"/>
  <c r="AE153" i="9" s="1"/>
  <c r="AI152" i="9"/>
  <c r="AH152" i="9"/>
  <c r="E152" i="9"/>
  <c r="AE152" i="9" s="1"/>
  <c r="AI151" i="9"/>
  <c r="AH151" i="9"/>
  <c r="E151" i="9"/>
  <c r="AE151" i="9" s="1"/>
  <c r="AI150" i="9"/>
  <c r="AH150" i="9"/>
  <c r="E150" i="9"/>
  <c r="AE150" i="9" s="1"/>
  <c r="AI149" i="9"/>
  <c r="AH149" i="9"/>
  <c r="E149" i="9"/>
  <c r="AE149" i="9" s="1"/>
  <c r="AI148" i="9"/>
  <c r="AH148" i="9"/>
  <c r="E148" i="9"/>
  <c r="AI147" i="9"/>
  <c r="AH147" i="9"/>
  <c r="E147" i="9"/>
  <c r="AE147" i="9" s="1"/>
  <c r="AI146" i="9"/>
  <c r="AH146" i="9"/>
  <c r="E146" i="9"/>
  <c r="AE146" i="9" s="1"/>
  <c r="AI145" i="9"/>
  <c r="AH145" i="9"/>
  <c r="E145" i="9"/>
  <c r="AI144" i="9"/>
  <c r="AH144" i="9"/>
  <c r="E144" i="9"/>
  <c r="AE144" i="9" s="1"/>
  <c r="AI143" i="9"/>
  <c r="AH143" i="9"/>
  <c r="E143" i="9"/>
  <c r="AI142" i="9"/>
  <c r="AH142" i="9"/>
  <c r="E142" i="9"/>
  <c r="AE142" i="9" s="1"/>
  <c r="AI141" i="9"/>
  <c r="AH141" i="9"/>
  <c r="E141" i="9"/>
  <c r="AE141" i="9" s="1"/>
  <c r="AI140" i="9"/>
  <c r="AH140" i="9"/>
  <c r="E140" i="9"/>
  <c r="AI139" i="9"/>
  <c r="AH139" i="9"/>
  <c r="E139" i="9"/>
  <c r="AE139" i="9" s="1"/>
  <c r="AI138" i="9"/>
  <c r="AH138" i="9"/>
  <c r="E138" i="9"/>
  <c r="AI137" i="9"/>
  <c r="AH137" i="9"/>
  <c r="E137" i="9"/>
  <c r="AE137" i="9" s="1"/>
  <c r="AI136" i="9"/>
  <c r="AH136" i="9"/>
  <c r="E136" i="9"/>
  <c r="AE136" i="9" s="1"/>
  <c r="AI135" i="9"/>
  <c r="AH135" i="9"/>
  <c r="E135" i="9"/>
  <c r="AE135" i="9" s="1"/>
  <c r="AI134" i="9"/>
  <c r="AH134" i="9"/>
  <c r="E134" i="9"/>
  <c r="AE134" i="9" s="1"/>
  <c r="AI133" i="9"/>
  <c r="AH133" i="9"/>
  <c r="E133" i="9"/>
  <c r="AI132" i="9"/>
  <c r="AH132" i="9"/>
  <c r="E132" i="9"/>
  <c r="AE132" i="9" s="1"/>
  <c r="AI131" i="9"/>
  <c r="AH131" i="9"/>
  <c r="E131" i="9"/>
  <c r="AE131" i="9" s="1"/>
  <c r="AI130" i="9"/>
  <c r="AH130" i="9"/>
  <c r="E130" i="9"/>
  <c r="AE130" i="9" s="1"/>
  <c r="AI129" i="9"/>
  <c r="AH129" i="9"/>
  <c r="E129" i="9"/>
  <c r="AE129" i="9" s="1"/>
  <c r="AI128" i="9"/>
  <c r="AH128" i="9"/>
  <c r="E128" i="9"/>
  <c r="AI127" i="9"/>
  <c r="AH127" i="9"/>
  <c r="E127" i="9"/>
  <c r="AE127" i="9" s="1"/>
  <c r="AI126" i="9"/>
  <c r="AH126" i="9"/>
  <c r="E126" i="9"/>
  <c r="AI125" i="9"/>
  <c r="AH125" i="9"/>
  <c r="E125" i="9"/>
  <c r="AE125" i="9" s="1"/>
  <c r="AI124" i="9"/>
  <c r="AH124" i="9"/>
  <c r="E124" i="9"/>
  <c r="AE124" i="9" s="1"/>
  <c r="AI123" i="9"/>
  <c r="AH123" i="9"/>
  <c r="E123" i="9"/>
  <c r="AE123" i="9" s="1"/>
  <c r="AI122" i="9"/>
  <c r="AH122" i="9"/>
  <c r="E122" i="9"/>
  <c r="AE122" i="9" s="1"/>
  <c r="AI121" i="9"/>
  <c r="AH121" i="9"/>
  <c r="E121" i="9"/>
  <c r="AE121" i="9" s="1"/>
  <c r="AI120" i="9"/>
  <c r="AH120" i="9"/>
  <c r="E120" i="9"/>
  <c r="AE120" i="9" s="1"/>
  <c r="AI119" i="9"/>
  <c r="AH119" i="9"/>
  <c r="E119" i="9"/>
  <c r="AI118" i="9"/>
  <c r="AH118" i="9"/>
  <c r="E118" i="9"/>
  <c r="AE118" i="9" s="1"/>
  <c r="AI117" i="9"/>
  <c r="AH117" i="9"/>
  <c r="E117" i="9"/>
  <c r="AE117" i="9" s="1"/>
  <c r="AI116" i="9"/>
  <c r="AH116" i="9"/>
  <c r="E116" i="9"/>
  <c r="AE116" i="9" s="1"/>
  <c r="AI115" i="9"/>
  <c r="AH115" i="9"/>
  <c r="AG115" i="9" s="1"/>
  <c r="E115" i="9"/>
  <c r="AE115" i="9" s="1"/>
  <c r="AI114" i="9"/>
  <c r="AH114" i="9"/>
  <c r="E114" i="9"/>
  <c r="AI113" i="9"/>
  <c r="AH113" i="9"/>
  <c r="AG113" i="9" s="1"/>
  <c r="E113" i="9"/>
  <c r="AI112" i="9"/>
  <c r="AH112" i="9"/>
  <c r="E112" i="9"/>
  <c r="AE112" i="9" s="1"/>
  <c r="AI111" i="9"/>
  <c r="AH111" i="9"/>
  <c r="E111" i="9"/>
  <c r="AE111" i="9" s="1"/>
  <c r="AI110" i="9"/>
  <c r="AH110" i="9"/>
  <c r="E110" i="9"/>
  <c r="AI109" i="9"/>
  <c r="AH109" i="9"/>
  <c r="E109" i="9"/>
  <c r="AI108" i="9"/>
  <c r="AH108" i="9"/>
  <c r="E108" i="9"/>
  <c r="AE108" i="9" s="1"/>
  <c r="AI107" i="9"/>
  <c r="AH107" i="9"/>
  <c r="E107" i="9"/>
  <c r="AE107" i="9" s="1"/>
  <c r="AI106" i="9"/>
  <c r="AH106" i="9"/>
  <c r="E106" i="9"/>
  <c r="AI105" i="9"/>
  <c r="AH105" i="9"/>
  <c r="E105" i="9"/>
  <c r="AE105" i="9" s="1"/>
  <c r="AI104" i="9"/>
  <c r="AH104" i="9"/>
  <c r="E104" i="9"/>
  <c r="AE104" i="9" s="1"/>
  <c r="AI103" i="9"/>
  <c r="AH103" i="9"/>
  <c r="E103" i="9"/>
  <c r="AI102" i="9"/>
  <c r="AH102" i="9"/>
  <c r="E102" i="9"/>
  <c r="AI101" i="9"/>
  <c r="AH101" i="9"/>
  <c r="E101" i="9"/>
  <c r="AE101" i="9" s="1"/>
  <c r="AI100" i="9"/>
  <c r="AH100" i="9"/>
  <c r="E100" i="9"/>
  <c r="AE100" i="9" s="1"/>
  <c r="AI99" i="9"/>
  <c r="AH99" i="9"/>
  <c r="AG99" i="9" s="1"/>
  <c r="E99" i="9"/>
  <c r="AE99" i="9" s="1"/>
  <c r="AI98" i="9"/>
  <c r="AH98" i="9"/>
  <c r="E98" i="9"/>
  <c r="AE98" i="9" s="1"/>
  <c r="AI97" i="9"/>
  <c r="AH97" i="9"/>
  <c r="E97" i="9"/>
  <c r="AI96" i="9"/>
  <c r="AH96" i="9"/>
  <c r="E96" i="9"/>
  <c r="AI95" i="9"/>
  <c r="AH95" i="9"/>
  <c r="E95" i="9"/>
  <c r="AE95" i="9" s="1"/>
  <c r="AI94" i="9"/>
  <c r="AH94" i="9"/>
  <c r="E94" i="9"/>
  <c r="AE94" i="9" s="1"/>
  <c r="AI93" i="9"/>
  <c r="AH93" i="9"/>
  <c r="E93" i="9"/>
  <c r="AE93" i="9" s="1"/>
  <c r="AI92" i="9"/>
  <c r="AH92" i="9"/>
  <c r="E92" i="9"/>
  <c r="AE92" i="9" s="1"/>
  <c r="AI91" i="9"/>
  <c r="AH91" i="9"/>
  <c r="E91" i="9"/>
  <c r="AI90" i="9"/>
  <c r="AH90" i="9"/>
  <c r="E90" i="9"/>
  <c r="AE90" i="9" s="1"/>
  <c r="AI89" i="9"/>
  <c r="AH89" i="9"/>
  <c r="E89" i="9"/>
  <c r="AE89" i="9" s="1"/>
  <c r="AI88" i="9"/>
  <c r="AH88" i="9"/>
  <c r="E88" i="9"/>
  <c r="AE88" i="9" s="1"/>
  <c r="AI87" i="9"/>
  <c r="AH87" i="9"/>
  <c r="E87" i="9"/>
  <c r="AI86" i="9"/>
  <c r="AH86" i="9"/>
  <c r="E86" i="9"/>
  <c r="AE86" i="9" s="1"/>
  <c r="AI85" i="9"/>
  <c r="AH85" i="9"/>
  <c r="E85" i="9"/>
  <c r="AI84" i="9"/>
  <c r="AH84" i="9"/>
  <c r="E84" i="9"/>
  <c r="AI83" i="9"/>
  <c r="AH83" i="9"/>
  <c r="E83" i="9"/>
  <c r="AE83" i="9" s="1"/>
  <c r="AI82" i="9"/>
  <c r="AH82" i="9"/>
  <c r="E82" i="9"/>
  <c r="AI81" i="9"/>
  <c r="AH81" i="9"/>
  <c r="E81" i="9"/>
  <c r="AE81" i="9" s="1"/>
  <c r="AI80" i="9"/>
  <c r="AH80" i="9"/>
  <c r="E80" i="9"/>
  <c r="AE80" i="9" s="1"/>
  <c r="AI79" i="9"/>
  <c r="AH79" i="9"/>
  <c r="E79" i="9"/>
  <c r="AE79" i="9" s="1"/>
  <c r="AI78" i="9"/>
  <c r="AH78" i="9"/>
  <c r="E78" i="9"/>
  <c r="AE78" i="9" s="1"/>
  <c r="AI77" i="9"/>
  <c r="AH77" i="9"/>
  <c r="E77" i="9"/>
  <c r="AE77" i="9" s="1"/>
  <c r="AI76" i="9"/>
  <c r="AH76" i="9"/>
  <c r="E76" i="9"/>
  <c r="AE76" i="9" s="1"/>
  <c r="AI75" i="9"/>
  <c r="AH75" i="9"/>
  <c r="E75" i="9"/>
  <c r="AE75" i="9" s="1"/>
  <c r="AI74" i="9"/>
  <c r="AH74" i="9"/>
  <c r="E74" i="9"/>
  <c r="AI73" i="9"/>
  <c r="AH73" i="9"/>
  <c r="E73" i="9"/>
  <c r="AE73" i="9" s="1"/>
  <c r="AI72" i="9"/>
  <c r="AH72" i="9"/>
  <c r="E72" i="9"/>
  <c r="AE72" i="9" s="1"/>
  <c r="AI71" i="9"/>
  <c r="AH71" i="9"/>
  <c r="E71" i="9"/>
  <c r="AE71" i="9" s="1"/>
  <c r="AI70" i="9"/>
  <c r="AH70" i="9"/>
  <c r="E70" i="9"/>
  <c r="AE70" i="9" s="1"/>
  <c r="AI69" i="9"/>
  <c r="AH69" i="9"/>
  <c r="E69" i="9"/>
  <c r="AE69" i="9" s="1"/>
  <c r="AI68" i="9"/>
  <c r="AH68" i="9"/>
  <c r="E68" i="9"/>
  <c r="AE68" i="9" s="1"/>
  <c r="AI67" i="9"/>
  <c r="AH67" i="9"/>
  <c r="E67" i="9"/>
  <c r="AE67" i="9" s="1"/>
  <c r="AI66" i="9"/>
  <c r="AH66" i="9"/>
  <c r="E66" i="9"/>
  <c r="AE66" i="9" s="1"/>
  <c r="AI65" i="9"/>
  <c r="AH65" i="9"/>
  <c r="AG65" i="9" s="1"/>
  <c r="E65" i="9"/>
  <c r="AI64" i="9"/>
  <c r="AH64" i="9"/>
  <c r="E64" i="9"/>
  <c r="AE64" i="9" s="1"/>
  <c r="AI63" i="9"/>
  <c r="AH63" i="9"/>
  <c r="E63" i="9"/>
  <c r="AE63" i="9" s="1"/>
  <c r="AI62" i="9"/>
  <c r="AH62" i="9"/>
  <c r="E62" i="9"/>
  <c r="AI61" i="9"/>
  <c r="AH61" i="9"/>
  <c r="E61" i="9"/>
  <c r="AE61" i="9" s="1"/>
  <c r="AI60" i="9"/>
  <c r="AH60" i="9"/>
  <c r="E60" i="9"/>
  <c r="AE60" i="9" s="1"/>
  <c r="AI59" i="9"/>
  <c r="AH59" i="9"/>
  <c r="E59" i="9"/>
  <c r="AI58" i="9"/>
  <c r="AH58" i="9"/>
  <c r="E58" i="9"/>
  <c r="AI57" i="9"/>
  <c r="AH57" i="9"/>
  <c r="E57" i="9"/>
  <c r="AE57" i="9" s="1"/>
  <c r="AI56" i="9"/>
  <c r="AH56" i="9"/>
  <c r="E56" i="9"/>
  <c r="AE56" i="9" s="1"/>
  <c r="AI55" i="9"/>
  <c r="AH55" i="9"/>
  <c r="E55" i="9"/>
  <c r="AE55" i="9" s="1"/>
  <c r="AI54" i="9"/>
  <c r="AH54" i="9"/>
  <c r="E54" i="9"/>
  <c r="AE54" i="9" s="1"/>
  <c r="AI53" i="9"/>
  <c r="AH53" i="9"/>
  <c r="E53" i="9"/>
  <c r="AI52" i="9"/>
  <c r="AH52" i="9"/>
  <c r="E52" i="9"/>
  <c r="AI51" i="9"/>
  <c r="AH51" i="9"/>
  <c r="AG51" i="9" s="1"/>
  <c r="E51" i="9"/>
  <c r="AE51" i="9" s="1"/>
  <c r="AI50" i="9"/>
  <c r="AH50" i="9"/>
  <c r="E50" i="9"/>
  <c r="AE50" i="9" s="1"/>
  <c r="AI49" i="9"/>
  <c r="AH49" i="9"/>
  <c r="E49" i="9"/>
  <c r="AE49" i="9" s="1"/>
  <c r="AI48" i="9"/>
  <c r="AH48" i="9"/>
  <c r="E48" i="9"/>
  <c r="AE48" i="9" s="1"/>
  <c r="AI47" i="9"/>
  <c r="AH47" i="9"/>
  <c r="E47" i="9"/>
  <c r="AE47" i="9" s="1"/>
  <c r="AI46" i="9"/>
  <c r="AH46" i="9"/>
  <c r="E46" i="9"/>
  <c r="AE46" i="9" s="1"/>
  <c r="AI45" i="9"/>
  <c r="AH45" i="9"/>
  <c r="E45" i="9"/>
  <c r="AE45" i="9" s="1"/>
  <c r="AI44" i="9"/>
  <c r="AH44" i="9"/>
  <c r="E44" i="9"/>
  <c r="AE44" i="9" s="1"/>
  <c r="AI43" i="9"/>
  <c r="AH43" i="9"/>
  <c r="E43" i="9"/>
  <c r="AE43" i="9" s="1"/>
  <c r="AI42" i="9"/>
  <c r="AH42" i="9"/>
  <c r="E42" i="9"/>
  <c r="AI41" i="9"/>
  <c r="AH41" i="9"/>
  <c r="AG41" i="9" s="1"/>
  <c r="AE41" i="9"/>
  <c r="E41" i="9"/>
  <c r="AI40" i="9"/>
  <c r="AH40" i="9"/>
  <c r="E40" i="9"/>
  <c r="AE40" i="9" s="1"/>
  <c r="AI39" i="9"/>
  <c r="AH39" i="9"/>
  <c r="AG39" i="9" s="1"/>
  <c r="E39" i="9"/>
  <c r="AE39" i="9" s="1"/>
  <c r="AI38" i="9"/>
  <c r="AH38" i="9"/>
  <c r="E38" i="9"/>
  <c r="AE38" i="9" s="1"/>
  <c r="AI37" i="9"/>
  <c r="AH37" i="9"/>
  <c r="E37" i="9"/>
  <c r="AE37" i="9" s="1"/>
  <c r="AI36" i="9"/>
  <c r="AH36" i="9"/>
  <c r="E36" i="9"/>
  <c r="AI35" i="9"/>
  <c r="AH35" i="9"/>
  <c r="E35" i="9"/>
  <c r="AE35" i="9" s="1"/>
  <c r="AI34" i="9"/>
  <c r="AH34" i="9"/>
  <c r="E34" i="9"/>
  <c r="AE34" i="9" s="1"/>
  <c r="AI33" i="9"/>
  <c r="AH33" i="9"/>
  <c r="E33" i="9"/>
  <c r="AE33" i="9" s="1"/>
  <c r="AI32" i="9"/>
  <c r="AH32" i="9"/>
  <c r="E32" i="9"/>
  <c r="AI31" i="9"/>
  <c r="AH31" i="9"/>
  <c r="E31" i="9"/>
  <c r="AE31" i="9" s="1"/>
  <c r="AI30" i="9"/>
  <c r="AH30" i="9"/>
  <c r="E30" i="9"/>
  <c r="AE30" i="9" s="1"/>
  <c r="AI29" i="9"/>
  <c r="AH29" i="9"/>
  <c r="AG29" i="9" s="1"/>
  <c r="E29" i="9"/>
  <c r="AE29" i="9" s="1"/>
  <c r="AI28" i="9"/>
  <c r="AH28" i="9"/>
  <c r="AG28" i="9" s="1"/>
  <c r="E28" i="9"/>
  <c r="AI27" i="9"/>
  <c r="AH27" i="9"/>
  <c r="E27" i="9"/>
  <c r="AI26" i="9"/>
  <c r="AH26" i="9"/>
  <c r="E26" i="9"/>
  <c r="AE26" i="9" s="1"/>
  <c r="AI25" i="9"/>
  <c r="AH25" i="9"/>
  <c r="E25" i="9"/>
  <c r="AE25" i="9" s="1"/>
  <c r="AI24" i="9"/>
  <c r="AH24" i="9"/>
  <c r="E24" i="9"/>
  <c r="AE24" i="9" s="1"/>
  <c r="AI23" i="9"/>
  <c r="AH23" i="9"/>
  <c r="AG23" i="9" s="1"/>
  <c r="E23" i="9"/>
  <c r="AE23" i="9" s="1"/>
  <c r="AI22" i="9"/>
  <c r="AH22" i="9"/>
  <c r="E22" i="9"/>
  <c r="AE22" i="9" s="1"/>
  <c r="AI21" i="9"/>
  <c r="AH21" i="9"/>
  <c r="E21" i="9"/>
  <c r="AE21" i="9" s="1"/>
  <c r="AI20" i="9"/>
  <c r="AH20" i="9"/>
  <c r="AG20" i="9" s="1"/>
  <c r="E20" i="9"/>
  <c r="AE20" i="9" s="1"/>
  <c r="AI19" i="9"/>
  <c r="AH19" i="9"/>
  <c r="E19" i="9"/>
  <c r="AE19" i="9" s="1"/>
  <c r="AI18" i="9"/>
  <c r="AH18" i="9"/>
  <c r="E18" i="9"/>
  <c r="AE18" i="9" s="1"/>
  <c r="AI17" i="9"/>
  <c r="AH17" i="9"/>
  <c r="E17" i="9"/>
  <c r="AE17" i="9" s="1"/>
  <c r="AI16" i="9"/>
  <c r="AH16" i="9"/>
  <c r="E16" i="9"/>
  <c r="AI15" i="9"/>
  <c r="AH15" i="9"/>
  <c r="E15" i="9"/>
  <c r="AI14" i="9"/>
  <c r="AH14" i="9"/>
  <c r="E14" i="9"/>
  <c r="AE14" i="9" s="1"/>
  <c r="AI13" i="9"/>
  <c r="AH13" i="9"/>
  <c r="E13" i="9"/>
  <c r="AE13" i="9" s="1"/>
  <c r="AI12" i="9"/>
  <c r="AH12" i="9"/>
  <c r="G12" i="9"/>
  <c r="E12" i="9"/>
  <c r="AE12" i="9" s="1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B2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Z3" i="9"/>
  <c r="Y3" i="9"/>
  <c r="X3" i="9"/>
  <c r="W3" i="9"/>
  <c r="V3" i="9"/>
  <c r="U3" i="9"/>
  <c r="T3" i="9"/>
  <c r="S3" i="9"/>
  <c r="S6" i="9" s="1"/>
  <c r="R3" i="9"/>
  <c r="Q3" i="9"/>
  <c r="P3" i="9"/>
  <c r="O3" i="9"/>
  <c r="N3" i="9"/>
  <c r="M3" i="9"/>
  <c r="L3" i="9"/>
  <c r="K3" i="9"/>
  <c r="J3" i="9"/>
  <c r="I3" i="9"/>
  <c r="H3" i="9"/>
  <c r="G3" i="9"/>
  <c r="G9" i="9" s="1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AO211" i="8"/>
  <c r="AN211" i="8"/>
  <c r="J211" i="8"/>
  <c r="AK211" i="8" s="1"/>
  <c r="AO210" i="8"/>
  <c r="AN210" i="8"/>
  <c r="J210" i="8"/>
  <c r="AO209" i="8"/>
  <c r="AN209" i="8"/>
  <c r="J209" i="8"/>
  <c r="AK209" i="8" s="1"/>
  <c r="AO208" i="8"/>
  <c r="AN208" i="8"/>
  <c r="J208" i="8"/>
  <c r="AK208" i="8" s="1"/>
  <c r="AO207" i="8"/>
  <c r="AN207" i="8"/>
  <c r="J207" i="8"/>
  <c r="AK207" i="8" s="1"/>
  <c r="AO206" i="8"/>
  <c r="AN206" i="8"/>
  <c r="J206" i="8"/>
  <c r="AK206" i="8" s="1"/>
  <c r="AO205" i="8"/>
  <c r="AN205" i="8"/>
  <c r="J205" i="8"/>
  <c r="AK205" i="8" s="1"/>
  <c r="AO204" i="8"/>
  <c r="AN204" i="8"/>
  <c r="J204" i="8"/>
  <c r="AK204" i="8" s="1"/>
  <c r="AO203" i="8"/>
  <c r="AN203" i="8"/>
  <c r="J203" i="8"/>
  <c r="AO202" i="8"/>
  <c r="AN202" i="8"/>
  <c r="J202" i="8"/>
  <c r="AK202" i="8" s="1"/>
  <c r="AO201" i="8"/>
  <c r="AN201" i="8"/>
  <c r="J201" i="8"/>
  <c r="AK201" i="8" s="1"/>
  <c r="AO200" i="8"/>
  <c r="AN200" i="8"/>
  <c r="J200" i="8"/>
  <c r="AK200" i="8" s="1"/>
  <c r="AO199" i="8"/>
  <c r="AN199" i="8"/>
  <c r="J199" i="8"/>
  <c r="AO198" i="8"/>
  <c r="AN198" i="8"/>
  <c r="J198" i="8"/>
  <c r="AK198" i="8" s="1"/>
  <c r="AO197" i="8"/>
  <c r="AN197" i="8"/>
  <c r="J197" i="8"/>
  <c r="AK197" i="8" s="1"/>
  <c r="AO196" i="8"/>
  <c r="AN196" i="8"/>
  <c r="J196" i="8"/>
  <c r="AO195" i="8"/>
  <c r="AN195" i="8"/>
  <c r="J195" i="8"/>
  <c r="AK195" i="8" s="1"/>
  <c r="AO194" i="8"/>
  <c r="AN194" i="8"/>
  <c r="J194" i="8"/>
  <c r="AO193" i="8"/>
  <c r="AN193" i="8"/>
  <c r="J193" i="8"/>
  <c r="AK193" i="8" s="1"/>
  <c r="AO192" i="8"/>
  <c r="AN192" i="8"/>
  <c r="J192" i="8"/>
  <c r="AK192" i="8" s="1"/>
  <c r="AO191" i="8"/>
  <c r="AN191" i="8"/>
  <c r="J191" i="8"/>
  <c r="AK191" i="8" s="1"/>
  <c r="AO190" i="8"/>
  <c r="AN190" i="8"/>
  <c r="J190" i="8"/>
  <c r="AO189" i="8"/>
  <c r="AN189" i="8"/>
  <c r="J189" i="8"/>
  <c r="AK189" i="8" s="1"/>
  <c r="AO188" i="8"/>
  <c r="AN188" i="8"/>
  <c r="J188" i="8"/>
  <c r="AK188" i="8" s="1"/>
  <c r="AO187" i="8"/>
  <c r="AN187" i="8"/>
  <c r="J187" i="8"/>
  <c r="AK187" i="8" s="1"/>
  <c r="AO186" i="8"/>
  <c r="AN186" i="8"/>
  <c r="J186" i="8"/>
  <c r="AK186" i="8" s="1"/>
  <c r="AO185" i="8"/>
  <c r="AN185" i="8"/>
  <c r="J185" i="8"/>
  <c r="AO184" i="8"/>
  <c r="AN184" i="8"/>
  <c r="J184" i="8"/>
  <c r="AK184" i="8" s="1"/>
  <c r="AO183" i="8"/>
  <c r="AN183" i="8"/>
  <c r="J183" i="8"/>
  <c r="AK183" i="8" s="1"/>
  <c r="AO182" i="8"/>
  <c r="AN182" i="8"/>
  <c r="J182" i="8"/>
  <c r="AK182" i="8" s="1"/>
  <c r="AO181" i="8"/>
  <c r="AN181" i="8"/>
  <c r="J181" i="8"/>
  <c r="AK181" i="8" s="1"/>
  <c r="AO180" i="8"/>
  <c r="AN180" i="8"/>
  <c r="J180" i="8"/>
  <c r="AO179" i="8"/>
  <c r="AN179" i="8"/>
  <c r="J179" i="8"/>
  <c r="AO178" i="8"/>
  <c r="AN178" i="8"/>
  <c r="J178" i="8"/>
  <c r="AO177" i="8"/>
  <c r="AN177" i="8"/>
  <c r="J177" i="8"/>
  <c r="AK177" i="8" s="1"/>
  <c r="AO176" i="8"/>
  <c r="AN176" i="8"/>
  <c r="J176" i="8"/>
  <c r="AK176" i="8" s="1"/>
  <c r="AO175" i="8"/>
  <c r="AN175" i="8"/>
  <c r="J175" i="8"/>
  <c r="AK175" i="8" s="1"/>
  <c r="AO174" i="8"/>
  <c r="AN174" i="8"/>
  <c r="J174" i="8"/>
  <c r="AO173" i="8"/>
  <c r="AN173" i="8"/>
  <c r="J173" i="8"/>
  <c r="AK173" i="8" s="1"/>
  <c r="AO172" i="8"/>
  <c r="AN172" i="8"/>
  <c r="J172" i="8"/>
  <c r="AK172" i="8" s="1"/>
  <c r="AO171" i="8"/>
  <c r="AN171" i="8"/>
  <c r="J171" i="8"/>
  <c r="AO170" i="8"/>
  <c r="AN170" i="8"/>
  <c r="J170" i="8"/>
  <c r="AK170" i="8" s="1"/>
  <c r="AO169" i="8"/>
  <c r="AN169" i="8"/>
  <c r="J169" i="8"/>
  <c r="AK169" i="8" s="1"/>
  <c r="AO168" i="8"/>
  <c r="AN168" i="8"/>
  <c r="J168" i="8"/>
  <c r="AK168" i="8" s="1"/>
  <c r="AO167" i="8"/>
  <c r="AN167" i="8"/>
  <c r="J167" i="8"/>
  <c r="AK167" i="8" s="1"/>
  <c r="AO166" i="8"/>
  <c r="AN166" i="8"/>
  <c r="J166" i="8"/>
  <c r="AK166" i="8" s="1"/>
  <c r="AO165" i="8"/>
  <c r="AN165" i="8"/>
  <c r="J165" i="8"/>
  <c r="AK165" i="8" s="1"/>
  <c r="AO164" i="8"/>
  <c r="AN164" i="8"/>
  <c r="J164" i="8"/>
  <c r="AK164" i="8" s="1"/>
  <c r="AO163" i="8"/>
  <c r="AN163" i="8"/>
  <c r="J163" i="8"/>
  <c r="AO162" i="8"/>
  <c r="AN162" i="8"/>
  <c r="J162" i="8"/>
  <c r="AO161" i="8"/>
  <c r="AN161" i="8"/>
  <c r="J161" i="8"/>
  <c r="AK161" i="8" s="1"/>
  <c r="AO160" i="8"/>
  <c r="AN160" i="8"/>
  <c r="J160" i="8"/>
  <c r="AK160" i="8" s="1"/>
  <c r="AO159" i="8"/>
  <c r="AN159" i="8"/>
  <c r="J159" i="8"/>
  <c r="AK159" i="8" s="1"/>
  <c r="AO158" i="8"/>
  <c r="AN158" i="8"/>
  <c r="J158" i="8"/>
  <c r="AK158" i="8" s="1"/>
  <c r="AO157" i="8"/>
  <c r="AN157" i="8"/>
  <c r="J157" i="8"/>
  <c r="AO156" i="8"/>
  <c r="AN156" i="8"/>
  <c r="J156" i="8"/>
  <c r="AO155" i="8"/>
  <c r="AN155" i="8"/>
  <c r="J155" i="8"/>
  <c r="AK155" i="8" s="1"/>
  <c r="AO154" i="8"/>
  <c r="AN154" i="8"/>
  <c r="J154" i="8"/>
  <c r="AK154" i="8" s="1"/>
  <c r="AO153" i="8"/>
  <c r="AN153" i="8"/>
  <c r="J153" i="8"/>
  <c r="AK153" i="8" s="1"/>
  <c r="AO152" i="8"/>
  <c r="AN152" i="8"/>
  <c r="J152" i="8"/>
  <c r="AK152" i="8" s="1"/>
  <c r="AO151" i="8"/>
  <c r="AN151" i="8"/>
  <c r="J151" i="8"/>
  <c r="AK151" i="8" s="1"/>
  <c r="AO150" i="8"/>
  <c r="AN150" i="8"/>
  <c r="J150" i="8"/>
  <c r="AK150" i="8" s="1"/>
  <c r="AO149" i="8"/>
  <c r="AN149" i="8"/>
  <c r="J149" i="8"/>
  <c r="AK149" i="8" s="1"/>
  <c r="AO148" i="8"/>
  <c r="AN148" i="8"/>
  <c r="J148" i="8"/>
  <c r="AO147" i="8"/>
  <c r="AN147" i="8"/>
  <c r="J147" i="8"/>
  <c r="AK147" i="8" s="1"/>
  <c r="AO146" i="8"/>
  <c r="AN146" i="8"/>
  <c r="J146" i="8"/>
  <c r="AK146" i="8" s="1"/>
  <c r="AO145" i="8"/>
  <c r="AN145" i="8"/>
  <c r="J145" i="8"/>
  <c r="AO144" i="8"/>
  <c r="AN144" i="8"/>
  <c r="J144" i="8"/>
  <c r="AO143" i="8"/>
  <c r="AN143" i="8"/>
  <c r="J143" i="8"/>
  <c r="AK143" i="8" s="1"/>
  <c r="AO142" i="8"/>
  <c r="AN142" i="8"/>
  <c r="J142" i="8"/>
  <c r="AK142" i="8" s="1"/>
  <c r="AO141" i="8"/>
  <c r="AN141" i="8"/>
  <c r="J141" i="8"/>
  <c r="AK141" i="8" s="1"/>
  <c r="AO140" i="8"/>
  <c r="AN140" i="8"/>
  <c r="J140" i="8"/>
  <c r="AK140" i="8" s="1"/>
  <c r="AO139" i="8"/>
  <c r="AN139" i="8"/>
  <c r="J139" i="8"/>
  <c r="AK139" i="8" s="1"/>
  <c r="AO138" i="8"/>
  <c r="AN138" i="8"/>
  <c r="J138" i="8"/>
  <c r="AK138" i="8" s="1"/>
  <c r="AO137" i="8"/>
  <c r="AN137" i="8"/>
  <c r="J137" i="8"/>
  <c r="AO136" i="8"/>
  <c r="AN136" i="8"/>
  <c r="J136" i="8"/>
  <c r="AK136" i="8" s="1"/>
  <c r="AO135" i="8"/>
  <c r="AN135" i="8"/>
  <c r="J135" i="8"/>
  <c r="AK135" i="8" s="1"/>
  <c r="AO134" i="8"/>
  <c r="AN134" i="8"/>
  <c r="J134" i="8"/>
  <c r="AK134" i="8" s="1"/>
  <c r="AO133" i="8"/>
  <c r="AN133" i="8"/>
  <c r="J133" i="8"/>
  <c r="AO132" i="8"/>
  <c r="AN132" i="8"/>
  <c r="J132" i="8"/>
  <c r="AO131" i="8"/>
  <c r="AN131" i="8"/>
  <c r="J131" i="8"/>
  <c r="AK131" i="8" s="1"/>
  <c r="AO130" i="8"/>
  <c r="AN130" i="8"/>
  <c r="J130" i="8"/>
  <c r="AK130" i="8" s="1"/>
  <c r="AO129" i="8"/>
  <c r="AN129" i="8"/>
  <c r="J129" i="8"/>
  <c r="AK129" i="8" s="1"/>
  <c r="AO128" i="8"/>
  <c r="AN128" i="8"/>
  <c r="J128" i="8"/>
  <c r="AK128" i="8" s="1"/>
  <c r="AO127" i="8"/>
  <c r="AN127" i="8"/>
  <c r="J127" i="8"/>
  <c r="AO126" i="8"/>
  <c r="AN126" i="8"/>
  <c r="J126" i="8"/>
  <c r="AK126" i="8" s="1"/>
  <c r="AO125" i="8"/>
  <c r="AN125" i="8"/>
  <c r="J125" i="8"/>
  <c r="AO124" i="8"/>
  <c r="AN124" i="8"/>
  <c r="J124" i="8"/>
  <c r="AK124" i="8" s="1"/>
  <c r="AO123" i="8"/>
  <c r="AN123" i="8"/>
  <c r="J123" i="8"/>
  <c r="AK123" i="8" s="1"/>
  <c r="AO122" i="8"/>
  <c r="AN122" i="8"/>
  <c r="J122" i="8"/>
  <c r="AK122" i="8" s="1"/>
  <c r="AO121" i="8"/>
  <c r="AN121" i="8"/>
  <c r="J121" i="8"/>
  <c r="AK121" i="8" s="1"/>
  <c r="AO120" i="8"/>
  <c r="AN120" i="8"/>
  <c r="J120" i="8"/>
  <c r="AO119" i="8"/>
  <c r="AN119" i="8"/>
  <c r="J119" i="8"/>
  <c r="AK119" i="8" s="1"/>
  <c r="AO118" i="8"/>
  <c r="AN118" i="8"/>
  <c r="J118" i="8"/>
  <c r="AK118" i="8" s="1"/>
  <c r="AO117" i="8"/>
  <c r="AN117" i="8"/>
  <c r="J117" i="8"/>
  <c r="AO116" i="8"/>
  <c r="AN116" i="8"/>
  <c r="J116" i="8"/>
  <c r="AO115" i="8"/>
  <c r="AN115" i="8"/>
  <c r="J115" i="8"/>
  <c r="AO114" i="8"/>
  <c r="AN114" i="8"/>
  <c r="J114" i="8"/>
  <c r="AK114" i="8" s="1"/>
  <c r="AO113" i="8"/>
  <c r="AN113" i="8"/>
  <c r="J113" i="8"/>
  <c r="AO112" i="8"/>
  <c r="AN112" i="8"/>
  <c r="J112" i="8"/>
  <c r="AK112" i="8" s="1"/>
  <c r="AO111" i="8"/>
  <c r="AN111" i="8"/>
  <c r="J111" i="8"/>
  <c r="AK111" i="8" s="1"/>
  <c r="AO110" i="8"/>
  <c r="AN110" i="8"/>
  <c r="J110" i="8"/>
  <c r="AO109" i="8"/>
  <c r="AN109" i="8"/>
  <c r="J109" i="8"/>
  <c r="AO108" i="8"/>
  <c r="AN108" i="8"/>
  <c r="J108" i="8"/>
  <c r="AK108" i="8" s="1"/>
  <c r="AO107" i="8"/>
  <c r="AN107" i="8"/>
  <c r="J107" i="8"/>
  <c r="AK107" i="8" s="1"/>
  <c r="AO106" i="8"/>
  <c r="AN106" i="8"/>
  <c r="J106" i="8"/>
  <c r="AK106" i="8" s="1"/>
  <c r="AO105" i="8"/>
  <c r="AN105" i="8"/>
  <c r="J105" i="8"/>
  <c r="AO104" i="8"/>
  <c r="AN104" i="8"/>
  <c r="J104" i="8"/>
  <c r="AO103" i="8"/>
  <c r="AN103" i="8"/>
  <c r="J103" i="8"/>
  <c r="AO102" i="8"/>
  <c r="AN102" i="8"/>
  <c r="J102" i="8"/>
  <c r="AK102" i="8" s="1"/>
  <c r="AO101" i="8"/>
  <c r="AN101" i="8"/>
  <c r="J101" i="8"/>
  <c r="AK101" i="8" s="1"/>
  <c r="AO100" i="8"/>
  <c r="AN100" i="8"/>
  <c r="J100" i="8"/>
  <c r="AK100" i="8" s="1"/>
  <c r="AO99" i="8"/>
  <c r="AN99" i="8"/>
  <c r="J99" i="8"/>
  <c r="AK99" i="8" s="1"/>
  <c r="AO98" i="8"/>
  <c r="AN98" i="8"/>
  <c r="J98" i="8"/>
  <c r="AK98" i="8" s="1"/>
  <c r="AO97" i="8"/>
  <c r="AN97" i="8"/>
  <c r="J97" i="8"/>
  <c r="AK97" i="8" s="1"/>
  <c r="AO96" i="8"/>
  <c r="AN96" i="8"/>
  <c r="J96" i="8"/>
  <c r="AK96" i="8" s="1"/>
  <c r="AO95" i="8"/>
  <c r="AN95" i="8"/>
  <c r="J95" i="8"/>
  <c r="AK95" i="8" s="1"/>
  <c r="AO94" i="8"/>
  <c r="AN94" i="8"/>
  <c r="J94" i="8"/>
  <c r="AO93" i="8"/>
  <c r="AN93" i="8"/>
  <c r="J93" i="8"/>
  <c r="AO92" i="8"/>
  <c r="AN92" i="8"/>
  <c r="J92" i="8"/>
  <c r="AK92" i="8" s="1"/>
  <c r="AO91" i="8"/>
  <c r="AN91" i="8"/>
  <c r="J91" i="8"/>
  <c r="AK91" i="8" s="1"/>
  <c r="AO90" i="8"/>
  <c r="AN90" i="8"/>
  <c r="J90" i="8"/>
  <c r="AO89" i="8"/>
  <c r="AN89" i="8"/>
  <c r="J89" i="8"/>
  <c r="AO88" i="8"/>
  <c r="AN88" i="8"/>
  <c r="J88" i="8"/>
  <c r="AK88" i="8" s="1"/>
  <c r="AO87" i="8"/>
  <c r="AN87" i="8"/>
  <c r="J87" i="8"/>
  <c r="AK87" i="8" s="1"/>
  <c r="AO86" i="8"/>
  <c r="AN86" i="8"/>
  <c r="J86" i="8"/>
  <c r="AK86" i="8" s="1"/>
  <c r="AO85" i="8"/>
  <c r="AN85" i="8"/>
  <c r="J85" i="8"/>
  <c r="AO84" i="8"/>
  <c r="AN84" i="8"/>
  <c r="J84" i="8"/>
  <c r="AO83" i="8"/>
  <c r="AN83" i="8"/>
  <c r="J83" i="8"/>
  <c r="AK83" i="8" s="1"/>
  <c r="AO82" i="8"/>
  <c r="AN82" i="8"/>
  <c r="J82" i="8"/>
  <c r="AO81" i="8"/>
  <c r="AN81" i="8"/>
  <c r="J81" i="8"/>
  <c r="AK81" i="8" s="1"/>
  <c r="AO80" i="8"/>
  <c r="AN80" i="8"/>
  <c r="J80" i="8"/>
  <c r="AK80" i="8" s="1"/>
  <c r="AO79" i="8"/>
  <c r="AN79" i="8"/>
  <c r="J79" i="8"/>
  <c r="AO78" i="8"/>
  <c r="AN78" i="8"/>
  <c r="J78" i="8"/>
  <c r="AK78" i="8" s="1"/>
  <c r="AO77" i="8"/>
  <c r="AN77" i="8"/>
  <c r="J77" i="8"/>
  <c r="AK77" i="8" s="1"/>
  <c r="AO76" i="8"/>
  <c r="AN76" i="8"/>
  <c r="J76" i="8"/>
  <c r="AK76" i="8" s="1"/>
  <c r="AO75" i="8"/>
  <c r="AN75" i="8"/>
  <c r="J75" i="8"/>
  <c r="AO74" i="8"/>
  <c r="AN74" i="8"/>
  <c r="J74" i="8"/>
  <c r="AO73" i="8"/>
  <c r="AN73" i="8"/>
  <c r="J73" i="8"/>
  <c r="AO72" i="8"/>
  <c r="AN72" i="8"/>
  <c r="J72" i="8"/>
  <c r="AO71" i="8"/>
  <c r="AN71" i="8"/>
  <c r="J71" i="8"/>
  <c r="AK71" i="8" s="1"/>
  <c r="AO70" i="8"/>
  <c r="AN70" i="8"/>
  <c r="J70" i="8"/>
  <c r="AK70" i="8" s="1"/>
  <c r="AO69" i="8"/>
  <c r="AN69" i="8"/>
  <c r="J69" i="8"/>
  <c r="AK69" i="8" s="1"/>
  <c r="AO68" i="8"/>
  <c r="AN68" i="8"/>
  <c r="J68" i="8"/>
  <c r="AK68" i="8" s="1"/>
  <c r="AO67" i="8"/>
  <c r="AN67" i="8"/>
  <c r="J67" i="8"/>
  <c r="AK67" i="8" s="1"/>
  <c r="AO66" i="8"/>
  <c r="AN66" i="8"/>
  <c r="J66" i="8"/>
  <c r="AK66" i="8" s="1"/>
  <c r="AO65" i="8"/>
  <c r="AN65" i="8"/>
  <c r="J65" i="8"/>
  <c r="AK65" i="8" s="1"/>
  <c r="AO64" i="8"/>
  <c r="AN64" i="8"/>
  <c r="J64" i="8"/>
  <c r="AO63" i="8"/>
  <c r="AN63" i="8"/>
  <c r="J63" i="8"/>
  <c r="AK63" i="8" s="1"/>
  <c r="AO62" i="8"/>
  <c r="AN62" i="8"/>
  <c r="J62" i="8"/>
  <c r="AK62" i="8" s="1"/>
  <c r="AO61" i="8"/>
  <c r="AN61" i="8"/>
  <c r="J61" i="8"/>
  <c r="AK61" i="8" s="1"/>
  <c r="AO60" i="8"/>
  <c r="AN60" i="8"/>
  <c r="J60" i="8"/>
  <c r="AK60" i="8" s="1"/>
  <c r="AO59" i="8"/>
  <c r="AN59" i="8"/>
  <c r="J59" i="8"/>
  <c r="AK59" i="8" s="1"/>
  <c r="AO58" i="8"/>
  <c r="AN58" i="8"/>
  <c r="J58" i="8"/>
  <c r="AK58" i="8" s="1"/>
  <c r="AO57" i="8"/>
  <c r="AN57" i="8"/>
  <c r="J57" i="8"/>
  <c r="AK57" i="8" s="1"/>
  <c r="AO56" i="8"/>
  <c r="AN56" i="8"/>
  <c r="J56" i="8"/>
  <c r="AK56" i="8" s="1"/>
  <c r="AO55" i="8"/>
  <c r="AN55" i="8"/>
  <c r="J55" i="8"/>
  <c r="AK55" i="8" s="1"/>
  <c r="AO54" i="8"/>
  <c r="AN54" i="8"/>
  <c r="J54" i="8"/>
  <c r="AK54" i="8" s="1"/>
  <c r="AO53" i="8"/>
  <c r="AN53" i="8"/>
  <c r="J53" i="8"/>
  <c r="AK53" i="8" s="1"/>
  <c r="AO52" i="8"/>
  <c r="AN52" i="8"/>
  <c r="J52" i="8"/>
  <c r="AK52" i="8" s="1"/>
  <c r="AO51" i="8"/>
  <c r="AN51" i="8"/>
  <c r="J51" i="8"/>
  <c r="AK51" i="8" s="1"/>
  <c r="AO50" i="8"/>
  <c r="AN50" i="8"/>
  <c r="J50" i="8"/>
  <c r="AO49" i="8"/>
  <c r="AN49" i="8"/>
  <c r="J49" i="8"/>
  <c r="AK49" i="8" s="1"/>
  <c r="AO48" i="8"/>
  <c r="AN48" i="8"/>
  <c r="J48" i="8"/>
  <c r="AO47" i="8"/>
  <c r="AN47" i="8"/>
  <c r="J47" i="8"/>
  <c r="AK47" i="8" s="1"/>
  <c r="AO46" i="8"/>
  <c r="AN46" i="8"/>
  <c r="J46" i="8"/>
  <c r="AK46" i="8" s="1"/>
  <c r="AO45" i="8"/>
  <c r="AN45" i="8"/>
  <c r="J45" i="8"/>
  <c r="AK45" i="8" s="1"/>
  <c r="AO44" i="8"/>
  <c r="AN44" i="8"/>
  <c r="J44" i="8"/>
  <c r="AK44" i="8" s="1"/>
  <c r="AO43" i="8"/>
  <c r="AN43" i="8"/>
  <c r="AK43" i="8"/>
  <c r="AO42" i="8"/>
  <c r="AN42" i="8"/>
  <c r="J42" i="8"/>
  <c r="AK42" i="8" s="1"/>
  <c r="AO41" i="8"/>
  <c r="AN41" i="8"/>
  <c r="J41" i="8"/>
  <c r="AO40" i="8"/>
  <c r="AN40" i="8"/>
  <c r="J40" i="8"/>
  <c r="AK40" i="8" s="1"/>
  <c r="AO39" i="8"/>
  <c r="AN39" i="8"/>
  <c r="J39" i="8"/>
  <c r="AK39" i="8" s="1"/>
  <c r="AO38" i="8"/>
  <c r="AN38" i="8"/>
  <c r="J38" i="8"/>
  <c r="AK38" i="8" s="1"/>
  <c r="AO37" i="8"/>
  <c r="AN37" i="8"/>
  <c r="J37" i="8"/>
  <c r="AK37" i="8" s="1"/>
  <c r="AO36" i="8"/>
  <c r="AN36" i="8"/>
  <c r="J36" i="8"/>
  <c r="AK36" i="8" s="1"/>
  <c r="AO35" i="8"/>
  <c r="AN35" i="8"/>
  <c r="J35" i="8"/>
  <c r="AK35" i="8" s="1"/>
  <c r="AO34" i="8"/>
  <c r="AN34" i="8"/>
  <c r="J34" i="8"/>
  <c r="AK34" i="8" s="1"/>
  <c r="AO33" i="8"/>
  <c r="AN33" i="8"/>
  <c r="J33" i="8"/>
  <c r="AO32" i="8"/>
  <c r="AN32" i="8"/>
  <c r="J32" i="8"/>
  <c r="AK32" i="8" s="1"/>
  <c r="AO31" i="8"/>
  <c r="AN31" i="8"/>
  <c r="J31" i="8"/>
  <c r="AK31" i="8" s="1"/>
  <c r="AO30" i="8"/>
  <c r="AN30" i="8"/>
  <c r="J30" i="8"/>
  <c r="AO29" i="8"/>
  <c r="AN29" i="8"/>
  <c r="J29" i="8"/>
  <c r="AK29" i="8" s="1"/>
  <c r="AO28" i="8"/>
  <c r="AN28" i="8"/>
  <c r="J28" i="8"/>
  <c r="AK28" i="8" s="1"/>
  <c r="AO27" i="8"/>
  <c r="AN27" i="8"/>
  <c r="J27" i="8"/>
  <c r="AK27" i="8" s="1"/>
  <c r="AO26" i="8"/>
  <c r="AN26" i="8"/>
  <c r="J26" i="8"/>
  <c r="AK26" i="8" s="1"/>
  <c r="AO25" i="8"/>
  <c r="AN25" i="8"/>
  <c r="J25" i="8"/>
  <c r="AO24" i="8"/>
  <c r="AN24" i="8"/>
  <c r="J24" i="8"/>
  <c r="AO23" i="8"/>
  <c r="AN23" i="8"/>
  <c r="J23" i="8"/>
  <c r="AK23" i="8" s="1"/>
  <c r="AO22" i="8"/>
  <c r="AN22" i="8"/>
  <c r="J22" i="8"/>
  <c r="AO21" i="8"/>
  <c r="AN21" i="8"/>
  <c r="J21" i="8"/>
  <c r="AO20" i="8"/>
  <c r="AN20" i="8"/>
  <c r="J20" i="8"/>
  <c r="AK20" i="8" s="1"/>
  <c r="AO19" i="8"/>
  <c r="AN19" i="8"/>
  <c r="J19" i="8"/>
  <c r="AO18" i="8"/>
  <c r="AN18" i="8"/>
  <c r="J18" i="8"/>
  <c r="AK18" i="8" s="1"/>
  <c r="AO17" i="8"/>
  <c r="AN17" i="8"/>
  <c r="J17" i="8"/>
  <c r="AK17" i="8" s="1"/>
  <c r="AO16" i="8"/>
  <c r="AN16" i="8"/>
  <c r="J16" i="8"/>
  <c r="AK16" i="8" s="1"/>
  <c r="AO15" i="8"/>
  <c r="AN15" i="8"/>
  <c r="J15" i="8"/>
  <c r="AK15" i="8" s="1"/>
  <c r="AO14" i="8"/>
  <c r="AN14" i="8"/>
  <c r="J14" i="8"/>
  <c r="AK14" i="8" s="1"/>
  <c r="AO13" i="8"/>
  <c r="AN13" i="8"/>
  <c r="J13" i="8"/>
  <c r="AK13" i="8" s="1"/>
  <c r="AO12" i="8"/>
  <c r="AN12" i="8"/>
  <c r="L12" i="8"/>
  <c r="J12" i="8"/>
  <c r="AK12" i="8" s="1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B7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AE3" i="8"/>
  <c r="X2" i="10" s="1"/>
  <c r="AD3" i="8"/>
  <c r="AC3" i="8"/>
  <c r="V2" i="10" s="1"/>
  <c r="AB3" i="8"/>
  <c r="U2" i="10" s="1"/>
  <c r="AA3" i="8"/>
  <c r="T2" i="10" s="1"/>
  <c r="Z3" i="8"/>
  <c r="S2" i="10" s="1"/>
  <c r="Y3" i="8"/>
  <c r="R2" i="10" s="1"/>
  <c r="X3" i="8"/>
  <c r="Q2" i="10" s="1"/>
  <c r="W3" i="8"/>
  <c r="P2" i="10" s="1"/>
  <c r="V3" i="8"/>
  <c r="O2" i="10" s="1"/>
  <c r="U3" i="8"/>
  <c r="N2" i="10" s="1"/>
  <c r="T3" i="8"/>
  <c r="M2" i="10" s="1"/>
  <c r="S3" i="8"/>
  <c r="L2" i="10" s="1"/>
  <c r="R3" i="8"/>
  <c r="K2" i="10" s="1"/>
  <c r="Q3" i="8"/>
  <c r="J2" i="10" s="1"/>
  <c r="P3" i="8"/>
  <c r="I2" i="10" s="1"/>
  <c r="O3" i="8"/>
  <c r="H2" i="10" s="1"/>
  <c r="N3" i="8"/>
  <c r="G2" i="10" s="1"/>
  <c r="M3" i="8"/>
  <c r="F2" i="10" s="1"/>
  <c r="L3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12" i="1"/>
  <c r="Q6" i="9" l="1"/>
  <c r="AG32" i="9"/>
  <c r="AG122" i="9"/>
  <c r="AG143" i="9"/>
  <c r="AG85" i="9"/>
  <c r="U10" i="9"/>
  <c r="AG185" i="9"/>
  <c r="AG201" i="9"/>
  <c r="AG79" i="9"/>
  <c r="AG48" i="9"/>
  <c r="AG107" i="9"/>
  <c r="AG160" i="9"/>
  <c r="AG208" i="9"/>
  <c r="AG19" i="9"/>
  <c r="AG162" i="9"/>
  <c r="AG194" i="9"/>
  <c r="AG174" i="9"/>
  <c r="AG149" i="9"/>
  <c r="AG124" i="9"/>
  <c r="AG37" i="9"/>
  <c r="AG98" i="9"/>
  <c r="AG192" i="9"/>
  <c r="AG59" i="9"/>
  <c r="AG210" i="9"/>
  <c r="AG14" i="9"/>
  <c r="AG30" i="9"/>
  <c r="AG138" i="9"/>
  <c r="AG40" i="9"/>
  <c r="AG49" i="9"/>
  <c r="AG72" i="9"/>
  <c r="AG91" i="9"/>
  <c r="AG100" i="9"/>
  <c r="AG119" i="9"/>
  <c r="AG128" i="9"/>
  <c r="AG137" i="9"/>
  <c r="AG142" i="9"/>
  <c r="AG156" i="9"/>
  <c r="AG202" i="9"/>
  <c r="L9" i="8"/>
  <c r="E2" i="10"/>
  <c r="AD6" i="8"/>
  <c r="W2" i="10"/>
  <c r="N6" i="8"/>
  <c r="T6" i="9"/>
  <c r="V6" i="9"/>
  <c r="Q10" i="9"/>
  <c r="T10" i="9"/>
  <c r="G6" i="9"/>
  <c r="R6" i="9"/>
  <c r="W6" i="9"/>
  <c r="J6" i="9"/>
  <c r="Z6" i="9"/>
  <c r="J10" i="9"/>
  <c r="H6" i="9"/>
  <c r="X6" i="9"/>
  <c r="R10" i="9"/>
  <c r="I6" i="9"/>
  <c r="Y6" i="9"/>
  <c r="S10" i="9"/>
  <c r="K6" i="9"/>
  <c r="Z10" i="9"/>
  <c r="N6" i="9"/>
  <c r="P10" i="9"/>
  <c r="Q6" i="8"/>
  <c r="R6" i="8"/>
  <c r="V6" i="8"/>
  <c r="X6" i="8"/>
  <c r="L6" i="8"/>
  <c r="AB6" i="8"/>
  <c r="Z6" i="8"/>
  <c r="AA6" i="8"/>
  <c r="M6" i="8"/>
  <c r="AC6" i="8"/>
  <c r="P6" i="8"/>
  <c r="S10" i="8"/>
  <c r="L3" i="10" s="1"/>
  <c r="AG18" i="9"/>
  <c r="AG27" i="9"/>
  <c r="AG157" i="9"/>
  <c r="AG55" i="9"/>
  <c r="AG64" i="9"/>
  <c r="AG97" i="9"/>
  <c r="AG134" i="9"/>
  <c r="AG148" i="9"/>
  <c r="AG181" i="9"/>
  <c r="AG190" i="9"/>
  <c r="AG21" i="9"/>
  <c r="AG25" i="9"/>
  <c r="AG52" i="9"/>
  <c r="AG61" i="9"/>
  <c r="AG80" i="9"/>
  <c r="AG150" i="9"/>
  <c r="AG24" i="9"/>
  <c r="AG33" i="9"/>
  <c r="AG42" i="9"/>
  <c r="AG60" i="9"/>
  <c r="AG93" i="9"/>
  <c r="AG102" i="9"/>
  <c r="AG121" i="9"/>
  <c r="AG144" i="9"/>
  <c r="AG153" i="9"/>
  <c r="AG168" i="9"/>
  <c r="AG186" i="9"/>
  <c r="AG195" i="9"/>
  <c r="AG204" i="9"/>
  <c r="AG209" i="9"/>
  <c r="AG34" i="9"/>
  <c r="AG43" i="9"/>
  <c r="AG75" i="9"/>
  <c r="AG103" i="9"/>
  <c r="AG117" i="9"/>
  <c r="AG145" i="9"/>
  <c r="AG164" i="9"/>
  <c r="AG169" i="9"/>
  <c r="AG178" i="9"/>
  <c r="AG196" i="9"/>
  <c r="AG205" i="9"/>
  <c r="AG13" i="9"/>
  <c r="AG22" i="9"/>
  <c r="AG67" i="9"/>
  <c r="AG81" i="9"/>
  <c r="AG86" i="9"/>
  <c r="AG95" i="9"/>
  <c r="AG109" i="9"/>
  <c r="AG123" i="9"/>
  <c r="AG132" i="9"/>
  <c r="AG151" i="9"/>
  <c r="AG175" i="9"/>
  <c r="AG193" i="9"/>
  <c r="AG211" i="9"/>
  <c r="AG36" i="9"/>
  <c r="AG45" i="9"/>
  <c r="AG68" i="9"/>
  <c r="AG82" i="9"/>
  <c r="AG87" i="9"/>
  <c r="AG110" i="9"/>
  <c r="AG133" i="9"/>
  <c r="AG176" i="9"/>
  <c r="AG198" i="9"/>
  <c r="AG73" i="9"/>
  <c r="AG101" i="9"/>
  <c r="AG106" i="9"/>
  <c r="AG129" i="9"/>
  <c r="AG167" i="9"/>
  <c r="AG46" i="9"/>
  <c r="AG69" i="9"/>
  <c r="AG83" i="9"/>
  <c r="AG88" i="9"/>
  <c r="AG111" i="9"/>
  <c r="AG125" i="9"/>
  <c r="AG139" i="9"/>
  <c r="AG172" i="9"/>
  <c r="AG177" i="9"/>
  <c r="AG199" i="9"/>
  <c r="AG16" i="9"/>
  <c r="AG47" i="9"/>
  <c r="AG56" i="9"/>
  <c r="AG70" i="9"/>
  <c r="AG84" i="9"/>
  <c r="AG89" i="9"/>
  <c r="AG112" i="9"/>
  <c r="AG126" i="9"/>
  <c r="AG135" i="9"/>
  <c r="AG140" i="9"/>
  <c r="AG159" i="9"/>
  <c r="AG173" i="9"/>
  <c r="AG182" i="9"/>
  <c r="AG71" i="9"/>
  <c r="AG17" i="9"/>
  <c r="AG57" i="9"/>
  <c r="AG76" i="9"/>
  <c r="AG90" i="9"/>
  <c r="AG104" i="9"/>
  <c r="AG127" i="9"/>
  <c r="AG141" i="9"/>
  <c r="AG155" i="9"/>
  <c r="AG165" i="9"/>
  <c r="AG183" i="9"/>
  <c r="AG206" i="9"/>
  <c r="AG26" i="9"/>
  <c r="AG35" i="9"/>
  <c r="AG44" i="9"/>
  <c r="AG53" i="9"/>
  <c r="AG62" i="9"/>
  <c r="AG146" i="9"/>
  <c r="AG170" i="9"/>
  <c r="AG188" i="9"/>
  <c r="AG197" i="9"/>
  <c r="AG77" i="9"/>
  <c r="AG105" i="9"/>
  <c r="AG166" i="9"/>
  <c r="AG189" i="9"/>
  <c r="AG187" i="9"/>
  <c r="AG158" i="9"/>
  <c r="AG94" i="9"/>
  <c r="AG191" i="9"/>
  <c r="AG38" i="9"/>
  <c r="AG108" i="9"/>
  <c r="AG152" i="9"/>
  <c r="AG12" i="9"/>
  <c r="AG74" i="9"/>
  <c r="AG131" i="9"/>
  <c r="AG207" i="9"/>
  <c r="AG66" i="9"/>
  <c r="AG136" i="9"/>
  <c r="AG203" i="9"/>
  <c r="AG116" i="9"/>
  <c r="AG54" i="9"/>
  <c r="AG96" i="9"/>
  <c r="AG50" i="9"/>
  <c r="AG171" i="9"/>
  <c r="AG179" i="9"/>
  <c r="AG63" i="9"/>
  <c r="AG118" i="9"/>
  <c r="AG130" i="9"/>
  <c r="AG114" i="9"/>
  <c r="AE27" i="9"/>
  <c r="U6" i="9"/>
  <c r="AE15" i="9"/>
  <c r="AE28" i="9"/>
  <c r="AE91" i="9"/>
  <c r="AE32" i="9"/>
  <c r="L6" i="9"/>
  <c r="M6" i="9"/>
  <c r="AG15" i="9"/>
  <c r="O6" i="9"/>
  <c r="P6" i="9"/>
  <c r="AE16" i="9"/>
  <c r="S6" i="8"/>
  <c r="O6" i="8"/>
  <c r="AE6" i="8"/>
  <c r="V10" i="9"/>
  <c r="AE62" i="9"/>
  <c r="T6" i="8"/>
  <c r="G10" i="9"/>
  <c r="H13" i="9" s="1"/>
  <c r="W10" i="9"/>
  <c r="H10" i="9"/>
  <c r="X10" i="9"/>
  <c r="AE106" i="9"/>
  <c r="I10" i="9"/>
  <c r="Y10" i="9"/>
  <c r="AG58" i="9"/>
  <c r="K10" i="9"/>
  <c r="AE53" i="9"/>
  <c r="AE59" i="9"/>
  <c r="AE140" i="9"/>
  <c r="U6" i="8"/>
  <c r="L10" i="9"/>
  <c r="AE169" i="9"/>
  <c r="M10" i="9"/>
  <c r="AE36" i="9"/>
  <c r="AE74" i="9"/>
  <c r="W6" i="8"/>
  <c r="N10" i="9"/>
  <c r="O10" i="9"/>
  <c r="AE42" i="9"/>
  <c r="AE52" i="9"/>
  <c r="AE85" i="9"/>
  <c r="AE96" i="9"/>
  <c r="AE145" i="9"/>
  <c r="AE58" i="9"/>
  <c r="AE114" i="9"/>
  <c r="AG31" i="9"/>
  <c r="AE82" i="9"/>
  <c r="AE87" i="9"/>
  <c r="AG78" i="9"/>
  <c r="AE143" i="9"/>
  <c r="AE160" i="9"/>
  <c r="AE97" i="9"/>
  <c r="AE84" i="9"/>
  <c r="AG92" i="9"/>
  <c r="AE65" i="9"/>
  <c r="AE102" i="9"/>
  <c r="AE113" i="9"/>
  <c r="AE126" i="9"/>
  <c r="AE128" i="9"/>
  <c r="AE109" i="9"/>
  <c r="AE110" i="9"/>
  <c r="AE206" i="9"/>
  <c r="AE119" i="9"/>
  <c r="AE156" i="9"/>
  <c r="AE154" i="9"/>
  <c r="AE103" i="9"/>
  <c r="AG154" i="9"/>
  <c r="AG120" i="9"/>
  <c r="AE155" i="9"/>
  <c r="AE203" i="9"/>
  <c r="AE157" i="9"/>
  <c r="AG200" i="9"/>
  <c r="AE187" i="9"/>
  <c r="AE167" i="9"/>
  <c r="AE174" i="9"/>
  <c r="AE133" i="9"/>
  <c r="AG161" i="9"/>
  <c r="AE176" i="9"/>
  <c r="AG147" i="9"/>
  <c r="AE191" i="9"/>
  <c r="AE148" i="9"/>
  <c r="AE138" i="9"/>
  <c r="AE208" i="9"/>
  <c r="AE168" i="9"/>
  <c r="AE196" i="9"/>
  <c r="AG163" i="9"/>
  <c r="AE175" i="9"/>
  <c r="AG184" i="9"/>
  <c r="AE180" i="9"/>
  <c r="AG180" i="9"/>
  <c r="AM23" i="8"/>
  <c r="AM39" i="8"/>
  <c r="AM87" i="8"/>
  <c r="AM135" i="8"/>
  <c r="AM183" i="8"/>
  <c r="AM19" i="8"/>
  <c r="AM83" i="8"/>
  <c r="AM115" i="8"/>
  <c r="AM163" i="8"/>
  <c r="AM195" i="8"/>
  <c r="AM211" i="8"/>
  <c r="P10" i="8"/>
  <c r="I3" i="10" s="1"/>
  <c r="R10" i="8"/>
  <c r="K3" i="10" s="1"/>
  <c r="AM13" i="8"/>
  <c r="AM29" i="8"/>
  <c r="AM61" i="8"/>
  <c r="AM77" i="8"/>
  <c r="AM109" i="8"/>
  <c r="AM189" i="8"/>
  <c r="AM14" i="8"/>
  <c r="AM20" i="8"/>
  <c r="AM36" i="8"/>
  <c r="AM68" i="8"/>
  <c r="AM148" i="8"/>
  <c r="AM53" i="8"/>
  <c r="AM69" i="8"/>
  <c r="AM149" i="8"/>
  <c r="AM197" i="8"/>
  <c r="AM28" i="8"/>
  <c r="AM44" i="8"/>
  <c r="AM76" i="8"/>
  <c r="AM92" i="8"/>
  <c r="AM108" i="8"/>
  <c r="AM124" i="8"/>
  <c r="AM140" i="8"/>
  <c r="AM156" i="8"/>
  <c r="AM188" i="8"/>
  <c r="AM204" i="8"/>
  <c r="AM34" i="8"/>
  <c r="AM66" i="8"/>
  <c r="AM194" i="8"/>
  <c r="AM210" i="8"/>
  <c r="AM24" i="8"/>
  <c r="AM56" i="8"/>
  <c r="AM72" i="8"/>
  <c r="AM88" i="8"/>
  <c r="AM120" i="8"/>
  <c r="AM152" i="8"/>
  <c r="AM200" i="8"/>
  <c r="AM46" i="8"/>
  <c r="AM78" i="8"/>
  <c r="AM94" i="8"/>
  <c r="AM110" i="8"/>
  <c r="AM174" i="8"/>
  <c r="AM190" i="8"/>
  <c r="AM206" i="8"/>
  <c r="AM57" i="8"/>
  <c r="AM73" i="8"/>
  <c r="AM89" i="8"/>
  <c r="AM137" i="8"/>
  <c r="AM153" i="8"/>
  <c r="AM185" i="8"/>
  <c r="AM201" i="8"/>
  <c r="AM31" i="8"/>
  <c r="AM63" i="8"/>
  <c r="AM95" i="8"/>
  <c r="AM207" i="8"/>
  <c r="AM26" i="8"/>
  <c r="AM42" i="8"/>
  <c r="AM58" i="8"/>
  <c r="AM90" i="8"/>
  <c r="AM106" i="8"/>
  <c r="AM122" i="8"/>
  <c r="AM16" i="8"/>
  <c r="AM32" i="8"/>
  <c r="AM48" i="8"/>
  <c r="AM96" i="8"/>
  <c r="AM112" i="8"/>
  <c r="AM128" i="8"/>
  <c r="AM144" i="8"/>
  <c r="AM160" i="8"/>
  <c r="AM176" i="8"/>
  <c r="AM192" i="8"/>
  <c r="AM208" i="8"/>
  <c r="AM59" i="8"/>
  <c r="AM75" i="8"/>
  <c r="AM91" i="8"/>
  <c r="AM123" i="8"/>
  <c r="AM139" i="8"/>
  <c r="AM203" i="8"/>
  <c r="AM22" i="8"/>
  <c r="AM70" i="8"/>
  <c r="AM86" i="8"/>
  <c r="AM118" i="8"/>
  <c r="AM134" i="8"/>
  <c r="AM166" i="8"/>
  <c r="AM17" i="8"/>
  <c r="AM33" i="8"/>
  <c r="AM113" i="8"/>
  <c r="AM129" i="8"/>
  <c r="AM161" i="8"/>
  <c r="AM177" i="8"/>
  <c r="AM193" i="8"/>
  <c r="AM209" i="8"/>
  <c r="AM85" i="8"/>
  <c r="AM171" i="8"/>
  <c r="AM101" i="8"/>
  <c r="AM169" i="8"/>
  <c r="AM82" i="8"/>
  <c r="AM158" i="8"/>
  <c r="AM43" i="8"/>
  <c r="AM65" i="8"/>
  <c r="AM74" i="8"/>
  <c r="AM114" i="8"/>
  <c r="AM119" i="8"/>
  <c r="AM165" i="8"/>
  <c r="AM182" i="8"/>
  <c r="AM178" i="8"/>
  <c r="AM21" i="8"/>
  <c r="AM30" i="8"/>
  <c r="AM35" i="8"/>
  <c r="AM157" i="8"/>
  <c r="AM138" i="8"/>
  <c r="AM49" i="8"/>
  <c r="AM62" i="8"/>
  <c r="AM80" i="8"/>
  <c r="AM98" i="8"/>
  <c r="AM107" i="8"/>
  <c r="AM111" i="8"/>
  <c r="AM130" i="8"/>
  <c r="AM162" i="8"/>
  <c r="AM179" i="8"/>
  <c r="AM196" i="8"/>
  <c r="AM205" i="8"/>
  <c r="AM45" i="8"/>
  <c r="AM121" i="8"/>
  <c r="AM27" i="8"/>
  <c r="AM50" i="8"/>
  <c r="AM54" i="8"/>
  <c r="AM81" i="8"/>
  <c r="AM126" i="8"/>
  <c r="AM131" i="8"/>
  <c r="AM167" i="8"/>
  <c r="AM180" i="8"/>
  <c r="AM184" i="8"/>
  <c r="AM18" i="8"/>
  <c r="AM150" i="8"/>
  <c r="AM159" i="8"/>
  <c r="AM202" i="8"/>
  <c r="AM37" i="8"/>
  <c r="AM51" i="8"/>
  <c r="AM64" i="8"/>
  <c r="AM141" i="8"/>
  <c r="AM164" i="8"/>
  <c r="AM168" i="8"/>
  <c r="AM172" i="8"/>
  <c r="AM181" i="8"/>
  <c r="AM15" i="8"/>
  <c r="AM142" i="8"/>
  <c r="AM155" i="8"/>
  <c r="AM199" i="8"/>
  <c r="AM125" i="8"/>
  <c r="AM147" i="8"/>
  <c r="AM40" i="8"/>
  <c r="AM117" i="8"/>
  <c r="AM79" i="8"/>
  <c r="AM127" i="8"/>
  <c r="AM170" i="8"/>
  <c r="AM186" i="8"/>
  <c r="AM12" i="8"/>
  <c r="AM25" i="8"/>
  <c r="AM145" i="8"/>
  <c r="AM38" i="8"/>
  <c r="AM55" i="8"/>
  <c r="AM71" i="8"/>
  <c r="AM133" i="8"/>
  <c r="AM146" i="8"/>
  <c r="AM198" i="8"/>
  <c r="AM47" i="8"/>
  <c r="AK21" i="8"/>
  <c r="Q10" i="8"/>
  <c r="J3" i="10" s="1"/>
  <c r="AE10" i="8"/>
  <c r="X3" i="10" s="1"/>
  <c r="O10" i="8"/>
  <c r="H3" i="10" s="1"/>
  <c r="AC10" i="8"/>
  <c r="V3" i="10" s="1"/>
  <c r="M10" i="8"/>
  <c r="F3" i="10" s="1"/>
  <c r="AB10" i="8"/>
  <c r="U3" i="10" s="1"/>
  <c r="L10" i="8"/>
  <c r="E3" i="10" s="1"/>
  <c r="AA10" i="8"/>
  <c r="T3" i="10" s="1"/>
  <c r="Z10" i="8"/>
  <c r="S3" i="10" s="1"/>
  <c r="Y10" i="8"/>
  <c r="R3" i="10" s="1"/>
  <c r="W10" i="8"/>
  <c r="P3" i="10" s="1"/>
  <c r="U10" i="8"/>
  <c r="N3" i="10" s="1"/>
  <c r="T10" i="8"/>
  <c r="M3" i="10" s="1"/>
  <c r="N10" i="8"/>
  <c r="G3" i="10" s="1"/>
  <c r="AK50" i="8"/>
  <c r="V10" i="8"/>
  <c r="O3" i="10" s="1"/>
  <c r="AK22" i="8"/>
  <c r="AK30" i="8"/>
  <c r="X10" i="8"/>
  <c r="Q3" i="10" s="1"/>
  <c r="AD10" i="8"/>
  <c r="W3" i="10" s="1"/>
  <c r="Y6" i="8"/>
  <c r="AK19" i="8"/>
  <c r="AK117" i="8"/>
  <c r="AK24" i="8"/>
  <c r="AM41" i="8"/>
  <c r="AK41" i="8"/>
  <c r="AK74" i="8"/>
  <c r="AK25" i="8"/>
  <c r="AK84" i="8"/>
  <c r="AK73" i="8"/>
  <c r="AK75" i="8"/>
  <c r="AK33" i="8"/>
  <c r="AK85" i="8"/>
  <c r="AK90" i="8"/>
  <c r="AK82" i="8"/>
  <c r="AK120" i="8"/>
  <c r="AK48" i="8"/>
  <c r="AM52" i="8"/>
  <c r="AM60" i="8"/>
  <c r="AK64" i="8"/>
  <c r="AK79" i="8"/>
  <c r="AK89" i="8"/>
  <c r="AK115" i="8"/>
  <c r="AM93" i="8"/>
  <c r="AM102" i="8"/>
  <c r="AM104" i="8"/>
  <c r="AK94" i="8"/>
  <c r="AK103" i="8"/>
  <c r="AK105" i="8"/>
  <c r="AK179" i="8"/>
  <c r="AM97" i="8"/>
  <c r="AK125" i="8"/>
  <c r="AK72" i="8"/>
  <c r="AM67" i="8"/>
  <c r="AK93" i="8"/>
  <c r="AK116" i="8"/>
  <c r="AM103" i="8"/>
  <c r="AK133" i="8"/>
  <c r="AM99" i="8"/>
  <c r="AK104" i="8"/>
  <c r="AM84" i="8"/>
  <c r="AM100" i="8"/>
  <c r="AK110" i="8"/>
  <c r="AM136" i="8"/>
  <c r="AK148" i="8"/>
  <c r="AK109" i="8"/>
  <c r="AK137" i="8"/>
  <c r="AK171" i="8"/>
  <c r="AK144" i="8"/>
  <c r="AM116" i="8"/>
  <c r="AK113" i="8"/>
  <c r="AK157" i="8"/>
  <c r="AM132" i="8"/>
  <c r="AM105" i="8"/>
  <c r="AK190" i="8"/>
  <c r="AK199" i="8"/>
  <c r="AM154" i="8"/>
  <c r="AM143" i="8"/>
  <c r="AK127" i="8"/>
  <c r="AK132" i="8"/>
  <c r="AK145" i="8"/>
  <c r="AK178" i="8"/>
  <c r="AM191" i="8"/>
  <c r="AK162" i="8"/>
  <c r="AK174" i="8"/>
  <c r="AK185" i="8"/>
  <c r="AK180" i="8"/>
  <c r="AK196" i="8"/>
  <c r="AK156" i="8"/>
  <c r="AM151" i="8"/>
  <c r="AM175" i="8"/>
  <c r="AM187" i="8"/>
  <c r="AK194" i="8"/>
  <c r="AK203" i="8"/>
  <c r="AK210" i="8"/>
  <c r="AK163" i="8"/>
  <c r="AM173" i="8"/>
  <c r="I14" i="9" l="1"/>
  <c r="J15" i="9" s="1"/>
  <c r="K16" i="9" s="1"/>
  <c r="L17" i="9" s="1"/>
  <c r="M18" i="9" s="1"/>
  <c r="N19" i="9" s="1"/>
  <c r="O20" i="9" s="1"/>
  <c r="P21" i="9" s="1"/>
  <c r="Q22" i="9" s="1"/>
  <c r="R23" i="9" s="1"/>
  <c r="S24" i="9" s="1"/>
  <c r="T25" i="9" s="1"/>
  <c r="U26" i="9" s="1"/>
  <c r="V27" i="9" s="1"/>
  <c r="W28" i="9" s="1"/>
  <c r="X29" i="9" s="1"/>
  <c r="Y30" i="9" s="1"/>
  <c r="H7" i="9"/>
  <c r="H5" i="9"/>
  <c r="M7" i="8"/>
  <c r="M5" i="8"/>
  <c r="M13" i="8"/>
  <c r="N14" i="8" s="1"/>
  <c r="O15" i="8" s="1"/>
  <c r="P16" i="8" s="1"/>
  <c r="Q17" i="8" s="1"/>
  <c r="R18" i="8" s="1"/>
  <c r="S19" i="8" s="1"/>
  <c r="T20" i="8" s="1"/>
  <c r="U21" i="8" s="1"/>
  <c r="V22" i="8" s="1"/>
  <c r="W23" i="8" s="1"/>
  <c r="X24" i="8" s="1"/>
  <c r="Y25" i="8" s="1"/>
  <c r="Z26" i="8" s="1"/>
  <c r="AA27" i="8" s="1"/>
  <c r="AB28" i="8" s="1"/>
  <c r="AC29" i="8" s="1"/>
  <c r="AD30" i="8" s="1"/>
  <c r="H9" i="9" l="1"/>
  <c r="I5" i="9"/>
  <c r="I7" i="9"/>
  <c r="H12" i="9"/>
  <c r="N7" i="8"/>
  <c r="M12" i="8"/>
  <c r="N5" i="8"/>
  <c r="M9" i="8"/>
  <c r="I13" i="9" l="1"/>
  <c r="J14" i="9" s="1"/>
  <c r="K15" i="9" s="1"/>
  <c r="L16" i="9" s="1"/>
  <c r="M17" i="9" s="1"/>
  <c r="N18" i="9" s="1"/>
  <c r="O19" i="9" s="1"/>
  <c r="P20" i="9" s="1"/>
  <c r="Q21" i="9" s="1"/>
  <c r="R22" i="9" s="1"/>
  <c r="S23" i="9" s="1"/>
  <c r="T24" i="9" s="1"/>
  <c r="U25" i="9" s="1"/>
  <c r="V26" i="9" s="1"/>
  <c r="W27" i="9" s="1"/>
  <c r="X28" i="9" s="1"/>
  <c r="Y29" i="9" s="1"/>
  <c r="J7" i="9"/>
  <c r="I12" i="9"/>
  <c r="J13" i="9" s="1"/>
  <c r="K14" i="9" s="1"/>
  <c r="L15" i="9" s="1"/>
  <c r="M16" i="9" s="1"/>
  <c r="N17" i="9" s="1"/>
  <c r="O18" i="9" s="1"/>
  <c r="P19" i="9" s="1"/>
  <c r="Q20" i="9" s="1"/>
  <c r="R21" i="9" s="1"/>
  <c r="S22" i="9" s="1"/>
  <c r="T23" i="9" s="1"/>
  <c r="U24" i="9" s="1"/>
  <c r="V25" i="9" s="1"/>
  <c r="W26" i="9" s="1"/>
  <c r="X27" i="9" s="1"/>
  <c r="Y28" i="9" s="1"/>
  <c r="J5" i="9"/>
  <c r="I9" i="9"/>
  <c r="N9" i="8"/>
  <c r="O5" i="8"/>
  <c r="N13" i="8"/>
  <c r="O14" i="8" s="1"/>
  <c r="P15" i="8" s="1"/>
  <c r="Q16" i="8" s="1"/>
  <c r="R17" i="8" s="1"/>
  <c r="S18" i="8" s="1"/>
  <c r="T19" i="8" s="1"/>
  <c r="U20" i="8" s="1"/>
  <c r="V21" i="8" s="1"/>
  <c r="W22" i="8" s="1"/>
  <c r="X23" i="8" s="1"/>
  <c r="Y24" i="8" s="1"/>
  <c r="Z25" i="8" s="1"/>
  <c r="AA26" i="8" s="1"/>
  <c r="AB27" i="8" s="1"/>
  <c r="AC28" i="8" s="1"/>
  <c r="AD29" i="8" s="1"/>
  <c r="O7" i="8"/>
  <c r="N12" i="8"/>
  <c r="O13" i="8" s="1"/>
  <c r="P14" i="8" s="1"/>
  <c r="Q15" i="8" s="1"/>
  <c r="R16" i="8" s="1"/>
  <c r="S17" i="8" s="1"/>
  <c r="T18" i="8" s="1"/>
  <c r="U19" i="8" s="1"/>
  <c r="V20" i="8" s="1"/>
  <c r="W21" i="8" s="1"/>
  <c r="X22" i="8" s="1"/>
  <c r="Y23" i="8" s="1"/>
  <c r="Z24" i="8" s="1"/>
  <c r="AA25" i="8" s="1"/>
  <c r="AB26" i="8" s="1"/>
  <c r="AC27" i="8" s="1"/>
  <c r="AD28" i="8" s="1"/>
  <c r="K5" i="9" l="1"/>
  <c r="J9" i="9"/>
  <c r="K7" i="9"/>
  <c r="J12" i="9"/>
  <c r="K13" i="9" s="1"/>
  <c r="L14" i="9" s="1"/>
  <c r="M15" i="9" s="1"/>
  <c r="N16" i="9" s="1"/>
  <c r="O17" i="9" s="1"/>
  <c r="P18" i="9" s="1"/>
  <c r="Q19" i="9" s="1"/>
  <c r="R20" i="9" s="1"/>
  <c r="S21" i="9" s="1"/>
  <c r="T22" i="9" s="1"/>
  <c r="U23" i="9" s="1"/>
  <c r="V24" i="9" s="1"/>
  <c r="W25" i="9" s="1"/>
  <c r="X26" i="9" s="1"/>
  <c r="Y27" i="9" s="1"/>
  <c r="P7" i="8"/>
  <c r="O12" i="8"/>
  <c r="P5" i="8"/>
  <c r="O9" i="8"/>
  <c r="B2" i="1"/>
  <c r="G10" i="1" l="1"/>
  <c r="P13" i="8"/>
  <c r="Q14" i="8" s="1"/>
  <c r="R15" i="8" s="1"/>
  <c r="S16" i="8" s="1"/>
  <c r="T17" i="8" s="1"/>
  <c r="U18" i="8" s="1"/>
  <c r="V19" i="8" s="1"/>
  <c r="W20" i="8" s="1"/>
  <c r="X21" i="8" s="1"/>
  <c r="Y22" i="8" s="1"/>
  <c r="Z23" i="8" s="1"/>
  <c r="AA24" i="8" s="1"/>
  <c r="AB25" i="8" s="1"/>
  <c r="AC26" i="8" s="1"/>
  <c r="AD27" i="8" s="1"/>
  <c r="L7" i="9"/>
  <c r="K12" i="9"/>
  <c r="L5" i="9"/>
  <c r="K9" i="9"/>
  <c r="Q5" i="8"/>
  <c r="P9" i="8"/>
  <c r="Q7" i="8"/>
  <c r="P12" i="8"/>
  <c r="L12" i="7"/>
  <c r="M5" i="9" l="1"/>
  <c r="L9" i="9"/>
  <c r="L13" i="9"/>
  <c r="M14" i="9" s="1"/>
  <c r="N15" i="9" s="1"/>
  <c r="O16" i="9" s="1"/>
  <c r="P17" i="9" s="1"/>
  <c r="Q18" i="9" s="1"/>
  <c r="R19" i="9" s="1"/>
  <c r="S20" i="9" s="1"/>
  <c r="T21" i="9" s="1"/>
  <c r="U22" i="9" s="1"/>
  <c r="V23" i="9" s="1"/>
  <c r="W24" i="9" s="1"/>
  <c r="X25" i="9" s="1"/>
  <c r="Y26" i="9" s="1"/>
  <c r="M7" i="9"/>
  <c r="L12" i="9"/>
  <c r="Q13" i="8"/>
  <c r="R14" i="8" s="1"/>
  <c r="S15" i="8" s="1"/>
  <c r="T16" i="8" s="1"/>
  <c r="U17" i="8" s="1"/>
  <c r="V18" i="8" s="1"/>
  <c r="W19" i="8" s="1"/>
  <c r="X20" i="8" s="1"/>
  <c r="Y21" i="8" s="1"/>
  <c r="Z22" i="8" s="1"/>
  <c r="AA23" i="8" s="1"/>
  <c r="AB24" i="8" s="1"/>
  <c r="AC25" i="8" s="1"/>
  <c r="AD26" i="8" s="1"/>
  <c r="R7" i="8"/>
  <c r="Q12" i="8"/>
  <c r="R13" i="8" s="1"/>
  <c r="S14" i="8" s="1"/>
  <c r="T15" i="8" s="1"/>
  <c r="U16" i="8" s="1"/>
  <c r="V17" i="8" s="1"/>
  <c r="W18" i="8" s="1"/>
  <c r="X19" i="8" s="1"/>
  <c r="Y20" i="8" s="1"/>
  <c r="Z21" i="8" s="1"/>
  <c r="AA22" i="8" s="1"/>
  <c r="AB23" i="8" s="1"/>
  <c r="AC24" i="8" s="1"/>
  <c r="AD25" i="8" s="1"/>
  <c r="Q9" i="8"/>
  <c r="R5" i="8"/>
  <c r="G12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H8" i="1"/>
  <c r="N7" i="9" l="1"/>
  <c r="M12" i="9"/>
  <c r="M13" i="9"/>
  <c r="N14" i="9" s="1"/>
  <c r="O15" i="9" s="1"/>
  <c r="P16" i="9" s="1"/>
  <c r="Q17" i="9" s="1"/>
  <c r="R18" i="9" s="1"/>
  <c r="S19" i="9" s="1"/>
  <c r="T20" i="9" s="1"/>
  <c r="U21" i="9" s="1"/>
  <c r="V22" i="9" s="1"/>
  <c r="W23" i="9" s="1"/>
  <c r="X24" i="9" s="1"/>
  <c r="Y25" i="9" s="1"/>
  <c r="M9" i="9"/>
  <c r="N5" i="9"/>
  <c r="S7" i="8"/>
  <c r="R12" i="8"/>
  <c r="S13" i="8" s="1"/>
  <c r="T14" i="8" s="1"/>
  <c r="U15" i="8" s="1"/>
  <c r="V16" i="8" s="1"/>
  <c r="W17" i="8" s="1"/>
  <c r="X18" i="8" s="1"/>
  <c r="Y19" i="8" s="1"/>
  <c r="Z20" i="8" s="1"/>
  <c r="AA21" i="8" s="1"/>
  <c r="AB22" i="8" s="1"/>
  <c r="AC23" i="8" s="1"/>
  <c r="AD24" i="8" s="1"/>
  <c r="S5" i="8"/>
  <c r="R9" i="8"/>
  <c r="AI13" i="1"/>
  <c r="AG13" i="1" s="1"/>
  <c r="AI14" i="1"/>
  <c r="AG14" i="1" s="1"/>
  <c r="AI15" i="1"/>
  <c r="AG15" i="1" s="1"/>
  <c r="AI16" i="1"/>
  <c r="AG16" i="1" s="1"/>
  <c r="AI17" i="1"/>
  <c r="AG17" i="1" s="1"/>
  <c r="AI18" i="1"/>
  <c r="AG18" i="1" s="1"/>
  <c r="AI19" i="1"/>
  <c r="AG19" i="1" s="1"/>
  <c r="AI20" i="1"/>
  <c r="AG20" i="1" s="1"/>
  <c r="AI21" i="1"/>
  <c r="AG21" i="1" s="1"/>
  <c r="AI22" i="1"/>
  <c r="AG22" i="1" s="1"/>
  <c r="AI23" i="1"/>
  <c r="AG23" i="1" s="1"/>
  <c r="AI24" i="1"/>
  <c r="AG24" i="1" s="1"/>
  <c r="AI25" i="1"/>
  <c r="AG25" i="1" s="1"/>
  <c r="AI26" i="1"/>
  <c r="AG26" i="1" s="1"/>
  <c r="AI27" i="1"/>
  <c r="AG27" i="1" s="1"/>
  <c r="AI28" i="1"/>
  <c r="AG28" i="1" s="1"/>
  <c r="AI29" i="1"/>
  <c r="AG29" i="1" s="1"/>
  <c r="AI30" i="1"/>
  <c r="AG30" i="1" s="1"/>
  <c r="AI31" i="1"/>
  <c r="AG31" i="1" s="1"/>
  <c r="AI32" i="1"/>
  <c r="AG32" i="1" s="1"/>
  <c r="AI33" i="1"/>
  <c r="AG33" i="1" s="1"/>
  <c r="AI34" i="1"/>
  <c r="AG34" i="1" s="1"/>
  <c r="AI35" i="1"/>
  <c r="AG35" i="1" s="1"/>
  <c r="AI36" i="1"/>
  <c r="AG36" i="1" s="1"/>
  <c r="AI37" i="1"/>
  <c r="AG37" i="1" s="1"/>
  <c r="AI38" i="1"/>
  <c r="AG38" i="1" s="1"/>
  <c r="AI39" i="1"/>
  <c r="AG39" i="1" s="1"/>
  <c r="AI40" i="1"/>
  <c r="AG40" i="1" s="1"/>
  <c r="AI41" i="1"/>
  <c r="AG41" i="1" s="1"/>
  <c r="AI42" i="1"/>
  <c r="AG42" i="1" s="1"/>
  <c r="AI43" i="1"/>
  <c r="AG43" i="1" s="1"/>
  <c r="AI44" i="1"/>
  <c r="AG44" i="1" s="1"/>
  <c r="AI45" i="1"/>
  <c r="AG45" i="1" s="1"/>
  <c r="AI46" i="1"/>
  <c r="AG46" i="1" s="1"/>
  <c r="AI47" i="1"/>
  <c r="AG47" i="1" s="1"/>
  <c r="AI48" i="1"/>
  <c r="AG48" i="1" s="1"/>
  <c r="AI49" i="1"/>
  <c r="AG49" i="1" s="1"/>
  <c r="AI50" i="1"/>
  <c r="AG50" i="1" s="1"/>
  <c r="AI51" i="1"/>
  <c r="AG51" i="1" s="1"/>
  <c r="AI52" i="1"/>
  <c r="AG52" i="1" s="1"/>
  <c r="AI53" i="1"/>
  <c r="AG53" i="1" s="1"/>
  <c r="AI54" i="1"/>
  <c r="AG54" i="1" s="1"/>
  <c r="AI55" i="1"/>
  <c r="AG55" i="1" s="1"/>
  <c r="AI56" i="1"/>
  <c r="AG56" i="1" s="1"/>
  <c r="AI57" i="1"/>
  <c r="AG57" i="1" s="1"/>
  <c r="AI58" i="1"/>
  <c r="AG58" i="1" s="1"/>
  <c r="AI59" i="1"/>
  <c r="AG59" i="1" s="1"/>
  <c r="AI60" i="1"/>
  <c r="AG60" i="1" s="1"/>
  <c r="AI61" i="1"/>
  <c r="AG61" i="1" s="1"/>
  <c r="AI62" i="1"/>
  <c r="AG62" i="1" s="1"/>
  <c r="AI63" i="1"/>
  <c r="AG63" i="1" s="1"/>
  <c r="AI64" i="1"/>
  <c r="AG64" i="1" s="1"/>
  <c r="AI65" i="1"/>
  <c r="AG65" i="1" s="1"/>
  <c r="AI66" i="1"/>
  <c r="AG66" i="1" s="1"/>
  <c r="AI67" i="1"/>
  <c r="AG67" i="1" s="1"/>
  <c r="AI68" i="1"/>
  <c r="AG68" i="1" s="1"/>
  <c r="AI69" i="1"/>
  <c r="AG69" i="1" s="1"/>
  <c r="AI70" i="1"/>
  <c r="AG70" i="1" s="1"/>
  <c r="AI71" i="1"/>
  <c r="AG71" i="1" s="1"/>
  <c r="AI72" i="1"/>
  <c r="AG72" i="1" s="1"/>
  <c r="AI73" i="1"/>
  <c r="AG73" i="1" s="1"/>
  <c r="AI74" i="1"/>
  <c r="AG74" i="1" s="1"/>
  <c r="AI75" i="1"/>
  <c r="AG75" i="1" s="1"/>
  <c r="AI76" i="1"/>
  <c r="AG76" i="1" s="1"/>
  <c r="AI77" i="1"/>
  <c r="AG77" i="1" s="1"/>
  <c r="AI78" i="1"/>
  <c r="AG78" i="1" s="1"/>
  <c r="AI79" i="1"/>
  <c r="AG79" i="1" s="1"/>
  <c r="AI80" i="1"/>
  <c r="AG80" i="1" s="1"/>
  <c r="AI81" i="1"/>
  <c r="AG81" i="1" s="1"/>
  <c r="AI82" i="1"/>
  <c r="AG82" i="1" s="1"/>
  <c r="AI83" i="1"/>
  <c r="AG83" i="1" s="1"/>
  <c r="AI84" i="1"/>
  <c r="AG84" i="1" s="1"/>
  <c r="AI85" i="1"/>
  <c r="AG85" i="1" s="1"/>
  <c r="AI86" i="1"/>
  <c r="AG86" i="1" s="1"/>
  <c r="AI87" i="1"/>
  <c r="AG87" i="1" s="1"/>
  <c r="AI88" i="1"/>
  <c r="AG88" i="1" s="1"/>
  <c r="AI89" i="1"/>
  <c r="AG89" i="1" s="1"/>
  <c r="AI90" i="1"/>
  <c r="AG90" i="1" s="1"/>
  <c r="AI91" i="1"/>
  <c r="AG91" i="1" s="1"/>
  <c r="AI92" i="1"/>
  <c r="AG92" i="1" s="1"/>
  <c r="AI93" i="1"/>
  <c r="AG93" i="1" s="1"/>
  <c r="AI94" i="1"/>
  <c r="AG94" i="1" s="1"/>
  <c r="AI95" i="1"/>
  <c r="AG95" i="1" s="1"/>
  <c r="AI96" i="1"/>
  <c r="AG96" i="1" s="1"/>
  <c r="AI97" i="1"/>
  <c r="AG97" i="1" s="1"/>
  <c r="AI98" i="1"/>
  <c r="AG98" i="1" s="1"/>
  <c r="AI99" i="1"/>
  <c r="AG99" i="1" s="1"/>
  <c r="AI100" i="1"/>
  <c r="AG100" i="1" s="1"/>
  <c r="AI101" i="1"/>
  <c r="AG101" i="1" s="1"/>
  <c r="AI102" i="1"/>
  <c r="AG102" i="1" s="1"/>
  <c r="AI103" i="1"/>
  <c r="AG103" i="1" s="1"/>
  <c r="AI104" i="1"/>
  <c r="AG104" i="1" s="1"/>
  <c r="AI105" i="1"/>
  <c r="AG105" i="1" s="1"/>
  <c r="AI106" i="1"/>
  <c r="AG106" i="1" s="1"/>
  <c r="AI107" i="1"/>
  <c r="AG107" i="1" s="1"/>
  <c r="AI108" i="1"/>
  <c r="AG108" i="1" s="1"/>
  <c r="AI109" i="1"/>
  <c r="AG109" i="1" s="1"/>
  <c r="AI110" i="1"/>
  <c r="AG110" i="1" s="1"/>
  <c r="AI111" i="1"/>
  <c r="AG111" i="1" s="1"/>
  <c r="AI112" i="1"/>
  <c r="AG112" i="1" s="1"/>
  <c r="AI113" i="1"/>
  <c r="AG113" i="1" s="1"/>
  <c r="AI114" i="1"/>
  <c r="AG114" i="1" s="1"/>
  <c r="AI115" i="1"/>
  <c r="AG115" i="1" s="1"/>
  <c r="AI116" i="1"/>
  <c r="AG116" i="1" s="1"/>
  <c r="AI117" i="1"/>
  <c r="AG117" i="1" s="1"/>
  <c r="AI118" i="1"/>
  <c r="AG118" i="1" s="1"/>
  <c r="AI119" i="1"/>
  <c r="AG119" i="1" s="1"/>
  <c r="AI120" i="1"/>
  <c r="AG120" i="1" s="1"/>
  <c r="AI121" i="1"/>
  <c r="AG121" i="1" s="1"/>
  <c r="AI122" i="1"/>
  <c r="AG122" i="1" s="1"/>
  <c r="AI123" i="1"/>
  <c r="AG123" i="1" s="1"/>
  <c r="AI124" i="1"/>
  <c r="AG124" i="1" s="1"/>
  <c r="AI125" i="1"/>
  <c r="AG125" i="1" s="1"/>
  <c r="AI126" i="1"/>
  <c r="AG126" i="1" s="1"/>
  <c r="AI127" i="1"/>
  <c r="AG127" i="1" s="1"/>
  <c r="AI128" i="1"/>
  <c r="AG128" i="1" s="1"/>
  <c r="AI129" i="1"/>
  <c r="AG129" i="1" s="1"/>
  <c r="AI130" i="1"/>
  <c r="AG130" i="1" s="1"/>
  <c r="AI131" i="1"/>
  <c r="AG131" i="1" s="1"/>
  <c r="AI132" i="1"/>
  <c r="AG132" i="1" s="1"/>
  <c r="AI133" i="1"/>
  <c r="AG133" i="1" s="1"/>
  <c r="AI134" i="1"/>
  <c r="AG134" i="1" s="1"/>
  <c r="AI135" i="1"/>
  <c r="AG135" i="1" s="1"/>
  <c r="AI136" i="1"/>
  <c r="AG136" i="1" s="1"/>
  <c r="AI137" i="1"/>
  <c r="AG137" i="1" s="1"/>
  <c r="AI138" i="1"/>
  <c r="AG138" i="1" s="1"/>
  <c r="AI139" i="1"/>
  <c r="AG139" i="1" s="1"/>
  <c r="AI140" i="1"/>
  <c r="AG140" i="1" s="1"/>
  <c r="AI141" i="1"/>
  <c r="AG141" i="1" s="1"/>
  <c r="AI142" i="1"/>
  <c r="AG142" i="1" s="1"/>
  <c r="AI143" i="1"/>
  <c r="AG143" i="1" s="1"/>
  <c r="AI144" i="1"/>
  <c r="AG144" i="1" s="1"/>
  <c r="AI145" i="1"/>
  <c r="AG145" i="1" s="1"/>
  <c r="AI146" i="1"/>
  <c r="AG146" i="1" s="1"/>
  <c r="AI147" i="1"/>
  <c r="AG147" i="1" s="1"/>
  <c r="AI148" i="1"/>
  <c r="AG148" i="1" s="1"/>
  <c r="AI149" i="1"/>
  <c r="AG149" i="1" s="1"/>
  <c r="AI150" i="1"/>
  <c r="AG150" i="1" s="1"/>
  <c r="AI151" i="1"/>
  <c r="AG151" i="1" s="1"/>
  <c r="AI152" i="1"/>
  <c r="AG152" i="1" s="1"/>
  <c r="AI153" i="1"/>
  <c r="AG153" i="1" s="1"/>
  <c r="AI154" i="1"/>
  <c r="AG154" i="1" s="1"/>
  <c r="AI155" i="1"/>
  <c r="AG155" i="1" s="1"/>
  <c r="AI156" i="1"/>
  <c r="AG156" i="1" s="1"/>
  <c r="AI157" i="1"/>
  <c r="AG157" i="1" s="1"/>
  <c r="AI158" i="1"/>
  <c r="AG158" i="1" s="1"/>
  <c r="AI159" i="1"/>
  <c r="AG159" i="1" s="1"/>
  <c r="AI160" i="1"/>
  <c r="AG160" i="1" s="1"/>
  <c r="AI161" i="1"/>
  <c r="AG161" i="1" s="1"/>
  <c r="AI162" i="1"/>
  <c r="AG162" i="1" s="1"/>
  <c r="AI163" i="1"/>
  <c r="AG163" i="1" s="1"/>
  <c r="AI164" i="1"/>
  <c r="AG164" i="1" s="1"/>
  <c r="AI165" i="1"/>
  <c r="AG165" i="1" s="1"/>
  <c r="AI166" i="1"/>
  <c r="AG166" i="1" s="1"/>
  <c r="AI167" i="1"/>
  <c r="AG167" i="1" s="1"/>
  <c r="AI168" i="1"/>
  <c r="AG168" i="1" s="1"/>
  <c r="AI169" i="1"/>
  <c r="AG169" i="1" s="1"/>
  <c r="AI170" i="1"/>
  <c r="AG170" i="1" s="1"/>
  <c r="AI171" i="1"/>
  <c r="AG171" i="1" s="1"/>
  <c r="AI172" i="1"/>
  <c r="AG172" i="1" s="1"/>
  <c r="AI173" i="1"/>
  <c r="AG173" i="1" s="1"/>
  <c r="AI174" i="1"/>
  <c r="AG174" i="1" s="1"/>
  <c r="AI175" i="1"/>
  <c r="AG175" i="1" s="1"/>
  <c r="AI176" i="1"/>
  <c r="AG176" i="1" s="1"/>
  <c r="AI177" i="1"/>
  <c r="AG177" i="1" s="1"/>
  <c r="AI178" i="1"/>
  <c r="AG178" i="1" s="1"/>
  <c r="AI179" i="1"/>
  <c r="AG179" i="1" s="1"/>
  <c r="AI180" i="1"/>
  <c r="AG180" i="1" s="1"/>
  <c r="AI181" i="1"/>
  <c r="AG181" i="1" s="1"/>
  <c r="AI182" i="1"/>
  <c r="AG182" i="1" s="1"/>
  <c r="AI183" i="1"/>
  <c r="AG183" i="1" s="1"/>
  <c r="AI184" i="1"/>
  <c r="AG184" i="1" s="1"/>
  <c r="AI185" i="1"/>
  <c r="AG185" i="1" s="1"/>
  <c r="AI186" i="1"/>
  <c r="AG186" i="1" s="1"/>
  <c r="AI187" i="1"/>
  <c r="AG187" i="1" s="1"/>
  <c r="AI188" i="1"/>
  <c r="AG188" i="1" s="1"/>
  <c r="AI189" i="1"/>
  <c r="AG189" i="1" s="1"/>
  <c r="AI190" i="1"/>
  <c r="AG190" i="1" s="1"/>
  <c r="AI191" i="1"/>
  <c r="AG191" i="1" s="1"/>
  <c r="AI192" i="1"/>
  <c r="AG192" i="1" s="1"/>
  <c r="AI193" i="1"/>
  <c r="AG193" i="1" s="1"/>
  <c r="AI194" i="1"/>
  <c r="AG194" i="1" s="1"/>
  <c r="AI195" i="1"/>
  <c r="AG195" i="1" s="1"/>
  <c r="AI196" i="1"/>
  <c r="AG196" i="1" s="1"/>
  <c r="AI197" i="1"/>
  <c r="AG197" i="1" s="1"/>
  <c r="AI198" i="1"/>
  <c r="AG198" i="1" s="1"/>
  <c r="AI199" i="1"/>
  <c r="AG199" i="1" s="1"/>
  <c r="AI200" i="1"/>
  <c r="AG200" i="1" s="1"/>
  <c r="AI201" i="1"/>
  <c r="AG201" i="1" s="1"/>
  <c r="AI202" i="1"/>
  <c r="AG202" i="1" s="1"/>
  <c r="AI203" i="1"/>
  <c r="AG203" i="1" s="1"/>
  <c r="AI204" i="1"/>
  <c r="AG204" i="1" s="1"/>
  <c r="AI205" i="1"/>
  <c r="AG205" i="1" s="1"/>
  <c r="AI206" i="1"/>
  <c r="AG206" i="1" s="1"/>
  <c r="AI207" i="1"/>
  <c r="AG207" i="1" s="1"/>
  <c r="AI208" i="1"/>
  <c r="AG208" i="1" s="1"/>
  <c r="AI209" i="1"/>
  <c r="AG209" i="1" s="1"/>
  <c r="AI210" i="1"/>
  <c r="AG210" i="1" s="1"/>
  <c r="AI211" i="1"/>
  <c r="AG211" i="1" s="1"/>
  <c r="AI12" i="1"/>
  <c r="AG12" i="1" s="1"/>
  <c r="O5" i="9" l="1"/>
  <c r="N9" i="9"/>
  <c r="N13" i="9"/>
  <c r="O14" i="9" s="1"/>
  <c r="P15" i="9" s="1"/>
  <c r="Q16" i="9" s="1"/>
  <c r="R17" i="9" s="1"/>
  <c r="S18" i="9" s="1"/>
  <c r="T19" i="9" s="1"/>
  <c r="U20" i="9" s="1"/>
  <c r="V21" i="9" s="1"/>
  <c r="W22" i="9" s="1"/>
  <c r="X23" i="9" s="1"/>
  <c r="Y24" i="9" s="1"/>
  <c r="O7" i="9"/>
  <c r="N12" i="9"/>
  <c r="S9" i="8"/>
  <c r="T5" i="8"/>
  <c r="T7" i="8"/>
  <c r="S12" i="8"/>
  <c r="T13" i="8" s="1"/>
  <c r="U14" i="8" s="1"/>
  <c r="V15" i="8" s="1"/>
  <c r="W16" i="8" s="1"/>
  <c r="X17" i="8" s="1"/>
  <c r="Y18" i="8" s="1"/>
  <c r="Z19" i="8" s="1"/>
  <c r="AA20" i="8" s="1"/>
  <c r="AB21" i="8" s="1"/>
  <c r="AC22" i="8" s="1"/>
  <c r="AD23" i="8" s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12" i="1"/>
  <c r="P7" i="9" l="1"/>
  <c r="O12" i="9"/>
  <c r="P13" i="9" s="1"/>
  <c r="Q14" i="9" s="1"/>
  <c r="R15" i="9" s="1"/>
  <c r="S16" i="9" s="1"/>
  <c r="T17" i="9" s="1"/>
  <c r="U18" i="9" s="1"/>
  <c r="V19" i="9" s="1"/>
  <c r="W20" i="9" s="1"/>
  <c r="X21" i="9" s="1"/>
  <c r="Y22" i="9" s="1"/>
  <c r="O13" i="9"/>
  <c r="P14" i="9" s="1"/>
  <c r="Q15" i="9" s="1"/>
  <c r="R16" i="9" s="1"/>
  <c r="S17" i="9" s="1"/>
  <c r="T18" i="9" s="1"/>
  <c r="U19" i="9" s="1"/>
  <c r="V20" i="9" s="1"/>
  <c r="W21" i="9" s="1"/>
  <c r="X22" i="9" s="1"/>
  <c r="Y23" i="9" s="1"/>
  <c r="P5" i="9"/>
  <c r="O9" i="9"/>
  <c r="U5" i="8"/>
  <c r="T9" i="8"/>
  <c r="U7" i="8"/>
  <c r="T12" i="8"/>
  <c r="U13" i="8" s="1"/>
  <c r="V14" i="8" s="1"/>
  <c r="W15" i="8" s="1"/>
  <c r="X16" i="8" s="1"/>
  <c r="Y17" i="8" s="1"/>
  <c r="Z18" i="8" s="1"/>
  <c r="AA19" i="8" s="1"/>
  <c r="AB20" i="8" s="1"/>
  <c r="AC21" i="8" s="1"/>
  <c r="AD22" i="8" s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12" i="1"/>
  <c r="Q5" i="9" l="1"/>
  <c r="P9" i="9"/>
  <c r="Q7" i="9"/>
  <c r="P12" i="9"/>
  <c r="Q13" i="9" s="1"/>
  <c r="R14" i="9" s="1"/>
  <c r="S15" i="9" s="1"/>
  <c r="T16" i="9" s="1"/>
  <c r="U17" i="9" s="1"/>
  <c r="V18" i="9" s="1"/>
  <c r="W19" i="9" s="1"/>
  <c r="X20" i="9" s="1"/>
  <c r="Y21" i="9" s="1"/>
  <c r="V7" i="8"/>
  <c r="U12" i="8"/>
  <c r="V13" i="8" s="1"/>
  <c r="W14" i="8" s="1"/>
  <c r="X15" i="8" s="1"/>
  <c r="Y16" i="8" s="1"/>
  <c r="Z17" i="8" s="1"/>
  <c r="AA18" i="8" s="1"/>
  <c r="AB19" i="8" s="1"/>
  <c r="AC20" i="8" s="1"/>
  <c r="AD21" i="8" s="1"/>
  <c r="V5" i="8"/>
  <c r="U9" i="8"/>
  <c r="H3" i="1"/>
  <c r="H10" i="1" s="1"/>
  <c r="I3" i="1"/>
  <c r="I10" i="1" s="1"/>
  <c r="J3" i="1"/>
  <c r="J10" i="1" s="1"/>
  <c r="K3" i="1"/>
  <c r="K10" i="1" s="1"/>
  <c r="L3" i="1"/>
  <c r="L10" i="1" s="1"/>
  <c r="M3" i="1"/>
  <c r="M10" i="1" s="1"/>
  <c r="N3" i="1"/>
  <c r="N10" i="1" s="1"/>
  <c r="O3" i="1"/>
  <c r="O10" i="1" s="1"/>
  <c r="P3" i="1"/>
  <c r="P10" i="1" s="1"/>
  <c r="Q3" i="1"/>
  <c r="Q10" i="1" s="1"/>
  <c r="R3" i="1"/>
  <c r="R10" i="1" s="1"/>
  <c r="S3" i="1"/>
  <c r="S10" i="1" s="1"/>
  <c r="T3" i="1"/>
  <c r="T10" i="1" s="1"/>
  <c r="U3" i="1"/>
  <c r="U10" i="1" s="1"/>
  <c r="V3" i="1"/>
  <c r="V10" i="1" s="1"/>
  <c r="W3" i="1"/>
  <c r="W10" i="1" s="1"/>
  <c r="X3" i="1"/>
  <c r="X10" i="1" s="1"/>
  <c r="Y3" i="1"/>
  <c r="Y10" i="1" s="1"/>
  <c r="Z3" i="1"/>
  <c r="Z10" i="1" s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G2" i="1"/>
  <c r="R7" i="9" l="1"/>
  <c r="Q12" i="9"/>
  <c r="R13" i="9" s="1"/>
  <c r="S14" i="9" s="1"/>
  <c r="T15" i="9" s="1"/>
  <c r="U16" i="9" s="1"/>
  <c r="V17" i="9" s="1"/>
  <c r="W18" i="9" s="1"/>
  <c r="X19" i="9" s="1"/>
  <c r="Y20" i="9" s="1"/>
  <c r="R5" i="9"/>
  <c r="Q9" i="9"/>
  <c r="V9" i="8"/>
  <c r="W5" i="8"/>
  <c r="W7" i="8"/>
  <c r="V12" i="8"/>
  <c r="W13" i="8" s="1"/>
  <c r="X14" i="8" s="1"/>
  <c r="Y15" i="8" s="1"/>
  <c r="Z16" i="8" s="1"/>
  <c r="AA17" i="8" s="1"/>
  <c r="AB18" i="8" s="1"/>
  <c r="AC19" i="8" s="1"/>
  <c r="AD20" i="8" s="1"/>
  <c r="G9" i="1"/>
  <c r="Z6" i="1"/>
  <c r="J6" i="1"/>
  <c r="Y6" i="1"/>
  <c r="I6" i="1"/>
  <c r="H6" i="1"/>
  <c r="X6" i="1"/>
  <c r="U6" i="1"/>
  <c r="V6" i="1"/>
  <c r="G6" i="1"/>
  <c r="M6" i="1"/>
  <c r="K6" i="1"/>
  <c r="R6" i="1"/>
  <c r="Q6" i="1"/>
  <c r="N6" i="1"/>
  <c r="O6" i="1"/>
  <c r="T6" i="1"/>
  <c r="S6" i="1"/>
  <c r="W6" i="1"/>
  <c r="P6" i="1"/>
  <c r="L6" i="1"/>
  <c r="S5" i="9" l="1"/>
  <c r="R9" i="9"/>
  <c r="S7" i="9"/>
  <c r="R12" i="9"/>
  <c r="S13" i="9" s="1"/>
  <c r="T14" i="9" s="1"/>
  <c r="U15" i="9" s="1"/>
  <c r="V16" i="9" s="1"/>
  <c r="W17" i="9" s="1"/>
  <c r="X18" i="9" s="1"/>
  <c r="Y19" i="9" s="1"/>
  <c r="X7" i="8"/>
  <c r="W12" i="8"/>
  <c r="X13" i="8" s="1"/>
  <c r="Y14" i="8" s="1"/>
  <c r="Z15" i="8" s="1"/>
  <c r="AA16" i="8" s="1"/>
  <c r="AB17" i="8" s="1"/>
  <c r="AC18" i="8" s="1"/>
  <c r="AD19" i="8" s="1"/>
  <c r="X5" i="8"/>
  <c r="W9" i="8"/>
  <c r="H13" i="1"/>
  <c r="I14" i="1" s="1"/>
  <c r="J15" i="1" s="1"/>
  <c r="K16" i="1" s="1"/>
  <c r="L17" i="1" s="1"/>
  <c r="M18" i="1" s="1"/>
  <c r="N19" i="1" s="1"/>
  <c r="O20" i="1" s="1"/>
  <c r="P21" i="1" s="1"/>
  <c r="Q22" i="1" s="1"/>
  <c r="R23" i="1" s="1"/>
  <c r="S24" i="1" s="1"/>
  <c r="T25" i="1" s="1"/>
  <c r="U26" i="1" s="1"/>
  <c r="V27" i="1" s="1"/>
  <c r="W28" i="1" s="1"/>
  <c r="X29" i="1" s="1"/>
  <c r="Y30" i="1" s="1"/>
  <c r="H5" i="1"/>
  <c r="H7" i="1"/>
  <c r="T7" i="9" l="1"/>
  <c r="S12" i="9"/>
  <c r="T13" i="9" s="1"/>
  <c r="U14" i="9" s="1"/>
  <c r="V15" i="9" s="1"/>
  <c r="W16" i="9" s="1"/>
  <c r="X17" i="9" s="1"/>
  <c r="Y18" i="9" s="1"/>
  <c r="T5" i="9"/>
  <c r="S9" i="9"/>
  <c r="Y5" i="8"/>
  <c r="X9" i="8"/>
  <c r="Y7" i="8"/>
  <c r="X12" i="8"/>
  <c r="Y13" i="8" s="1"/>
  <c r="Z14" i="8" s="1"/>
  <c r="AA15" i="8" s="1"/>
  <c r="AB16" i="8" s="1"/>
  <c r="AC17" i="8" s="1"/>
  <c r="AD18" i="8" s="1"/>
  <c r="I7" i="1"/>
  <c r="H12" i="1"/>
  <c r="I5" i="1"/>
  <c r="H9" i="1"/>
  <c r="T9" i="9" l="1"/>
  <c r="U5" i="9"/>
  <c r="U7" i="9"/>
  <c r="T12" i="9"/>
  <c r="U13" i="9" s="1"/>
  <c r="V14" i="9" s="1"/>
  <c r="W15" i="9" s="1"/>
  <c r="X16" i="9" s="1"/>
  <c r="Y17" i="9" s="1"/>
  <c r="Z7" i="8"/>
  <c r="Y12" i="8"/>
  <c r="Z13" i="8" s="1"/>
  <c r="AA14" i="8" s="1"/>
  <c r="AB15" i="8" s="1"/>
  <c r="AC16" i="8" s="1"/>
  <c r="AD17" i="8" s="1"/>
  <c r="Y9" i="8"/>
  <c r="Z5" i="8"/>
  <c r="I13" i="1"/>
  <c r="J14" i="1" s="1"/>
  <c r="K15" i="1" s="1"/>
  <c r="L16" i="1" s="1"/>
  <c r="M17" i="1" s="1"/>
  <c r="N18" i="1" s="1"/>
  <c r="O19" i="1" s="1"/>
  <c r="P20" i="1" s="1"/>
  <c r="Q21" i="1" s="1"/>
  <c r="R22" i="1" s="1"/>
  <c r="S23" i="1" s="1"/>
  <c r="T24" i="1" s="1"/>
  <c r="U25" i="1" s="1"/>
  <c r="V26" i="1" s="1"/>
  <c r="W27" i="1" s="1"/>
  <c r="X28" i="1" s="1"/>
  <c r="Y29" i="1" s="1"/>
  <c r="J5" i="1"/>
  <c r="I9" i="1"/>
  <c r="J7" i="1"/>
  <c r="I12" i="1"/>
  <c r="J13" i="1" s="1"/>
  <c r="K14" i="1" s="1"/>
  <c r="L15" i="1" s="1"/>
  <c r="M16" i="1" s="1"/>
  <c r="N17" i="1" s="1"/>
  <c r="O18" i="1" s="1"/>
  <c r="P19" i="1" s="1"/>
  <c r="Q20" i="1" s="1"/>
  <c r="R21" i="1" s="1"/>
  <c r="S22" i="1" s="1"/>
  <c r="T23" i="1" s="1"/>
  <c r="U24" i="1" s="1"/>
  <c r="V25" i="1" s="1"/>
  <c r="W26" i="1" s="1"/>
  <c r="X27" i="1" s="1"/>
  <c r="Y28" i="1" s="1"/>
  <c r="V7" i="9" l="1"/>
  <c r="U12" i="9"/>
  <c r="V13" i="9" s="1"/>
  <c r="W14" i="9" s="1"/>
  <c r="X15" i="9" s="1"/>
  <c r="Y16" i="9" s="1"/>
  <c r="U9" i="9"/>
  <c r="V5" i="9"/>
  <c r="AA5" i="8"/>
  <c r="Z9" i="8"/>
  <c r="AA7" i="8"/>
  <c r="Z12" i="8"/>
  <c r="AA13" i="8" s="1"/>
  <c r="AB14" i="8" s="1"/>
  <c r="AC15" i="8" s="1"/>
  <c r="AD16" i="8" s="1"/>
  <c r="K7" i="1"/>
  <c r="J12" i="1"/>
  <c r="K13" i="1" s="1"/>
  <c r="L14" i="1" s="1"/>
  <c r="M15" i="1" s="1"/>
  <c r="N16" i="1" s="1"/>
  <c r="O17" i="1" s="1"/>
  <c r="P18" i="1" s="1"/>
  <c r="Q19" i="1" s="1"/>
  <c r="R20" i="1" s="1"/>
  <c r="S21" i="1" s="1"/>
  <c r="T22" i="1" s="1"/>
  <c r="U23" i="1" s="1"/>
  <c r="V24" i="1" s="1"/>
  <c r="W25" i="1" s="1"/>
  <c r="X26" i="1" s="1"/>
  <c r="Y27" i="1" s="1"/>
  <c r="K5" i="1"/>
  <c r="J9" i="1"/>
  <c r="W5" i="9" l="1"/>
  <c r="V9" i="9"/>
  <c r="W7" i="9"/>
  <c r="V12" i="9"/>
  <c r="W13" i="9" s="1"/>
  <c r="X14" i="9" s="1"/>
  <c r="Y15" i="9" s="1"/>
  <c r="AB7" i="8"/>
  <c r="AA12" i="8"/>
  <c r="AB13" i="8" s="1"/>
  <c r="AC14" i="8" s="1"/>
  <c r="AD15" i="8" s="1"/>
  <c r="AB5" i="8"/>
  <c r="AA9" i="8"/>
  <c r="L5" i="1"/>
  <c r="K9" i="1"/>
  <c r="L7" i="1"/>
  <c r="K12" i="1"/>
  <c r="L13" i="1" s="1"/>
  <c r="M14" i="1" s="1"/>
  <c r="N15" i="1" s="1"/>
  <c r="O16" i="1" s="1"/>
  <c r="P17" i="1" s="1"/>
  <c r="Q18" i="1" s="1"/>
  <c r="R19" i="1" s="1"/>
  <c r="S20" i="1" s="1"/>
  <c r="T21" i="1" s="1"/>
  <c r="U22" i="1" s="1"/>
  <c r="V23" i="1" s="1"/>
  <c r="W24" i="1" s="1"/>
  <c r="X25" i="1" s="1"/>
  <c r="Y26" i="1" s="1"/>
  <c r="X7" i="9" l="1"/>
  <c r="W12" i="9"/>
  <c r="X13" i="9" s="1"/>
  <c r="Y14" i="9" s="1"/>
  <c r="X5" i="9"/>
  <c r="W9" i="9"/>
  <c r="AC5" i="8"/>
  <c r="AB9" i="8"/>
  <c r="AC7" i="8"/>
  <c r="AB12" i="8"/>
  <c r="AC13" i="8" s="1"/>
  <c r="AD14" i="8" s="1"/>
  <c r="M7" i="1"/>
  <c r="L12" i="1"/>
  <c r="M13" i="1" s="1"/>
  <c r="N14" i="1" s="1"/>
  <c r="O15" i="1" s="1"/>
  <c r="P16" i="1" s="1"/>
  <c r="Q17" i="1" s="1"/>
  <c r="R18" i="1" s="1"/>
  <c r="S19" i="1" s="1"/>
  <c r="T20" i="1" s="1"/>
  <c r="U21" i="1" s="1"/>
  <c r="V22" i="1" s="1"/>
  <c r="W23" i="1" s="1"/>
  <c r="X24" i="1" s="1"/>
  <c r="Y25" i="1" s="1"/>
  <c r="M5" i="1"/>
  <c r="L9" i="1"/>
  <c r="X9" i="9" l="1"/>
  <c r="Y5" i="9"/>
  <c r="Y7" i="9"/>
  <c r="X12" i="9"/>
  <c r="Y13" i="9" s="1"/>
  <c r="AD7" i="8"/>
  <c r="AC12" i="8"/>
  <c r="AD13" i="8" s="1"/>
  <c r="AD5" i="8"/>
  <c r="AC9" i="8"/>
  <c r="N5" i="1"/>
  <c r="M9" i="1"/>
  <c r="N7" i="1"/>
  <c r="M12" i="1"/>
  <c r="N13" i="1" s="1"/>
  <c r="O14" i="1" s="1"/>
  <c r="P15" i="1" s="1"/>
  <c r="Q16" i="1" s="1"/>
  <c r="R17" i="1" s="1"/>
  <c r="S18" i="1" s="1"/>
  <c r="T19" i="1" s="1"/>
  <c r="U20" i="1" s="1"/>
  <c r="V21" i="1" s="1"/>
  <c r="W22" i="1" s="1"/>
  <c r="X23" i="1" s="1"/>
  <c r="Y24" i="1" s="1"/>
  <c r="Z7" i="9" l="1"/>
  <c r="Z12" i="9" s="1"/>
  <c r="Y12" i="9"/>
  <c r="Z5" i="9"/>
  <c r="Y9" i="9"/>
  <c r="AD9" i="8"/>
  <c r="AE5" i="8"/>
  <c r="AE7" i="8"/>
  <c r="AE12" i="8" s="1"/>
  <c r="AD12" i="8"/>
  <c r="O7" i="1"/>
  <c r="N12" i="1"/>
  <c r="O13" i="1" s="1"/>
  <c r="P14" i="1" s="1"/>
  <c r="Q15" i="1" s="1"/>
  <c r="R16" i="1" s="1"/>
  <c r="S17" i="1" s="1"/>
  <c r="T18" i="1" s="1"/>
  <c r="U19" i="1" s="1"/>
  <c r="V20" i="1" s="1"/>
  <c r="W21" i="1" s="1"/>
  <c r="X22" i="1" s="1"/>
  <c r="Y23" i="1" s="1"/>
  <c r="O5" i="1"/>
  <c r="N9" i="1"/>
  <c r="AD12" i="9" l="1"/>
  <c r="Z13" i="9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AI12" i="8"/>
  <c r="AJ12" i="8" s="1"/>
  <c r="AE13" i="8"/>
  <c r="AE14" i="8" s="1"/>
  <c r="AE15" i="8" s="1"/>
  <c r="AE16" i="8" s="1"/>
  <c r="AE17" i="8" s="1"/>
  <c r="AE18" i="8" s="1"/>
  <c r="AE19" i="8" s="1"/>
  <c r="AE20" i="8" s="1"/>
  <c r="AE21" i="8" s="1"/>
  <c r="AE22" i="8" s="1"/>
  <c r="AE23" i="8" s="1"/>
  <c r="AE24" i="8" s="1"/>
  <c r="AE25" i="8" s="1"/>
  <c r="AE26" i="8" s="1"/>
  <c r="AE27" i="8" s="1"/>
  <c r="AE28" i="8" s="1"/>
  <c r="AE29" i="8" s="1"/>
  <c r="AE30" i="8" s="1"/>
  <c r="AE31" i="8" s="1"/>
  <c r="Z9" i="9"/>
  <c r="B5" i="9"/>
  <c r="AA12" i="9"/>
  <c r="AC12" i="9"/>
  <c r="AB12" i="9"/>
  <c r="AH12" i="8"/>
  <c r="AF12" i="8"/>
  <c r="AG12" i="8"/>
  <c r="AE9" i="8"/>
  <c r="B10" i="8"/>
  <c r="P5" i="1"/>
  <c r="O9" i="1"/>
  <c r="P7" i="1"/>
  <c r="O12" i="1"/>
  <c r="P13" i="1" s="1"/>
  <c r="Q14" i="1" s="1"/>
  <c r="R15" i="1" s="1"/>
  <c r="S16" i="1" s="1"/>
  <c r="T17" i="1" s="1"/>
  <c r="U18" i="1" s="1"/>
  <c r="V19" i="1" s="1"/>
  <c r="W20" i="1" s="1"/>
  <c r="X21" i="1" s="1"/>
  <c r="Y22" i="1" s="1"/>
  <c r="B17" i="9" l="1"/>
  <c r="B18" i="9" s="1"/>
  <c r="B6" i="9"/>
  <c r="B7" i="9" s="1"/>
  <c r="B8" i="9" s="1"/>
  <c r="B23" i="8"/>
  <c r="B11" i="8"/>
  <c r="B24" i="8"/>
  <c r="Q7" i="1"/>
  <c r="P12" i="1"/>
  <c r="Q13" i="1" s="1"/>
  <c r="R14" i="1" s="1"/>
  <c r="S15" i="1" s="1"/>
  <c r="T16" i="1" s="1"/>
  <c r="U17" i="1" s="1"/>
  <c r="V18" i="1" s="1"/>
  <c r="W19" i="1" s="1"/>
  <c r="X20" i="1" s="1"/>
  <c r="Y21" i="1" s="1"/>
  <c r="Q5" i="1"/>
  <c r="P9" i="1"/>
  <c r="G13" i="9" l="1"/>
  <c r="AD13" i="9" s="1"/>
  <c r="B12" i="8"/>
  <c r="B13" i="8" s="1"/>
  <c r="F12" i="8"/>
  <c r="F13" i="8" s="1"/>
  <c r="L13" i="8"/>
  <c r="AI13" i="8" s="1"/>
  <c r="R5" i="1"/>
  <c r="Q9" i="1"/>
  <c r="R7" i="1"/>
  <c r="Q12" i="1"/>
  <c r="R13" i="1" s="1"/>
  <c r="S14" i="1" s="1"/>
  <c r="T15" i="1" s="1"/>
  <c r="U16" i="1" s="1"/>
  <c r="V17" i="1" s="1"/>
  <c r="W18" i="1" s="1"/>
  <c r="X19" i="1" s="1"/>
  <c r="Y20" i="1" s="1"/>
  <c r="AA13" i="9" l="1"/>
  <c r="G14" i="9" s="1"/>
  <c r="H14" i="9"/>
  <c r="I15" i="9" s="1"/>
  <c r="J16" i="9" s="1"/>
  <c r="K17" i="9" s="1"/>
  <c r="L18" i="9" s="1"/>
  <c r="M19" i="9" s="1"/>
  <c r="N20" i="9" s="1"/>
  <c r="O21" i="9" s="1"/>
  <c r="P22" i="9" s="1"/>
  <c r="Q23" i="9" s="1"/>
  <c r="R24" i="9" s="1"/>
  <c r="S25" i="9" s="1"/>
  <c r="T26" i="9" s="1"/>
  <c r="U27" i="9" s="1"/>
  <c r="V28" i="9" s="1"/>
  <c r="W29" i="9" s="1"/>
  <c r="X30" i="9" s="1"/>
  <c r="Y31" i="9" s="1"/>
  <c r="Z32" i="9" s="1"/>
  <c r="AC13" i="9"/>
  <c r="AB13" i="9"/>
  <c r="M14" i="8"/>
  <c r="N15" i="8" s="1"/>
  <c r="O16" i="8" s="1"/>
  <c r="P17" i="8" s="1"/>
  <c r="Q18" i="8" s="1"/>
  <c r="R19" i="8" s="1"/>
  <c r="S20" i="8" s="1"/>
  <c r="T21" i="8" s="1"/>
  <c r="U22" i="8" s="1"/>
  <c r="V23" i="8" s="1"/>
  <c r="W24" i="8" s="1"/>
  <c r="X25" i="8" s="1"/>
  <c r="Y26" i="8" s="1"/>
  <c r="Z27" i="8" s="1"/>
  <c r="AA28" i="8" s="1"/>
  <c r="AB29" i="8" s="1"/>
  <c r="AC30" i="8" s="1"/>
  <c r="AD31" i="8" s="1"/>
  <c r="AE32" i="8" s="1"/>
  <c r="AH13" i="8"/>
  <c r="AF13" i="8"/>
  <c r="L14" i="8" s="1"/>
  <c r="AI14" i="8" s="1"/>
  <c r="AJ13" i="8"/>
  <c r="AG13" i="8"/>
  <c r="S7" i="1"/>
  <c r="R12" i="1"/>
  <c r="S13" i="1" s="1"/>
  <c r="T14" i="1" s="1"/>
  <c r="U15" i="1" s="1"/>
  <c r="V16" i="1" s="1"/>
  <c r="W17" i="1" s="1"/>
  <c r="X18" i="1" s="1"/>
  <c r="Y19" i="1" s="1"/>
  <c r="S5" i="1"/>
  <c r="R9" i="1"/>
  <c r="AD14" i="9" l="1"/>
  <c r="AC14" i="9"/>
  <c r="AA14" i="9"/>
  <c r="G15" i="9" s="1"/>
  <c r="H15" i="9"/>
  <c r="I16" i="9" s="1"/>
  <c r="J17" i="9" s="1"/>
  <c r="K18" i="9" s="1"/>
  <c r="L19" i="9" s="1"/>
  <c r="M20" i="9" s="1"/>
  <c r="N21" i="9" s="1"/>
  <c r="O22" i="9" s="1"/>
  <c r="P23" i="9" s="1"/>
  <c r="Q24" i="9" s="1"/>
  <c r="R25" i="9" s="1"/>
  <c r="S26" i="9" s="1"/>
  <c r="T27" i="9" s="1"/>
  <c r="U28" i="9" s="1"/>
  <c r="V29" i="9" s="1"/>
  <c r="W30" i="9" s="1"/>
  <c r="X31" i="9" s="1"/>
  <c r="Y32" i="9" s="1"/>
  <c r="Z33" i="9" s="1"/>
  <c r="AB14" i="9"/>
  <c r="M15" i="8"/>
  <c r="N16" i="8" s="1"/>
  <c r="O17" i="8" s="1"/>
  <c r="P18" i="8" s="1"/>
  <c r="Q19" i="8" s="1"/>
  <c r="R20" i="8" s="1"/>
  <c r="S21" i="8" s="1"/>
  <c r="T22" i="8" s="1"/>
  <c r="U23" i="8" s="1"/>
  <c r="V24" i="8" s="1"/>
  <c r="W25" i="8" s="1"/>
  <c r="X26" i="8" s="1"/>
  <c r="Y27" i="8" s="1"/>
  <c r="Z28" i="8" s="1"/>
  <c r="AA29" i="8" s="1"/>
  <c r="AB30" i="8" s="1"/>
  <c r="AC31" i="8" s="1"/>
  <c r="AD32" i="8" s="1"/>
  <c r="AE33" i="8" s="1"/>
  <c r="AJ14" i="8"/>
  <c r="AH14" i="8"/>
  <c r="AF14" i="8"/>
  <c r="L15" i="8" s="1"/>
  <c r="AI15" i="8" s="1"/>
  <c r="AG14" i="8"/>
  <c r="T5" i="1"/>
  <c r="S9" i="1"/>
  <c r="T7" i="1"/>
  <c r="S12" i="1"/>
  <c r="T13" i="1" s="1"/>
  <c r="U14" i="1" s="1"/>
  <c r="V15" i="1" s="1"/>
  <c r="W16" i="1" s="1"/>
  <c r="X17" i="1" s="1"/>
  <c r="Y18" i="1" s="1"/>
  <c r="AD15" i="9" l="1"/>
  <c r="AC15" i="9"/>
  <c r="AA15" i="9"/>
  <c r="G16" i="9" s="1"/>
  <c r="H16" i="9"/>
  <c r="I17" i="9" s="1"/>
  <c r="J18" i="9" s="1"/>
  <c r="K19" i="9" s="1"/>
  <c r="L20" i="9" s="1"/>
  <c r="M21" i="9" s="1"/>
  <c r="N22" i="9" s="1"/>
  <c r="O23" i="9" s="1"/>
  <c r="P24" i="9" s="1"/>
  <c r="Q25" i="9" s="1"/>
  <c r="R26" i="9" s="1"/>
  <c r="S27" i="9" s="1"/>
  <c r="T28" i="9" s="1"/>
  <c r="U29" i="9" s="1"/>
  <c r="V30" i="9" s="1"/>
  <c r="W31" i="9" s="1"/>
  <c r="X32" i="9" s="1"/>
  <c r="Y33" i="9" s="1"/>
  <c r="Z34" i="9" s="1"/>
  <c r="AB15" i="9"/>
  <c r="AH15" i="8"/>
  <c r="AF15" i="8"/>
  <c r="L16" i="8" s="1"/>
  <c r="M16" i="8"/>
  <c r="N17" i="8" s="1"/>
  <c r="O18" i="8" s="1"/>
  <c r="P19" i="8" s="1"/>
  <c r="Q20" i="8" s="1"/>
  <c r="R21" i="8" s="1"/>
  <c r="S22" i="8" s="1"/>
  <c r="T23" i="8" s="1"/>
  <c r="U24" i="8" s="1"/>
  <c r="V25" i="8" s="1"/>
  <c r="W26" i="8" s="1"/>
  <c r="X27" i="8" s="1"/>
  <c r="Y28" i="8" s="1"/>
  <c r="Z29" i="8" s="1"/>
  <c r="AA30" i="8" s="1"/>
  <c r="AB31" i="8" s="1"/>
  <c r="AC32" i="8" s="1"/>
  <c r="AD33" i="8" s="1"/>
  <c r="AE34" i="8" s="1"/>
  <c r="AJ15" i="8"/>
  <c r="AG15" i="8"/>
  <c r="U7" i="1"/>
  <c r="T12" i="1"/>
  <c r="U13" i="1" s="1"/>
  <c r="V14" i="1" s="1"/>
  <c r="W15" i="1" s="1"/>
  <c r="X16" i="1" s="1"/>
  <c r="Y17" i="1" s="1"/>
  <c r="U5" i="1"/>
  <c r="T9" i="1"/>
  <c r="AD16" i="9" l="1"/>
  <c r="AI16" i="8"/>
  <c r="AJ16" i="8" s="1"/>
  <c r="AC16" i="9"/>
  <c r="AA16" i="9"/>
  <c r="G17" i="9" s="1"/>
  <c r="H17" i="9"/>
  <c r="I18" i="9" s="1"/>
  <c r="J19" i="9" s="1"/>
  <c r="K20" i="9" s="1"/>
  <c r="L21" i="9" s="1"/>
  <c r="M22" i="9" s="1"/>
  <c r="N23" i="9" s="1"/>
  <c r="O24" i="9" s="1"/>
  <c r="P25" i="9" s="1"/>
  <c r="Q26" i="9" s="1"/>
  <c r="R27" i="9" s="1"/>
  <c r="S28" i="9" s="1"/>
  <c r="T29" i="9" s="1"/>
  <c r="U30" i="9" s="1"/>
  <c r="V31" i="9" s="1"/>
  <c r="W32" i="9" s="1"/>
  <c r="X33" i="9" s="1"/>
  <c r="Y34" i="9" s="1"/>
  <c r="Z35" i="9" s="1"/>
  <c r="AB16" i="9"/>
  <c r="AH16" i="8"/>
  <c r="AG16" i="8"/>
  <c r="AF16" i="8"/>
  <c r="L17" i="8" s="1"/>
  <c r="M17" i="8"/>
  <c r="N18" i="8" s="1"/>
  <c r="O19" i="8" s="1"/>
  <c r="P20" i="8" s="1"/>
  <c r="Q21" i="8" s="1"/>
  <c r="R22" i="8" s="1"/>
  <c r="S23" i="8" s="1"/>
  <c r="T24" i="8" s="1"/>
  <c r="U25" i="8" s="1"/>
  <c r="V26" i="8" s="1"/>
  <c r="W27" i="8" s="1"/>
  <c r="X28" i="8" s="1"/>
  <c r="Y29" i="8" s="1"/>
  <c r="Z30" i="8" s="1"/>
  <c r="AA31" i="8" s="1"/>
  <c r="AB32" i="8" s="1"/>
  <c r="AC33" i="8" s="1"/>
  <c r="AD34" i="8" s="1"/>
  <c r="AE35" i="8" s="1"/>
  <c r="V5" i="1"/>
  <c r="U9" i="1"/>
  <c r="V7" i="1"/>
  <c r="U12" i="1"/>
  <c r="V13" i="1" s="1"/>
  <c r="W14" i="1" s="1"/>
  <c r="X15" i="1" s="1"/>
  <c r="Y16" i="1" s="1"/>
  <c r="AD17" i="9" l="1"/>
  <c r="AI17" i="8"/>
  <c r="AJ17" i="8" s="1"/>
  <c r="H18" i="9"/>
  <c r="I19" i="9" s="1"/>
  <c r="J20" i="9" s="1"/>
  <c r="K21" i="9" s="1"/>
  <c r="L22" i="9" s="1"/>
  <c r="M23" i="9" s="1"/>
  <c r="N24" i="9" s="1"/>
  <c r="O25" i="9" s="1"/>
  <c r="P26" i="9" s="1"/>
  <c r="Q27" i="9" s="1"/>
  <c r="R28" i="9" s="1"/>
  <c r="S29" i="9" s="1"/>
  <c r="T30" i="9" s="1"/>
  <c r="U31" i="9" s="1"/>
  <c r="V32" i="9" s="1"/>
  <c r="W33" i="9" s="1"/>
  <c r="X34" i="9" s="1"/>
  <c r="Y35" i="9" s="1"/>
  <c r="Z36" i="9" s="1"/>
  <c r="AC17" i="9"/>
  <c r="AA17" i="9"/>
  <c r="G18" i="9" s="1"/>
  <c r="AD18" i="9" s="1"/>
  <c r="AB17" i="9"/>
  <c r="M18" i="8"/>
  <c r="N19" i="8" s="1"/>
  <c r="O20" i="8" s="1"/>
  <c r="P21" i="8" s="1"/>
  <c r="Q22" i="8" s="1"/>
  <c r="R23" i="8" s="1"/>
  <c r="S24" i="8" s="1"/>
  <c r="T25" i="8" s="1"/>
  <c r="U26" i="8" s="1"/>
  <c r="V27" i="8" s="1"/>
  <c r="W28" i="8" s="1"/>
  <c r="X29" i="8" s="1"/>
  <c r="Y30" i="8" s="1"/>
  <c r="Z31" i="8" s="1"/>
  <c r="AA32" i="8" s="1"/>
  <c r="AB33" i="8" s="1"/>
  <c r="AC34" i="8" s="1"/>
  <c r="AD35" i="8" s="1"/>
  <c r="AE36" i="8" s="1"/>
  <c r="AH17" i="8"/>
  <c r="AG17" i="8"/>
  <c r="AF17" i="8"/>
  <c r="L18" i="8" s="1"/>
  <c r="W7" i="1"/>
  <c r="V12" i="1"/>
  <c r="W13" i="1" s="1"/>
  <c r="X14" i="1" s="1"/>
  <c r="Y15" i="1" s="1"/>
  <c r="W5" i="1"/>
  <c r="V9" i="1"/>
  <c r="AI18" i="8" l="1"/>
  <c r="AJ18" i="8" s="1"/>
  <c r="AC18" i="9"/>
  <c r="AA18" i="9"/>
  <c r="G19" i="9" s="1"/>
  <c r="H19" i="9"/>
  <c r="I20" i="9" s="1"/>
  <c r="J21" i="9" s="1"/>
  <c r="K22" i="9" s="1"/>
  <c r="L23" i="9" s="1"/>
  <c r="M24" i="9" s="1"/>
  <c r="N25" i="9" s="1"/>
  <c r="O26" i="9" s="1"/>
  <c r="P27" i="9" s="1"/>
  <c r="Q28" i="9" s="1"/>
  <c r="R29" i="9" s="1"/>
  <c r="S30" i="9" s="1"/>
  <c r="T31" i="9" s="1"/>
  <c r="U32" i="9" s="1"/>
  <c r="V33" i="9" s="1"/>
  <c r="W34" i="9" s="1"/>
  <c r="X35" i="9" s="1"/>
  <c r="Y36" i="9" s="1"/>
  <c r="Z37" i="9" s="1"/>
  <c r="AB18" i="9"/>
  <c r="AH18" i="8"/>
  <c r="AF18" i="8"/>
  <c r="L19" i="8" s="1"/>
  <c r="M19" i="8"/>
  <c r="N20" i="8" s="1"/>
  <c r="O21" i="8" s="1"/>
  <c r="P22" i="8" s="1"/>
  <c r="Q23" i="8" s="1"/>
  <c r="R24" i="8" s="1"/>
  <c r="S25" i="8" s="1"/>
  <c r="T26" i="8" s="1"/>
  <c r="U27" i="8" s="1"/>
  <c r="V28" i="8" s="1"/>
  <c r="W29" i="8" s="1"/>
  <c r="X30" i="8" s="1"/>
  <c r="Y31" i="8" s="1"/>
  <c r="Z32" i="8" s="1"/>
  <c r="AA33" i="8" s="1"/>
  <c r="AB34" i="8" s="1"/>
  <c r="AC35" i="8" s="1"/>
  <c r="AD36" i="8" s="1"/>
  <c r="AE37" i="8" s="1"/>
  <c r="AG18" i="8"/>
  <c r="X5" i="1"/>
  <c r="W9" i="1"/>
  <c r="X7" i="1"/>
  <c r="W12" i="1"/>
  <c r="X13" i="1" s="1"/>
  <c r="Y14" i="1" s="1"/>
  <c r="AD19" i="9" l="1"/>
  <c r="AI19" i="8"/>
  <c r="AJ19" i="8" s="1"/>
  <c r="AC19" i="9"/>
  <c r="AA19" i="9"/>
  <c r="G20" i="9" s="1"/>
  <c r="H20" i="9"/>
  <c r="I21" i="9" s="1"/>
  <c r="J22" i="9" s="1"/>
  <c r="K23" i="9" s="1"/>
  <c r="L24" i="9" s="1"/>
  <c r="M25" i="9" s="1"/>
  <c r="N26" i="9" s="1"/>
  <c r="O27" i="9" s="1"/>
  <c r="P28" i="9" s="1"/>
  <c r="Q29" i="9" s="1"/>
  <c r="R30" i="9" s="1"/>
  <c r="S31" i="9" s="1"/>
  <c r="T32" i="9" s="1"/>
  <c r="U33" i="9" s="1"/>
  <c r="V34" i="9" s="1"/>
  <c r="W35" i="9" s="1"/>
  <c r="X36" i="9" s="1"/>
  <c r="Y37" i="9" s="1"/>
  <c r="Z38" i="9" s="1"/>
  <c r="AB19" i="9"/>
  <c r="AH19" i="8"/>
  <c r="M20" i="8"/>
  <c r="N21" i="8" s="1"/>
  <c r="O22" i="8" s="1"/>
  <c r="P23" i="8" s="1"/>
  <c r="Q24" i="8" s="1"/>
  <c r="R25" i="8" s="1"/>
  <c r="S26" i="8" s="1"/>
  <c r="T27" i="8" s="1"/>
  <c r="U28" i="8" s="1"/>
  <c r="V29" i="8" s="1"/>
  <c r="W30" i="8" s="1"/>
  <c r="X31" i="8" s="1"/>
  <c r="Y32" i="8" s="1"/>
  <c r="Z33" i="8" s="1"/>
  <c r="AA34" i="8" s="1"/>
  <c r="AB35" i="8" s="1"/>
  <c r="AC36" i="8" s="1"/>
  <c r="AD37" i="8" s="1"/>
  <c r="AE38" i="8" s="1"/>
  <c r="AF19" i="8"/>
  <c r="L20" i="8" s="1"/>
  <c r="AG19" i="8"/>
  <c r="Y7" i="1"/>
  <c r="Z7" i="1" s="1"/>
  <c r="X12" i="1"/>
  <c r="Y13" i="1" s="1"/>
  <c r="Y5" i="1"/>
  <c r="Z5" i="1" s="1"/>
  <c r="X9" i="1"/>
  <c r="AD20" i="9" l="1"/>
  <c r="AI20" i="8"/>
  <c r="AJ20" i="8" s="1"/>
  <c r="AC20" i="9"/>
  <c r="AB20" i="9"/>
  <c r="AA20" i="9"/>
  <c r="G21" i="9" s="1"/>
  <c r="H21" i="9"/>
  <c r="I22" i="9" s="1"/>
  <c r="J23" i="9" s="1"/>
  <c r="K24" i="9" s="1"/>
  <c r="L25" i="9" s="1"/>
  <c r="M26" i="9" s="1"/>
  <c r="N27" i="9" s="1"/>
  <c r="O28" i="9" s="1"/>
  <c r="P29" i="9" s="1"/>
  <c r="Q30" i="9" s="1"/>
  <c r="R31" i="9" s="1"/>
  <c r="S32" i="9" s="1"/>
  <c r="T33" i="9" s="1"/>
  <c r="U34" i="9" s="1"/>
  <c r="V35" i="9" s="1"/>
  <c r="W36" i="9" s="1"/>
  <c r="X37" i="9" s="1"/>
  <c r="Y38" i="9" s="1"/>
  <c r="Z39" i="9" s="1"/>
  <c r="AF20" i="8"/>
  <c r="L21" i="8" s="1"/>
  <c r="M21" i="8"/>
  <c r="N22" i="8" s="1"/>
  <c r="O23" i="8" s="1"/>
  <c r="P24" i="8" s="1"/>
  <c r="Q25" i="8" s="1"/>
  <c r="R26" i="8" s="1"/>
  <c r="S27" i="8" s="1"/>
  <c r="T28" i="8" s="1"/>
  <c r="U29" i="8" s="1"/>
  <c r="V30" i="8" s="1"/>
  <c r="W31" i="8" s="1"/>
  <c r="X32" i="8" s="1"/>
  <c r="Y33" i="8" s="1"/>
  <c r="Z34" i="8" s="1"/>
  <c r="AA35" i="8" s="1"/>
  <c r="AB36" i="8" s="1"/>
  <c r="AC37" i="8" s="1"/>
  <c r="AD38" i="8" s="1"/>
  <c r="AE39" i="8" s="1"/>
  <c r="AH20" i="8"/>
  <c r="AG20" i="8"/>
  <c r="Y9" i="1"/>
  <c r="Z12" i="1"/>
  <c r="Y12" i="1"/>
  <c r="AD21" i="9" l="1"/>
  <c r="AD12" i="1"/>
  <c r="AI21" i="8"/>
  <c r="AJ21" i="8" s="1"/>
  <c r="Z13" i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AA21" i="9"/>
  <c r="G22" i="9" s="1"/>
  <c r="H22" i="9"/>
  <c r="I23" i="9" s="1"/>
  <c r="J24" i="9" s="1"/>
  <c r="K25" i="9" s="1"/>
  <c r="L26" i="9" s="1"/>
  <c r="M27" i="9" s="1"/>
  <c r="N28" i="9" s="1"/>
  <c r="O29" i="9" s="1"/>
  <c r="P30" i="9" s="1"/>
  <c r="Q31" i="9" s="1"/>
  <c r="R32" i="9" s="1"/>
  <c r="S33" i="9" s="1"/>
  <c r="T34" i="9" s="1"/>
  <c r="U35" i="9" s="1"/>
  <c r="V36" i="9" s="1"/>
  <c r="W37" i="9" s="1"/>
  <c r="X38" i="9" s="1"/>
  <c r="Y39" i="9" s="1"/>
  <c r="Z40" i="9" s="1"/>
  <c r="AC21" i="9"/>
  <c r="AB21" i="9"/>
  <c r="M22" i="8"/>
  <c r="N23" i="8" s="1"/>
  <c r="O24" i="8" s="1"/>
  <c r="P25" i="8" s="1"/>
  <c r="Q26" i="8" s="1"/>
  <c r="R27" i="8" s="1"/>
  <c r="S28" i="8" s="1"/>
  <c r="T29" i="8" s="1"/>
  <c r="U30" i="8" s="1"/>
  <c r="V31" i="8" s="1"/>
  <c r="W32" i="8" s="1"/>
  <c r="X33" i="8" s="1"/>
  <c r="Y34" i="8" s="1"/>
  <c r="Z35" i="8" s="1"/>
  <c r="AA36" i="8" s="1"/>
  <c r="AB37" i="8" s="1"/>
  <c r="AC38" i="8" s="1"/>
  <c r="AD39" i="8" s="1"/>
  <c r="AE40" i="8" s="1"/>
  <c r="AH21" i="8"/>
  <c r="AF21" i="8"/>
  <c r="L22" i="8" s="1"/>
  <c r="AG21" i="8"/>
  <c r="AA12" i="1"/>
  <c r="Z9" i="1"/>
  <c r="B5" i="1"/>
  <c r="AB12" i="1"/>
  <c r="AC12" i="1"/>
  <c r="AD22" i="9" l="1"/>
  <c r="AI22" i="8"/>
  <c r="AJ22" i="8" s="1"/>
  <c r="H23" i="9"/>
  <c r="I24" i="9" s="1"/>
  <c r="J25" i="9" s="1"/>
  <c r="K26" i="9" s="1"/>
  <c r="L27" i="9" s="1"/>
  <c r="M28" i="9" s="1"/>
  <c r="N29" i="9" s="1"/>
  <c r="O30" i="9" s="1"/>
  <c r="P31" i="9" s="1"/>
  <c r="Q32" i="9" s="1"/>
  <c r="R33" i="9" s="1"/>
  <c r="S34" i="9" s="1"/>
  <c r="T35" i="9" s="1"/>
  <c r="U36" i="9" s="1"/>
  <c r="V37" i="9" s="1"/>
  <c r="W38" i="9" s="1"/>
  <c r="X39" i="9" s="1"/>
  <c r="Y40" i="9" s="1"/>
  <c r="Z41" i="9" s="1"/>
  <c r="AC22" i="9"/>
  <c r="AB22" i="9"/>
  <c r="AA22" i="9"/>
  <c r="G23" i="9" s="1"/>
  <c r="AD23" i="9" s="1"/>
  <c r="AH22" i="8"/>
  <c r="M23" i="8"/>
  <c r="N24" i="8" s="1"/>
  <c r="O25" i="8" s="1"/>
  <c r="P26" i="8" s="1"/>
  <c r="Q27" i="8" s="1"/>
  <c r="R28" i="8" s="1"/>
  <c r="S29" i="8" s="1"/>
  <c r="T30" i="8" s="1"/>
  <c r="U31" i="8" s="1"/>
  <c r="V32" i="8" s="1"/>
  <c r="W33" i="8" s="1"/>
  <c r="X34" i="8" s="1"/>
  <c r="Y35" i="8" s="1"/>
  <c r="Z36" i="8" s="1"/>
  <c r="AA37" i="8" s="1"/>
  <c r="AB38" i="8" s="1"/>
  <c r="AC39" i="8" s="1"/>
  <c r="AD40" i="8" s="1"/>
  <c r="AE41" i="8" s="1"/>
  <c r="AF22" i="8"/>
  <c r="L23" i="8" s="1"/>
  <c r="AI23" i="8" s="1"/>
  <c r="AG22" i="8"/>
  <c r="B6" i="1"/>
  <c r="B7" i="1" s="1"/>
  <c r="B8" i="1" s="1"/>
  <c r="B18" i="1"/>
  <c r="B17" i="1"/>
  <c r="AA23" i="9" l="1"/>
  <c r="G24" i="9" s="1"/>
  <c r="H24" i="9"/>
  <c r="I25" i="9" s="1"/>
  <c r="J26" i="9" s="1"/>
  <c r="K27" i="9" s="1"/>
  <c r="L28" i="9" s="1"/>
  <c r="M29" i="9" s="1"/>
  <c r="N30" i="9" s="1"/>
  <c r="O31" i="9" s="1"/>
  <c r="P32" i="9" s="1"/>
  <c r="Q33" i="9" s="1"/>
  <c r="R34" i="9" s="1"/>
  <c r="S35" i="9" s="1"/>
  <c r="T36" i="9" s="1"/>
  <c r="U37" i="9" s="1"/>
  <c r="V38" i="9" s="1"/>
  <c r="W39" i="9" s="1"/>
  <c r="X40" i="9" s="1"/>
  <c r="Y41" i="9" s="1"/>
  <c r="Z42" i="9" s="1"/>
  <c r="AB23" i="9"/>
  <c r="AC23" i="9"/>
  <c r="AJ23" i="8"/>
  <c r="AH23" i="8"/>
  <c r="AF23" i="8"/>
  <c r="L24" i="8" s="1"/>
  <c r="M24" i="8"/>
  <c r="N25" i="8" s="1"/>
  <c r="O26" i="8" s="1"/>
  <c r="P27" i="8" s="1"/>
  <c r="Q28" i="8" s="1"/>
  <c r="R29" i="8" s="1"/>
  <c r="S30" i="8" s="1"/>
  <c r="T31" i="8" s="1"/>
  <c r="U32" i="8" s="1"/>
  <c r="V33" i="8" s="1"/>
  <c r="W34" i="8" s="1"/>
  <c r="X35" i="8" s="1"/>
  <c r="Y36" i="8" s="1"/>
  <c r="Z37" i="8" s="1"/>
  <c r="AA38" i="8" s="1"/>
  <c r="AB39" i="8" s="1"/>
  <c r="AC40" i="8" s="1"/>
  <c r="AD41" i="8" s="1"/>
  <c r="AE42" i="8" s="1"/>
  <c r="AG23" i="8"/>
  <c r="G13" i="1"/>
  <c r="AD13" i="1" s="1"/>
  <c r="AD24" i="9" l="1"/>
  <c r="AI24" i="8"/>
  <c r="AJ24" i="8" s="1"/>
  <c r="AC24" i="9"/>
  <c r="AA24" i="9"/>
  <c r="G25" i="9" s="1"/>
  <c r="H25" i="9"/>
  <c r="I26" i="9" s="1"/>
  <c r="J27" i="9" s="1"/>
  <c r="K28" i="9" s="1"/>
  <c r="L29" i="9" s="1"/>
  <c r="M30" i="9" s="1"/>
  <c r="N31" i="9" s="1"/>
  <c r="O32" i="9" s="1"/>
  <c r="P33" i="9" s="1"/>
  <c r="Q34" i="9" s="1"/>
  <c r="R35" i="9" s="1"/>
  <c r="S36" i="9" s="1"/>
  <c r="T37" i="9" s="1"/>
  <c r="U38" i="9" s="1"/>
  <c r="V39" i="9" s="1"/>
  <c r="W40" i="9" s="1"/>
  <c r="X41" i="9" s="1"/>
  <c r="Y42" i="9" s="1"/>
  <c r="Z43" i="9" s="1"/>
  <c r="AB24" i="9"/>
  <c r="M25" i="8"/>
  <c r="N26" i="8" s="1"/>
  <c r="O27" i="8" s="1"/>
  <c r="P28" i="8" s="1"/>
  <c r="Q29" i="8" s="1"/>
  <c r="R30" i="8" s="1"/>
  <c r="S31" i="8" s="1"/>
  <c r="T32" i="8" s="1"/>
  <c r="U33" i="8" s="1"/>
  <c r="V34" i="8" s="1"/>
  <c r="W35" i="8" s="1"/>
  <c r="X36" i="8" s="1"/>
  <c r="Y37" i="8" s="1"/>
  <c r="Z38" i="8" s="1"/>
  <c r="AA39" i="8" s="1"/>
  <c r="AB40" i="8" s="1"/>
  <c r="AC41" i="8" s="1"/>
  <c r="AD42" i="8" s="1"/>
  <c r="AE43" i="8" s="1"/>
  <c r="AH24" i="8"/>
  <c r="AF24" i="8"/>
  <c r="L25" i="8" s="1"/>
  <c r="AI25" i="8" s="1"/>
  <c r="AG24" i="8"/>
  <c r="AB13" i="1"/>
  <c r="H14" i="1"/>
  <c r="I15" i="1" s="1"/>
  <c r="J16" i="1" s="1"/>
  <c r="K17" i="1" s="1"/>
  <c r="L18" i="1" s="1"/>
  <c r="M19" i="1" s="1"/>
  <c r="N20" i="1" s="1"/>
  <c r="O21" i="1" s="1"/>
  <c r="P22" i="1" s="1"/>
  <c r="Q23" i="1" s="1"/>
  <c r="R24" i="1" s="1"/>
  <c r="S25" i="1" s="1"/>
  <c r="T26" i="1" s="1"/>
  <c r="U27" i="1" s="1"/>
  <c r="V28" i="1" s="1"/>
  <c r="W29" i="1" s="1"/>
  <c r="X30" i="1" s="1"/>
  <c r="Y31" i="1" s="1"/>
  <c r="Z32" i="1" s="1"/>
  <c r="AA13" i="1"/>
  <c r="G14" i="1" s="1"/>
  <c r="AC13" i="1"/>
  <c r="AD25" i="9" l="1"/>
  <c r="AD14" i="1"/>
  <c r="AC25" i="9"/>
  <c r="AA25" i="9"/>
  <c r="G26" i="9" s="1"/>
  <c r="H26" i="9"/>
  <c r="I27" i="9" s="1"/>
  <c r="J28" i="9" s="1"/>
  <c r="K29" i="9" s="1"/>
  <c r="L30" i="9" s="1"/>
  <c r="M31" i="9" s="1"/>
  <c r="N32" i="9" s="1"/>
  <c r="O33" i="9" s="1"/>
  <c r="P34" i="9" s="1"/>
  <c r="Q35" i="9" s="1"/>
  <c r="R36" i="9" s="1"/>
  <c r="S37" i="9" s="1"/>
  <c r="T38" i="9" s="1"/>
  <c r="U39" i="9" s="1"/>
  <c r="V40" i="9" s="1"/>
  <c r="W41" i="9" s="1"/>
  <c r="X42" i="9" s="1"/>
  <c r="Y43" i="9" s="1"/>
  <c r="Z44" i="9" s="1"/>
  <c r="AB25" i="9"/>
  <c r="AJ25" i="8"/>
  <c r="AH25" i="8"/>
  <c r="AF25" i="8"/>
  <c r="L26" i="8" s="1"/>
  <c r="M26" i="8"/>
  <c r="N27" i="8" s="1"/>
  <c r="O28" i="8" s="1"/>
  <c r="P29" i="8" s="1"/>
  <c r="Q30" i="8" s="1"/>
  <c r="R31" i="8" s="1"/>
  <c r="S32" i="8" s="1"/>
  <c r="T33" i="8" s="1"/>
  <c r="U34" i="8" s="1"/>
  <c r="V35" i="8" s="1"/>
  <c r="W36" i="8" s="1"/>
  <c r="X37" i="8" s="1"/>
  <c r="Y38" i="8" s="1"/>
  <c r="Z39" i="8" s="1"/>
  <c r="AA40" i="8" s="1"/>
  <c r="AB41" i="8" s="1"/>
  <c r="AC42" i="8" s="1"/>
  <c r="AD43" i="8" s="1"/>
  <c r="AE44" i="8" s="1"/>
  <c r="AG25" i="8"/>
  <c r="H15" i="1"/>
  <c r="I16" i="1" s="1"/>
  <c r="J17" i="1" s="1"/>
  <c r="K18" i="1" s="1"/>
  <c r="L19" i="1" s="1"/>
  <c r="M20" i="1" s="1"/>
  <c r="N21" i="1" s="1"/>
  <c r="O22" i="1" s="1"/>
  <c r="P23" i="1" s="1"/>
  <c r="Q24" i="1" s="1"/>
  <c r="R25" i="1" s="1"/>
  <c r="S26" i="1" s="1"/>
  <c r="T27" i="1" s="1"/>
  <c r="U28" i="1" s="1"/>
  <c r="V29" i="1" s="1"/>
  <c r="W30" i="1" s="1"/>
  <c r="X31" i="1" s="1"/>
  <c r="Y32" i="1" s="1"/>
  <c r="Z33" i="1" s="1"/>
  <c r="AB14" i="1"/>
  <c r="AC14" i="1"/>
  <c r="AA14" i="1"/>
  <c r="G15" i="1" s="1"/>
  <c r="AD15" i="1" s="1"/>
  <c r="AD26" i="9" l="1"/>
  <c r="AI26" i="8"/>
  <c r="AJ26" i="8" s="1"/>
  <c r="AC26" i="9"/>
  <c r="AB26" i="9"/>
  <c r="AA26" i="9"/>
  <c r="G27" i="9" s="1"/>
  <c r="AD27" i="9" s="1"/>
  <c r="H27" i="9"/>
  <c r="I28" i="9" s="1"/>
  <c r="J29" i="9" s="1"/>
  <c r="K30" i="9" s="1"/>
  <c r="L31" i="9" s="1"/>
  <c r="M32" i="9" s="1"/>
  <c r="N33" i="9" s="1"/>
  <c r="O34" i="9" s="1"/>
  <c r="P35" i="9" s="1"/>
  <c r="Q36" i="9" s="1"/>
  <c r="R37" i="9" s="1"/>
  <c r="S38" i="9" s="1"/>
  <c r="T39" i="9" s="1"/>
  <c r="U40" i="9" s="1"/>
  <c r="V41" i="9" s="1"/>
  <c r="W42" i="9" s="1"/>
  <c r="X43" i="9" s="1"/>
  <c r="Y44" i="9" s="1"/>
  <c r="Z45" i="9" s="1"/>
  <c r="M27" i="8"/>
  <c r="N28" i="8" s="1"/>
  <c r="O29" i="8" s="1"/>
  <c r="P30" i="8" s="1"/>
  <c r="Q31" i="8" s="1"/>
  <c r="R32" i="8" s="1"/>
  <c r="S33" i="8" s="1"/>
  <c r="T34" i="8" s="1"/>
  <c r="U35" i="8" s="1"/>
  <c r="V36" i="8" s="1"/>
  <c r="W37" i="8" s="1"/>
  <c r="X38" i="8" s="1"/>
  <c r="Y39" i="8" s="1"/>
  <c r="Z40" i="8" s="1"/>
  <c r="AA41" i="8" s="1"/>
  <c r="AB42" i="8" s="1"/>
  <c r="AC43" i="8" s="1"/>
  <c r="AD44" i="8" s="1"/>
  <c r="AE45" i="8" s="1"/>
  <c r="AH26" i="8"/>
  <c r="AF26" i="8"/>
  <c r="L27" i="8" s="1"/>
  <c r="AI27" i="8" s="1"/>
  <c r="AG26" i="8"/>
  <c r="AA15" i="1"/>
  <c r="G16" i="1" s="1"/>
  <c r="AB15" i="1"/>
  <c r="H16" i="1"/>
  <c r="I17" i="1" s="1"/>
  <c r="J18" i="1" s="1"/>
  <c r="K19" i="1" s="1"/>
  <c r="L20" i="1" s="1"/>
  <c r="M21" i="1" s="1"/>
  <c r="N22" i="1" s="1"/>
  <c r="O23" i="1" s="1"/>
  <c r="P24" i="1" s="1"/>
  <c r="Q25" i="1" s="1"/>
  <c r="R26" i="1" s="1"/>
  <c r="S27" i="1" s="1"/>
  <c r="T28" i="1" s="1"/>
  <c r="U29" i="1" s="1"/>
  <c r="V30" i="1" s="1"/>
  <c r="W31" i="1" s="1"/>
  <c r="X32" i="1" s="1"/>
  <c r="Y33" i="1" s="1"/>
  <c r="Z34" i="1" s="1"/>
  <c r="AC15" i="1"/>
  <c r="AD16" i="1" l="1"/>
  <c r="H17" i="1"/>
  <c r="I18" i="1" s="1"/>
  <c r="J19" i="1" s="1"/>
  <c r="K20" i="1" s="1"/>
  <c r="L21" i="1" s="1"/>
  <c r="M22" i="1" s="1"/>
  <c r="N23" i="1" s="1"/>
  <c r="O24" i="1" s="1"/>
  <c r="P25" i="1" s="1"/>
  <c r="Q26" i="1" s="1"/>
  <c r="R27" i="1" s="1"/>
  <c r="S28" i="1" s="1"/>
  <c r="T29" i="1" s="1"/>
  <c r="U30" i="1" s="1"/>
  <c r="V31" i="1" s="1"/>
  <c r="W32" i="1" s="1"/>
  <c r="X33" i="1" s="1"/>
  <c r="Y34" i="1" s="1"/>
  <c r="Z35" i="1" s="1"/>
  <c r="AC27" i="9"/>
  <c r="AA27" i="9"/>
  <c r="G28" i="9" s="1"/>
  <c r="H28" i="9"/>
  <c r="I29" i="9" s="1"/>
  <c r="J30" i="9" s="1"/>
  <c r="K31" i="9" s="1"/>
  <c r="L32" i="9" s="1"/>
  <c r="M33" i="9" s="1"/>
  <c r="N34" i="9" s="1"/>
  <c r="O35" i="9" s="1"/>
  <c r="P36" i="9" s="1"/>
  <c r="Q37" i="9" s="1"/>
  <c r="R38" i="9" s="1"/>
  <c r="S39" i="9" s="1"/>
  <c r="T40" i="9" s="1"/>
  <c r="U41" i="9" s="1"/>
  <c r="V42" i="9" s="1"/>
  <c r="W43" i="9" s="1"/>
  <c r="X44" i="9" s="1"/>
  <c r="Y45" i="9" s="1"/>
  <c r="Z46" i="9" s="1"/>
  <c r="AB27" i="9"/>
  <c r="AB16" i="1"/>
  <c r="AH27" i="8"/>
  <c r="AG27" i="8"/>
  <c r="AF27" i="8"/>
  <c r="L28" i="8" s="1"/>
  <c r="M28" i="8"/>
  <c r="N29" i="8" s="1"/>
  <c r="O30" i="8" s="1"/>
  <c r="P31" i="8" s="1"/>
  <c r="Q32" i="8" s="1"/>
  <c r="R33" i="8" s="1"/>
  <c r="S34" i="8" s="1"/>
  <c r="T35" i="8" s="1"/>
  <c r="U36" i="8" s="1"/>
  <c r="V37" i="8" s="1"/>
  <c r="W38" i="8" s="1"/>
  <c r="X39" i="8" s="1"/>
  <c r="Y40" i="8" s="1"/>
  <c r="Z41" i="8" s="1"/>
  <c r="AA42" i="8" s="1"/>
  <c r="AB43" i="8" s="1"/>
  <c r="AC44" i="8" s="1"/>
  <c r="AD45" i="8" s="1"/>
  <c r="AE46" i="8" s="1"/>
  <c r="AJ27" i="8"/>
  <c r="AC16" i="1"/>
  <c r="AA16" i="1"/>
  <c r="G17" i="1" s="1"/>
  <c r="AD17" i="1" s="1"/>
  <c r="AD28" i="9" l="1"/>
  <c r="AI28" i="8"/>
  <c r="AJ28" i="8" s="1"/>
  <c r="H29" i="9"/>
  <c r="I30" i="9" s="1"/>
  <c r="J31" i="9" s="1"/>
  <c r="K32" i="9" s="1"/>
  <c r="L33" i="9" s="1"/>
  <c r="M34" i="9" s="1"/>
  <c r="N35" i="9" s="1"/>
  <c r="O36" i="9" s="1"/>
  <c r="P37" i="9" s="1"/>
  <c r="Q38" i="9" s="1"/>
  <c r="R39" i="9" s="1"/>
  <c r="S40" i="9" s="1"/>
  <c r="T41" i="9" s="1"/>
  <c r="U42" i="9" s="1"/>
  <c r="V43" i="9" s="1"/>
  <c r="W44" i="9" s="1"/>
  <c r="X45" i="9" s="1"/>
  <c r="Y46" i="9" s="1"/>
  <c r="Z47" i="9" s="1"/>
  <c r="AC28" i="9"/>
  <c r="AA28" i="9"/>
  <c r="G29" i="9" s="1"/>
  <c r="AD29" i="9" s="1"/>
  <c r="AB28" i="9"/>
  <c r="M29" i="8"/>
  <c r="N30" i="8" s="1"/>
  <c r="O31" i="8" s="1"/>
  <c r="P32" i="8" s="1"/>
  <c r="Q33" i="8" s="1"/>
  <c r="R34" i="8" s="1"/>
  <c r="S35" i="8" s="1"/>
  <c r="T36" i="8" s="1"/>
  <c r="U37" i="8" s="1"/>
  <c r="V38" i="8" s="1"/>
  <c r="W39" i="8" s="1"/>
  <c r="X40" i="8" s="1"/>
  <c r="Y41" i="8" s="1"/>
  <c r="Z42" i="8" s="1"/>
  <c r="AA43" i="8" s="1"/>
  <c r="AB44" i="8" s="1"/>
  <c r="AC45" i="8" s="1"/>
  <c r="AD46" i="8" s="1"/>
  <c r="AE47" i="8" s="1"/>
  <c r="AH28" i="8"/>
  <c r="AF28" i="8"/>
  <c r="L29" i="8" s="1"/>
  <c r="AI29" i="8" s="1"/>
  <c r="AG28" i="8"/>
  <c r="AA17" i="1"/>
  <c r="G18" i="1" s="1"/>
  <c r="AC17" i="1"/>
  <c r="AB17" i="1"/>
  <c r="H18" i="1"/>
  <c r="I19" i="1" s="1"/>
  <c r="J20" i="1" s="1"/>
  <c r="K21" i="1" s="1"/>
  <c r="L22" i="1" s="1"/>
  <c r="M23" i="1" s="1"/>
  <c r="N24" i="1" s="1"/>
  <c r="O25" i="1" s="1"/>
  <c r="P26" i="1" s="1"/>
  <c r="Q27" i="1" s="1"/>
  <c r="R28" i="1" s="1"/>
  <c r="S29" i="1" s="1"/>
  <c r="T30" i="1" s="1"/>
  <c r="U31" i="1" s="1"/>
  <c r="V32" i="1" s="1"/>
  <c r="W33" i="1" s="1"/>
  <c r="X34" i="1" s="1"/>
  <c r="Y35" i="1" s="1"/>
  <c r="Z36" i="1" s="1"/>
  <c r="AD18" i="1" l="1"/>
  <c r="H19" i="1"/>
  <c r="I20" i="1" s="1"/>
  <c r="J21" i="1" s="1"/>
  <c r="K22" i="1" s="1"/>
  <c r="L23" i="1" s="1"/>
  <c r="M24" i="1" s="1"/>
  <c r="N25" i="1" s="1"/>
  <c r="O26" i="1" s="1"/>
  <c r="P27" i="1" s="1"/>
  <c r="Q28" i="1" s="1"/>
  <c r="R29" i="1" s="1"/>
  <c r="S30" i="1" s="1"/>
  <c r="T31" i="1" s="1"/>
  <c r="U32" i="1" s="1"/>
  <c r="V33" i="1" s="1"/>
  <c r="W34" i="1" s="1"/>
  <c r="X35" i="1" s="1"/>
  <c r="Y36" i="1" s="1"/>
  <c r="Z37" i="1" s="1"/>
  <c r="H30" i="9"/>
  <c r="I31" i="9" s="1"/>
  <c r="J32" i="9" s="1"/>
  <c r="K33" i="9" s="1"/>
  <c r="L34" i="9" s="1"/>
  <c r="M35" i="9" s="1"/>
  <c r="N36" i="9" s="1"/>
  <c r="O37" i="9" s="1"/>
  <c r="P38" i="9" s="1"/>
  <c r="Q39" i="9" s="1"/>
  <c r="R40" i="9" s="1"/>
  <c r="S41" i="9" s="1"/>
  <c r="T42" i="9" s="1"/>
  <c r="U43" i="9" s="1"/>
  <c r="V44" i="9" s="1"/>
  <c r="W45" i="9" s="1"/>
  <c r="X46" i="9" s="1"/>
  <c r="Y47" i="9" s="1"/>
  <c r="Z48" i="9" s="1"/>
  <c r="AC29" i="9"/>
  <c r="AB29" i="9"/>
  <c r="AA29" i="9"/>
  <c r="G30" i="9" s="1"/>
  <c r="AD30" i="9" s="1"/>
  <c r="AJ29" i="8"/>
  <c r="AH29" i="8"/>
  <c r="AG29" i="8"/>
  <c r="AF29" i="8"/>
  <c r="L30" i="8" s="1"/>
  <c r="M30" i="8"/>
  <c r="N31" i="8" s="1"/>
  <c r="O32" i="8" s="1"/>
  <c r="P33" i="8" s="1"/>
  <c r="Q34" i="8" s="1"/>
  <c r="R35" i="8" s="1"/>
  <c r="S36" i="8" s="1"/>
  <c r="T37" i="8" s="1"/>
  <c r="U38" i="8" s="1"/>
  <c r="V39" i="8" s="1"/>
  <c r="W40" i="8" s="1"/>
  <c r="X41" i="8" s="1"/>
  <c r="Y42" i="8" s="1"/>
  <c r="Z43" i="8" s="1"/>
  <c r="AA44" i="8" s="1"/>
  <c r="AB45" i="8" s="1"/>
  <c r="AC46" i="8" s="1"/>
  <c r="AD47" i="8" s="1"/>
  <c r="AE48" i="8" s="1"/>
  <c r="AC18" i="1"/>
  <c r="AB18" i="1"/>
  <c r="AA18" i="1"/>
  <c r="G19" i="1" s="1"/>
  <c r="AD19" i="1" s="1"/>
  <c r="AI30" i="8" l="1"/>
  <c r="AJ30" i="8" s="1"/>
  <c r="AC30" i="9"/>
  <c r="AA30" i="9"/>
  <c r="G31" i="9" s="1"/>
  <c r="H31" i="9"/>
  <c r="I32" i="9" s="1"/>
  <c r="J33" i="9" s="1"/>
  <c r="K34" i="9" s="1"/>
  <c r="L35" i="9" s="1"/>
  <c r="M36" i="9" s="1"/>
  <c r="N37" i="9" s="1"/>
  <c r="O38" i="9" s="1"/>
  <c r="P39" i="9" s="1"/>
  <c r="Q40" i="9" s="1"/>
  <c r="R41" i="9" s="1"/>
  <c r="S42" i="9" s="1"/>
  <c r="T43" i="9" s="1"/>
  <c r="U44" i="9" s="1"/>
  <c r="V45" i="9" s="1"/>
  <c r="W46" i="9" s="1"/>
  <c r="X47" i="9" s="1"/>
  <c r="Y48" i="9" s="1"/>
  <c r="Z49" i="9" s="1"/>
  <c r="AB30" i="9"/>
  <c r="AF30" i="8"/>
  <c r="L31" i="8" s="1"/>
  <c r="AH30" i="8"/>
  <c r="M31" i="8"/>
  <c r="N32" i="8" s="1"/>
  <c r="O33" i="8" s="1"/>
  <c r="P34" i="8" s="1"/>
  <c r="Q35" i="8" s="1"/>
  <c r="R36" i="8" s="1"/>
  <c r="S37" i="8" s="1"/>
  <c r="T38" i="8" s="1"/>
  <c r="U39" i="8" s="1"/>
  <c r="V40" i="8" s="1"/>
  <c r="W41" i="8" s="1"/>
  <c r="X42" i="8" s="1"/>
  <c r="Y43" i="8" s="1"/>
  <c r="Z44" i="8" s="1"/>
  <c r="AA45" i="8" s="1"/>
  <c r="AB46" i="8" s="1"/>
  <c r="AC47" i="8" s="1"/>
  <c r="AD48" i="8" s="1"/>
  <c r="AE49" i="8" s="1"/>
  <c r="AG30" i="8"/>
  <c r="AA19" i="1"/>
  <c r="G20" i="1" s="1"/>
  <c r="H20" i="1"/>
  <c r="I21" i="1" s="1"/>
  <c r="J22" i="1" s="1"/>
  <c r="K23" i="1" s="1"/>
  <c r="L24" i="1" s="1"/>
  <c r="M25" i="1" s="1"/>
  <c r="N26" i="1" s="1"/>
  <c r="O27" i="1" s="1"/>
  <c r="P28" i="1" s="1"/>
  <c r="Q29" i="1" s="1"/>
  <c r="R30" i="1" s="1"/>
  <c r="S31" i="1" s="1"/>
  <c r="T32" i="1" s="1"/>
  <c r="U33" i="1" s="1"/>
  <c r="V34" i="1" s="1"/>
  <c r="W35" i="1" s="1"/>
  <c r="X36" i="1" s="1"/>
  <c r="Y37" i="1" s="1"/>
  <c r="Z38" i="1" s="1"/>
  <c r="AC19" i="1"/>
  <c r="AB19" i="1"/>
  <c r="AD31" i="9" l="1"/>
  <c r="AD20" i="1"/>
  <c r="AI31" i="8"/>
  <c r="AJ31" i="8" s="1"/>
  <c r="H21" i="1"/>
  <c r="I22" i="1" s="1"/>
  <c r="J23" i="1" s="1"/>
  <c r="K24" i="1" s="1"/>
  <c r="L25" i="1" s="1"/>
  <c r="M26" i="1" s="1"/>
  <c r="N27" i="1" s="1"/>
  <c r="O28" i="1" s="1"/>
  <c r="P29" i="1" s="1"/>
  <c r="Q30" i="1" s="1"/>
  <c r="R31" i="1" s="1"/>
  <c r="S32" i="1" s="1"/>
  <c r="T33" i="1" s="1"/>
  <c r="U34" i="1" s="1"/>
  <c r="V35" i="1" s="1"/>
  <c r="W36" i="1" s="1"/>
  <c r="X37" i="1" s="1"/>
  <c r="Y38" i="1" s="1"/>
  <c r="Z39" i="1" s="1"/>
  <c r="AC31" i="9"/>
  <c r="AA31" i="9"/>
  <c r="G32" i="9" s="1"/>
  <c r="H32" i="9"/>
  <c r="I33" i="9" s="1"/>
  <c r="J34" i="9" s="1"/>
  <c r="K35" i="9" s="1"/>
  <c r="L36" i="9" s="1"/>
  <c r="M37" i="9" s="1"/>
  <c r="N38" i="9" s="1"/>
  <c r="O39" i="9" s="1"/>
  <c r="P40" i="9" s="1"/>
  <c r="Q41" i="9" s="1"/>
  <c r="R42" i="9" s="1"/>
  <c r="S43" i="9" s="1"/>
  <c r="T44" i="9" s="1"/>
  <c r="U45" i="9" s="1"/>
  <c r="V46" i="9" s="1"/>
  <c r="W47" i="9" s="1"/>
  <c r="X48" i="9" s="1"/>
  <c r="Y49" i="9" s="1"/>
  <c r="Z50" i="9" s="1"/>
  <c r="AB31" i="9"/>
  <c r="AC20" i="1"/>
  <c r="AB20" i="1"/>
  <c r="AA20" i="1"/>
  <c r="G21" i="1" s="1"/>
  <c r="AD21" i="1" s="1"/>
  <c r="M32" i="8"/>
  <c r="N33" i="8" s="1"/>
  <c r="O34" i="8" s="1"/>
  <c r="P35" i="8" s="1"/>
  <c r="Q36" i="8" s="1"/>
  <c r="R37" i="8" s="1"/>
  <c r="S38" i="8" s="1"/>
  <c r="T39" i="8" s="1"/>
  <c r="U40" i="8" s="1"/>
  <c r="V41" i="8" s="1"/>
  <c r="W42" i="8" s="1"/>
  <c r="X43" i="8" s="1"/>
  <c r="Y44" i="8" s="1"/>
  <c r="Z45" i="8" s="1"/>
  <c r="AA46" i="8" s="1"/>
  <c r="AB47" i="8" s="1"/>
  <c r="AC48" i="8" s="1"/>
  <c r="AD49" i="8" s="1"/>
  <c r="AE50" i="8" s="1"/>
  <c r="AH31" i="8"/>
  <c r="AF31" i="8"/>
  <c r="L32" i="8" s="1"/>
  <c r="AI32" i="8" s="1"/>
  <c r="AG31" i="8"/>
  <c r="AD32" i="9" l="1"/>
  <c r="AA21" i="1"/>
  <c r="G22" i="1" s="1"/>
  <c r="AC21" i="1"/>
  <c r="AB21" i="1"/>
  <c r="H33" i="9"/>
  <c r="I34" i="9" s="1"/>
  <c r="J35" i="9" s="1"/>
  <c r="K36" i="9" s="1"/>
  <c r="L37" i="9" s="1"/>
  <c r="M38" i="9" s="1"/>
  <c r="N39" i="9" s="1"/>
  <c r="O40" i="9" s="1"/>
  <c r="P41" i="9" s="1"/>
  <c r="Q42" i="9" s="1"/>
  <c r="R43" i="9" s="1"/>
  <c r="S44" i="9" s="1"/>
  <c r="T45" i="9" s="1"/>
  <c r="U46" i="9" s="1"/>
  <c r="V47" i="9" s="1"/>
  <c r="W48" i="9" s="1"/>
  <c r="X49" i="9" s="1"/>
  <c r="Y50" i="9" s="1"/>
  <c r="Z51" i="9" s="1"/>
  <c r="AC32" i="9"/>
  <c r="AA32" i="9"/>
  <c r="G33" i="9" s="1"/>
  <c r="AD33" i="9" s="1"/>
  <c r="AB32" i="9"/>
  <c r="H22" i="1"/>
  <c r="I23" i="1" s="1"/>
  <c r="J24" i="1" s="1"/>
  <c r="K25" i="1" s="1"/>
  <c r="L26" i="1" s="1"/>
  <c r="M27" i="1" s="1"/>
  <c r="N28" i="1" s="1"/>
  <c r="O29" i="1" s="1"/>
  <c r="P30" i="1" s="1"/>
  <c r="Q31" i="1" s="1"/>
  <c r="R32" i="1" s="1"/>
  <c r="S33" i="1" s="1"/>
  <c r="T34" i="1" s="1"/>
  <c r="U35" i="1" s="1"/>
  <c r="V36" i="1" s="1"/>
  <c r="W37" i="1" s="1"/>
  <c r="X38" i="1" s="1"/>
  <c r="Y39" i="1" s="1"/>
  <c r="Z40" i="1" s="1"/>
  <c r="AJ32" i="8"/>
  <c r="AH32" i="8"/>
  <c r="AF32" i="8"/>
  <c r="L33" i="8" s="1"/>
  <c r="AG32" i="8"/>
  <c r="M33" i="8"/>
  <c r="N34" i="8" s="1"/>
  <c r="O35" i="8" s="1"/>
  <c r="P36" i="8" s="1"/>
  <c r="Q37" i="8" s="1"/>
  <c r="R38" i="8" s="1"/>
  <c r="S39" i="8" s="1"/>
  <c r="T40" i="8" s="1"/>
  <c r="U41" i="8" s="1"/>
  <c r="V42" i="8" s="1"/>
  <c r="W43" i="8" s="1"/>
  <c r="X44" i="8" s="1"/>
  <c r="Y45" i="8" s="1"/>
  <c r="Z46" i="8" s="1"/>
  <c r="AA47" i="8" s="1"/>
  <c r="AB48" i="8" s="1"/>
  <c r="AC49" i="8" s="1"/>
  <c r="AD50" i="8" s="1"/>
  <c r="AE51" i="8" s="1"/>
  <c r="AD22" i="1" l="1"/>
  <c r="AI33" i="8"/>
  <c r="AJ33" i="8" s="1"/>
  <c r="AA22" i="1"/>
  <c r="G23" i="1" s="1"/>
  <c r="H23" i="1"/>
  <c r="I24" i="1" s="1"/>
  <c r="J25" i="1" s="1"/>
  <c r="K26" i="1" s="1"/>
  <c r="L27" i="1" s="1"/>
  <c r="M28" i="1" s="1"/>
  <c r="N29" i="1" s="1"/>
  <c r="O30" i="1" s="1"/>
  <c r="P31" i="1" s="1"/>
  <c r="Q32" i="1" s="1"/>
  <c r="R33" i="1" s="1"/>
  <c r="S34" i="1" s="1"/>
  <c r="T35" i="1" s="1"/>
  <c r="U36" i="1" s="1"/>
  <c r="V37" i="1" s="1"/>
  <c r="W38" i="1" s="1"/>
  <c r="X39" i="1" s="1"/>
  <c r="Y40" i="1" s="1"/>
  <c r="Z41" i="1" s="1"/>
  <c r="H34" i="9"/>
  <c r="I35" i="9" s="1"/>
  <c r="J36" i="9" s="1"/>
  <c r="K37" i="9" s="1"/>
  <c r="L38" i="9" s="1"/>
  <c r="M39" i="9" s="1"/>
  <c r="N40" i="9" s="1"/>
  <c r="O41" i="9" s="1"/>
  <c r="P42" i="9" s="1"/>
  <c r="Q43" i="9" s="1"/>
  <c r="R44" i="9" s="1"/>
  <c r="S45" i="9" s="1"/>
  <c r="T46" i="9" s="1"/>
  <c r="U47" i="9" s="1"/>
  <c r="V48" i="9" s="1"/>
  <c r="W49" i="9" s="1"/>
  <c r="X50" i="9" s="1"/>
  <c r="Y51" i="9" s="1"/>
  <c r="Z52" i="9" s="1"/>
  <c r="AC33" i="9"/>
  <c r="AB33" i="9"/>
  <c r="AA33" i="9"/>
  <c r="G34" i="9" s="1"/>
  <c r="AD34" i="9" s="1"/>
  <c r="AC22" i="1"/>
  <c r="AB22" i="1"/>
  <c r="M34" i="8"/>
  <c r="N35" i="8" s="1"/>
  <c r="O36" i="8" s="1"/>
  <c r="P37" i="8" s="1"/>
  <c r="Q38" i="8" s="1"/>
  <c r="R39" i="8" s="1"/>
  <c r="S40" i="8" s="1"/>
  <c r="T41" i="8" s="1"/>
  <c r="U42" i="8" s="1"/>
  <c r="V43" i="8" s="1"/>
  <c r="W44" i="8" s="1"/>
  <c r="X45" i="8" s="1"/>
  <c r="Y46" i="8" s="1"/>
  <c r="Z47" i="8" s="1"/>
  <c r="AA48" i="8" s="1"/>
  <c r="AB49" i="8" s="1"/>
  <c r="AC50" i="8" s="1"/>
  <c r="AD51" i="8" s="1"/>
  <c r="AE52" i="8" s="1"/>
  <c r="AH33" i="8"/>
  <c r="AF33" i="8"/>
  <c r="L34" i="8" s="1"/>
  <c r="AI34" i="8" s="1"/>
  <c r="AG33" i="8"/>
  <c r="AD23" i="1" l="1"/>
  <c r="AB23" i="1"/>
  <c r="AC23" i="1"/>
  <c r="AA23" i="1"/>
  <c r="G24" i="1" s="1"/>
  <c r="H24" i="1"/>
  <c r="I25" i="1" s="1"/>
  <c r="J26" i="1" s="1"/>
  <c r="K27" i="1" s="1"/>
  <c r="L28" i="1" s="1"/>
  <c r="M29" i="1" s="1"/>
  <c r="N30" i="1" s="1"/>
  <c r="O31" i="1" s="1"/>
  <c r="P32" i="1" s="1"/>
  <c r="Q33" i="1" s="1"/>
  <c r="R34" i="1" s="1"/>
  <c r="S35" i="1" s="1"/>
  <c r="T36" i="1" s="1"/>
  <c r="U37" i="1" s="1"/>
  <c r="V38" i="1" s="1"/>
  <c r="W39" i="1" s="1"/>
  <c r="X40" i="1" s="1"/>
  <c r="Y41" i="1" s="1"/>
  <c r="Z42" i="1" s="1"/>
  <c r="H35" i="9"/>
  <c r="I36" i="9" s="1"/>
  <c r="J37" i="9" s="1"/>
  <c r="K38" i="9" s="1"/>
  <c r="L39" i="9" s="1"/>
  <c r="M40" i="9" s="1"/>
  <c r="N41" i="9" s="1"/>
  <c r="O42" i="9" s="1"/>
  <c r="P43" i="9" s="1"/>
  <c r="Q44" i="9" s="1"/>
  <c r="R45" i="9" s="1"/>
  <c r="S46" i="9" s="1"/>
  <c r="T47" i="9" s="1"/>
  <c r="U48" i="9" s="1"/>
  <c r="V49" i="9" s="1"/>
  <c r="W50" i="9" s="1"/>
  <c r="X51" i="9" s="1"/>
  <c r="Y52" i="9" s="1"/>
  <c r="Z53" i="9" s="1"/>
  <c r="AC34" i="9"/>
  <c r="AB34" i="9"/>
  <c r="AA34" i="9"/>
  <c r="G35" i="9" s="1"/>
  <c r="AD35" i="9" s="1"/>
  <c r="M35" i="8"/>
  <c r="N36" i="8" s="1"/>
  <c r="O37" i="8" s="1"/>
  <c r="P38" i="8" s="1"/>
  <c r="Q39" i="8" s="1"/>
  <c r="R40" i="8" s="1"/>
  <c r="S41" i="8" s="1"/>
  <c r="T42" i="8" s="1"/>
  <c r="U43" i="8" s="1"/>
  <c r="V44" i="8" s="1"/>
  <c r="W45" i="8" s="1"/>
  <c r="X46" i="8" s="1"/>
  <c r="Y47" i="8" s="1"/>
  <c r="Z48" i="8" s="1"/>
  <c r="AA49" i="8" s="1"/>
  <c r="AB50" i="8" s="1"/>
  <c r="AC51" i="8" s="1"/>
  <c r="AD52" i="8" s="1"/>
  <c r="AE53" i="8" s="1"/>
  <c r="AH34" i="8"/>
  <c r="AJ34" i="8"/>
  <c r="AF34" i="8"/>
  <c r="L35" i="8" s="1"/>
  <c r="AI35" i="8" s="1"/>
  <c r="AG34" i="8"/>
  <c r="AD24" i="1" l="1"/>
  <c r="AA24" i="1"/>
  <c r="G25" i="1" s="1"/>
  <c r="AC24" i="1"/>
  <c r="AB24" i="1"/>
  <c r="H25" i="1"/>
  <c r="I26" i="1" s="1"/>
  <c r="J27" i="1" s="1"/>
  <c r="K28" i="1" s="1"/>
  <c r="L29" i="1" s="1"/>
  <c r="M30" i="1" s="1"/>
  <c r="N31" i="1" s="1"/>
  <c r="O32" i="1" s="1"/>
  <c r="P33" i="1" s="1"/>
  <c r="Q34" i="1" s="1"/>
  <c r="R35" i="1" s="1"/>
  <c r="S36" i="1" s="1"/>
  <c r="T37" i="1" s="1"/>
  <c r="U38" i="1" s="1"/>
  <c r="V39" i="1" s="1"/>
  <c r="W40" i="1" s="1"/>
  <c r="X41" i="1" s="1"/>
  <c r="Y42" i="1" s="1"/>
  <c r="Z43" i="1" s="1"/>
  <c r="AA35" i="9"/>
  <c r="G36" i="9" s="1"/>
  <c r="H36" i="9"/>
  <c r="I37" i="9" s="1"/>
  <c r="J38" i="9" s="1"/>
  <c r="K39" i="9" s="1"/>
  <c r="L40" i="9" s="1"/>
  <c r="M41" i="9" s="1"/>
  <c r="N42" i="9" s="1"/>
  <c r="O43" i="9" s="1"/>
  <c r="P44" i="9" s="1"/>
  <c r="Q45" i="9" s="1"/>
  <c r="R46" i="9" s="1"/>
  <c r="S47" i="9" s="1"/>
  <c r="T48" i="9" s="1"/>
  <c r="U49" i="9" s="1"/>
  <c r="V50" i="9" s="1"/>
  <c r="W51" i="9" s="1"/>
  <c r="X52" i="9" s="1"/>
  <c r="Y53" i="9" s="1"/>
  <c r="Z54" i="9" s="1"/>
  <c r="AC35" i="9"/>
  <c r="AB35" i="9"/>
  <c r="AF35" i="8"/>
  <c r="L36" i="8" s="1"/>
  <c r="M36" i="8"/>
  <c r="N37" i="8" s="1"/>
  <c r="O38" i="8" s="1"/>
  <c r="P39" i="8" s="1"/>
  <c r="Q40" i="8" s="1"/>
  <c r="R41" i="8" s="1"/>
  <c r="S42" i="8" s="1"/>
  <c r="T43" i="8" s="1"/>
  <c r="U44" i="8" s="1"/>
  <c r="V45" i="8" s="1"/>
  <c r="W46" i="8" s="1"/>
  <c r="X47" i="8" s="1"/>
  <c r="Y48" i="8" s="1"/>
  <c r="Z49" i="8" s="1"/>
  <c r="AA50" i="8" s="1"/>
  <c r="AB51" i="8" s="1"/>
  <c r="AC52" i="8" s="1"/>
  <c r="AD53" i="8" s="1"/>
  <c r="AE54" i="8" s="1"/>
  <c r="AJ35" i="8"/>
  <c r="AH35" i="8"/>
  <c r="AG35" i="8"/>
  <c r="AD36" i="9" l="1"/>
  <c r="AD25" i="1"/>
  <c r="H26" i="1"/>
  <c r="I27" i="1" s="1"/>
  <c r="J28" i="1" s="1"/>
  <c r="K29" i="1" s="1"/>
  <c r="L30" i="1" s="1"/>
  <c r="M31" i="1" s="1"/>
  <c r="N32" i="1" s="1"/>
  <c r="O33" i="1" s="1"/>
  <c r="P34" i="1" s="1"/>
  <c r="Q35" i="1" s="1"/>
  <c r="R36" i="1" s="1"/>
  <c r="S37" i="1" s="1"/>
  <c r="T38" i="1" s="1"/>
  <c r="U39" i="1" s="1"/>
  <c r="V40" i="1" s="1"/>
  <c r="W41" i="1" s="1"/>
  <c r="X42" i="1" s="1"/>
  <c r="Y43" i="1" s="1"/>
  <c r="Z44" i="1" s="1"/>
  <c r="AB25" i="1"/>
  <c r="AA25" i="1"/>
  <c r="G26" i="1" s="1"/>
  <c r="AI36" i="8"/>
  <c r="AJ36" i="8" s="1"/>
  <c r="AC25" i="1"/>
  <c r="AC36" i="9"/>
  <c r="AA36" i="9"/>
  <c r="G37" i="9" s="1"/>
  <c r="H37" i="9"/>
  <c r="I38" i="9" s="1"/>
  <c r="J39" i="9" s="1"/>
  <c r="K40" i="9" s="1"/>
  <c r="L41" i="9" s="1"/>
  <c r="M42" i="9" s="1"/>
  <c r="N43" i="9" s="1"/>
  <c r="O44" i="9" s="1"/>
  <c r="P45" i="9" s="1"/>
  <c r="Q46" i="9" s="1"/>
  <c r="R47" i="9" s="1"/>
  <c r="S48" i="9" s="1"/>
  <c r="T49" i="9" s="1"/>
  <c r="U50" i="9" s="1"/>
  <c r="V51" i="9" s="1"/>
  <c r="W52" i="9" s="1"/>
  <c r="X53" i="9" s="1"/>
  <c r="Y54" i="9" s="1"/>
  <c r="Z55" i="9" s="1"/>
  <c r="AB36" i="9"/>
  <c r="AH36" i="8"/>
  <c r="AF36" i="8"/>
  <c r="L37" i="8" s="1"/>
  <c r="M37" i="8"/>
  <c r="N38" i="8" s="1"/>
  <c r="O39" i="8" s="1"/>
  <c r="P40" i="8" s="1"/>
  <c r="Q41" i="8" s="1"/>
  <c r="R42" i="8" s="1"/>
  <c r="S43" i="8" s="1"/>
  <c r="T44" i="8" s="1"/>
  <c r="U45" i="8" s="1"/>
  <c r="V46" i="8" s="1"/>
  <c r="W47" i="8" s="1"/>
  <c r="X48" i="8" s="1"/>
  <c r="Y49" i="8" s="1"/>
  <c r="Z50" i="8" s="1"/>
  <c r="AA51" i="8" s="1"/>
  <c r="AB52" i="8" s="1"/>
  <c r="AC53" i="8" s="1"/>
  <c r="AD54" i="8" s="1"/>
  <c r="AE55" i="8" s="1"/>
  <c r="AG36" i="8"/>
  <c r="AD37" i="9" l="1"/>
  <c r="AD26" i="1"/>
  <c r="AB26" i="1"/>
  <c r="AA26" i="1"/>
  <c r="G27" i="1" s="1"/>
  <c r="H27" i="1"/>
  <c r="I28" i="1" s="1"/>
  <c r="J29" i="1" s="1"/>
  <c r="K30" i="1" s="1"/>
  <c r="L31" i="1" s="1"/>
  <c r="M32" i="1" s="1"/>
  <c r="N33" i="1" s="1"/>
  <c r="O34" i="1" s="1"/>
  <c r="P35" i="1" s="1"/>
  <c r="Q36" i="1" s="1"/>
  <c r="R37" i="1" s="1"/>
  <c r="S38" i="1" s="1"/>
  <c r="T39" i="1" s="1"/>
  <c r="U40" i="1" s="1"/>
  <c r="V41" i="1" s="1"/>
  <c r="W42" i="1" s="1"/>
  <c r="X43" i="1" s="1"/>
  <c r="Y44" i="1" s="1"/>
  <c r="Z45" i="1" s="1"/>
  <c r="AC26" i="1"/>
  <c r="AI37" i="8"/>
  <c r="AJ37" i="8" s="1"/>
  <c r="AC37" i="9"/>
  <c r="H38" i="9"/>
  <c r="I39" i="9" s="1"/>
  <c r="J40" i="9" s="1"/>
  <c r="K41" i="9" s="1"/>
  <c r="L42" i="9" s="1"/>
  <c r="M43" i="9" s="1"/>
  <c r="N44" i="9" s="1"/>
  <c r="O45" i="9" s="1"/>
  <c r="P46" i="9" s="1"/>
  <c r="Q47" i="9" s="1"/>
  <c r="R48" i="9" s="1"/>
  <c r="S49" i="9" s="1"/>
  <c r="T50" i="9" s="1"/>
  <c r="U51" i="9" s="1"/>
  <c r="V52" i="9" s="1"/>
  <c r="W53" i="9" s="1"/>
  <c r="X54" i="9" s="1"/>
  <c r="Y55" i="9" s="1"/>
  <c r="Z56" i="9" s="1"/>
  <c r="AA37" i="9"/>
  <c r="G38" i="9" s="1"/>
  <c r="AD38" i="9" s="1"/>
  <c r="AB37" i="9"/>
  <c r="AH37" i="8"/>
  <c r="AG37" i="8"/>
  <c r="AF37" i="8"/>
  <c r="L38" i="8" s="1"/>
  <c r="M38" i="8"/>
  <c r="N39" i="8" s="1"/>
  <c r="O40" i="8" s="1"/>
  <c r="P41" i="8" s="1"/>
  <c r="Q42" i="8" s="1"/>
  <c r="R43" i="8" s="1"/>
  <c r="S44" i="8" s="1"/>
  <c r="T45" i="8" s="1"/>
  <c r="U46" i="8" s="1"/>
  <c r="V47" i="8" s="1"/>
  <c r="W48" i="8" s="1"/>
  <c r="X49" i="8" s="1"/>
  <c r="Y50" i="8" s="1"/>
  <c r="Z51" i="8" s="1"/>
  <c r="AA52" i="8" s="1"/>
  <c r="AB53" i="8" s="1"/>
  <c r="AC54" i="8" s="1"/>
  <c r="AD55" i="8" s="1"/>
  <c r="AE56" i="8" s="1"/>
  <c r="AD27" i="1" l="1"/>
  <c r="AA27" i="1"/>
  <c r="G28" i="1" s="1"/>
  <c r="AB27" i="1"/>
  <c r="H28" i="1"/>
  <c r="I29" i="1" s="1"/>
  <c r="J30" i="1" s="1"/>
  <c r="K31" i="1" s="1"/>
  <c r="L32" i="1" s="1"/>
  <c r="M33" i="1" s="1"/>
  <c r="N34" i="1" s="1"/>
  <c r="O35" i="1" s="1"/>
  <c r="P36" i="1" s="1"/>
  <c r="Q37" i="1" s="1"/>
  <c r="R38" i="1" s="1"/>
  <c r="S39" i="1" s="1"/>
  <c r="T40" i="1" s="1"/>
  <c r="U41" i="1" s="1"/>
  <c r="V42" i="1" s="1"/>
  <c r="W43" i="1" s="1"/>
  <c r="X44" i="1" s="1"/>
  <c r="Y45" i="1" s="1"/>
  <c r="Z46" i="1" s="1"/>
  <c r="AC27" i="1"/>
  <c r="AI38" i="8"/>
  <c r="AJ38" i="8" s="1"/>
  <c r="H39" i="9"/>
  <c r="I40" i="9" s="1"/>
  <c r="J41" i="9" s="1"/>
  <c r="K42" i="9" s="1"/>
  <c r="L43" i="9" s="1"/>
  <c r="M44" i="9" s="1"/>
  <c r="N45" i="9" s="1"/>
  <c r="O46" i="9" s="1"/>
  <c r="P47" i="9" s="1"/>
  <c r="Q48" i="9" s="1"/>
  <c r="R49" i="9" s="1"/>
  <c r="S50" i="9" s="1"/>
  <c r="T51" i="9" s="1"/>
  <c r="U52" i="9" s="1"/>
  <c r="V53" i="9" s="1"/>
  <c r="W54" i="9" s="1"/>
  <c r="X55" i="9" s="1"/>
  <c r="Y56" i="9" s="1"/>
  <c r="Z57" i="9" s="1"/>
  <c r="AA38" i="9"/>
  <c r="G39" i="9" s="1"/>
  <c r="AD39" i="9" s="1"/>
  <c r="AC38" i="9"/>
  <c r="AB38" i="9"/>
  <c r="AF38" i="8"/>
  <c r="L39" i="8" s="1"/>
  <c r="AH38" i="8"/>
  <c r="M39" i="8"/>
  <c r="N40" i="8" s="1"/>
  <c r="O41" i="8" s="1"/>
  <c r="P42" i="8" s="1"/>
  <c r="Q43" i="8" s="1"/>
  <c r="R44" i="8" s="1"/>
  <c r="S45" i="8" s="1"/>
  <c r="T46" i="8" s="1"/>
  <c r="U47" i="8" s="1"/>
  <c r="V48" i="8" s="1"/>
  <c r="W49" i="8" s="1"/>
  <c r="X50" i="8" s="1"/>
  <c r="Y51" i="8" s="1"/>
  <c r="Z52" i="8" s="1"/>
  <c r="AA53" i="8" s="1"/>
  <c r="AB54" i="8" s="1"/>
  <c r="AC55" i="8" s="1"/>
  <c r="AD56" i="8" s="1"/>
  <c r="AE57" i="8" s="1"/>
  <c r="AG38" i="8"/>
  <c r="AD28" i="1" l="1"/>
  <c r="AC28" i="1"/>
  <c r="H29" i="1"/>
  <c r="I30" i="1" s="1"/>
  <c r="J31" i="1" s="1"/>
  <c r="K32" i="1" s="1"/>
  <c r="L33" i="1" s="1"/>
  <c r="M34" i="1" s="1"/>
  <c r="N35" i="1" s="1"/>
  <c r="O36" i="1" s="1"/>
  <c r="P37" i="1" s="1"/>
  <c r="Q38" i="1" s="1"/>
  <c r="R39" i="1" s="1"/>
  <c r="S40" i="1" s="1"/>
  <c r="T41" i="1" s="1"/>
  <c r="U42" i="1" s="1"/>
  <c r="V43" i="1" s="1"/>
  <c r="W44" i="1" s="1"/>
  <c r="X45" i="1" s="1"/>
  <c r="Y46" i="1" s="1"/>
  <c r="Z47" i="1" s="1"/>
  <c r="AA28" i="1"/>
  <c r="G29" i="1" s="1"/>
  <c r="AB28" i="1"/>
  <c r="AI39" i="8"/>
  <c r="AJ39" i="8" s="1"/>
  <c r="H40" i="9"/>
  <c r="I41" i="9" s="1"/>
  <c r="J42" i="9" s="1"/>
  <c r="K43" i="9" s="1"/>
  <c r="L44" i="9" s="1"/>
  <c r="M45" i="9" s="1"/>
  <c r="N46" i="9" s="1"/>
  <c r="O47" i="9" s="1"/>
  <c r="P48" i="9" s="1"/>
  <c r="Q49" i="9" s="1"/>
  <c r="R50" i="9" s="1"/>
  <c r="S51" i="9" s="1"/>
  <c r="T52" i="9" s="1"/>
  <c r="U53" i="9" s="1"/>
  <c r="V54" i="9" s="1"/>
  <c r="W55" i="9" s="1"/>
  <c r="X56" i="9" s="1"/>
  <c r="Y57" i="9" s="1"/>
  <c r="Z58" i="9" s="1"/>
  <c r="AC39" i="9"/>
  <c r="AA39" i="9"/>
  <c r="G40" i="9" s="1"/>
  <c r="AD40" i="9" s="1"/>
  <c r="AB39" i="9"/>
  <c r="AG39" i="8"/>
  <c r="AH39" i="8"/>
  <c r="M40" i="8"/>
  <c r="N41" i="8" s="1"/>
  <c r="O42" i="8" s="1"/>
  <c r="P43" i="8" s="1"/>
  <c r="Q44" i="8" s="1"/>
  <c r="R45" i="8" s="1"/>
  <c r="S46" i="8" s="1"/>
  <c r="T47" i="8" s="1"/>
  <c r="U48" i="8" s="1"/>
  <c r="V49" i="8" s="1"/>
  <c r="W50" i="8" s="1"/>
  <c r="X51" i="8" s="1"/>
  <c r="Y52" i="8" s="1"/>
  <c r="Z53" i="8" s="1"/>
  <c r="AA54" i="8" s="1"/>
  <c r="AB55" i="8" s="1"/>
  <c r="AC56" i="8" s="1"/>
  <c r="AD57" i="8" s="1"/>
  <c r="AE58" i="8" s="1"/>
  <c r="AF39" i="8"/>
  <c r="L40" i="8" s="1"/>
  <c r="AA29" i="1"/>
  <c r="G30" i="1" s="1"/>
  <c r="AD29" i="1" l="1"/>
  <c r="AI40" i="8"/>
  <c r="AJ40" i="8" s="1"/>
  <c r="AB29" i="1"/>
  <c r="H30" i="1"/>
  <c r="I31" i="1" s="1"/>
  <c r="J32" i="1" s="1"/>
  <c r="K33" i="1" s="1"/>
  <c r="L34" i="1" s="1"/>
  <c r="M35" i="1" s="1"/>
  <c r="N36" i="1" s="1"/>
  <c r="O37" i="1" s="1"/>
  <c r="P38" i="1" s="1"/>
  <c r="Q39" i="1" s="1"/>
  <c r="R40" i="1" s="1"/>
  <c r="S41" i="1" s="1"/>
  <c r="T42" i="1" s="1"/>
  <c r="U43" i="1" s="1"/>
  <c r="V44" i="1" s="1"/>
  <c r="W45" i="1" s="1"/>
  <c r="X46" i="1" s="1"/>
  <c r="Y47" i="1" s="1"/>
  <c r="Z48" i="1" s="1"/>
  <c r="AC29" i="1"/>
  <c r="AA40" i="9"/>
  <c r="G41" i="9" s="1"/>
  <c r="H41" i="9"/>
  <c r="I42" i="9" s="1"/>
  <c r="J43" i="9" s="1"/>
  <c r="K44" i="9" s="1"/>
  <c r="L45" i="9" s="1"/>
  <c r="M46" i="9" s="1"/>
  <c r="N47" i="9" s="1"/>
  <c r="O48" i="9" s="1"/>
  <c r="P49" i="9" s="1"/>
  <c r="Q50" i="9" s="1"/>
  <c r="R51" i="9" s="1"/>
  <c r="S52" i="9" s="1"/>
  <c r="T53" i="9" s="1"/>
  <c r="U54" i="9" s="1"/>
  <c r="V55" i="9" s="1"/>
  <c r="W56" i="9" s="1"/>
  <c r="X57" i="9" s="1"/>
  <c r="Y58" i="9" s="1"/>
  <c r="Z59" i="9" s="1"/>
  <c r="AC40" i="9"/>
  <c r="AB40" i="9"/>
  <c r="M41" i="8"/>
  <c r="N42" i="8" s="1"/>
  <c r="O43" i="8" s="1"/>
  <c r="P44" i="8" s="1"/>
  <c r="Q45" i="8" s="1"/>
  <c r="R46" i="8" s="1"/>
  <c r="S47" i="8" s="1"/>
  <c r="T48" i="8" s="1"/>
  <c r="U49" i="8" s="1"/>
  <c r="V50" i="8" s="1"/>
  <c r="W51" i="8" s="1"/>
  <c r="X52" i="8" s="1"/>
  <c r="Y53" i="8" s="1"/>
  <c r="Z54" i="8" s="1"/>
  <c r="AA55" i="8" s="1"/>
  <c r="AB56" i="8" s="1"/>
  <c r="AC57" i="8" s="1"/>
  <c r="AD58" i="8" s="1"/>
  <c r="AE59" i="8" s="1"/>
  <c r="AH40" i="8"/>
  <c r="AG40" i="8"/>
  <c r="AF40" i="8"/>
  <c r="L41" i="8" s="1"/>
  <c r="AI41" i="8" s="1"/>
  <c r="AA30" i="1"/>
  <c r="G31" i="1" s="1"/>
  <c r="H31" i="1"/>
  <c r="I32" i="1" s="1"/>
  <c r="J33" i="1" s="1"/>
  <c r="K34" i="1" s="1"/>
  <c r="L35" i="1" s="1"/>
  <c r="M36" i="1" s="1"/>
  <c r="N37" i="1" s="1"/>
  <c r="O38" i="1" s="1"/>
  <c r="P39" i="1" s="1"/>
  <c r="Q40" i="1" s="1"/>
  <c r="R41" i="1" s="1"/>
  <c r="S42" i="1" s="1"/>
  <c r="T43" i="1" s="1"/>
  <c r="U44" i="1" s="1"/>
  <c r="V45" i="1" s="1"/>
  <c r="W46" i="1" s="1"/>
  <c r="X47" i="1" s="1"/>
  <c r="Y48" i="1" s="1"/>
  <c r="AD41" i="9" l="1"/>
  <c r="AD31" i="1"/>
  <c r="AD30" i="1"/>
  <c r="Z49" i="1"/>
  <c r="AC30" i="1"/>
  <c r="AB30" i="1"/>
  <c r="AC41" i="9"/>
  <c r="AA41" i="9"/>
  <c r="G42" i="9" s="1"/>
  <c r="H42" i="9"/>
  <c r="I43" i="9" s="1"/>
  <c r="J44" i="9" s="1"/>
  <c r="K45" i="9" s="1"/>
  <c r="L46" i="9" s="1"/>
  <c r="M47" i="9" s="1"/>
  <c r="N48" i="9" s="1"/>
  <c r="O49" i="9" s="1"/>
  <c r="P50" i="9" s="1"/>
  <c r="Q51" i="9" s="1"/>
  <c r="R52" i="9" s="1"/>
  <c r="S53" i="9" s="1"/>
  <c r="T54" i="9" s="1"/>
  <c r="U55" i="9" s="1"/>
  <c r="V56" i="9" s="1"/>
  <c r="W57" i="9" s="1"/>
  <c r="X58" i="9" s="1"/>
  <c r="Y59" i="9" s="1"/>
  <c r="Z60" i="9" s="1"/>
  <c r="AB41" i="9"/>
  <c r="AJ41" i="8"/>
  <c r="B30" i="8" s="1"/>
  <c r="AF41" i="8"/>
  <c r="L42" i="8" s="1"/>
  <c r="M42" i="8"/>
  <c r="N43" i="8" s="1"/>
  <c r="O44" i="8" s="1"/>
  <c r="P45" i="8" s="1"/>
  <c r="Q46" i="8" s="1"/>
  <c r="R47" i="8" s="1"/>
  <c r="S48" i="8" s="1"/>
  <c r="T49" i="8" s="1"/>
  <c r="U50" i="8" s="1"/>
  <c r="V51" i="8" s="1"/>
  <c r="W52" i="8" s="1"/>
  <c r="X53" i="8" s="1"/>
  <c r="Y54" i="8" s="1"/>
  <c r="Z55" i="8" s="1"/>
  <c r="AA56" i="8" s="1"/>
  <c r="AB57" i="8" s="1"/>
  <c r="AC58" i="8" s="1"/>
  <c r="AD59" i="8" s="1"/>
  <c r="AE60" i="8" s="1"/>
  <c r="AH41" i="8"/>
  <c r="AG41" i="8"/>
  <c r="AA31" i="1"/>
  <c r="G32" i="1" s="1"/>
  <c r="AD32" i="1" s="1"/>
  <c r="AC31" i="1"/>
  <c r="H32" i="1"/>
  <c r="I33" i="1" s="1"/>
  <c r="J34" i="1" s="1"/>
  <c r="K35" i="1" s="1"/>
  <c r="L36" i="1" s="1"/>
  <c r="M37" i="1" s="1"/>
  <c r="N38" i="1" s="1"/>
  <c r="O39" i="1" s="1"/>
  <c r="P40" i="1" s="1"/>
  <c r="Q41" i="1" s="1"/>
  <c r="R42" i="1" s="1"/>
  <c r="S43" i="1" s="1"/>
  <c r="T44" i="1" s="1"/>
  <c r="U45" i="1" s="1"/>
  <c r="V46" i="1" s="1"/>
  <c r="W47" i="1" s="1"/>
  <c r="X48" i="1" s="1"/>
  <c r="Y49" i="1" s="1"/>
  <c r="AB31" i="1"/>
  <c r="AD42" i="9" l="1"/>
  <c r="Z50" i="1"/>
  <c r="AI42" i="8"/>
  <c r="AJ42" i="8" s="1"/>
  <c r="B43" i="8"/>
  <c r="AC42" i="9"/>
  <c r="H43" i="9"/>
  <c r="I44" i="9" s="1"/>
  <c r="J45" i="9" s="1"/>
  <c r="K46" i="9" s="1"/>
  <c r="L47" i="9" s="1"/>
  <c r="M48" i="9" s="1"/>
  <c r="N49" i="9" s="1"/>
  <c r="O50" i="9" s="1"/>
  <c r="P51" i="9" s="1"/>
  <c r="Q52" i="9" s="1"/>
  <c r="R53" i="9" s="1"/>
  <c r="S54" i="9" s="1"/>
  <c r="T55" i="9" s="1"/>
  <c r="U56" i="9" s="1"/>
  <c r="V57" i="9" s="1"/>
  <c r="W58" i="9" s="1"/>
  <c r="X59" i="9" s="1"/>
  <c r="Y60" i="9" s="1"/>
  <c r="Z61" i="9" s="1"/>
  <c r="AA42" i="9"/>
  <c r="G43" i="9" s="1"/>
  <c r="AD43" i="9" s="1"/>
  <c r="AB42" i="9"/>
  <c r="AF42" i="8"/>
  <c r="L43" i="8" s="1"/>
  <c r="M43" i="8"/>
  <c r="N44" i="8" s="1"/>
  <c r="O45" i="8" s="1"/>
  <c r="P46" i="8" s="1"/>
  <c r="Q47" i="8" s="1"/>
  <c r="R48" i="8" s="1"/>
  <c r="S49" i="8" s="1"/>
  <c r="T50" i="8" s="1"/>
  <c r="U51" i="8" s="1"/>
  <c r="V52" i="8" s="1"/>
  <c r="W53" i="8" s="1"/>
  <c r="X54" i="8" s="1"/>
  <c r="Y55" i="8" s="1"/>
  <c r="Z56" i="8" s="1"/>
  <c r="AA57" i="8" s="1"/>
  <c r="AB58" i="8" s="1"/>
  <c r="AC59" i="8" s="1"/>
  <c r="AD60" i="8" s="1"/>
  <c r="AE61" i="8" s="1"/>
  <c r="AH42" i="8"/>
  <c r="AG42" i="8"/>
  <c r="AA32" i="1"/>
  <c r="G33" i="1" s="1"/>
  <c r="H33" i="1"/>
  <c r="I34" i="1" s="1"/>
  <c r="J35" i="1" s="1"/>
  <c r="K36" i="1" s="1"/>
  <c r="L37" i="1" s="1"/>
  <c r="M38" i="1" s="1"/>
  <c r="N39" i="1" s="1"/>
  <c r="O40" i="1" s="1"/>
  <c r="P41" i="1" s="1"/>
  <c r="Q42" i="1" s="1"/>
  <c r="R43" i="1" s="1"/>
  <c r="S44" i="1" s="1"/>
  <c r="T45" i="1" s="1"/>
  <c r="U46" i="1" s="1"/>
  <c r="V47" i="1" s="1"/>
  <c r="W48" i="1" s="1"/>
  <c r="X49" i="1" s="1"/>
  <c r="Y50" i="1" s="1"/>
  <c r="Z51" i="1" s="1"/>
  <c r="AC32" i="1"/>
  <c r="AB32" i="1"/>
  <c r="AD33" i="1" l="1"/>
  <c r="AI43" i="8"/>
  <c r="AJ43" i="8" s="1"/>
  <c r="AA43" i="9"/>
  <c r="G44" i="9" s="1"/>
  <c r="H44" i="9"/>
  <c r="I45" i="9" s="1"/>
  <c r="J46" i="9" s="1"/>
  <c r="K47" i="9" s="1"/>
  <c r="L48" i="9" s="1"/>
  <c r="M49" i="9" s="1"/>
  <c r="N50" i="9" s="1"/>
  <c r="O51" i="9" s="1"/>
  <c r="P52" i="9" s="1"/>
  <c r="Q53" i="9" s="1"/>
  <c r="R54" i="9" s="1"/>
  <c r="S55" i="9" s="1"/>
  <c r="T56" i="9" s="1"/>
  <c r="U57" i="9" s="1"/>
  <c r="V58" i="9" s="1"/>
  <c r="W59" i="9" s="1"/>
  <c r="X60" i="9" s="1"/>
  <c r="Y61" i="9" s="1"/>
  <c r="Z62" i="9" s="1"/>
  <c r="AC43" i="9"/>
  <c r="AB43" i="9"/>
  <c r="M44" i="8"/>
  <c r="N45" i="8" s="1"/>
  <c r="O46" i="8" s="1"/>
  <c r="P47" i="8" s="1"/>
  <c r="Q48" i="8" s="1"/>
  <c r="R49" i="8" s="1"/>
  <c r="S50" i="8" s="1"/>
  <c r="T51" i="8" s="1"/>
  <c r="U52" i="8" s="1"/>
  <c r="V53" i="8" s="1"/>
  <c r="W54" i="8" s="1"/>
  <c r="X55" i="8" s="1"/>
  <c r="Y56" i="8" s="1"/>
  <c r="Z57" i="8" s="1"/>
  <c r="AA58" i="8" s="1"/>
  <c r="AB59" i="8" s="1"/>
  <c r="AC60" i="8" s="1"/>
  <c r="AD61" i="8" s="1"/>
  <c r="AE62" i="8" s="1"/>
  <c r="AH43" i="8"/>
  <c r="AF43" i="8"/>
  <c r="L44" i="8" s="1"/>
  <c r="AI44" i="8" s="1"/>
  <c r="AG43" i="8"/>
  <c r="AA33" i="1"/>
  <c r="G34" i="1" s="1"/>
  <c r="AB33" i="1"/>
  <c r="AC33" i="1"/>
  <c r="H34" i="1"/>
  <c r="I35" i="1" s="1"/>
  <c r="J36" i="1" s="1"/>
  <c r="K37" i="1" s="1"/>
  <c r="L38" i="1" s="1"/>
  <c r="M39" i="1" s="1"/>
  <c r="N40" i="1" s="1"/>
  <c r="O41" i="1" s="1"/>
  <c r="P42" i="1" s="1"/>
  <c r="Q43" i="1" s="1"/>
  <c r="R44" i="1" s="1"/>
  <c r="S45" i="1" s="1"/>
  <c r="T46" i="1" s="1"/>
  <c r="U47" i="1" s="1"/>
  <c r="V48" i="1" s="1"/>
  <c r="W49" i="1" s="1"/>
  <c r="X50" i="1" s="1"/>
  <c r="Y51" i="1" s="1"/>
  <c r="Z52" i="1" s="1"/>
  <c r="AD44" i="9" l="1"/>
  <c r="AD34" i="1"/>
  <c r="H45" i="9"/>
  <c r="I46" i="9" s="1"/>
  <c r="J47" i="9" s="1"/>
  <c r="K48" i="9" s="1"/>
  <c r="L49" i="9" s="1"/>
  <c r="M50" i="9" s="1"/>
  <c r="N51" i="9" s="1"/>
  <c r="O52" i="9" s="1"/>
  <c r="P53" i="9" s="1"/>
  <c r="Q54" i="9" s="1"/>
  <c r="R55" i="9" s="1"/>
  <c r="S56" i="9" s="1"/>
  <c r="T57" i="9" s="1"/>
  <c r="U58" i="9" s="1"/>
  <c r="V59" i="9" s="1"/>
  <c r="W60" i="9" s="1"/>
  <c r="X61" i="9" s="1"/>
  <c r="Y62" i="9" s="1"/>
  <c r="Z63" i="9" s="1"/>
  <c r="AC44" i="9"/>
  <c r="AA44" i="9"/>
  <c r="G45" i="9" s="1"/>
  <c r="AD45" i="9" s="1"/>
  <c r="AB44" i="9"/>
  <c r="M45" i="8"/>
  <c r="N46" i="8" s="1"/>
  <c r="O47" i="8" s="1"/>
  <c r="P48" i="8" s="1"/>
  <c r="Q49" i="8" s="1"/>
  <c r="R50" i="8" s="1"/>
  <c r="S51" i="8" s="1"/>
  <c r="T52" i="8" s="1"/>
  <c r="U53" i="8" s="1"/>
  <c r="V54" i="8" s="1"/>
  <c r="W55" i="8" s="1"/>
  <c r="X56" i="8" s="1"/>
  <c r="Y57" i="8" s="1"/>
  <c r="Z58" i="8" s="1"/>
  <c r="AA59" i="8" s="1"/>
  <c r="AB60" i="8" s="1"/>
  <c r="AC61" i="8" s="1"/>
  <c r="AD62" i="8" s="1"/>
  <c r="AE63" i="8" s="1"/>
  <c r="AJ44" i="8"/>
  <c r="AH44" i="8"/>
  <c r="AF44" i="8"/>
  <c r="L45" i="8" s="1"/>
  <c r="AI45" i="8" s="1"/>
  <c r="AG44" i="8"/>
  <c r="AA34" i="1"/>
  <c r="G35" i="1" s="1"/>
  <c r="AC34" i="1"/>
  <c r="H35" i="1"/>
  <c r="I36" i="1" s="1"/>
  <c r="J37" i="1" s="1"/>
  <c r="K38" i="1" s="1"/>
  <c r="L39" i="1" s="1"/>
  <c r="M40" i="1" s="1"/>
  <c r="N41" i="1" s="1"/>
  <c r="O42" i="1" s="1"/>
  <c r="P43" i="1" s="1"/>
  <c r="Q44" i="1" s="1"/>
  <c r="R45" i="1" s="1"/>
  <c r="S46" i="1" s="1"/>
  <c r="T47" i="1" s="1"/>
  <c r="U48" i="1" s="1"/>
  <c r="V49" i="1" s="1"/>
  <c r="W50" i="1" s="1"/>
  <c r="X51" i="1" s="1"/>
  <c r="Y52" i="1" s="1"/>
  <c r="Z53" i="1" s="1"/>
  <c r="AB34" i="1"/>
  <c r="AD35" i="1" l="1"/>
  <c r="H46" i="9"/>
  <c r="I47" i="9" s="1"/>
  <c r="J48" i="9" s="1"/>
  <c r="K49" i="9" s="1"/>
  <c r="L50" i="9" s="1"/>
  <c r="M51" i="9" s="1"/>
  <c r="N52" i="9" s="1"/>
  <c r="O53" i="9" s="1"/>
  <c r="P54" i="9" s="1"/>
  <c r="Q55" i="9" s="1"/>
  <c r="R56" i="9" s="1"/>
  <c r="S57" i="9" s="1"/>
  <c r="T58" i="9" s="1"/>
  <c r="U59" i="9" s="1"/>
  <c r="V60" i="9" s="1"/>
  <c r="W61" i="9" s="1"/>
  <c r="X62" i="9" s="1"/>
  <c r="Y63" i="9" s="1"/>
  <c r="Z64" i="9" s="1"/>
  <c r="AC45" i="9"/>
  <c r="AB45" i="9"/>
  <c r="AA45" i="9"/>
  <c r="G46" i="9" s="1"/>
  <c r="AD46" i="9" s="1"/>
  <c r="AF45" i="8"/>
  <c r="L46" i="8" s="1"/>
  <c r="AJ45" i="8"/>
  <c r="AG45" i="8"/>
  <c r="M46" i="8"/>
  <c r="N47" i="8" s="1"/>
  <c r="O48" i="8" s="1"/>
  <c r="P49" i="8" s="1"/>
  <c r="Q50" i="8" s="1"/>
  <c r="R51" i="8" s="1"/>
  <c r="S52" i="8" s="1"/>
  <c r="T53" i="8" s="1"/>
  <c r="U54" i="8" s="1"/>
  <c r="V55" i="8" s="1"/>
  <c r="W56" i="8" s="1"/>
  <c r="X57" i="8" s="1"/>
  <c r="Y58" i="8" s="1"/>
  <c r="Z59" i="8" s="1"/>
  <c r="AA60" i="8" s="1"/>
  <c r="AB61" i="8" s="1"/>
  <c r="AC62" i="8" s="1"/>
  <c r="AD63" i="8" s="1"/>
  <c r="AE64" i="8" s="1"/>
  <c r="AH45" i="8"/>
  <c r="AA35" i="1"/>
  <c r="G36" i="1" s="1"/>
  <c r="H36" i="1"/>
  <c r="I37" i="1" s="1"/>
  <c r="J38" i="1" s="1"/>
  <c r="K39" i="1" s="1"/>
  <c r="L40" i="1" s="1"/>
  <c r="M41" i="1" s="1"/>
  <c r="N42" i="1" s="1"/>
  <c r="O43" i="1" s="1"/>
  <c r="P44" i="1" s="1"/>
  <c r="Q45" i="1" s="1"/>
  <c r="R46" i="1" s="1"/>
  <c r="S47" i="1" s="1"/>
  <c r="T48" i="1" s="1"/>
  <c r="U49" i="1" s="1"/>
  <c r="V50" i="1" s="1"/>
  <c r="W51" i="1" s="1"/>
  <c r="X52" i="1" s="1"/>
  <c r="Y53" i="1" s="1"/>
  <c r="Z54" i="1" s="1"/>
  <c r="AB35" i="1"/>
  <c r="AC35" i="1"/>
  <c r="AD36" i="1" l="1"/>
  <c r="AI46" i="8"/>
  <c r="AJ46" i="8" s="1"/>
  <c r="AC46" i="9"/>
  <c r="AA46" i="9"/>
  <c r="G47" i="9" s="1"/>
  <c r="H47" i="9"/>
  <c r="I48" i="9" s="1"/>
  <c r="J49" i="9" s="1"/>
  <c r="K50" i="9" s="1"/>
  <c r="L51" i="9" s="1"/>
  <c r="M52" i="9" s="1"/>
  <c r="N53" i="9" s="1"/>
  <c r="O54" i="9" s="1"/>
  <c r="P55" i="9" s="1"/>
  <c r="Q56" i="9" s="1"/>
  <c r="R57" i="9" s="1"/>
  <c r="S58" i="9" s="1"/>
  <c r="T59" i="9" s="1"/>
  <c r="U60" i="9" s="1"/>
  <c r="V61" i="9" s="1"/>
  <c r="W62" i="9" s="1"/>
  <c r="X63" i="9" s="1"/>
  <c r="Y64" i="9" s="1"/>
  <c r="Z65" i="9" s="1"/>
  <c r="AB46" i="9"/>
  <c r="AH46" i="8"/>
  <c r="AF46" i="8"/>
  <c r="L47" i="8" s="1"/>
  <c r="AG46" i="8"/>
  <c r="M47" i="8"/>
  <c r="N48" i="8" s="1"/>
  <c r="O49" i="8" s="1"/>
  <c r="P50" i="8" s="1"/>
  <c r="Q51" i="8" s="1"/>
  <c r="R52" i="8" s="1"/>
  <c r="S53" i="8" s="1"/>
  <c r="T54" i="8" s="1"/>
  <c r="U55" i="8" s="1"/>
  <c r="V56" i="8" s="1"/>
  <c r="W57" i="8" s="1"/>
  <c r="X58" i="8" s="1"/>
  <c r="Y59" i="8" s="1"/>
  <c r="Z60" i="8" s="1"/>
  <c r="AA61" i="8" s="1"/>
  <c r="AB62" i="8" s="1"/>
  <c r="AC63" i="8" s="1"/>
  <c r="AD64" i="8" s="1"/>
  <c r="AE65" i="8" s="1"/>
  <c r="AA36" i="1"/>
  <c r="G37" i="1" s="1"/>
  <c r="H37" i="1"/>
  <c r="I38" i="1" s="1"/>
  <c r="J39" i="1" s="1"/>
  <c r="K40" i="1" s="1"/>
  <c r="L41" i="1" s="1"/>
  <c r="M42" i="1" s="1"/>
  <c r="N43" i="1" s="1"/>
  <c r="O44" i="1" s="1"/>
  <c r="P45" i="1" s="1"/>
  <c r="Q46" i="1" s="1"/>
  <c r="R47" i="1" s="1"/>
  <c r="S48" i="1" s="1"/>
  <c r="T49" i="1" s="1"/>
  <c r="U50" i="1" s="1"/>
  <c r="V51" i="1" s="1"/>
  <c r="W52" i="1" s="1"/>
  <c r="X53" i="1" s="1"/>
  <c r="Y54" i="1" s="1"/>
  <c r="Z55" i="1" s="1"/>
  <c r="AC36" i="1"/>
  <c r="AB36" i="1"/>
  <c r="AD47" i="9" l="1"/>
  <c r="AD37" i="1"/>
  <c r="AI47" i="8"/>
  <c r="AJ47" i="8" s="1"/>
  <c r="AC47" i="9"/>
  <c r="AA47" i="9"/>
  <c r="G48" i="9" s="1"/>
  <c r="H48" i="9"/>
  <c r="I49" i="9" s="1"/>
  <c r="J50" i="9" s="1"/>
  <c r="K51" i="9" s="1"/>
  <c r="L52" i="9" s="1"/>
  <c r="M53" i="9" s="1"/>
  <c r="N54" i="9" s="1"/>
  <c r="O55" i="9" s="1"/>
  <c r="P56" i="9" s="1"/>
  <c r="Q57" i="9" s="1"/>
  <c r="R58" i="9" s="1"/>
  <c r="S59" i="9" s="1"/>
  <c r="T60" i="9" s="1"/>
  <c r="U61" i="9" s="1"/>
  <c r="V62" i="9" s="1"/>
  <c r="W63" i="9" s="1"/>
  <c r="X64" i="9" s="1"/>
  <c r="Y65" i="9" s="1"/>
  <c r="Z66" i="9" s="1"/>
  <c r="AB47" i="9"/>
  <c r="AG47" i="8"/>
  <c r="M48" i="8"/>
  <c r="N49" i="8" s="1"/>
  <c r="O50" i="8" s="1"/>
  <c r="P51" i="8" s="1"/>
  <c r="Q52" i="8" s="1"/>
  <c r="R53" i="8" s="1"/>
  <c r="S54" i="8" s="1"/>
  <c r="T55" i="8" s="1"/>
  <c r="U56" i="8" s="1"/>
  <c r="V57" i="8" s="1"/>
  <c r="W58" i="8" s="1"/>
  <c r="X59" i="8" s="1"/>
  <c r="Y60" i="8" s="1"/>
  <c r="Z61" i="8" s="1"/>
  <c r="AA62" i="8" s="1"/>
  <c r="AB63" i="8" s="1"/>
  <c r="AC64" i="8" s="1"/>
  <c r="AD65" i="8" s="1"/>
  <c r="AE66" i="8" s="1"/>
  <c r="AF47" i="8"/>
  <c r="L48" i="8" s="1"/>
  <c r="AH47" i="8"/>
  <c r="AA37" i="1"/>
  <c r="G38" i="1" s="1"/>
  <c r="H38" i="1"/>
  <c r="I39" i="1" s="1"/>
  <c r="J40" i="1" s="1"/>
  <c r="K41" i="1" s="1"/>
  <c r="L42" i="1" s="1"/>
  <c r="M43" i="1" s="1"/>
  <c r="N44" i="1" s="1"/>
  <c r="O45" i="1" s="1"/>
  <c r="P46" i="1" s="1"/>
  <c r="Q47" i="1" s="1"/>
  <c r="R48" i="1" s="1"/>
  <c r="S49" i="1" s="1"/>
  <c r="T50" i="1" s="1"/>
  <c r="U51" i="1" s="1"/>
  <c r="V52" i="1" s="1"/>
  <c r="W53" i="1" s="1"/>
  <c r="X54" i="1" s="1"/>
  <c r="Y55" i="1" s="1"/>
  <c r="Z56" i="1" s="1"/>
  <c r="AC37" i="1"/>
  <c r="AB37" i="1"/>
  <c r="AD48" i="9" l="1"/>
  <c r="AD38" i="1"/>
  <c r="AI48" i="8"/>
  <c r="AJ48" i="8" s="1"/>
  <c r="AC48" i="9"/>
  <c r="H49" i="9"/>
  <c r="I50" i="9" s="1"/>
  <c r="J51" i="9" s="1"/>
  <c r="K52" i="9" s="1"/>
  <c r="L53" i="9" s="1"/>
  <c r="M54" i="9" s="1"/>
  <c r="N55" i="9" s="1"/>
  <c r="O56" i="9" s="1"/>
  <c r="P57" i="9" s="1"/>
  <c r="Q58" i="9" s="1"/>
  <c r="R59" i="9" s="1"/>
  <c r="S60" i="9" s="1"/>
  <c r="T61" i="9" s="1"/>
  <c r="U62" i="9" s="1"/>
  <c r="V63" i="9" s="1"/>
  <c r="W64" i="9" s="1"/>
  <c r="X65" i="9" s="1"/>
  <c r="Y66" i="9" s="1"/>
  <c r="Z67" i="9" s="1"/>
  <c r="AB48" i="9"/>
  <c r="AA48" i="9"/>
  <c r="G49" i="9" s="1"/>
  <c r="AD49" i="9" s="1"/>
  <c r="M49" i="8"/>
  <c r="N50" i="8" s="1"/>
  <c r="O51" i="8" s="1"/>
  <c r="P52" i="8" s="1"/>
  <c r="Q53" i="8" s="1"/>
  <c r="R54" i="8" s="1"/>
  <c r="S55" i="8" s="1"/>
  <c r="T56" i="8" s="1"/>
  <c r="U57" i="8" s="1"/>
  <c r="V58" i="8" s="1"/>
  <c r="W59" i="8" s="1"/>
  <c r="X60" i="8" s="1"/>
  <c r="Y61" i="8" s="1"/>
  <c r="Z62" i="8" s="1"/>
  <c r="AA63" i="8" s="1"/>
  <c r="AB64" i="8" s="1"/>
  <c r="AC65" i="8" s="1"/>
  <c r="AD66" i="8" s="1"/>
  <c r="AE67" i="8" s="1"/>
  <c r="AH48" i="8"/>
  <c r="AF48" i="8"/>
  <c r="L49" i="8" s="1"/>
  <c r="AI49" i="8" s="1"/>
  <c r="AG48" i="8"/>
  <c r="AA38" i="1"/>
  <c r="G39" i="1" s="1"/>
  <c r="H39" i="1"/>
  <c r="I40" i="1" s="1"/>
  <c r="J41" i="1" s="1"/>
  <c r="K42" i="1" s="1"/>
  <c r="L43" i="1" s="1"/>
  <c r="M44" i="1" s="1"/>
  <c r="N45" i="1" s="1"/>
  <c r="O46" i="1" s="1"/>
  <c r="P47" i="1" s="1"/>
  <c r="Q48" i="1" s="1"/>
  <c r="R49" i="1" s="1"/>
  <c r="S50" i="1" s="1"/>
  <c r="T51" i="1" s="1"/>
  <c r="U52" i="1" s="1"/>
  <c r="V53" i="1" s="1"/>
  <c r="W54" i="1" s="1"/>
  <c r="X55" i="1" s="1"/>
  <c r="Y56" i="1" s="1"/>
  <c r="Z57" i="1" s="1"/>
  <c r="AB38" i="1"/>
  <c r="AC38" i="1"/>
  <c r="AD39" i="1" l="1"/>
  <c r="H50" i="9"/>
  <c r="I51" i="9" s="1"/>
  <c r="J52" i="9" s="1"/>
  <c r="K53" i="9" s="1"/>
  <c r="L54" i="9" s="1"/>
  <c r="M55" i="9" s="1"/>
  <c r="N56" i="9" s="1"/>
  <c r="O57" i="9" s="1"/>
  <c r="P58" i="9" s="1"/>
  <c r="Q59" i="9" s="1"/>
  <c r="R60" i="9" s="1"/>
  <c r="S61" i="9" s="1"/>
  <c r="T62" i="9" s="1"/>
  <c r="U63" i="9" s="1"/>
  <c r="V64" i="9" s="1"/>
  <c r="W65" i="9" s="1"/>
  <c r="X66" i="9" s="1"/>
  <c r="Y67" i="9" s="1"/>
  <c r="Z68" i="9" s="1"/>
  <c r="AB49" i="9"/>
  <c r="AA49" i="9"/>
  <c r="G50" i="9" s="1"/>
  <c r="AD50" i="9" s="1"/>
  <c r="AC49" i="9"/>
  <c r="AH49" i="8"/>
  <c r="AG49" i="8"/>
  <c r="M50" i="8"/>
  <c r="N51" i="8" s="1"/>
  <c r="O52" i="8" s="1"/>
  <c r="P53" i="8" s="1"/>
  <c r="Q54" i="8" s="1"/>
  <c r="R55" i="8" s="1"/>
  <c r="S56" i="8" s="1"/>
  <c r="T57" i="8" s="1"/>
  <c r="U58" i="8" s="1"/>
  <c r="V59" i="8" s="1"/>
  <c r="W60" i="8" s="1"/>
  <c r="X61" i="8" s="1"/>
  <c r="Y62" i="8" s="1"/>
  <c r="Z63" i="8" s="1"/>
  <c r="AA64" i="8" s="1"/>
  <c r="AB65" i="8" s="1"/>
  <c r="AC66" i="8" s="1"/>
  <c r="AD67" i="8" s="1"/>
  <c r="AE68" i="8" s="1"/>
  <c r="AJ49" i="8"/>
  <c r="AF49" i="8"/>
  <c r="L50" i="8" s="1"/>
  <c r="AA39" i="1"/>
  <c r="G40" i="1" s="1"/>
  <c r="AC39" i="1"/>
  <c r="H40" i="1"/>
  <c r="I41" i="1" s="1"/>
  <c r="J42" i="1" s="1"/>
  <c r="K43" i="1" s="1"/>
  <c r="L44" i="1" s="1"/>
  <c r="M45" i="1" s="1"/>
  <c r="N46" i="1" s="1"/>
  <c r="O47" i="1" s="1"/>
  <c r="P48" i="1" s="1"/>
  <c r="Q49" i="1" s="1"/>
  <c r="R50" i="1" s="1"/>
  <c r="S51" i="1" s="1"/>
  <c r="T52" i="1" s="1"/>
  <c r="U53" i="1" s="1"/>
  <c r="V54" i="1" s="1"/>
  <c r="W55" i="1" s="1"/>
  <c r="X56" i="1" s="1"/>
  <c r="Y57" i="1" s="1"/>
  <c r="Z58" i="1" s="1"/>
  <c r="AB39" i="1"/>
  <c r="AD40" i="1" l="1"/>
  <c r="AI50" i="8"/>
  <c r="AJ50" i="8" s="1"/>
  <c r="H51" i="9"/>
  <c r="I52" i="9" s="1"/>
  <c r="J53" i="9" s="1"/>
  <c r="K54" i="9" s="1"/>
  <c r="L55" i="9" s="1"/>
  <c r="M56" i="9" s="1"/>
  <c r="N57" i="9" s="1"/>
  <c r="O58" i="9" s="1"/>
  <c r="P59" i="9" s="1"/>
  <c r="Q60" i="9" s="1"/>
  <c r="R61" i="9" s="1"/>
  <c r="S62" i="9" s="1"/>
  <c r="T63" i="9" s="1"/>
  <c r="U64" i="9" s="1"/>
  <c r="V65" i="9" s="1"/>
  <c r="W66" i="9" s="1"/>
  <c r="X67" i="9" s="1"/>
  <c r="Y68" i="9" s="1"/>
  <c r="Z69" i="9" s="1"/>
  <c r="AB50" i="9"/>
  <c r="AC50" i="9"/>
  <c r="AA50" i="9"/>
  <c r="G51" i="9" s="1"/>
  <c r="AD51" i="9" s="1"/>
  <c r="M51" i="8"/>
  <c r="N52" i="8" s="1"/>
  <c r="O53" i="8" s="1"/>
  <c r="P54" i="8" s="1"/>
  <c r="Q55" i="8" s="1"/>
  <c r="R56" i="8" s="1"/>
  <c r="S57" i="8" s="1"/>
  <c r="T58" i="8" s="1"/>
  <c r="U59" i="8" s="1"/>
  <c r="V60" i="8" s="1"/>
  <c r="W61" i="8" s="1"/>
  <c r="X62" i="8" s="1"/>
  <c r="Y63" i="8" s="1"/>
  <c r="Z64" i="8" s="1"/>
  <c r="AA65" i="8" s="1"/>
  <c r="AB66" i="8" s="1"/>
  <c r="AC67" i="8" s="1"/>
  <c r="AD68" i="8" s="1"/>
  <c r="AE69" i="8" s="1"/>
  <c r="AH50" i="8"/>
  <c r="AF50" i="8"/>
  <c r="L51" i="8" s="1"/>
  <c r="AI51" i="8" s="1"/>
  <c r="AG50" i="8"/>
  <c r="AA40" i="1"/>
  <c r="G41" i="1" s="1"/>
  <c r="H41" i="1"/>
  <c r="I42" i="1" s="1"/>
  <c r="J43" i="1" s="1"/>
  <c r="K44" i="1" s="1"/>
  <c r="L45" i="1" s="1"/>
  <c r="M46" i="1" s="1"/>
  <c r="N47" i="1" s="1"/>
  <c r="O48" i="1" s="1"/>
  <c r="P49" i="1" s="1"/>
  <c r="Q50" i="1" s="1"/>
  <c r="R51" i="1" s="1"/>
  <c r="S52" i="1" s="1"/>
  <c r="T53" i="1" s="1"/>
  <c r="U54" i="1" s="1"/>
  <c r="V55" i="1" s="1"/>
  <c r="W56" i="1" s="1"/>
  <c r="X57" i="1" s="1"/>
  <c r="Y58" i="1" s="1"/>
  <c r="Z59" i="1" s="1"/>
  <c r="AB40" i="1"/>
  <c r="AC40" i="1"/>
  <c r="AD41" i="1" l="1"/>
  <c r="AA51" i="9"/>
  <c r="G52" i="9" s="1"/>
  <c r="H52" i="9"/>
  <c r="I53" i="9" s="1"/>
  <c r="J54" i="9" s="1"/>
  <c r="K55" i="9" s="1"/>
  <c r="L56" i="9" s="1"/>
  <c r="M57" i="9" s="1"/>
  <c r="N58" i="9" s="1"/>
  <c r="O59" i="9" s="1"/>
  <c r="P60" i="9" s="1"/>
  <c r="Q61" i="9" s="1"/>
  <c r="R62" i="9" s="1"/>
  <c r="S63" i="9" s="1"/>
  <c r="T64" i="9" s="1"/>
  <c r="U65" i="9" s="1"/>
  <c r="V66" i="9" s="1"/>
  <c r="W67" i="9" s="1"/>
  <c r="X68" i="9" s="1"/>
  <c r="Y69" i="9" s="1"/>
  <c r="Z70" i="9" s="1"/>
  <c r="AC51" i="9"/>
  <c r="AB51" i="9"/>
  <c r="AH51" i="8"/>
  <c r="M52" i="8"/>
  <c r="N53" i="8" s="1"/>
  <c r="O54" i="8" s="1"/>
  <c r="P55" i="8" s="1"/>
  <c r="Q56" i="8" s="1"/>
  <c r="R57" i="8" s="1"/>
  <c r="S58" i="8" s="1"/>
  <c r="T59" i="8" s="1"/>
  <c r="U60" i="8" s="1"/>
  <c r="V61" i="8" s="1"/>
  <c r="W62" i="8" s="1"/>
  <c r="X63" i="8" s="1"/>
  <c r="Y64" i="8" s="1"/>
  <c r="Z65" i="8" s="1"/>
  <c r="AA66" i="8" s="1"/>
  <c r="AB67" i="8" s="1"/>
  <c r="AC68" i="8" s="1"/>
  <c r="AD69" i="8" s="1"/>
  <c r="AE70" i="8" s="1"/>
  <c r="AF51" i="8"/>
  <c r="L52" i="8" s="1"/>
  <c r="AI52" i="8" s="1"/>
  <c r="AJ51" i="8"/>
  <c r="AG51" i="8"/>
  <c r="AA41" i="1"/>
  <c r="G42" i="1" s="1"/>
  <c r="H42" i="1"/>
  <c r="I43" i="1" s="1"/>
  <c r="J44" i="1" s="1"/>
  <c r="K45" i="1" s="1"/>
  <c r="L46" i="1" s="1"/>
  <c r="M47" i="1" s="1"/>
  <c r="N48" i="1" s="1"/>
  <c r="O49" i="1" s="1"/>
  <c r="P50" i="1" s="1"/>
  <c r="Q51" i="1" s="1"/>
  <c r="R52" i="1" s="1"/>
  <c r="S53" i="1" s="1"/>
  <c r="T54" i="1" s="1"/>
  <c r="U55" i="1" s="1"/>
  <c r="V56" i="1" s="1"/>
  <c r="W57" i="1" s="1"/>
  <c r="X58" i="1" s="1"/>
  <c r="Y59" i="1" s="1"/>
  <c r="Z60" i="1" s="1"/>
  <c r="AC41" i="1"/>
  <c r="AB41" i="1"/>
  <c r="AD52" i="9" l="1"/>
  <c r="AD42" i="1"/>
  <c r="AC52" i="9"/>
  <c r="AA52" i="9"/>
  <c r="G53" i="9" s="1"/>
  <c r="H53" i="9"/>
  <c r="I54" i="9" s="1"/>
  <c r="J55" i="9" s="1"/>
  <c r="K56" i="9" s="1"/>
  <c r="L57" i="9" s="1"/>
  <c r="M58" i="9" s="1"/>
  <c r="N59" i="9" s="1"/>
  <c r="O60" i="9" s="1"/>
  <c r="P61" i="9" s="1"/>
  <c r="Q62" i="9" s="1"/>
  <c r="R63" i="9" s="1"/>
  <c r="S64" i="9" s="1"/>
  <c r="T65" i="9" s="1"/>
  <c r="U66" i="9" s="1"/>
  <c r="V67" i="9" s="1"/>
  <c r="W68" i="9" s="1"/>
  <c r="X69" i="9" s="1"/>
  <c r="Y70" i="9" s="1"/>
  <c r="Z71" i="9" s="1"/>
  <c r="AB52" i="9"/>
  <c r="AH52" i="8"/>
  <c r="AF52" i="8"/>
  <c r="L53" i="8" s="1"/>
  <c r="M53" i="8"/>
  <c r="N54" i="8" s="1"/>
  <c r="O55" i="8" s="1"/>
  <c r="P56" i="8" s="1"/>
  <c r="Q57" i="8" s="1"/>
  <c r="R58" i="8" s="1"/>
  <c r="S59" i="8" s="1"/>
  <c r="T60" i="8" s="1"/>
  <c r="U61" i="8" s="1"/>
  <c r="V62" i="8" s="1"/>
  <c r="W63" i="8" s="1"/>
  <c r="X64" i="8" s="1"/>
  <c r="Y65" i="8" s="1"/>
  <c r="Z66" i="8" s="1"/>
  <c r="AA67" i="8" s="1"/>
  <c r="AB68" i="8" s="1"/>
  <c r="AC69" i="8" s="1"/>
  <c r="AD70" i="8" s="1"/>
  <c r="AE71" i="8" s="1"/>
  <c r="AJ52" i="8"/>
  <c r="AG52" i="8"/>
  <c r="AA42" i="1"/>
  <c r="G43" i="1" s="1"/>
  <c r="AC42" i="1"/>
  <c r="AB42" i="1"/>
  <c r="H43" i="1"/>
  <c r="I44" i="1" s="1"/>
  <c r="J45" i="1" s="1"/>
  <c r="K46" i="1" s="1"/>
  <c r="L47" i="1" s="1"/>
  <c r="M48" i="1" s="1"/>
  <c r="N49" i="1" s="1"/>
  <c r="O50" i="1" s="1"/>
  <c r="P51" i="1" s="1"/>
  <c r="Q52" i="1" s="1"/>
  <c r="R53" i="1" s="1"/>
  <c r="S54" i="1" s="1"/>
  <c r="T55" i="1" s="1"/>
  <c r="U56" i="1" s="1"/>
  <c r="V57" i="1" s="1"/>
  <c r="W58" i="1" s="1"/>
  <c r="X59" i="1" s="1"/>
  <c r="Y60" i="1" s="1"/>
  <c r="Z61" i="1" s="1"/>
  <c r="AD53" i="9" l="1"/>
  <c r="AD43" i="1"/>
  <c r="AI53" i="8"/>
  <c r="AJ53" i="8" s="1"/>
  <c r="AC53" i="9"/>
  <c r="H54" i="9"/>
  <c r="I55" i="9" s="1"/>
  <c r="J56" i="9" s="1"/>
  <c r="K57" i="9" s="1"/>
  <c r="L58" i="9" s="1"/>
  <c r="M59" i="9" s="1"/>
  <c r="N60" i="9" s="1"/>
  <c r="O61" i="9" s="1"/>
  <c r="P62" i="9" s="1"/>
  <c r="Q63" i="9" s="1"/>
  <c r="R64" i="9" s="1"/>
  <c r="S65" i="9" s="1"/>
  <c r="T66" i="9" s="1"/>
  <c r="U67" i="9" s="1"/>
  <c r="V68" i="9" s="1"/>
  <c r="W69" i="9" s="1"/>
  <c r="X70" i="9" s="1"/>
  <c r="Y71" i="9" s="1"/>
  <c r="Z72" i="9" s="1"/>
  <c r="AA53" i="9"/>
  <c r="G54" i="9" s="1"/>
  <c r="AD54" i="9" s="1"/>
  <c r="AB53" i="9"/>
  <c r="AF53" i="8"/>
  <c r="L54" i="8" s="1"/>
  <c r="M54" i="8"/>
  <c r="N55" i="8" s="1"/>
  <c r="O56" i="8" s="1"/>
  <c r="P57" i="8" s="1"/>
  <c r="Q58" i="8" s="1"/>
  <c r="R59" i="8" s="1"/>
  <c r="S60" i="8" s="1"/>
  <c r="T61" i="8" s="1"/>
  <c r="U62" i="8" s="1"/>
  <c r="V63" i="8" s="1"/>
  <c r="W64" i="8" s="1"/>
  <c r="X65" i="8" s="1"/>
  <c r="Y66" i="8" s="1"/>
  <c r="Z67" i="8" s="1"/>
  <c r="AA68" i="8" s="1"/>
  <c r="AB69" i="8" s="1"/>
  <c r="AC70" i="8" s="1"/>
  <c r="AD71" i="8" s="1"/>
  <c r="AE72" i="8" s="1"/>
  <c r="AH53" i="8"/>
  <c r="AG53" i="8"/>
  <c r="AA43" i="1"/>
  <c r="G44" i="1" s="1"/>
  <c r="H44" i="1"/>
  <c r="I45" i="1" s="1"/>
  <c r="J46" i="1" s="1"/>
  <c r="K47" i="1" s="1"/>
  <c r="L48" i="1" s="1"/>
  <c r="M49" i="1" s="1"/>
  <c r="N50" i="1" s="1"/>
  <c r="O51" i="1" s="1"/>
  <c r="P52" i="1" s="1"/>
  <c r="Q53" i="1" s="1"/>
  <c r="R54" i="1" s="1"/>
  <c r="S55" i="1" s="1"/>
  <c r="T56" i="1" s="1"/>
  <c r="U57" i="1" s="1"/>
  <c r="V58" i="1" s="1"/>
  <c r="W59" i="1" s="1"/>
  <c r="X60" i="1" s="1"/>
  <c r="Y61" i="1" s="1"/>
  <c r="Z62" i="1" s="1"/>
  <c r="AB43" i="1"/>
  <c r="AC43" i="1"/>
  <c r="AD44" i="1" l="1"/>
  <c r="AI54" i="8"/>
  <c r="AJ54" i="8" s="1"/>
  <c r="H55" i="9"/>
  <c r="I56" i="9" s="1"/>
  <c r="J57" i="9" s="1"/>
  <c r="K58" i="9" s="1"/>
  <c r="L59" i="9" s="1"/>
  <c r="M60" i="9" s="1"/>
  <c r="N61" i="9" s="1"/>
  <c r="O62" i="9" s="1"/>
  <c r="P63" i="9" s="1"/>
  <c r="Q64" i="9" s="1"/>
  <c r="R65" i="9" s="1"/>
  <c r="S66" i="9" s="1"/>
  <c r="T67" i="9" s="1"/>
  <c r="U68" i="9" s="1"/>
  <c r="V69" i="9" s="1"/>
  <c r="W70" i="9" s="1"/>
  <c r="X71" i="9" s="1"/>
  <c r="Y72" i="9" s="1"/>
  <c r="Z73" i="9" s="1"/>
  <c r="AC54" i="9"/>
  <c r="AA54" i="9"/>
  <c r="G55" i="9" s="1"/>
  <c r="AD55" i="9" s="1"/>
  <c r="AB54" i="9"/>
  <c r="M55" i="8"/>
  <c r="N56" i="8" s="1"/>
  <c r="O57" i="8" s="1"/>
  <c r="P58" i="8" s="1"/>
  <c r="Q59" i="8" s="1"/>
  <c r="R60" i="8" s="1"/>
  <c r="S61" i="8" s="1"/>
  <c r="T62" i="8" s="1"/>
  <c r="U63" i="8" s="1"/>
  <c r="V64" i="8" s="1"/>
  <c r="W65" i="8" s="1"/>
  <c r="X66" i="8" s="1"/>
  <c r="Y67" i="8" s="1"/>
  <c r="Z68" i="8" s="1"/>
  <c r="AA69" i="8" s="1"/>
  <c r="AB70" i="8" s="1"/>
  <c r="AC71" i="8" s="1"/>
  <c r="AD72" i="8" s="1"/>
  <c r="AE73" i="8" s="1"/>
  <c r="AH54" i="8"/>
  <c r="AG54" i="8"/>
  <c r="AF54" i="8"/>
  <c r="L55" i="8" s="1"/>
  <c r="AI55" i="8" s="1"/>
  <c r="AA44" i="1"/>
  <c r="G45" i="1" s="1"/>
  <c r="H45" i="1"/>
  <c r="I46" i="1" s="1"/>
  <c r="J47" i="1" s="1"/>
  <c r="K48" i="1" s="1"/>
  <c r="L49" i="1" s="1"/>
  <c r="M50" i="1" s="1"/>
  <c r="N51" i="1" s="1"/>
  <c r="O52" i="1" s="1"/>
  <c r="P53" i="1" s="1"/>
  <c r="Q54" i="1" s="1"/>
  <c r="R55" i="1" s="1"/>
  <c r="S56" i="1" s="1"/>
  <c r="T57" i="1" s="1"/>
  <c r="U58" i="1" s="1"/>
  <c r="V59" i="1" s="1"/>
  <c r="W60" i="1" s="1"/>
  <c r="X61" i="1" s="1"/>
  <c r="Y62" i="1" s="1"/>
  <c r="Z63" i="1" s="1"/>
  <c r="AC44" i="1"/>
  <c r="AB44" i="1"/>
  <c r="AD45" i="1" l="1"/>
  <c r="H56" i="9"/>
  <c r="I57" i="9" s="1"/>
  <c r="J58" i="9" s="1"/>
  <c r="K59" i="9" s="1"/>
  <c r="L60" i="9" s="1"/>
  <c r="M61" i="9" s="1"/>
  <c r="N62" i="9" s="1"/>
  <c r="O63" i="9" s="1"/>
  <c r="P64" i="9" s="1"/>
  <c r="Q65" i="9" s="1"/>
  <c r="R66" i="9" s="1"/>
  <c r="S67" i="9" s="1"/>
  <c r="T68" i="9" s="1"/>
  <c r="U69" i="9" s="1"/>
  <c r="V70" i="9" s="1"/>
  <c r="W71" i="9" s="1"/>
  <c r="X72" i="9" s="1"/>
  <c r="Y73" i="9" s="1"/>
  <c r="Z74" i="9" s="1"/>
  <c r="AC55" i="9"/>
  <c r="AA55" i="9"/>
  <c r="G56" i="9" s="1"/>
  <c r="AD56" i="9" s="1"/>
  <c r="AB55" i="9"/>
  <c r="AJ55" i="8"/>
  <c r="AH55" i="8"/>
  <c r="AF55" i="8"/>
  <c r="L56" i="8" s="1"/>
  <c r="AG55" i="8"/>
  <c r="M56" i="8"/>
  <c r="N57" i="8" s="1"/>
  <c r="O58" i="8" s="1"/>
  <c r="P59" i="8" s="1"/>
  <c r="Q60" i="8" s="1"/>
  <c r="R61" i="8" s="1"/>
  <c r="S62" i="8" s="1"/>
  <c r="T63" i="8" s="1"/>
  <c r="U64" i="8" s="1"/>
  <c r="V65" i="8" s="1"/>
  <c r="W66" i="8" s="1"/>
  <c r="X67" i="8" s="1"/>
  <c r="Y68" i="8" s="1"/>
  <c r="Z69" i="8" s="1"/>
  <c r="AA70" i="8" s="1"/>
  <c r="AB71" i="8" s="1"/>
  <c r="AC72" i="8" s="1"/>
  <c r="AD73" i="8" s="1"/>
  <c r="AE74" i="8" s="1"/>
  <c r="AA45" i="1"/>
  <c r="G46" i="1" s="1"/>
  <c r="H46" i="1"/>
  <c r="I47" i="1" s="1"/>
  <c r="J48" i="1" s="1"/>
  <c r="K49" i="1" s="1"/>
  <c r="L50" i="1" s="1"/>
  <c r="M51" i="1" s="1"/>
  <c r="N52" i="1" s="1"/>
  <c r="O53" i="1" s="1"/>
  <c r="P54" i="1" s="1"/>
  <c r="Q55" i="1" s="1"/>
  <c r="R56" i="1" s="1"/>
  <c r="S57" i="1" s="1"/>
  <c r="T58" i="1" s="1"/>
  <c r="U59" i="1" s="1"/>
  <c r="V60" i="1" s="1"/>
  <c r="W61" i="1" s="1"/>
  <c r="X62" i="1" s="1"/>
  <c r="Y63" i="1" s="1"/>
  <c r="Z64" i="1" s="1"/>
  <c r="AB45" i="1"/>
  <c r="AC45" i="1"/>
  <c r="AD46" i="1" l="1"/>
  <c r="AI56" i="8"/>
  <c r="AJ56" i="8" s="1"/>
  <c r="AA56" i="9"/>
  <c r="G57" i="9" s="1"/>
  <c r="H57" i="9"/>
  <c r="I58" i="9" s="1"/>
  <c r="J59" i="9" s="1"/>
  <c r="K60" i="9" s="1"/>
  <c r="L61" i="9" s="1"/>
  <c r="M62" i="9" s="1"/>
  <c r="N63" i="9" s="1"/>
  <c r="O64" i="9" s="1"/>
  <c r="P65" i="9" s="1"/>
  <c r="Q66" i="9" s="1"/>
  <c r="R67" i="9" s="1"/>
  <c r="S68" i="9" s="1"/>
  <c r="T69" i="9" s="1"/>
  <c r="U70" i="9" s="1"/>
  <c r="V71" i="9" s="1"/>
  <c r="W72" i="9" s="1"/>
  <c r="X73" i="9" s="1"/>
  <c r="Y74" i="9" s="1"/>
  <c r="Z75" i="9" s="1"/>
  <c r="AC56" i="9"/>
  <c r="AB56" i="9"/>
  <c r="AF56" i="8"/>
  <c r="L57" i="8" s="1"/>
  <c r="M57" i="8"/>
  <c r="N58" i="8" s="1"/>
  <c r="O59" i="8" s="1"/>
  <c r="P60" i="8" s="1"/>
  <c r="Q61" i="8" s="1"/>
  <c r="R62" i="8" s="1"/>
  <c r="S63" i="8" s="1"/>
  <c r="T64" i="8" s="1"/>
  <c r="U65" i="8" s="1"/>
  <c r="V66" i="8" s="1"/>
  <c r="W67" i="8" s="1"/>
  <c r="X68" i="8" s="1"/>
  <c r="Y69" i="8" s="1"/>
  <c r="Z70" i="8" s="1"/>
  <c r="AA71" i="8" s="1"/>
  <c r="AB72" i="8" s="1"/>
  <c r="AC73" i="8" s="1"/>
  <c r="AD74" i="8" s="1"/>
  <c r="AE75" i="8" s="1"/>
  <c r="AH56" i="8"/>
  <c r="AG56" i="8"/>
  <c r="AA46" i="1"/>
  <c r="G47" i="1" s="1"/>
  <c r="H47" i="1"/>
  <c r="I48" i="1" s="1"/>
  <c r="J49" i="1" s="1"/>
  <c r="K50" i="1" s="1"/>
  <c r="L51" i="1" s="1"/>
  <c r="M52" i="1" s="1"/>
  <c r="N53" i="1" s="1"/>
  <c r="O54" i="1" s="1"/>
  <c r="P55" i="1" s="1"/>
  <c r="Q56" i="1" s="1"/>
  <c r="R57" i="1" s="1"/>
  <c r="S58" i="1" s="1"/>
  <c r="T59" i="1" s="1"/>
  <c r="U60" i="1" s="1"/>
  <c r="V61" i="1" s="1"/>
  <c r="W62" i="1" s="1"/>
  <c r="X63" i="1" s="1"/>
  <c r="Y64" i="1" s="1"/>
  <c r="Z65" i="1" s="1"/>
  <c r="AC46" i="1"/>
  <c r="AB46" i="1"/>
  <c r="AD57" i="9" l="1"/>
  <c r="AD47" i="1"/>
  <c r="AI57" i="8"/>
  <c r="AJ57" i="8" s="1"/>
  <c r="AC57" i="9"/>
  <c r="AA57" i="9"/>
  <c r="G58" i="9" s="1"/>
  <c r="H58" i="9"/>
  <c r="I59" i="9" s="1"/>
  <c r="J60" i="9" s="1"/>
  <c r="K61" i="9" s="1"/>
  <c r="L62" i="9" s="1"/>
  <c r="M63" i="9" s="1"/>
  <c r="N64" i="9" s="1"/>
  <c r="O65" i="9" s="1"/>
  <c r="P66" i="9" s="1"/>
  <c r="Q67" i="9" s="1"/>
  <c r="R68" i="9" s="1"/>
  <c r="S69" i="9" s="1"/>
  <c r="T70" i="9" s="1"/>
  <c r="U71" i="9" s="1"/>
  <c r="V72" i="9" s="1"/>
  <c r="W73" i="9" s="1"/>
  <c r="X74" i="9" s="1"/>
  <c r="Y75" i="9" s="1"/>
  <c r="Z76" i="9" s="1"/>
  <c r="AB57" i="9"/>
  <c r="M58" i="8"/>
  <c r="N59" i="8" s="1"/>
  <c r="O60" i="8" s="1"/>
  <c r="P61" i="8" s="1"/>
  <c r="Q62" i="8" s="1"/>
  <c r="R63" i="8" s="1"/>
  <c r="S64" i="8" s="1"/>
  <c r="T65" i="8" s="1"/>
  <c r="U66" i="8" s="1"/>
  <c r="V67" i="8" s="1"/>
  <c r="W68" i="8" s="1"/>
  <c r="X69" i="8" s="1"/>
  <c r="Y70" i="8" s="1"/>
  <c r="Z71" i="8" s="1"/>
  <c r="AA72" i="8" s="1"/>
  <c r="AB73" i="8" s="1"/>
  <c r="AC74" i="8" s="1"/>
  <c r="AD75" i="8" s="1"/>
  <c r="AE76" i="8" s="1"/>
  <c r="AH57" i="8"/>
  <c r="AF57" i="8"/>
  <c r="L58" i="8" s="1"/>
  <c r="AI58" i="8" s="1"/>
  <c r="AG57" i="8"/>
  <c r="AA47" i="1"/>
  <c r="G48" i="1" s="1"/>
  <c r="H48" i="1"/>
  <c r="I49" i="1" s="1"/>
  <c r="J50" i="1" s="1"/>
  <c r="K51" i="1" s="1"/>
  <c r="L52" i="1" s="1"/>
  <c r="M53" i="1" s="1"/>
  <c r="N54" i="1" s="1"/>
  <c r="O55" i="1" s="1"/>
  <c r="P56" i="1" s="1"/>
  <c r="Q57" i="1" s="1"/>
  <c r="R58" i="1" s="1"/>
  <c r="S59" i="1" s="1"/>
  <c r="T60" i="1" s="1"/>
  <c r="U61" i="1" s="1"/>
  <c r="V62" i="1" s="1"/>
  <c r="W63" i="1" s="1"/>
  <c r="X64" i="1" s="1"/>
  <c r="Y65" i="1" s="1"/>
  <c r="Z66" i="1" s="1"/>
  <c r="AB47" i="1"/>
  <c r="AC47" i="1"/>
  <c r="AD58" i="9" l="1"/>
  <c r="AD48" i="1"/>
  <c r="AC58" i="9"/>
  <c r="AA58" i="9"/>
  <c r="G59" i="9" s="1"/>
  <c r="H59" i="9"/>
  <c r="I60" i="9" s="1"/>
  <c r="J61" i="9" s="1"/>
  <c r="K62" i="9" s="1"/>
  <c r="L63" i="9" s="1"/>
  <c r="M64" i="9" s="1"/>
  <c r="N65" i="9" s="1"/>
  <c r="O66" i="9" s="1"/>
  <c r="P67" i="9" s="1"/>
  <c r="Q68" i="9" s="1"/>
  <c r="R69" i="9" s="1"/>
  <c r="S70" i="9" s="1"/>
  <c r="T71" i="9" s="1"/>
  <c r="U72" i="9" s="1"/>
  <c r="V73" i="9" s="1"/>
  <c r="W74" i="9" s="1"/>
  <c r="X75" i="9" s="1"/>
  <c r="Y76" i="9" s="1"/>
  <c r="Z77" i="9" s="1"/>
  <c r="AB58" i="9"/>
  <c r="AH58" i="8"/>
  <c r="AJ58" i="8"/>
  <c r="AF58" i="8"/>
  <c r="L59" i="8" s="1"/>
  <c r="M59" i="8"/>
  <c r="N60" i="8" s="1"/>
  <c r="O61" i="8" s="1"/>
  <c r="P62" i="8" s="1"/>
  <c r="Q63" i="8" s="1"/>
  <c r="R64" i="8" s="1"/>
  <c r="S65" i="8" s="1"/>
  <c r="T66" i="8" s="1"/>
  <c r="U67" i="8" s="1"/>
  <c r="V68" i="8" s="1"/>
  <c r="W69" i="8" s="1"/>
  <c r="X70" i="8" s="1"/>
  <c r="Y71" i="8" s="1"/>
  <c r="Z72" i="8" s="1"/>
  <c r="AA73" i="8" s="1"/>
  <c r="AB74" i="8" s="1"/>
  <c r="AC75" i="8" s="1"/>
  <c r="AD76" i="8" s="1"/>
  <c r="AE77" i="8" s="1"/>
  <c r="AG58" i="8"/>
  <c r="AA48" i="1"/>
  <c r="G49" i="1" s="1"/>
  <c r="H49" i="1"/>
  <c r="I50" i="1" s="1"/>
  <c r="J51" i="1" s="1"/>
  <c r="K52" i="1" s="1"/>
  <c r="L53" i="1" s="1"/>
  <c r="M54" i="1" s="1"/>
  <c r="N55" i="1" s="1"/>
  <c r="O56" i="1" s="1"/>
  <c r="P57" i="1" s="1"/>
  <c r="Q58" i="1" s="1"/>
  <c r="R59" i="1" s="1"/>
  <c r="S60" i="1" s="1"/>
  <c r="T61" i="1" s="1"/>
  <c r="U62" i="1" s="1"/>
  <c r="V63" i="1" s="1"/>
  <c r="W64" i="1" s="1"/>
  <c r="X65" i="1" s="1"/>
  <c r="Y66" i="1" s="1"/>
  <c r="Z67" i="1" s="1"/>
  <c r="AC48" i="1"/>
  <c r="AB48" i="1"/>
  <c r="AD59" i="9" l="1"/>
  <c r="AD49" i="1"/>
  <c r="AI59" i="8"/>
  <c r="AJ59" i="8" s="1"/>
  <c r="AA59" i="9"/>
  <c r="G60" i="9" s="1"/>
  <c r="H60" i="9"/>
  <c r="I61" i="9" s="1"/>
  <c r="J62" i="9" s="1"/>
  <c r="K63" i="9" s="1"/>
  <c r="L64" i="9" s="1"/>
  <c r="M65" i="9" s="1"/>
  <c r="N66" i="9" s="1"/>
  <c r="O67" i="9" s="1"/>
  <c r="P68" i="9" s="1"/>
  <c r="Q69" i="9" s="1"/>
  <c r="R70" i="9" s="1"/>
  <c r="S71" i="9" s="1"/>
  <c r="T72" i="9" s="1"/>
  <c r="U73" i="9" s="1"/>
  <c r="V74" i="9" s="1"/>
  <c r="W75" i="9" s="1"/>
  <c r="X76" i="9" s="1"/>
  <c r="Y77" i="9" s="1"/>
  <c r="Z78" i="9" s="1"/>
  <c r="AC59" i="9"/>
  <c r="AB59" i="9"/>
  <c r="M60" i="8"/>
  <c r="N61" i="8" s="1"/>
  <c r="O62" i="8" s="1"/>
  <c r="P63" i="8" s="1"/>
  <c r="Q64" i="8" s="1"/>
  <c r="R65" i="8" s="1"/>
  <c r="S66" i="8" s="1"/>
  <c r="T67" i="8" s="1"/>
  <c r="U68" i="8" s="1"/>
  <c r="V69" i="8" s="1"/>
  <c r="W70" i="8" s="1"/>
  <c r="X71" i="8" s="1"/>
  <c r="Y72" i="8" s="1"/>
  <c r="Z73" i="8" s="1"/>
  <c r="AA74" i="8" s="1"/>
  <c r="AB75" i="8" s="1"/>
  <c r="AC76" i="8" s="1"/>
  <c r="AD77" i="8" s="1"/>
  <c r="AE78" i="8" s="1"/>
  <c r="AH59" i="8"/>
  <c r="AF59" i="8"/>
  <c r="L60" i="8" s="1"/>
  <c r="AG59" i="8"/>
  <c r="AA49" i="1"/>
  <c r="G50" i="1" s="1"/>
  <c r="H50" i="1"/>
  <c r="I51" i="1" s="1"/>
  <c r="J52" i="1" s="1"/>
  <c r="K53" i="1" s="1"/>
  <c r="L54" i="1" s="1"/>
  <c r="M55" i="1" s="1"/>
  <c r="N56" i="1" s="1"/>
  <c r="O57" i="1" s="1"/>
  <c r="P58" i="1" s="1"/>
  <c r="Q59" i="1" s="1"/>
  <c r="R60" i="1" s="1"/>
  <c r="S61" i="1" s="1"/>
  <c r="T62" i="1" s="1"/>
  <c r="U63" i="1" s="1"/>
  <c r="V64" i="1" s="1"/>
  <c r="W65" i="1" s="1"/>
  <c r="X66" i="1" s="1"/>
  <c r="Y67" i="1" s="1"/>
  <c r="Z68" i="1" s="1"/>
  <c r="AB49" i="1"/>
  <c r="AC49" i="1"/>
  <c r="AD60" i="9" l="1"/>
  <c r="AD50" i="1"/>
  <c r="AI60" i="8"/>
  <c r="AJ60" i="8" s="1"/>
  <c r="H61" i="9"/>
  <c r="I62" i="9" s="1"/>
  <c r="J63" i="9" s="1"/>
  <c r="K64" i="9" s="1"/>
  <c r="L65" i="9" s="1"/>
  <c r="M66" i="9" s="1"/>
  <c r="N67" i="9" s="1"/>
  <c r="O68" i="9" s="1"/>
  <c r="P69" i="9" s="1"/>
  <c r="Q70" i="9" s="1"/>
  <c r="R71" i="9" s="1"/>
  <c r="S72" i="9" s="1"/>
  <c r="T73" i="9" s="1"/>
  <c r="U74" i="9" s="1"/>
  <c r="V75" i="9" s="1"/>
  <c r="W76" i="9" s="1"/>
  <c r="X77" i="9" s="1"/>
  <c r="Y78" i="9" s="1"/>
  <c r="Z79" i="9" s="1"/>
  <c r="AC60" i="9"/>
  <c r="AB60" i="9"/>
  <c r="AA60" i="9"/>
  <c r="G61" i="9" s="1"/>
  <c r="AD61" i="9" s="1"/>
  <c r="M61" i="8"/>
  <c r="N62" i="8" s="1"/>
  <c r="O63" i="8" s="1"/>
  <c r="P64" i="8" s="1"/>
  <c r="Q65" i="8" s="1"/>
  <c r="R66" i="8" s="1"/>
  <c r="S67" i="8" s="1"/>
  <c r="T68" i="8" s="1"/>
  <c r="U69" i="8" s="1"/>
  <c r="V70" i="8" s="1"/>
  <c r="W71" i="8" s="1"/>
  <c r="X72" i="8" s="1"/>
  <c r="Y73" i="8" s="1"/>
  <c r="Z74" i="8" s="1"/>
  <c r="AA75" i="8" s="1"/>
  <c r="AB76" i="8" s="1"/>
  <c r="AC77" i="8" s="1"/>
  <c r="AD78" i="8" s="1"/>
  <c r="AE79" i="8" s="1"/>
  <c r="AH60" i="8"/>
  <c r="AG60" i="8"/>
  <c r="AF60" i="8"/>
  <c r="L61" i="8" s="1"/>
  <c r="AI61" i="8" s="1"/>
  <c r="AA50" i="1"/>
  <c r="G51" i="1" s="1"/>
  <c r="AC50" i="1"/>
  <c r="H51" i="1"/>
  <c r="I52" i="1" s="1"/>
  <c r="J53" i="1" s="1"/>
  <c r="K54" i="1" s="1"/>
  <c r="L55" i="1" s="1"/>
  <c r="M56" i="1" s="1"/>
  <c r="N57" i="1" s="1"/>
  <c r="O58" i="1" s="1"/>
  <c r="P59" i="1" s="1"/>
  <c r="Q60" i="1" s="1"/>
  <c r="R61" i="1" s="1"/>
  <c r="S62" i="1" s="1"/>
  <c r="T63" i="1" s="1"/>
  <c r="U64" i="1" s="1"/>
  <c r="V65" i="1" s="1"/>
  <c r="W66" i="1" s="1"/>
  <c r="X67" i="1" s="1"/>
  <c r="Y68" i="1" s="1"/>
  <c r="Z69" i="1" s="1"/>
  <c r="AB50" i="1"/>
  <c r="AD51" i="1" l="1"/>
  <c r="H62" i="9"/>
  <c r="I63" i="9" s="1"/>
  <c r="J64" i="9" s="1"/>
  <c r="K65" i="9" s="1"/>
  <c r="L66" i="9" s="1"/>
  <c r="M67" i="9" s="1"/>
  <c r="N68" i="9" s="1"/>
  <c r="O69" i="9" s="1"/>
  <c r="P70" i="9" s="1"/>
  <c r="Q71" i="9" s="1"/>
  <c r="R72" i="9" s="1"/>
  <c r="S73" i="9" s="1"/>
  <c r="T74" i="9" s="1"/>
  <c r="U75" i="9" s="1"/>
  <c r="V76" i="9" s="1"/>
  <c r="W77" i="9" s="1"/>
  <c r="X78" i="9" s="1"/>
  <c r="Y79" i="9" s="1"/>
  <c r="Z80" i="9" s="1"/>
  <c r="AC61" i="9"/>
  <c r="AB61" i="9"/>
  <c r="AA61" i="9"/>
  <c r="G62" i="9" s="1"/>
  <c r="AD62" i="9" s="1"/>
  <c r="AF61" i="8"/>
  <c r="L62" i="8" s="1"/>
  <c r="AJ61" i="8"/>
  <c r="AG61" i="8"/>
  <c r="AH61" i="8"/>
  <c r="M62" i="8"/>
  <c r="N63" i="8" s="1"/>
  <c r="O64" i="8" s="1"/>
  <c r="P65" i="8" s="1"/>
  <c r="Q66" i="8" s="1"/>
  <c r="R67" i="8" s="1"/>
  <c r="S68" i="8" s="1"/>
  <c r="T69" i="8" s="1"/>
  <c r="U70" i="8" s="1"/>
  <c r="V71" i="8" s="1"/>
  <c r="W72" i="8" s="1"/>
  <c r="X73" i="8" s="1"/>
  <c r="Y74" i="8" s="1"/>
  <c r="Z75" i="8" s="1"/>
  <c r="AA76" i="8" s="1"/>
  <c r="AB77" i="8" s="1"/>
  <c r="AC78" i="8" s="1"/>
  <c r="AD79" i="8" s="1"/>
  <c r="AE80" i="8" s="1"/>
  <c r="AA51" i="1"/>
  <c r="G52" i="1" s="1"/>
  <c r="H52" i="1"/>
  <c r="I53" i="1" s="1"/>
  <c r="J54" i="1" s="1"/>
  <c r="K55" i="1" s="1"/>
  <c r="L56" i="1" s="1"/>
  <c r="M57" i="1" s="1"/>
  <c r="N58" i="1" s="1"/>
  <c r="O59" i="1" s="1"/>
  <c r="P60" i="1" s="1"/>
  <c r="Q61" i="1" s="1"/>
  <c r="R62" i="1" s="1"/>
  <c r="S63" i="1" s="1"/>
  <c r="T64" i="1" s="1"/>
  <c r="U65" i="1" s="1"/>
  <c r="V66" i="1" s="1"/>
  <c r="W67" i="1" s="1"/>
  <c r="X68" i="1" s="1"/>
  <c r="Y69" i="1" s="1"/>
  <c r="Z70" i="1" s="1"/>
  <c r="AB51" i="1"/>
  <c r="AC51" i="1"/>
  <c r="AD52" i="1" l="1"/>
  <c r="AI62" i="8"/>
  <c r="AJ62" i="8" s="1"/>
  <c r="AC62" i="9"/>
  <c r="AA62" i="9"/>
  <c r="G63" i="9" s="1"/>
  <c r="H63" i="9"/>
  <c r="I64" i="9" s="1"/>
  <c r="J65" i="9" s="1"/>
  <c r="K66" i="9" s="1"/>
  <c r="L67" i="9" s="1"/>
  <c r="M68" i="9" s="1"/>
  <c r="N69" i="9" s="1"/>
  <c r="O70" i="9" s="1"/>
  <c r="P71" i="9" s="1"/>
  <c r="Q72" i="9" s="1"/>
  <c r="R73" i="9" s="1"/>
  <c r="S74" i="9" s="1"/>
  <c r="T75" i="9" s="1"/>
  <c r="U76" i="9" s="1"/>
  <c r="V77" i="9" s="1"/>
  <c r="W78" i="9" s="1"/>
  <c r="X79" i="9" s="1"/>
  <c r="Y80" i="9" s="1"/>
  <c r="Z81" i="9" s="1"/>
  <c r="AB62" i="9"/>
  <c r="AH62" i="8"/>
  <c r="AF62" i="8"/>
  <c r="L63" i="8" s="1"/>
  <c r="M63" i="8"/>
  <c r="N64" i="8" s="1"/>
  <c r="O65" i="8" s="1"/>
  <c r="P66" i="8" s="1"/>
  <c r="Q67" i="8" s="1"/>
  <c r="R68" i="8" s="1"/>
  <c r="S69" i="8" s="1"/>
  <c r="T70" i="8" s="1"/>
  <c r="U71" i="8" s="1"/>
  <c r="V72" i="8" s="1"/>
  <c r="W73" i="8" s="1"/>
  <c r="X74" i="8" s="1"/>
  <c r="Y75" i="8" s="1"/>
  <c r="Z76" i="8" s="1"/>
  <c r="AA77" i="8" s="1"/>
  <c r="AB78" i="8" s="1"/>
  <c r="AC79" i="8" s="1"/>
  <c r="AD80" i="8" s="1"/>
  <c r="AE81" i="8" s="1"/>
  <c r="AG62" i="8"/>
  <c r="AA52" i="1"/>
  <c r="G53" i="1" s="1"/>
  <c r="H53" i="1"/>
  <c r="I54" i="1" s="1"/>
  <c r="J55" i="1" s="1"/>
  <c r="K56" i="1" s="1"/>
  <c r="L57" i="1" s="1"/>
  <c r="M58" i="1" s="1"/>
  <c r="N59" i="1" s="1"/>
  <c r="O60" i="1" s="1"/>
  <c r="P61" i="1" s="1"/>
  <c r="Q62" i="1" s="1"/>
  <c r="R63" i="1" s="1"/>
  <c r="S64" i="1" s="1"/>
  <c r="T65" i="1" s="1"/>
  <c r="U66" i="1" s="1"/>
  <c r="V67" i="1" s="1"/>
  <c r="W68" i="1" s="1"/>
  <c r="X69" i="1" s="1"/>
  <c r="Y70" i="1" s="1"/>
  <c r="Z71" i="1" s="1"/>
  <c r="AC52" i="1"/>
  <c r="AB52" i="1"/>
  <c r="AD63" i="9" l="1"/>
  <c r="AD53" i="1"/>
  <c r="AI63" i="8"/>
  <c r="AJ63" i="8" s="1"/>
  <c r="AA63" i="9"/>
  <c r="G64" i="9" s="1"/>
  <c r="H64" i="9"/>
  <c r="I65" i="9" s="1"/>
  <c r="J66" i="9" s="1"/>
  <c r="K67" i="9" s="1"/>
  <c r="L68" i="9" s="1"/>
  <c r="M69" i="9" s="1"/>
  <c r="N70" i="9" s="1"/>
  <c r="O71" i="9" s="1"/>
  <c r="P72" i="9" s="1"/>
  <c r="Q73" i="9" s="1"/>
  <c r="R74" i="9" s="1"/>
  <c r="S75" i="9" s="1"/>
  <c r="T76" i="9" s="1"/>
  <c r="U77" i="9" s="1"/>
  <c r="V78" i="9" s="1"/>
  <c r="W79" i="9" s="1"/>
  <c r="X80" i="9" s="1"/>
  <c r="Y81" i="9" s="1"/>
  <c r="Z82" i="9" s="1"/>
  <c r="AC63" i="9"/>
  <c r="AB63" i="9"/>
  <c r="AG63" i="8"/>
  <c r="AH63" i="8"/>
  <c r="M64" i="8"/>
  <c r="N65" i="8" s="1"/>
  <c r="O66" i="8" s="1"/>
  <c r="P67" i="8" s="1"/>
  <c r="Q68" i="8" s="1"/>
  <c r="R69" i="8" s="1"/>
  <c r="S70" i="8" s="1"/>
  <c r="T71" i="8" s="1"/>
  <c r="U72" i="8" s="1"/>
  <c r="V73" i="8" s="1"/>
  <c r="W74" i="8" s="1"/>
  <c r="X75" i="8" s="1"/>
  <c r="Y76" i="8" s="1"/>
  <c r="Z77" i="8" s="1"/>
  <c r="AA78" i="8" s="1"/>
  <c r="AB79" i="8" s="1"/>
  <c r="AC80" i="8" s="1"/>
  <c r="AD81" i="8" s="1"/>
  <c r="AE82" i="8" s="1"/>
  <c r="AF63" i="8"/>
  <c r="L64" i="8" s="1"/>
  <c r="AI64" i="8" s="1"/>
  <c r="AA53" i="1"/>
  <c r="G54" i="1" s="1"/>
  <c r="H54" i="1"/>
  <c r="I55" i="1" s="1"/>
  <c r="J56" i="1" s="1"/>
  <c r="K57" i="1" s="1"/>
  <c r="L58" i="1" s="1"/>
  <c r="M59" i="1" s="1"/>
  <c r="N60" i="1" s="1"/>
  <c r="O61" i="1" s="1"/>
  <c r="P62" i="1" s="1"/>
  <c r="Q63" i="1" s="1"/>
  <c r="R64" i="1" s="1"/>
  <c r="S65" i="1" s="1"/>
  <c r="T66" i="1" s="1"/>
  <c r="U67" i="1" s="1"/>
  <c r="V68" i="1" s="1"/>
  <c r="W69" i="1" s="1"/>
  <c r="X70" i="1" s="1"/>
  <c r="Y71" i="1" s="1"/>
  <c r="Z72" i="1" s="1"/>
  <c r="AB53" i="1"/>
  <c r="AC53" i="1"/>
  <c r="AD64" i="9" l="1"/>
  <c r="AD54" i="1"/>
  <c r="AC64" i="9"/>
  <c r="AA64" i="9"/>
  <c r="G65" i="9" s="1"/>
  <c r="H65" i="9"/>
  <c r="I66" i="9" s="1"/>
  <c r="J67" i="9" s="1"/>
  <c r="K68" i="9" s="1"/>
  <c r="L69" i="9" s="1"/>
  <c r="M70" i="9" s="1"/>
  <c r="N71" i="9" s="1"/>
  <c r="O72" i="9" s="1"/>
  <c r="P73" i="9" s="1"/>
  <c r="Q74" i="9" s="1"/>
  <c r="R75" i="9" s="1"/>
  <c r="S76" i="9" s="1"/>
  <c r="T77" i="9" s="1"/>
  <c r="U78" i="9" s="1"/>
  <c r="V79" i="9" s="1"/>
  <c r="W80" i="9" s="1"/>
  <c r="X81" i="9" s="1"/>
  <c r="Y82" i="9" s="1"/>
  <c r="Z83" i="9" s="1"/>
  <c r="AB64" i="9"/>
  <c r="AF64" i="8"/>
  <c r="L65" i="8" s="1"/>
  <c r="AJ64" i="8"/>
  <c r="AH64" i="8"/>
  <c r="M65" i="8"/>
  <c r="N66" i="8" s="1"/>
  <c r="O67" i="8" s="1"/>
  <c r="P68" i="8" s="1"/>
  <c r="Q69" i="8" s="1"/>
  <c r="R70" i="8" s="1"/>
  <c r="S71" i="8" s="1"/>
  <c r="T72" i="8" s="1"/>
  <c r="U73" i="8" s="1"/>
  <c r="V74" i="8" s="1"/>
  <c r="W75" i="8" s="1"/>
  <c r="X76" i="8" s="1"/>
  <c r="Y77" i="8" s="1"/>
  <c r="Z78" i="8" s="1"/>
  <c r="AA79" i="8" s="1"/>
  <c r="AB80" i="8" s="1"/>
  <c r="AC81" i="8" s="1"/>
  <c r="AD82" i="8" s="1"/>
  <c r="AE83" i="8" s="1"/>
  <c r="AG64" i="8"/>
  <c r="AA54" i="1"/>
  <c r="G55" i="1" s="1"/>
  <c r="H55" i="1"/>
  <c r="I56" i="1" s="1"/>
  <c r="J57" i="1" s="1"/>
  <c r="K58" i="1" s="1"/>
  <c r="L59" i="1" s="1"/>
  <c r="M60" i="1" s="1"/>
  <c r="N61" i="1" s="1"/>
  <c r="O62" i="1" s="1"/>
  <c r="P63" i="1" s="1"/>
  <c r="Q64" i="1" s="1"/>
  <c r="R65" i="1" s="1"/>
  <c r="S66" i="1" s="1"/>
  <c r="T67" i="1" s="1"/>
  <c r="U68" i="1" s="1"/>
  <c r="V69" i="1" s="1"/>
  <c r="W70" i="1" s="1"/>
  <c r="X71" i="1" s="1"/>
  <c r="Y72" i="1" s="1"/>
  <c r="Z73" i="1" s="1"/>
  <c r="AB54" i="1"/>
  <c r="AC54" i="1"/>
  <c r="AD65" i="9" l="1"/>
  <c r="AD55" i="1"/>
  <c r="AI65" i="8"/>
  <c r="AJ65" i="8" s="1"/>
  <c r="AC65" i="9"/>
  <c r="AA65" i="9"/>
  <c r="G66" i="9" s="1"/>
  <c r="H66" i="9"/>
  <c r="I67" i="9" s="1"/>
  <c r="J68" i="9" s="1"/>
  <c r="K69" i="9" s="1"/>
  <c r="L70" i="9" s="1"/>
  <c r="M71" i="9" s="1"/>
  <c r="N72" i="9" s="1"/>
  <c r="O73" i="9" s="1"/>
  <c r="P74" i="9" s="1"/>
  <c r="Q75" i="9" s="1"/>
  <c r="R76" i="9" s="1"/>
  <c r="S77" i="9" s="1"/>
  <c r="T78" i="9" s="1"/>
  <c r="U79" i="9" s="1"/>
  <c r="V80" i="9" s="1"/>
  <c r="W81" i="9" s="1"/>
  <c r="X82" i="9" s="1"/>
  <c r="Y83" i="9" s="1"/>
  <c r="Z84" i="9" s="1"/>
  <c r="AB65" i="9"/>
  <c r="AH65" i="8"/>
  <c r="AG65" i="8"/>
  <c r="AF65" i="8"/>
  <c r="L66" i="8" s="1"/>
  <c r="M66" i="8"/>
  <c r="N67" i="8" s="1"/>
  <c r="O68" i="8" s="1"/>
  <c r="P69" i="8" s="1"/>
  <c r="Q70" i="8" s="1"/>
  <c r="R71" i="8" s="1"/>
  <c r="S72" i="8" s="1"/>
  <c r="T73" i="8" s="1"/>
  <c r="U74" i="8" s="1"/>
  <c r="V75" i="8" s="1"/>
  <c r="W76" i="8" s="1"/>
  <c r="X77" i="8" s="1"/>
  <c r="Y78" i="8" s="1"/>
  <c r="Z79" i="8" s="1"/>
  <c r="AA80" i="8" s="1"/>
  <c r="AB81" i="8" s="1"/>
  <c r="AC82" i="8" s="1"/>
  <c r="AD83" i="8" s="1"/>
  <c r="AE84" i="8" s="1"/>
  <c r="AA55" i="1"/>
  <c r="G56" i="1" s="1"/>
  <c r="H56" i="1"/>
  <c r="I57" i="1" s="1"/>
  <c r="J58" i="1" s="1"/>
  <c r="K59" i="1" s="1"/>
  <c r="L60" i="1" s="1"/>
  <c r="M61" i="1" s="1"/>
  <c r="N62" i="1" s="1"/>
  <c r="O63" i="1" s="1"/>
  <c r="P64" i="1" s="1"/>
  <c r="Q65" i="1" s="1"/>
  <c r="R66" i="1" s="1"/>
  <c r="S67" i="1" s="1"/>
  <c r="T68" i="1" s="1"/>
  <c r="U69" i="1" s="1"/>
  <c r="V70" i="1" s="1"/>
  <c r="W71" i="1" s="1"/>
  <c r="X72" i="1" s="1"/>
  <c r="Y73" i="1" s="1"/>
  <c r="Z74" i="1" s="1"/>
  <c r="AC55" i="1"/>
  <c r="AB55" i="1"/>
  <c r="AD66" i="9" l="1"/>
  <c r="AD56" i="1"/>
  <c r="AI66" i="8"/>
  <c r="AJ66" i="8" s="1"/>
  <c r="H67" i="9"/>
  <c r="I68" i="9" s="1"/>
  <c r="J69" i="9" s="1"/>
  <c r="K70" i="9" s="1"/>
  <c r="L71" i="9" s="1"/>
  <c r="M72" i="9" s="1"/>
  <c r="N73" i="9" s="1"/>
  <c r="O74" i="9" s="1"/>
  <c r="P75" i="9" s="1"/>
  <c r="Q76" i="9" s="1"/>
  <c r="R77" i="9" s="1"/>
  <c r="S78" i="9" s="1"/>
  <c r="T79" i="9" s="1"/>
  <c r="U80" i="9" s="1"/>
  <c r="V81" i="9" s="1"/>
  <c r="W82" i="9" s="1"/>
  <c r="X83" i="9" s="1"/>
  <c r="Y84" i="9" s="1"/>
  <c r="Z85" i="9" s="1"/>
  <c r="AC66" i="9"/>
  <c r="AB66" i="9"/>
  <c r="AA66" i="9"/>
  <c r="G67" i="9" s="1"/>
  <c r="AD67" i="9" s="1"/>
  <c r="AH66" i="8"/>
  <c r="M67" i="8"/>
  <c r="N68" i="8" s="1"/>
  <c r="O69" i="8" s="1"/>
  <c r="P70" i="8" s="1"/>
  <c r="Q71" i="8" s="1"/>
  <c r="R72" i="8" s="1"/>
  <c r="S73" i="8" s="1"/>
  <c r="T74" i="8" s="1"/>
  <c r="U75" i="8" s="1"/>
  <c r="V76" i="8" s="1"/>
  <c r="W77" i="8" s="1"/>
  <c r="X78" i="8" s="1"/>
  <c r="Y79" i="8" s="1"/>
  <c r="Z80" i="8" s="1"/>
  <c r="AA81" i="8" s="1"/>
  <c r="AB82" i="8" s="1"/>
  <c r="AC83" i="8" s="1"/>
  <c r="AD84" i="8" s="1"/>
  <c r="AE85" i="8" s="1"/>
  <c r="AF66" i="8"/>
  <c r="L67" i="8" s="1"/>
  <c r="AI67" i="8" s="1"/>
  <c r="AG66" i="8"/>
  <c r="AA56" i="1"/>
  <c r="G57" i="1" s="1"/>
  <c r="H57" i="1"/>
  <c r="I58" i="1" s="1"/>
  <c r="J59" i="1" s="1"/>
  <c r="K60" i="1" s="1"/>
  <c r="L61" i="1" s="1"/>
  <c r="M62" i="1" s="1"/>
  <c r="N63" i="1" s="1"/>
  <c r="O64" i="1" s="1"/>
  <c r="P65" i="1" s="1"/>
  <c r="Q66" i="1" s="1"/>
  <c r="R67" i="1" s="1"/>
  <c r="S68" i="1" s="1"/>
  <c r="T69" i="1" s="1"/>
  <c r="U70" i="1" s="1"/>
  <c r="V71" i="1" s="1"/>
  <c r="W72" i="1" s="1"/>
  <c r="X73" i="1" s="1"/>
  <c r="Y74" i="1" s="1"/>
  <c r="Z75" i="1" s="1"/>
  <c r="AB56" i="1"/>
  <c r="AC56" i="1"/>
  <c r="AD57" i="1" l="1"/>
  <c r="H68" i="9"/>
  <c r="I69" i="9" s="1"/>
  <c r="J70" i="9" s="1"/>
  <c r="K71" i="9" s="1"/>
  <c r="L72" i="9" s="1"/>
  <c r="M73" i="9" s="1"/>
  <c r="N74" i="9" s="1"/>
  <c r="O75" i="9" s="1"/>
  <c r="P76" i="9" s="1"/>
  <c r="Q77" i="9" s="1"/>
  <c r="R78" i="9" s="1"/>
  <c r="S79" i="9" s="1"/>
  <c r="T80" i="9" s="1"/>
  <c r="U81" i="9" s="1"/>
  <c r="V82" i="9" s="1"/>
  <c r="W83" i="9" s="1"/>
  <c r="X84" i="9" s="1"/>
  <c r="Y85" i="9" s="1"/>
  <c r="Z86" i="9" s="1"/>
  <c r="AB67" i="9"/>
  <c r="AA67" i="9"/>
  <c r="G68" i="9" s="1"/>
  <c r="AD68" i="9" s="1"/>
  <c r="AC67" i="9"/>
  <c r="AH67" i="8"/>
  <c r="AJ67" i="8"/>
  <c r="AF67" i="8"/>
  <c r="L68" i="8" s="1"/>
  <c r="M68" i="8"/>
  <c r="N69" i="8" s="1"/>
  <c r="O70" i="8" s="1"/>
  <c r="P71" i="8" s="1"/>
  <c r="Q72" i="8" s="1"/>
  <c r="R73" i="8" s="1"/>
  <c r="S74" i="8" s="1"/>
  <c r="T75" i="8" s="1"/>
  <c r="U76" i="8" s="1"/>
  <c r="V77" i="8" s="1"/>
  <c r="W78" i="8" s="1"/>
  <c r="X79" i="8" s="1"/>
  <c r="Y80" i="8" s="1"/>
  <c r="Z81" i="8" s="1"/>
  <c r="AA82" i="8" s="1"/>
  <c r="AB83" i="8" s="1"/>
  <c r="AC84" i="8" s="1"/>
  <c r="AD85" i="8" s="1"/>
  <c r="AE86" i="8" s="1"/>
  <c r="AG67" i="8"/>
  <c r="AA57" i="1"/>
  <c r="G58" i="1" s="1"/>
  <c r="AB57" i="1"/>
  <c r="AC57" i="1"/>
  <c r="H58" i="1"/>
  <c r="I59" i="1" s="1"/>
  <c r="J60" i="1" s="1"/>
  <c r="K61" i="1" s="1"/>
  <c r="L62" i="1" s="1"/>
  <c r="M63" i="1" s="1"/>
  <c r="N64" i="1" s="1"/>
  <c r="O65" i="1" s="1"/>
  <c r="P66" i="1" s="1"/>
  <c r="Q67" i="1" s="1"/>
  <c r="R68" i="1" s="1"/>
  <c r="S69" i="1" s="1"/>
  <c r="T70" i="1" s="1"/>
  <c r="U71" i="1" s="1"/>
  <c r="V72" i="1" s="1"/>
  <c r="W73" i="1" s="1"/>
  <c r="X74" i="1" s="1"/>
  <c r="Y75" i="1" s="1"/>
  <c r="Z76" i="1" s="1"/>
  <c r="AD58" i="1" l="1"/>
  <c r="AI68" i="8"/>
  <c r="AJ68" i="8" s="1"/>
  <c r="AA68" i="9"/>
  <c r="G69" i="9" s="1"/>
  <c r="H69" i="9"/>
  <c r="I70" i="9" s="1"/>
  <c r="J71" i="9" s="1"/>
  <c r="K72" i="9" s="1"/>
  <c r="L73" i="9" s="1"/>
  <c r="M74" i="9" s="1"/>
  <c r="N75" i="9" s="1"/>
  <c r="O76" i="9" s="1"/>
  <c r="P77" i="9" s="1"/>
  <c r="Q78" i="9" s="1"/>
  <c r="R79" i="9" s="1"/>
  <c r="S80" i="9" s="1"/>
  <c r="T81" i="9" s="1"/>
  <c r="U82" i="9" s="1"/>
  <c r="V83" i="9" s="1"/>
  <c r="W84" i="9" s="1"/>
  <c r="X85" i="9" s="1"/>
  <c r="Y86" i="9" s="1"/>
  <c r="Z87" i="9" s="1"/>
  <c r="AC68" i="9"/>
  <c r="AB68" i="9"/>
  <c r="AF68" i="8"/>
  <c r="L69" i="8" s="1"/>
  <c r="M69" i="8"/>
  <c r="N70" i="8" s="1"/>
  <c r="O71" i="8" s="1"/>
  <c r="P72" i="8" s="1"/>
  <c r="Q73" i="8" s="1"/>
  <c r="R74" i="8" s="1"/>
  <c r="S75" i="8" s="1"/>
  <c r="T76" i="8" s="1"/>
  <c r="U77" i="8" s="1"/>
  <c r="V78" i="8" s="1"/>
  <c r="W79" i="8" s="1"/>
  <c r="X80" i="8" s="1"/>
  <c r="Y81" i="8" s="1"/>
  <c r="Z82" i="8" s="1"/>
  <c r="AA83" i="8" s="1"/>
  <c r="AB84" i="8" s="1"/>
  <c r="AC85" i="8" s="1"/>
  <c r="AD86" i="8" s="1"/>
  <c r="AE87" i="8" s="1"/>
  <c r="AH68" i="8"/>
  <c r="AG68" i="8"/>
  <c r="AA58" i="1"/>
  <c r="G59" i="1" s="1"/>
  <c r="H59" i="1"/>
  <c r="I60" i="1" s="1"/>
  <c r="J61" i="1" s="1"/>
  <c r="K62" i="1" s="1"/>
  <c r="L63" i="1" s="1"/>
  <c r="M64" i="1" s="1"/>
  <c r="N65" i="1" s="1"/>
  <c r="O66" i="1" s="1"/>
  <c r="P67" i="1" s="1"/>
  <c r="Q68" i="1" s="1"/>
  <c r="R69" i="1" s="1"/>
  <c r="S70" i="1" s="1"/>
  <c r="T71" i="1" s="1"/>
  <c r="U72" i="1" s="1"/>
  <c r="V73" i="1" s="1"/>
  <c r="W74" i="1" s="1"/>
  <c r="X75" i="1" s="1"/>
  <c r="Y76" i="1" s="1"/>
  <c r="Z77" i="1" s="1"/>
  <c r="AC58" i="1"/>
  <c r="AB58" i="1"/>
  <c r="AD69" i="9" l="1"/>
  <c r="AD59" i="1"/>
  <c r="AI69" i="8"/>
  <c r="AJ69" i="8" s="1"/>
  <c r="AC69" i="9"/>
  <c r="H70" i="9"/>
  <c r="I71" i="9" s="1"/>
  <c r="J72" i="9" s="1"/>
  <c r="K73" i="9" s="1"/>
  <c r="L74" i="9" s="1"/>
  <c r="M75" i="9" s="1"/>
  <c r="N76" i="9" s="1"/>
  <c r="O77" i="9" s="1"/>
  <c r="P78" i="9" s="1"/>
  <c r="Q79" i="9" s="1"/>
  <c r="R80" i="9" s="1"/>
  <c r="S81" i="9" s="1"/>
  <c r="T82" i="9" s="1"/>
  <c r="U83" i="9" s="1"/>
  <c r="V84" i="9" s="1"/>
  <c r="W85" i="9" s="1"/>
  <c r="X86" i="9" s="1"/>
  <c r="Y87" i="9" s="1"/>
  <c r="Z88" i="9" s="1"/>
  <c r="AA69" i="9"/>
  <c r="G70" i="9" s="1"/>
  <c r="AD70" i="9" s="1"/>
  <c r="AB69" i="9"/>
  <c r="M70" i="8"/>
  <c r="N71" i="8" s="1"/>
  <c r="O72" i="8" s="1"/>
  <c r="P73" i="8" s="1"/>
  <c r="Q74" i="8" s="1"/>
  <c r="R75" i="8" s="1"/>
  <c r="S76" i="8" s="1"/>
  <c r="T77" i="8" s="1"/>
  <c r="U78" i="8" s="1"/>
  <c r="V79" i="8" s="1"/>
  <c r="W80" i="8" s="1"/>
  <c r="X81" i="8" s="1"/>
  <c r="Y82" i="8" s="1"/>
  <c r="Z83" i="8" s="1"/>
  <c r="AA84" i="8" s="1"/>
  <c r="AB85" i="8" s="1"/>
  <c r="AC86" i="8" s="1"/>
  <c r="AD87" i="8" s="1"/>
  <c r="AE88" i="8" s="1"/>
  <c r="AH69" i="8"/>
  <c r="AF69" i="8"/>
  <c r="L70" i="8" s="1"/>
  <c r="AI70" i="8" s="1"/>
  <c r="AG69" i="8"/>
  <c r="AA59" i="1"/>
  <c r="G60" i="1" s="1"/>
  <c r="H60" i="1"/>
  <c r="I61" i="1" s="1"/>
  <c r="J62" i="1" s="1"/>
  <c r="K63" i="1" s="1"/>
  <c r="L64" i="1" s="1"/>
  <c r="M65" i="1" s="1"/>
  <c r="N66" i="1" s="1"/>
  <c r="O67" i="1" s="1"/>
  <c r="P68" i="1" s="1"/>
  <c r="Q69" i="1" s="1"/>
  <c r="R70" i="1" s="1"/>
  <c r="S71" i="1" s="1"/>
  <c r="T72" i="1" s="1"/>
  <c r="U73" i="1" s="1"/>
  <c r="V74" i="1" s="1"/>
  <c r="W75" i="1" s="1"/>
  <c r="X76" i="1" s="1"/>
  <c r="Y77" i="1" s="1"/>
  <c r="Z78" i="1" s="1"/>
  <c r="AC59" i="1"/>
  <c r="AB59" i="1"/>
  <c r="AD60" i="1" l="1"/>
  <c r="AC70" i="9"/>
  <c r="AA70" i="9"/>
  <c r="G71" i="9" s="1"/>
  <c r="AB70" i="9"/>
  <c r="H71" i="9"/>
  <c r="I72" i="9" s="1"/>
  <c r="J73" i="9" s="1"/>
  <c r="K74" i="9" s="1"/>
  <c r="L75" i="9" s="1"/>
  <c r="M76" i="9" s="1"/>
  <c r="N77" i="9" s="1"/>
  <c r="O78" i="9" s="1"/>
  <c r="P79" i="9" s="1"/>
  <c r="Q80" i="9" s="1"/>
  <c r="R81" i="9" s="1"/>
  <c r="S82" i="9" s="1"/>
  <c r="T83" i="9" s="1"/>
  <c r="U84" i="9" s="1"/>
  <c r="V85" i="9" s="1"/>
  <c r="W86" i="9" s="1"/>
  <c r="X87" i="9" s="1"/>
  <c r="Y88" i="9" s="1"/>
  <c r="Z89" i="9" s="1"/>
  <c r="AG70" i="8"/>
  <c r="AF70" i="8"/>
  <c r="L71" i="8" s="1"/>
  <c r="M71" i="8"/>
  <c r="N72" i="8" s="1"/>
  <c r="O73" i="8" s="1"/>
  <c r="P74" i="8" s="1"/>
  <c r="Q75" i="8" s="1"/>
  <c r="R76" i="8" s="1"/>
  <c r="S77" i="8" s="1"/>
  <c r="T78" i="8" s="1"/>
  <c r="U79" i="8" s="1"/>
  <c r="V80" i="8" s="1"/>
  <c r="W81" i="8" s="1"/>
  <c r="X82" i="8" s="1"/>
  <c r="Y83" i="8" s="1"/>
  <c r="Z84" i="8" s="1"/>
  <c r="AA85" i="8" s="1"/>
  <c r="AB86" i="8" s="1"/>
  <c r="AC87" i="8" s="1"/>
  <c r="AD88" i="8" s="1"/>
  <c r="AE89" i="8" s="1"/>
  <c r="AJ70" i="8"/>
  <c r="AH70" i="8"/>
  <c r="AA60" i="1"/>
  <c r="G61" i="1" s="1"/>
  <c r="H61" i="1"/>
  <c r="I62" i="1" s="1"/>
  <c r="J63" i="1" s="1"/>
  <c r="K64" i="1" s="1"/>
  <c r="L65" i="1" s="1"/>
  <c r="M66" i="1" s="1"/>
  <c r="N67" i="1" s="1"/>
  <c r="O68" i="1" s="1"/>
  <c r="P69" i="1" s="1"/>
  <c r="Q70" i="1" s="1"/>
  <c r="R71" i="1" s="1"/>
  <c r="S72" i="1" s="1"/>
  <c r="T73" i="1" s="1"/>
  <c r="U74" i="1" s="1"/>
  <c r="V75" i="1" s="1"/>
  <c r="W76" i="1" s="1"/>
  <c r="X77" i="1" s="1"/>
  <c r="Y78" i="1" s="1"/>
  <c r="Z79" i="1" s="1"/>
  <c r="AC60" i="1"/>
  <c r="AB60" i="1"/>
  <c r="AD71" i="9" l="1"/>
  <c r="AD61" i="1"/>
  <c r="AI71" i="8"/>
  <c r="AJ71" i="8" s="1"/>
  <c r="AA71" i="9"/>
  <c r="G72" i="9" s="1"/>
  <c r="H72" i="9"/>
  <c r="I73" i="9" s="1"/>
  <c r="J74" i="9" s="1"/>
  <c r="K75" i="9" s="1"/>
  <c r="L76" i="9" s="1"/>
  <c r="M77" i="9" s="1"/>
  <c r="N78" i="9" s="1"/>
  <c r="O79" i="9" s="1"/>
  <c r="P80" i="9" s="1"/>
  <c r="Q81" i="9" s="1"/>
  <c r="R82" i="9" s="1"/>
  <c r="S83" i="9" s="1"/>
  <c r="T84" i="9" s="1"/>
  <c r="U85" i="9" s="1"/>
  <c r="V86" i="9" s="1"/>
  <c r="W87" i="9" s="1"/>
  <c r="X88" i="9" s="1"/>
  <c r="Y89" i="9" s="1"/>
  <c r="Z90" i="9" s="1"/>
  <c r="AC71" i="9"/>
  <c r="AB71" i="9"/>
  <c r="AF71" i="8"/>
  <c r="L72" i="8" s="1"/>
  <c r="AH71" i="8"/>
  <c r="M72" i="8"/>
  <c r="N73" i="8" s="1"/>
  <c r="O74" i="8" s="1"/>
  <c r="P75" i="8" s="1"/>
  <c r="Q76" i="8" s="1"/>
  <c r="R77" i="8" s="1"/>
  <c r="S78" i="8" s="1"/>
  <c r="T79" i="8" s="1"/>
  <c r="U80" i="8" s="1"/>
  <c r="V81" i="8" s="1"/>
  <c r="W82" i="8" s="1"/>
  <c r="X83" i="8" s="1"/>
  <c r="Y84" i="8" s="1"/>
  <c r="Z85" i="8" s="1"/>
  <c r="AA86" i="8" s="1"/>
  <c r="AB87" i="8" s="1"/>
  <c r="AC88" i="8" s="1"/>
  <c r="AD89" i="8" s="1"/>
  <c r="AE90" i="8" s="1"/>
  <c r="AG71" i="8"/>
  <c r="AA61" i="1"/>
  <c r="G62" i="1" s="1"/>
  <c r="AC61" i="1"/>
  <c r="H62" i="1"/>
  <c r="I63" i="1" s="1"/>
  <c r="J64" i="1" s="1"/>
  <c r="K65" i="1" s="1"/>
  <c r="L66" i="1" s="1"/>
  <c r="M67" i="1" s="1"/>
  <c r="N68" i="1" s="1"/>
  <c r="O69" i="1" s="1"/>
  <c r="P70" i="1" s="1"/>
  <c r="Q71" i="1" s="1"/>
  <c r="R72" i="1" s="1"/>
  <c r="S73" i="1" s="1"/>
  <c r="T74" i="1" s="1"/>
  <c r="U75" i="1" s="1"/>
  <c r="V76" i="1" s="1"/>
  <c r="W77" i="1" s="1"/>
  <c r="X78" i="1" s="1"/>
  <c r="Y79" i="1" s="1"/>
  <c r="Z80" i="1" s="1"/>
  <c r="AB61" i="1"/>
  <c r="AD72" i="9" l="1"/>
  <c r="AD62" i="1"/>
  <c r="AI72" i="8"/>
  <c r="AJ72" i="8" s="1"/>
  <c r="H73" i="9"/>
  <c r="I74" i="9" s="1"/>
  <c r="J75" i="9" s="1"/>
  <c r="K76" i="9" s="1"/>
  <c r="L77" i="9" s="1"/>
  <c r="M78" i="9" s="1"/>
  <c r="N79" i="9" s="1"/>
  <c r="O80" i="9" s="1"/>
  <c r="P81" i="9" s="1"/>
  <c r="Q82" i="9" s="1"/>
  <c r="R83" i="9" s="1"/>
  <c r="S84" i="9" s="1"/>
  <c r="T85" i="9" s="1"/>
  <c r="U86" i="9" s="1"/>
  <c r="V87" i="9" s="1"/>
  <c r="W88" i="9" s="1"/>
  <c r="X89" i="9" s="1"/>
  <c r="Y90" i="9" s="1"/>
  <c r="Z91" i="9" s="1"/>
  <c r="AC72" i="9"/>
  <c r="AB72" i="9"/>
  <c r="AA72" i="9"/>
  <c r="G73" i="9" s="1"/>
  <c r="AD73" i="9" s="1"/>
  <c r="AF72" i="8"/>
  <c r="L73" i="8" s="1"/>
  <c r="M73" i="8"/>
  <c r="N74" i="8" s="1"/>
  <c r="O75" i="8" s="1"/>
  <c r="P76" i="8" s="1"/>
  <c r="Q77" i="8" s="1"/>
  <c r="R78" i="8" s="1"/>
  <c r="S79" i="8" s="1"/>
  <c r="T80" i="8" s="1"/>
  <c r="U81" i="8" s="1"/>
  <c r="V82" i="8" s="1"/>
  <c r="W83" i="8" s="1"/>
  <c r="X84" i="8" s="1"/>
  <c r="Y85" i="8" s="1"/>
  <c r="Z86" i="8" s="1"/>
  <c r="AA87" i="8" s="1"/>
  <c r="AB88" i="8" s="1"/>
  <c r="AC89" i="8" s="1"/>
  <c r="AD90" i="8" s="1"/>
  <c r="AE91" i="8" s="1"/>
  <c r="AH72" i="8"/>
  <c r="AG72" i="8"/>
  <c r="AA62" i="1"/>
  <c r="G63" i="1" s="1"/>
  <c r="H63" i="1"/>
  <c r="I64" i="1" s="1"/>
  <c r="J65" i="1" s="1"/>
  <c r="K66" i="1" s="1"/>
  <c r="L67" i="1" s="1"/>
  <c r="M68" i="1" s="1"/>
  <c r="N69" i="1" s="1"/>
  <c r="O70" i="1" s="1"/>
  <c r="P71" i="1" s="1"/>
  <c r="Q72" i="1" s="1"/>
  <c r="R73" i="1" s="1"/>
  <c r="S74" i="1" s="1"/>
  <c r="T75" i="1" s="1"/>
  <c r="U76" i="1" s="1"/>
  <c r="V77" i="1" s="1"/>
  <c r="W78" i="1" s="1"/>
  <c r="X79" i="1" s="1"/>
  <c r="Y80" i="1" s="1"/>
  <c r="Z81" i="1" s="1"/>
  <c r="AB62" i="1"/>
  <c r="AC62" i="1"/>
  <c r="AD63" i="1" l="1"/>
  <c r="AI73" i="8"/>
  <c r="AJ73" i="8" s="1"/>
  <c r="AC73" i="9"/>
  <c r="AB73" i="9"/>
  <c r="AA73" i="9"/>
  <c r="G74" i="9" s="1"/>
  <c r="H74" i="9"/>
  <c r="I75" i="9" s="1"/>
  <c r="J76" i="9" s="1"/>
  <c r="K77" i="9" s="1"/>
  <c r="L78" i="9" s="1"/>
  <c r="M79" i="9" s="1"/>
  <c r="N80" i="9" s="1"/>
  <c r="O81" i="9" s="1"/>
  <c r="P82" i="9" s="1"/>
  <c r="Q83" i="9" s="1"/>
  <c r="R84" i="9" s="1"/>
  <c r="S85" i="9" s="1"/>
  <c r="T86" i="9" s="1"/>
  <c r="U87" i="9" s="1"/>
  <c r="V88" i="9" s="1"/>
  <c r="W89" i="9" s="1"/>
  <c r="X90" i="9" s="1"/>
  <c r="Y91" i="9" s="1"/>
  <c r="Z92" i="9" s="1"/>
  <c r="M74" i="8"/>
  <c r="N75" i="8" s="1"/>
  <c r="O76" i="8" s="1"/>
  <c r="P77" i="8" s="1"/>
  <c r="Q78" i="8" s="1"/>
  <c r="R79" i="8" s="1"/>
  <c r="S80" i="8" s="1"/>
  <c r="T81" i="8" s="1"/>
  <c r="U82" i="8" s="1"/>
  <c r="V83" i="8" s="1"/>
  <c r="W84" i="8" s="1"/>
  <c r="X85" i="8" s="1"/>
  <c r="Y86" i="8" s="1"/>
  <c r="Z87" i="8" s="1"/>
  <c r="AA88" i="8" s="1"/>
  <c r="AB89" i="8" s="1"/>
  <c r="AC90" i="8" s="1"/>
  <c r="AD91" i="8" s="1"/>
  <c r="AE92" i="8" s="1"/>
  <c r="AF73" i="8"/>
  <c r="L74" i="8" s="1"/>
  <c r="AH73" i="8"/>
  <c r="AG73" i="8"/>
  <c r="AA63" i="1"/>
  <c r="G64" i="1" s="1"/>
  <c r="H64" i="1"/>
  <c r="I65" i="1" s="1"/>
  <c r="J66" i="1" s="1"/>
  <c r="K67" i="1" s="1"/>
  <c r="L68" i="1" s="1"/>
  <c r="M69" i="1" s="1"/>
  <c r="N70" i="1" s="1"/>
  <c r="O71" i="1" s="1"/>
  <c r="P72" i="1" s="1"/>
  <c r="Q73" i="1" s="1"/>
  <c r="R74" i="1" s="1"/>
  <c r="S75" i="1" s="1"/>
  <c r="T76" i="1" s="1"/>
  <c r="U77" i="1" s="1"/>
  <c r="V78" i="1" s="1"/>
  <c r="W79" i="1" s="1"/>
  <c r="X80" i="1" s="1"/>
  <c r="Y81" i="1" s="1"/>
  <c r="Z82" i="1" s="1"/>
  <c r="AB63" i="1"/>
  <c r="AC63" i="1"/>
  <c r="AD74" i="9" l="1"/>
  <c r="AD64" i="1"/>
  <c r="AI74" i="8"/>
  <c r="AJ74" i="8" s="1"/>
  <c r="AC74" i="9"/>
  <c r="AA74" i="9"/>
  <c r="G75" i="9" s="1"/>
  <c r="H75" i="9"/>
  <c r="I76" i="9" s="1"/>
  <c r="J77" i="9" s="1"/>
  <c r="K78" i="9" s="1"/>
  <c r="L79" i="9" s="1"/>
  <c r="M80" i="9" s="1"/>
  <c r="N81" i="9" s="1"/>
  <c r="O82" i="9" s="1"/>
  <c r="P83" i="9" s="1"/>
  <c r="Q84" i="9" s="1"/>
  <c r="R85" i="9" s="1"/>
  <c r="S86" i="9" s="1"/>
  <c r="T87" i="9" s="1"/>
  <c r="U88" i="9" s="1"/>
  <c r="V89" i="9" s="1"/>
  <c r="W90" i="9" s="1"/>
  <c r="X91" i="9" s="1"/>
  <c r="Y92" i="9" s="1"/>
  <c r="Z93" i="9" s="1"/>
  <c r="AB74" i="9"/>
  <c r="M75" i="8"/>
  <c r="N76" i="8" s="1"/>
  <c r="O77" i="8" s="1"/>
  <c r="P78" i="8" s="1"/>
  <c r="Q79" i="8" s="1"/>
  <c r="R80" i="8" s="1"/>
  <c r="S81" i="8" s="1"/>
  <c r="T82" i="8" s="1"/>
  <c r="U83" i="8" s="1"/>
  <c r="V84" i="8" s="1"/>
  <c r="W85" i="8" s="1"/>
  <c r="X86" i="8" s="1"/>
  <c r="Y87" i="8" s="1"/>
  <c r="Z88" i="8" s="1"/>
  <c r="AA89" i="8" s="1"/>
  <c r="AB90" i="8" s="1"/>
  <c r="AC91" i="8" s="1"/>
  <c r="AD92" i="8" s="1"/>
  <c r="AE93" i="8" s="1"/>
  <c r="AH74" i="8"/>
  <c r="AF74" i="8"/>
  <c r="L75" i="8" s="1"/>
  <c r="AI75" i="8" s="1"/>
  <c r="AG74" i="8"/>
  <c r="AA64" i="1"/>
  <c r="G65" i="1" s="1"/>
  <c r="H65" i="1"/>
  <c r="I66" i="1" s="1"/>
  <c r="J67" i="1" s="1"/>
  <c r="K68" i="1" s="1"/>
  <c r="L69" i="1" s="1"/>
  <c r="M70" i="1" s="1"/>
  <c r="N71" i="1" s="1"/>
  <c r="O72" i="1" s="1"/>
  <c r="P73" i="1" s="1"/>
  <c r="Q74" i="1" s="1"/>
  <c r="R75" i="1" s="1"/>
  <c r="S76" i="1" s="1"/>
  <c r="T77" i="1" s="1"/>
  <c r="U78" i="1" s="1"/>
  <c r="V79" i="1" s="1"/>
  <c r="W80" i="1" s="1"/>
  <c r="X81" i="1" s="1"/>
  <c r="Y82" i="1" s="1"/>
  <c r="Z83" i="1" s="1"/>
  <c r="AC64" i="1"/>
  <c r="AB64" i="1"/>
  <c r="AD75" i="9" l="1"/>
  <c r="AD65" i="1"/>
  <c r="H76" i="9"/>
  <c r="I77" i="9" s="1"/>
  <c r="J78" i="9" s="1"/>
  <c r="K79" i="9" s="1"/>
  <c r="L80" i="9" s="1"/>
  <c r="M81" i="9" s="1"/>
  <c r="N82" i="9" s="1"/>
  <c r="O83" i="9" s="1"/>
  <c r="P84" i="9" s="1"/>
  <c r="Q85" i="9" s="1"/>
  <c r="R86" i="9" s="1"/>
  <c r="S87" i="9" s="1"/>
  <c r="T88" i="9" s="1"/>
  <c r="U89" i="9" s="1"/>
  <c r="V90" i="9" s="1"/>
  <c r="W91" i="9" s="1"/>
  <c r="X92" i="9" s="1"/>
  <c r="Y93" i="9" s="1"/>
  <c r="Z94" i="9" s="1"/>
  <c r="AC75" i="9"/>
  <c r="AA75" i="9"/>
  <c r="G76" i="9" s="1"/>
  <c r="AD76" i="9" s="1"/>
  <c r="AB75" i="9"/>
  <c r="M76" i="8"/>
  <c r="N77" i="8" s="1"/>
  <c r="O78" i="8" s="1"/>
  <c r="P79" i="8" s="1"/>
  <c r="Q80" i="8" s="1"/>
  <c r="R81" i="8" s="1"/>
  <c r="S82" i="8" s="1"/>
  <c r="T83" i="8" s="1"/>
  <c r="U84" i="8" s="1"/>
  <c r="V85" i="8" s="1"/>
  <c r="W86" i="8" s="1"/>
  <c r="X87" i="8" s="1"/>
  <c r="Y88" i="8" s="1"/>
  <c r="Z89" i="8" s="1"/>
  <c r="AA90" i="8" s="1"/>
  <c r="AB91" i="8" s="1"/>
  <c r="AC92" i="8" s="1"/>
  <c r="AD93" i="8" s="1"/>
  <c r="AE94" i="8" s="1"/>
  <c r="AJ75" i="8"/>
  <c r="AH75" i="8"/>
  <c r="AF75" i="8"/>
  <c r="L76" i="8" s="1"/>
  <c r="AI76" i="8" s="1"/>
  <c r="AG75" i="8"/>
  <c r="AA65" i="1"/>
  <c r="G66" i="1" s="1"/>
  <c r="H66" i="1"/>
  <c r="I67" i="1" s="1"/>
  <c r="J68" i="1" s="1"/>
  <c r="K69" i="1" s="1"/>
  <c r="L70" i="1" s="1"/>
  <c r="M71" i="1" s="1"/>
  <c r="N72" i="1" s="1"/>
  <c r="O73" i="1" s="1"/>
  <c r="P74" i="1" s="1"/>
  <c r="Q75" i="1" s="1"/>
  <c r="R76" i="1" s="1"/>
  <c r="S77" i="1" s="1"/>
  <c r="T78" i="1" s="1"/>
  <c r="U79" i="1" s="1"/>
  <c r="V80" i="1" s="1"/>
  <c r="W81" i="1" s="1"/>
  <c r="X82" i="1" s="1"/>
  <c r="Y83" i="1" s="1"/>
  <c r="Z84" i="1" s="1"/>
  <c r="AB65" i="1"/>
  <c r="AC65" i="1"/>
  <c r="AD66" i="1" l="1"/>
  <c r="AC76" i="9"/>
  <c r="AA76" i="9"/>
  <c r="G77" i="9" s="1"/>
  <c r="H77" i="9"/>
  <c r="I78" i="9" s="1"/>
  <c r="J79" i="9" s="1"/>
  <c r="K80" i="9" s="1"/>
  <c r="L81" i="9" s="1"/>
  <c r="M82" i="9" s="1"/>
  <c r="N83" i="9" s="1"/>
  <c r="O84" i="9" s="1"/>
  <c r="P85" i="9" s="1"/>
  <c r="Q86" i="9" s="1"/>
  <c r="R87" i="9" s="1"/>
  <c r="S88" i="9" s="1"/>
  <c r="T89" i="9" s="1"/>
  <c r="U90" i="9" s="1"/>
  <c r="V91" i="9" s="1"/>
  <c r="W92" i="9" s="1"/>
  <c r="X93" i="9" s="1"/>
  <c r="Y94" i="9" s="1"/>
  <c r="Z95" i="9" s="1"/>
  <c r="AB76" i="9"/>
  <c r="AF76" i="8"/>
  <c r="L77" i="8" s="1"/>
  <c r="AJ76" i="8"/>
  <c r="M77" i="8"/>
  <c r="N78" i="8" s="1"/>
  <c r="O79" i="8" s="1"/>
  <c r="P80" i="8" s="1"/>
  <c r="Q81" i="8" s="1"/>
  <c r="R82" i="8" s="1"/>
  <c r="S83" i="8" s="1"/>
  <c r="T84" i="8" s="1"/>
  <c r="U85" i="8" s="1"/>
  <c r="V86" i="8" s="1"/>
  <c r="W87" i="8" s="1"/>
  <c r="X88" i="8" s="1"/>
  <c r="Y89" i="8" s="1"/>
  <c r="Z90" i="8" s="1"/>
  <c r="AA91" i="8" s="1"/>
  <c r="AB92" i="8" s="1"/>
  <c r="AC93" i="8" s="1"/>
  <c r="AD94" i="8" s="1"/>
  <c r="AE95" i="8" s="1"/>
  <c r="AH76" i="8"/>
  <c r="AG76" i="8"/>
  <c r="AA66" i="1"/>
  <c r="G67" i="1" s="1"/>
  <c r="H67" i="1"/>
  <c r="I68" i="1" s="1"/>
  <c r="J69" i="1" s="1"/>
  <c r="K70" i="1" s="1"/>
  <c r="L71" i="1" s="1"/>
  <c r="M72" i="1" s="1"/>
  <c r="N73" i="1" s="1"/>
  <c r="O74" i="1" s="1"/>
  <c r="P75" i="1" s="1"/>
  <c r="Q76" i="1" s="1"/>
  <c r="R77" i="1" s="1"/>
  <c r="S78" i="1" s="1"/>
  <c r="T79" i="1" s="1"/>
  <c r="U80" i="1" s="1"/>
  <c r="V81" i="1" s="1"/>
  <c r="W82" i="1" s="1"/>
  <c r="X83" i="1" s="1"/>
  <c r="Y84" i="1" s="1"/>
  <c r="Z85" i="1" s="1"/>
  <c r="AB66" i="1"/>
  <c r="AC66" i="1"/>
  <c r="AD77" i="9" l="1"/>
  <c r="AD67" i="1"/>
  <c r="AI77" i="8"/>
  <c r="AJ77" i="8" s="1"/>
  <c r="H78" i="9"/>
  <c r="I79" i="9" s="1"/>
  <c r="J80" i="9" s="1"/>
  <c r="K81" i="9" s="1"/>
  <c r="L82" i="9" s="1"/>
  <c r="M83" i="9" s="1"/>
  <c r="N84" i="9" s="1"/>
  <c r="O85" i="9" s="1"/>
  <c r="P86" i="9" s="1"/>
  <c r="Q87" i="9" s="1"/>
  <c r="R88" i="9" s="1"/>
  <c r="S89" i="9" s="1"/>
  <c r="T90" i="9" s="1"/>
  <c r="U91" i="9" s="1"/>
  <c r="V92" i="9" s="1"/>
  <c r="W93" i="9" s="1"/>
  <c r="X94" i="9" s="1"/>
  <c r="Y95" i="9" s="1"/>
  <c r="Z96" i="9" s="1"/>
  <c r="AC77" i="9"/>
  <c r="AB77" i="9"/>
  <c r="AA77" i="9"/>
  <c r="G78" i="9" s="1"/>
  <c r="AD78" i="9" s="1"/>
  <c r="AH77" i="8"/>
  <c r="AF77" i="8"/>
  <c r="L78" i="8" s="1"/>
  <c r="AG77" i="8"/>
  <c r="M78" i="8"/>
  <c r="N79" i="8" s="1"/>
  <c r="O80" i="8" s="1"/>
  <c r="P81" i="8" s="1"/>
  <c r="Q82" i="8" s="1"/>
  <c r="R83" i="8" s="1"/>
  <c r="S84" i="8" s="1"/>
  <c r="T85" i="8" s="1"/>
  <c r="U86" i="8" s="1"/>
  <c r="V87" i="8" s="1"/>
  <c r="W88" i="8" s="1"/>
  <c r="X89" i="8" s="1"/>
  <c r="Y90" i="8" s="1"/>
  <c r="Z91" i="8" s="1"/>
  <c r="AA92" i="8" s="1"/>
  <c r="AB93" i="8" s="1"/>
  <c r="AC94" i="8" s="1"/>
  <c r="AD95" i="8" s="1"/>
  <c r="AE96" i="8" s="1"/>
  <c r="AA67" i="1"/>
  <c r="G68" i="1" s="1"/>
  <c r="H68" i="1"/>
  <c r="I69" i="1" s="1"/>
  <c r="J70" i="1" s="1"/>
  <c r="K71" i="1" s="1"/>
  <c r="L72" i="1" s="1"/>
  <c r="M73" i="1" s="1"/>
  <c r="N74" i="1" s="1"/>
  <c r="O75" i="1" s="1"/>
  <c r="P76" i="1" s="1"/>
  <c r="Q77" i="1" s="1"/>
  <c r="R78" i="1" s="1"/>
  <c r="S79" i="1" s="1"/>
  <c r="T80" i="1" s="1"/>
  <c r="U81" i="1" s="1"/>
  <c r="V82" i="1" s="1"/>
  <c r="W83" i="1" s="1"/>
  <c r="X84" i="1" s="1"/>
  <c r="Y85" i="1" s="1"/>
  <c r="Z86" i="1" s="1"/>
  <c r="AC67" i="1"/>
  <c r="AB67" i="1"/>
  <c r="AD68" i="1" l="1"/>
  <c r="AI78" i="8"/>
  <c r="AJ78" i="8" s="1"/>
  <c r="H79" i="9"/>
  <c r="I80" i="9" s="1"/>
  <c r="J81" i="9" s="1"/>
  <c r="K82" i="9" s="1"/>
  <c r="L83" i="9" s="1"/>
  <c r="M84" i="9" s="1"/>
  <c r="N85" i="9" s="1"/>
  <c r="O86" i="9" s="1"/>
  <c r="P87" i="9" s="1"/>
  <c r="Q88" i="9" s="1"/>
  <c r="R89" i="9" s="1"/>
  <c r="S90" i="9" s="1"/>
  <c r="T91" i="9" s="1"/>
  <c r="U92" i="9" s="1"/>
  <c r="V93" i="9" s="1"/>
  <c r="W94" i="9" s="1"/>
  <c r="X95" i="9" s="1"/>
  <c r="Y96" i="9" s="1"/>
  <c r="Z97" i="9" s="1"/>
  <c r="AC78" i="9"/>
  <c r="AB78" i="9"/>
  <c r="AA78" i="9"/>
  <c r="G79" i="9" s="1"/>
  <c r="AD79" i="9" s="1"/>
  <c r="AG78" i="8"/>
  <c r="M79" i="8"/>
  <c r="N80" i="8" s="1"/>
  <c r="O81" i="8" s="1"/>
  <c r="P82" i="8" s="1"/>
  <c r="Q83" i="8" s="1"/>
  <c r="R84" i="8" s="1"/>
  <c r="S85" i="8" s="1"/>
  <c r="T86" i="8" s="1"/>
  <c r="U87" i="8" s="1"/>
  <c r="V88" i="8" s="1"/>
  <c r="W89" i="8" s="1"/>
  <c r="X90" i="8" s="1"/>
  <c r="Y91" i="8" s="1"/>
  <c r="Z92" i="8" s="1"/>
  <c r="AA93" i="8" s="1"/>
  <c r="AB94" i="8" s="1"/>
  <c r="AC95" i="8" s="1"/>
  <c r="AD96" i="8" s="1"/>
  <c r="AE97" i="8" s="1"/>
  <c r="AF78" i="8"/>
  <c r="L79" i="8" s="1"/>
  <c r="AI79" i="8" s="1"/>
  <c r="AH78" i="8"/>
  <c r="AA68" i="1"/>
  <c r="G69" i="1" s="1"/>
  <c r="H69" i="1"/>
  <c r="I70" i="1" s="1"/>
  <c r="J71" i="1" s="1"/>
  <c r="K72" i="1" s="1"/>
  <c r="L73" i="1" s="1"/>
  <c r="M74" i="1" s="1"/>
  <c r="N75" i="1" s="1"/>
  <c r="O76" i="1" s="1"/>
  <c r="P77" i="1" s="1"/>
  <c r="Q78" i="1" s="1"/>
  <c r="R79" i="1" s="1"/>
  <c r="S80" i="1" s="1"/>
  <c r="T81" i="1" s="1"/>
  <c r="U82" i="1" s="1"/>
  <c r="V83" i="1" s="1"/>
  <c r="W84" i="1" s="1"/>
  <c r="X85" i="1" s="1"/>
  <c r="Y86" i="1" s="1"/>
  <c r="Z87" i="1" s="1"/>
  <c r="AC68" i="1"/>
  <c r="AB68" i="1"/>
  <c r="AD69" i="1" l="1"/>
  <c r="AA79" i="9"/>
  <c r="G80" i="9" s="1"/>
  <c r="H80" i="9"/>
  <c r="I81" i="9" s="1"/>
  <c r="J82" i="9" s="1"/>
  <c r="K83" i="9" s="1"/>
  <c r="L84" i="9" s="1"/>
  <c r="M85" i="9" s="1"/>
  <c r="N86" i="9" s="1"/>
  <c r="O87" i="9" s="1"/>
  <c r="P88" i="9" s="1"/>
  <c r="Q89" i="9" s="1"/>
  <c r="R90" i="9" s="1"/>
  <c r="S91" i="9" s="1"/>
  <c r="T92" i="9" s="1"/>
  <c r="U93" i="9" s="1"/>
  <c r="V94" i="9" s="1"/>
  <c r="W95" i="9" s="1"/>
  <c r="X96" i="9" s="1"/>
  <c r="Y97" i="9" s="1"/>
  <c r="Z98" i="9" s="1"/>
  <c r="AC79" i="9"/>
  <c r="AB79" i="9"/>
  <c r="AJ79" i="8"/>
  <c r="AF79" i="8"/>
  <c r="L80" i="8" s="1"/>
  <c r="M80" i="8"/>
  <c r="N81" i="8" s="1"/>
  <c r="O82" i="8" s="1"/>
  <c r="P83" i="8" s="1"/>
  <c r="Q84" i="8" s="1"/>
  <c r="R85" i="8" s="1"/>
  <c r="S86" i="8" s="1"/>
  <c r="T87" i="8" s="1"/>
  <c r="U88" i="8" s="1"/>
  <c r="V89" i="8" s="1"/>
  <c r="W90" i="8" s="1"/>
  <c r="X91" i="8" s="1"/>
  <c r="Y92" i="8" s="1"/>
  <c r="Z93" i="8" s="1"/>
  <c r="AA94" i="8" s="1"/>
  <c r="AB95" i="8" s="1"/>
  <c r="AC96" i="8" s="1"/>
  <c r="AD97" i="8" s="1"/>
  <c r="AE98" i="8" s="1"/>
  <c r="AH79" i="8"/>
  <c r="AG79" i="8"/>
  <c r="AA69" i="1"/>
  <c r="G70" i="1" s="1"/>
  <c r="H70" i="1"/>
  <c r="I71" i="1" s="1"/>
  <c r="J72" i="1" s="1"/>
  <c r="K73" i="1" s="1"/>
  <c r="L74" i="1" s="1"/>
  <c r="M75" i="1" s="1"/>
  <c r="N76" i="1" s="1"/>
  <c r="O77" i="1" s="1"/>
  <c r="P78" i="1" s="1"/>
  <c r="Q79" i="1" s="1"/>
  <c r="R80" i="1" s="1"/>
  <c r="S81" i="1" s="1"/>
  <c r="T82" i="1" s="1"/>
  <c r="U83" i="1" s="1"/>
  <c r="V84" i="1" s="1"/>
  <c r="W85" i="1" s="1"/>
  <c r="X86" i="1" s="1"/>
  <c r="Y87" i="1" s="1"/>
  <c r="Z88" i="1" s="1"/>
  <c r="AB69" i="1"/>
  <c r="AC69" i="1"/>
  <c r="AD80" i="9" l="1"/>
  <c r="AD70" i="1"/>
  <c r="AI80" i="8"/>
  <c r="AJ80" i="8" s="1"/>
  <c r="AC80" i="9"/>
  <c r="AA80" i="9"/>
  <c r="G81" i="9" s="1"/>
  <c r="H81" i="9"/>
  <c r="I82" i="9" s="1"/>
  <c r="J83" i="9" s="1"/>
  <c r="K84" i="9" s="1"/>
  <c r="L85" i="9" s="1"/>
  <c r="M86" i="9" s="1"/>
  <c r="N87" i="9" s="1"/>
  <c r="O88" i="9" s="1"/>
  <c r="P89" i="9" s="1"/>
  <c r="Q90" i="9" s="1"/>
  <c r="R91" i="9" s="1"/>
  <c r="S92" i="9" s="1"/>
  <c r="T93" i="9" s="1"/>
  <c r="U94" i="9" s="1"/>
  <c r="V95" i="9" s="1"/>
  <c r="W96" i="9" s="1"/>
  <c r="X97" i="9" s="1"/>
  <c r="Y98" i="9" s="1"/>
  <c r="Z99" i="9" s="1"/>
  <c r="AB80" i="9"/>
  <c r="AH80" i="8"/>
  <c r="AG80" i="8"/>
  <c r="AF80" i="8"/>
  <c r="L81" i="8" s="1"/>
  <c r="M81" i="8"/>
  <c r="N82" i="8" s="1"/>
  <c r="O83" i="8" s="1"/>
  <c r="P84" i="8" s="1"/>
  <c r="Q85" i="8" s="1"/>
  <c r="R86" i="8" s="1"/>
  <c r="S87" i="8" s="1"/>
  <c r="T88" i="8" s="1"/>
  <c r="U89" i="8" s="1"/>
  <c r="V90" i="8" s="1"/>
  <c r="W91" i="8" s="1"/>
  <c r="X92" i="8" s="1"/>
  <c r="Y93" i="8" s="1"/>
  <c r="Z94" i="8" s="1"/>
  <c r="AA95" i="8" s="1"/>
  <c r="AB96" i="8" s="1"/>
  <c r="AC97" i="8" s="1"/>
  <c r="AD98" i="8" s="1"/>
  <c r="AE99" i="8" s="1"/>
  <c r="AA70" i="1"/>
  <c r="G71" i="1" s="1"/>
  <c r="H71" i="1"/>
  <c r="I72" i="1" s="1"/>
  <c r="J73" i="1" s="1"/>
  <c r="K74" i="1" s="1"/>
  <c r="L75" i="1" s="1"/>
  <c r="M76" i="1" s="1"/>
  <c r="N77" i="1" s="1"/>
  <c r="O78" i="1" s="1"/>
  <c r="P79" i="1" s="1"/>
  <c r="Q80" i="1" s="1"/>
  <c r="R81" i="1" s="1"/>
  <c r="S82" i="1" s="1"/>
  <c r="T83" i="1" s="1"/>
  <c r="U84" i="1" s="1"/>
  <c r="V85" i="1" s="1"/>
  <c r="W86" i="1" s="1"/>
  <c r="X87" i="1" s="1"/>
  <c r="Y88" i="1" s="1"/>
  <c r="Z89" i="1" s="1"/>
  <c r="AB70" i="1"/>
  <c r="AC70" i="1"/>
  <c r="AD81" i="9" l="1"/>
  <c r="AD71" i="1"/>
  <c r="AI81" i="8"/>
  <c r="AJ81" i="8" s="1"/>
  <c r="AA81" i="9"/>
  <c r="G82" i="9" s="1"/>
  <c r="H82" i="9"/>
  <c r="I83" i="9" s="1"/>
  <c r="J84" i="9" s="1"/>
  <c r="K85" i="9" s="1"/>
  <c r="L86" i="9" s="1"/>
  <c r="M87" i="9" s="1"/>
  <c r="N88" i="9" s="1"/>
  <c r="O89" i="9" s="1"/>
  <c r="P90" i="9" s="1"/>
  <c r="Q91" i="9" s="1"/>
  <c r="R92" i="9" s="1"/>
  <c r="S93" i="9" s="1"/>
  <c r="T94" i="9" s="1"/>
  <c r="U95" i="9" s="1"/>
  <c r="V96" i="9" s="1"/>
  <c r="W97" i="9" s="1"/>
  <c r="X98" i="9" s="1"/>
  <c r="Y99" i="9" s="1"/>
  <c r="Z100" i="9" s="1"/>
  <c r="AC81" i="9"/>
  <c r="AB81" i="9"/>
  <c r="M82" i="8"/>
  <c r="N83" i="8" s="1"/>
  <c r="O84" i="8" s="1"/>
  <c r="P85" i="8" s="1"/>
  <c r="Q86" i="8" s="1"/>
  <c r="R87" i="8" s="1"/>
  <c r="S88" i="8" s="1"/>
  <c r="T89" i="8" s="1"/>
  <c r="U90" i="8" s="1"/>
  <c r="V91" i="8" s="1"/>
  <c r="W92" i="8" s="1"/>
  <c r="X93" i="8" s="1"/>
  <c r="Y94" i="8" s="1"/>
  <c r="Z95" i="8" s="1"/>
  <c r="AA96" i="8" s="1"/>
  <c r="AB97" i="8" s="1"/>
  <c r="AC98" i="8" s="1"/>
  <c r="AD99" i="8" s="1"/>
  <c r="AE100" i="8" s="1"/>
  <c r="AH81" i="8"/>
  <c r="AG81" i="8"/>
  <c r="AF81" i="8"/>
  <c r="L82" i="8" s="1"/>
  <c r="AI82" i="8" s="1"/>
  <c r="AA71" i="1"/>
  <c r="G72" i="1" s="1"/>
  <c r="H72" i="1"/>
  <c r="I73" i="1" s="1"/>
  <c r="J74" i="1" s="1"/>
  <c r="K75" i="1" s="1"/>
  <c r="L76" i="1" s="1"/>
  <c r="M77" i="1" s="1"/>
  <c r="N78" i="1" s="1"/>
  <c r="O79" i="1" s="1"/>
  <c r="P80" i="1" s="1"/>
  <c r="Q81" i="1" s="1"/>
  <c r="R82" i="1" s="1"/>
  <c r="S83" i="1" s="1"/>
  <c r="T84" i="1" s="1"/>
  <c r="U85" i="1" s="1"/>
  <c r="V86" i="1" s="1"/>
  <c r="W87" i="1" s="1"/>
  <c r="X88" i="1" s="1"/>
  <c r="Y89" i="1" s="1"/>
  <c r="Z90" i="1" s="1"/>
  <c r="AC71" i="1"/>
  <c r="AB71" i="1"/>
  <c r="AD82" i="9" l="1"/>
  <c r="AD72" i="1"/>
  <c r="H83" i="9"/>
  <c r="I84" i="9" s="1"/>
  <c r="J85" i="9" s="1"/>
  <c r="K86" i="9" s="1"/>
  <c r="L87" i="9" s="1"/>
  <c r="M88" i="9" s="1"/>
  <c r="N89" i="9" s="1"/>
  <c r="O90" i="9" s="1"/>
  <c r="P91" i="9" s="1"/>
  <c r="Q92" i="9" s="1"/>
  <c r="R93" i="9" s="1"/>
  <c r="S94" i="9" s="1"/>
  <c r="T95" i="9" s="1"/>
  <c r="U96" i="9" s="1"/>
  <c r="V97" i="9" s="1"/>
  <c r="W98" i="9" s="1"/>
  <c r="X99" i="9" s="1"/>
  <c r="Y100" i="9" s="1"/>
  <c r="Z101" i="9" s="1"/>
  <c r="AC82" i="9"/>
  <c r="AA82" i="9"/>
  <c r="G83" i="9" s="1"/>
  <c r="AD83" i="9" s="1"/>
  <c r="AB82" i="9"/>
  <c r="AJ82" i="8"/>
  <c r="AH82" i="8"/>
  <c r="AF82" i="8"/>
  <c r="L83" i="8" s="1"/>
  <c r="M83" i="8"/>
  <c r="N84" i="8" s="1"/>
  <c r="O85" i="8" s="1"/>
  <c r="P86" i="8" s="1"/>
  <c r="Q87" i="8" s="1"/>
  <c r="R88" i="8" s="1"/>
  <c r="S89" i="8" s="1"/>
  <c r="T90" i="8" s="1"/>
  <c r="U91" i="8" s="1"/>
  <c r="V92" i="8" s="1"/>
  <c r="W93" i="8" s="1"/>
  <c r="X94" i="8" s="1"/>
  <c r="Y95" i="8" s="1"/>
  <c r="Z96" i="8" s="1"/>
  <c r="AA97" i="8" s="1"/>
  <c r="AB98" i="8" s="1"/>
  <c r="AC99" i="8" s="1"/>
  <c r="AD100" i="8" s="1"/>
  <c r="AE101" i="8" s="1"/>
  <c r="AG82" i="8"/>
  <c r="AA72" i="1"/>
  <c r="G73" i="1" s="1"/>
  <c r="H73" i="1"/>
  <c r="I74" i="1" s="1"/>
  <c r="J75" i="1" s="1"/>
  <c r="K76" i="1" s="1"/>
  <c r="L77" i="1" s="1"/>
  <c r="M78" i="1" s="1"/>
  <c r="N79" i="1" s="1"/>
  <c r="O80" i="1" s="1"/>
  <c r="P81" i="1" s="1"/>
  <c r="Q82" i="1" s="1"/>
  <c r="R83" i="1" s="1"/>
  <c r="S84" i="1" s="1"/>
  <c r="T85" i="1" s="1"/>
  <c r="U86" i="1" s="1"/>
  <c r="V87" i="1" s="1"/>
  <c r="W88" i="1" s="1"/>
  <c r="X89" i="1" s="1"/>
  <c r="Y90" i="1" s="1"/>
  <c r="Z91" i="1" s="1"/>
  <c r="AC72" i="1"/>
  <c r="AB72" i="1"/>
  <c r="AD73" i="1" l="1"/>
  <c r="AI83" i="8"/>
  <c r="AJ83" i="8" s="1"/>
  <c r="AB83" i="9"/>
  <c r="AC83" i="9"/>
  <c r="AA83" i="9"/>
  <c r="G84" i="9" s="1"/>
  <c r="H84" i="9"/>
  <c r="I85" i="9" s="1"/>
  <c r="J86" i="9" s="1"/>
  <c r="K87" i="9" s="1"/>
  <c r="L88" i="9" s="1"/>
  <c r="M89" i="9" s="1"/>
  <c r="N90" i="9" s="1"/>
  <c r="O91" i="9" s="1"/>
  <c r="P92" i="9" s="1"/>
  <c r="Q93" i="9" s="1"/>
  <c r="R94" i="9" s="1"/>
  <c r="S95" i="9" s="1"/>
  <c r="T96" i="9" s="1"/>
  <c r="U97" i="9" s="1"/>
  <c r="V98" i="9" s="1"/>
  <c r="W99" i="9" s="1"/>
  <c r="X100" i="9" s="1"/>
  <c r="Y101" i="9" s="1"/>
  <c r="Z102" i="9" s="1"/>
  <c r="AH83" i="8"/>
  <c r="AF83" i="8"/>
  <c r="L84" i="8" s="1"/>
  <c r="M84" i="8"/>
  <c r="N85" i="8" s="1"/>
  <c r="O86" i="8" s="1"/>
  <c r="P87" i="8" s="1"/>
  <c r="Q88" i="8" s="1"/>
  <c r="R89" i="8" s="1"/>
  <c r="S90" i="8" s="1"/>
  <c r="T91" i="8" s="1"/>
  <c r="U92" i="8" s="1"/>
  <c r="V93" i="8" s="1"/>
  <c r="W94" i="8" s="1"/>
  <c r="X95" i="8" s="1"/>
  <c r="Y96" i="8" s="1"/>
  <c r="Z97" i="8" s="1"/>
  <c r="AA98" i="8" s="1"/>
  <c r="AB99" i="8" s="1"/>
  <c r="AC100" i="8" s="1"/>
  <c r="AD101" i="8" s="1"/>
  <c r="AE102" i="8" s="1"/>
  <c r="AG83" i="8"/>
  <c r="AA73" i="1"/>
  <c r="G74" i="1" s="1"/>
  <c r="H74" i="1"/>
  <c r="I75" i="1" s="1"/>
  <c r="J76" i="1" s="1"/>
  <c r="K77" i="1" s="1"/>
  <c r="L78" i="1" s="1"/>
  <c r="M79" i="1" s="1"/>
  <c r="N80" i="1" s="1"/>
  <c r="O81" i="1" s="1"/>
  <c r="P82" i="1" s="1"/>
  <c r="Q83" i="1" s="1"/>
  <c r="R84" i="1" s="1"/>
  <c r="S85" i="1" s="1"/>
  <c r="T86" i="1" s="1"/>
  <c r="U87" i="1" s="1"/>
  <c r="V88" i="1" s="1"/>
  <c r="W89" i="1" s="1"/>
  <c r="X90" i="1" s="1"/>
  <c r="Y91" i="1" s="1"/>
  <c r="Z92" i="1" s="1"/>
  <c r="AB73" i="1"/>
  <c r="AC73" i="1"/>
  <c r="AD84" i="9" l="1"/>
  <c r="AD74" i="1"/>
  <c r="AI84" i="8"/>
  <c r="AJ84" i="8" s="1"/>
  <c r="H85" i="9"/>
  <c r="I86" i="9" s="1"/>
  <c r="J87" i="9" s="1"/>
  <c r="K88" i="9" s="1"/>
  <c r="L89" i="9" s="1"/>
  <c r="M90" i="9" s="1"/>
  <c r="N91" i="9" s="1"/>
  <c r="O92" i="9" s="1"/>
  <c r="P93" i="9" s="1"/>
  <c r="Q94" i="9" s="1"/>
  <c r="R95" i="9" s="1"/>
  <c r="S96" i="9" s="1"/>
  <c r="T97" i="9" s="1"/>
  <c r="U98" i="9" s="1"/>
  <c r="V99" i="9" s="1"/>
  <c r="W100" i="9" s="1"/>
  <c r="X101" i="9" s="1"/>
  <c r="Y102" i="9" s="1"/>
  <c r="Z103" i="9" s="1"/>
  <c r="AC84" i="9"/>
  <c r="AA84" i="9"/>
  <c r="G85" i="9" s="1"/>
  <c r="AD85" i="9" s="1"/>
  <c r="AB84" i="9"/>
  <c r="M85" i="8"/>
  <c r="N86" i="8" s="1"/>
  <c r="O87" i="8" s="1"/>
  <c r="P88" i="8" s="1"/>
  <c r="Q89" i="8" s="1"/>
  <c r="R90" i="8" s="1"/>
  <c r="S91" i="8" s="1"/>
  <c r="T92" i="8" s="1"/>
  <c r="U93" i="8" s="1"/>
  <c r="V94" i="8" s="1"/>
  <c r="W95" i="8" s="1"/>
  <c r="X96" i="8" s="1"/>
  <c r="Y97" i="8" s="1"/>
  <c r="Z98" i="8" s="1"/>
  <c r="AA99" i="8" s="1"/>
  <c r="AB100" i="8" s="1"/>
  <c r="AC101" i="8" s="1"/>
  <c r="AD102" i="8" s="1"/>
  <c r="AE103" i="8" s="1"/>
  <c r="AH84" i="8"/>
  <c r="AF84" i="8"/>
  <c r="L85" i="8" s="1"/>
  <c r="AI85" i="8" s="1"/>
  <c r="AG84" i="8"/>
  <c r="AA74" i="1"/>
  <c r="G75" i="1" s="1"/>
  <c r="H75" i="1"/>
  <c r="I76" i="1" s="1"/>
  <c r="J77" i="1" s="1"/>
  <c r="K78" i="1" s="1"/>
  <c r="L79" i="1" s="1"/>
  <c r="M80" i="1" s="1"/>
  <c r="N81" i="1" s="1"/>
  <c r="O82" i="1" s="1"/>
  <c r="P83" i="1" s="1"/>
  <c r="Q84" i="1" s="1"/>
  <c r="R85" i="1" s="1"/>
  <c r="S86" i="1" s="1"/>
  <c r="T87" i="1" s="1"/>
  <c r="U88" i="1" s="1"/>
  <c r="V89" i="1" s="1"/>
  <c r="W90" i="1" s="1"/>
  <c r="X91" i="1" s="1"/>
  <c r="Y92" i="1" s="1"/>
  <c r="Z93" i="1" s="1"/>
  <c r="AB74" i="1"/>
  <c r="AC74" i="1"/>
  <c r="AD75" i="1" l="1"/>
  <c r="AA85" i="9"/>
  <c r="G86" i="9" s="1"/>
  <c r="H86" i="9"/>
  <c r="I87" i="9" s="1"/>
  <c r="J88" i="9" s="1"/>
  <c r="K89" i="9" s="1"/>
  <c r="L90" i="9" s="1"/>
  <c r="M91" i="9" s="1"/>
  <c r="N92" i="9" s="1"/>
  <c r="O93" i="9" s="1"/>
  <c r="P94" i="9" s="1"/>
  <c r="Q95" i="9" s="1"/>
  <c r="R96" i="9" s="1"/>
  <c r="S97" i="9" s="1"/>
  <c r="T98" i="9" s="1"/>
  <c r="U99" i="9" s="1"/>
  <c r="V100" i="9" s="1"/>
  <c r="W101" i="9" s="1"/>
  <c r="X102" i="9" s="1"/>
  <c r="Y103" i="9" s="1"/>
  <c r="Z104" i="9" s="1"/>
  <c r="AC85" i="9"/>
  <c r="AB85" i="9"/>
  <c r="M86" i="8"/>
  <c r="N87" i="8" s="1"/>
  <c r="O88" i="8" s="1"/>
  <c r="P89" i="8" s="1"/>
  <c r="Q90" i="8" s="1"/>
  <c r="R91" i="8" s="1"/>
  <c r="S92" i="8" s="1"/>
  <c r="T93" i="8" s="1"/>
  <c r="U94" i="8" s="1"/>
  <c r="V95" i="8" s="1"/>
  <c r="W96" i="8" s="1"/>
  <c r="X97" i="8" s="1"/>
  <c r="Y98" i="8" s="1"/>
  <c r="Z99" i="8" s="1"/>
  <c r="AA100" i="8" s="1"/>
  <c r="AB101" i="8" s="1"/>
  <c r="AC102" i="8" s="1"/>
  <c r="AD103" i="8" s="1"/>
  <c r="AE104" i="8" s="1"/>
  <c r="AJ85" i="8"/>
  <c r="AF85" i="8"/>
  <c r="L86" i="8" s="1"/>
  <c r="AI86" i="8" s="1"/>
  <c r="AH85" i="8"/>
  <c r="AG85" i="8"/>
  <c r="AA75" i="1"/>
  <c r="G76" i="1" s="1"/>
  <c r="H76" i="1"/>
  <c r="I77" i="1" s="1"/>
  <c r="J78" i="1" s="1"/>
  <c r="K79" i="1" s="1"/>
  <c r="L80" i="1" s="1"/>
  <c r="M81" i="1" s="1"/>
  <c r="N82" i="1" s="1"/>
  <c r="O83" i="1" s="1"/>
  <c r="P84" i="1" s="1"/>
  <c r="Q85" i="1" s="1"/>
  <c r="R86" i="1" s="1"/>
  <c r="S87" i="1" s="1"/>
  <c r="T88" i="1" s="1"/>
  <c r="U89" i="1" s="1"/>
  <c r="V90" i="1" s="1"/>
  <c r="W91" i="1" s="1"/>
  <c r="X92" i="1" s="1"/>
  <c r="Y93" i="1" s="1"/>
  <c r="Z94" i="1" s="1"/>
  <c r="AC75" i="1"/>
  <c r="AB75" i="1"/>
  <c r="AD86" i="9" l="1"/>
  <c r="AD76" i="1"/>
  <c r="AA86" i="9"/>
  <c r="G87" i="9" s="1"/>
  <c r="AC86" i="9"/>
  <c r="AB86" i="9"/>
  <c r="H87" i="9"/>
  <c r="I88" i="9" s="1"/>
  <c r="J89" i="9" s="1"/>
  <c r="K90" i="9" s="1"/>
  <c r="L91" i="9" s="1"/>
  <c r="M92" i="9" s="1"/>
  <c r="N93" i="9" s="1"/>
  <c r="O94" i="9" s="1"/>
  <c r="P95" i="9" s="1"/>
  <c r="Q96" i="9" s="1"/>
  <c r="R97" i="9" s="1"/>
  <c r="S98" i="9" s="1"/>
  <c r="T99" i="9" s="1"/>
  <c r="U100" i="9" s="1"/>
  <c r="V101" i="9" s="1"/>
  <c r="W102" i="9" s="1"/>
  <c r="X103" i="9" s="1"/>
  <c r="Y104" i="9" s="1"/>
  <c r="Z105" i="9" s="1"/>
  <c r="AG86" i="8"/>
  <c r="AF86" i="8"/>
  <c r="L87" i="8" s="1"/>
  <c r="M87" i="8"/>
  <c r="N88" i="8" s="1"/>
  <c r="O89" i="8" s="1"/>
  <c r="P90" i="8" s="1"/>
  <c r="Q91" i="8" s="1"/>
  <c r="R92" i="8" s="1"/>
  <c r="S93" i="8" s="1"/>
  <c r="T94" i="8" s="1"/>
  <c r="U95" i="8" s="1"/>
  <c r="V96" i="8" s="1"/>
  <c r="W97" i="8" s="1"/>
  <c r="X98" i="8" s="1"/>
  <c r="Y99" i="8" s="1"/>
  <c r="Z100" i="8" s="1"/>
  <c r="AA101" i="8" s="1"/>
  <c r="AB102" i="8" s="1"/>
  <c r="AC103" i="8" s="1"/>
  <c r="AD104" i="8" s="1"/>
  <c r="AE105" i="8" s="1"/>
  <c r="AJ86" i="8"/>
  <c r="AH86" i="8"/>
  <c r="AA76" i="1"/>
  <c r="G77" i="1" s="1"/>
  <c r="AC76" i="1"/>
  <c r="H77" i="1"/>
  <c r="I78" i="1" s="1"/>
  <c r="J79" i="1" s="1"/>
  <c r="K80" i="1" s="1"/>
  <c r="L81" i="1" s="1"/>
  <c r="M82" i="1" s="1"/>
  <c r="N83" i="1" s="1"/>
  <c r="O84" i="1" s="1"/>
  <c r="P85" i="1" s="1"/>
  <c r="Q86" i="1" s="1"/>
  <c r="R87" i="1" s="1"/>
  <c r="S88" i="1" s="1"/>
  <c r="T89" i="1" s="1"/>
  <c r="U90" i="1" s="1"/>
  <c r="V91" i="1" s="1"/>
  <c r="W92" i="1" s="1"/>
  <c r="X93" i="1" s="1"/>
  <c r="Y94" i="1" s="1"/>
  <c r="Z95" i="1" s="1"/>
  <c r="AB76" i="1"/>
  <c r="AD87" i="9" l="1"/>
  <c r="AD77" i="1"/>
  <c r="AI87" i="8"/>
  <c r="AJ87" i="8" s="1"/>
  <c r="H88" i="9"/>
  <c r="I89" i="9" s="1"/>
  <c r="J90" i="9" s="1"/>
  <c r="K91" i="9" s="1"/>
  <c r="L92" i="9" s="1"/>
  <c r="M93" i="9" s="1"/>
  <c r="N94" i="9" s="1"/>
  <c r="O95" i="9" s="1"/>
  <c r="P96" i="9" s="1"/>
  <c r="Q97" i="9" s="1"/>
  <c r="R98" i="9" s="1"/>
  <c r="S99" i="9" s="1"/>
  <c r="T100" i="9" s="1"/>
  <c r="U101" i="9" s="1"/>
  <c r="V102" i="9" s="1"/>
  <c r="W103" i="9" s="1"/>
  <c r="X104" i="9" s="1"/>
  <c r="Y105" i="9" s="1"/>
  <c r="Z106" i="9" s="1"/>
  <c r="AC87" i="9"/>
  <c r="AA87" i="9"/>
  <c r="G88" i="9" s="1"/>
  <c r="AD88" i="9" s="1"/>
  <c r="AB87" i="9"/>
  <c r="M88" i="8"/>
  <c r="N89" i="8" s="1"/>
  <c r="O90" i="8" s="1"/>
  <c r="P91" i="8" s="1"/>
  <c r="Q92" i="8" s="1"/>
  <c r="R93" i="8" s="1"/>
  <c r="S94" i="8" s="1"/>
  <c r="T95" i="8" s="1"/>
  <c r="U96" i="8" s="1"/>
  <c r="V97" i="8" s="1"/>
  <c r="W98" i="8" s="1"/>
  <c r="X99" i="8" s="1"/>
  <c r="Y100" i="8" s="1"/>
  <c r="Z101" i="8" s="1"/>
  <c r="AA102" i="8" s="1"/>
  <c r="AB103" i="8" s="1"/>
  <c r="AC104" i="8" s="1"/>
  <c r="AD105" i="8" s="1"/>
  <c r="AE106" i="8" s="1"/>
  <c r="AG87" i="8"/>
  <c r="AF87" i="8"/>
  <c r="L88" i="8" s="1"/>
  <c r="AI88" i="8" s="1"/>
  <c r="AH87" i="8"/>
  <c r="AA77" i="1"/>
  <c r="G78" i="1" s="1"/>
  <c r="H78" i="1"/>
  <c r="I79" i="1" s="1"/>
  <c r="J80" i="1" s="1"/>
  <c r="K81" i="1" s="1"/>
  <c r="L82" i="1" s="1"/>
  <c r="M83" i="1" s="1"/>
  <c r="N84" i="1" s="1"/>
  <c r="O85" i="1" s="1"/>
  <c r="P86" i="1" s="1"/>
  <c r="Q87" i="1" s="1"/>
  <c r="R88" i="1" s="1"/>
  <c r="S89" i="1" s="1"/>
  <c r="T90" i="1" s="1"/>
  <c r="U91" i="1" s="1"/>
  <c r="V92" i="1" s="1"/>
  <c r="W93" i="1" s="1"/>
  <c r="X94" i="1" s="1"/>
  <c r="Y95" i="1" s="1"/>
  <c r="Z96" i="1" s="1"/>
  <c r="AB77" i="1"/>
  <c r="AC77" i="1"/>
  <c r="AD78" i="1" l="1"/>
  <c r="H89" i="9"/>
  <c r="I90" i="9" s="1"/>
  <c r="J91" i="9" s="1"/>
  <c r="K92" i="9" s="1"/>
  <c r="L93" i="9" s="1"/>
  <c r="M94" i="9" s="1"/>
  <c r="N95" i="9" s="1"/>
  <c r="O96" i="9" s="1"/>
  <c r="P97" i="9" s="1"/>
  <c r="Q98" i="9" s="1"/>
  <c r="R99" i="9" s="1"/>
  <c r="S100" i="9" s="1"/>
  <c r="T101" i="9" s="1"/>
  <c r="U102" i="9" s="1"/>
  <c r="V103" i="9" s="1"/>
  <c r="W104" i="9" s="1"/>
  <c r="X105" i="9" s="1"/>
  <c r="Y106" i="9" s="1"/>
  <c r="Z107" i="9" s="1"/>
  <c r="AC88" i="9"/>
  <c r="AB88" i="9"/>
  <c r="AA88" i="9"/>
  <c r="G89" i="9" s="1"/>
  <c r="AD89" i="9" s="1"/>
  <c r="AH88" i="8"/>
  <c r="AJ88" i="8"/>
  <c r="AF88" i="8"/>
  <c r="L89" i="8" s="1"/>
  <c r="M89" i="8"/>
  <c r="N90" i="8" s="1"/>
  <c r="O91" i="8" s="1"/>
  <c r="P92" i="8" s="1"/>
  <c r="Q93" i="8" s="1"/>
  <c r="R94" i="8" s="1"/>
  <c r="S95" i="8" s="1"/>
  <c r="T96" i="8" s="1"/>
  <c r="U97" i="8" s="1"/>
  <c r="V98" i="8" s="1"/>
  <c r="W99" i="8" s="1"/>
  <c r="X100" i="8" s="1"/>
  <c r="Y101" i="8" s="1"/>
  <c r="Z102" i="8" s="1"/>
  <c r="AA103" i="8" s="1"/>
  <c r="AB104" i="8" s="1"/>
  <c r="AC105" i="8" s="1"/>
  <c r="AD106" i="8" s="1"/>
  <c r="AE107" i="8" s="1"/>
  <c r="AG88" i="8"/>
  <c r="AA78" i="1"/>
  <c r="G79" i="1" s="1"/>
  <c r="H79" i="1"/>
  <c r="I80" i="1" s="1"/>
  <c r="J81" i="1" s="1"/>
  <c r="K82" i="1" s="1"/>
  <c r="L83" i="1" s="1"/>
  <c r="M84" i="1" s="1"/>
  <c r="N85" i="1" s="1"/>
  <c r="O86" i="1" s="1"/>
  <c r="P87" i="1" s="1"/>
  <c r="Q88" i="1" s="1"/>
  <c r="R89" i="1" s="1"/>
  <c r="S90" i="1" s="1"/>
  <c r="T91" i="1" s="1"/>
  <c r="U92" i="1" s="1"/>
  <c r="V93" i="1" s="1"/>
  <c r="W94" i="1" s="1"/>
  <c r="X95" i="1" s="1"/>
  <c r="Y96" i="1" s="1"/>
  <c r="Z97" i="1" s="1"/>
  <c r="AC78" i="1"/>
  <c r="AB78" i="1"/>
  <c r="AD79" i="1" l="1"/>
  <c r="AI89" i="8"/>
  <c r="AJ89" i="8" s="1"/>
  <c r="H90" i="9"/>
  <c r="I91" i="9" s="1"/>
  <c r="J92" i="9" s="1"/>
  <c r="K93" i="9" s="1"/>
  <c r="L94" i="9" s="1"/>
  <c r="M95" i="9" s="1"/>
  <c r="N96" i="9" s="1"/>
  <c r="O97" i="9" s="1"/>
  <c r="P98" i="9" s="1"/>
  <c r="Q99" i="9" s="1"/>
  <c r="R100" i="9" s="1"/>
  <c r="S101" i="9" s="1"/>
  <c r="T102" i="9" s="1"/>
  <c r="U103" i="9" s="1"/>
  <c r="V104" i="9" s="1"/>
  <c r="W105" i="9" s="1"/>
  <c r="X106" i="9" s="1"/>
  <c r="Y107" i="9" s="1"/>
  <c r="Z108" i="9" s="1"/>
  <c r="AC89" i="9"/>
  <c r="AA89" i="9"/>
  <c r="G90" i="9" s="1"/>
  <c r="AD90" i="9" s="1"/>
  <c r="AB89" i="9"/>
  <c r="AH89" i="8"/>
  <c r="AF89" i="8"/>
  <c r="L90" i="8" s="1"/>
  <c r="M90" i="8"/>
  <c r="N91" i="8" s="1"/>
  <c r="O92" i="8" s="1"/>
  <c r="P93" i="8" s="1"/>
  <c r="Q94" i="8" s="1"/>
  <c r="R95" i="8" s="1"/>
  <c r="S96" i="8" s="1"/>
  <c r="T97" i="8" s="1"/>
  <c r="U98" i="8" s="1"/>
  <c r="V99" i="8" s="1"/>
  <c r="W100" i="8" s="1"/>
  <c r="X101" i="8" s="1"/>
  <c r="Y102" i="8" s="1"/>
  <c r="Z103" i="8" s="1"/>
  <c r="AA104" i="8" s="1"/>
  <c r="AB105" i="8" s="1"/>
  <c r="AC106" i="8" s="1"/>
  <c r="AD107" i="8" s="1"/>
  <c r="AE108" i="8" s="1"/>
  <c r="AG89" i="8"/>
  <c r="AA79" i="1"/>
  <c r="G80" i="1" s="1"/>
  <c r="AC79" i="1"/>
  <c r="AB79" i="1"/>
  <c r="H80" i="1"/>
  <c r="I81" i="1" s="1"/>
  <c r="J82" i="1" s="1"/>
  <c r="K83" i="1" s="1"/>
  <c r="L84" i="1" s="1"/>
  <c r="M85" i="1" s="1"/>
  <c r="N86" i="1" s="1"/>
  <c r="O87" i="1" s="1"/>
  <c r="P88" i="1" s="1"/>
  <c r="Q89" i="1" s="1"/>
  <c r="R90" i="1" s="1"/>
  <c r="S91" i="1" s="1"/>
  <c r="T92" i="1" s="1"/>
  <c r="U93" i="1" s="1"/>
  <c r="V94" i="1" s="1"/>
  <c r="W95" i="1" s="1"/>
  <c r="X96" i="1" s="1"/>
  <c r="Y97" i="1" s="1"/>
  <c r="Z98" i="1" s="1"/>
  <c r="AD80" i="1" l="1"/>
  <c r="AI90" i="8"/>
  <c r="AJ90" i="8" s="1"/>
  <c r="AA90" i="9"/>
  <c r="G91" i="9" s="1"/>
  <c r="AC90" i="9"/>
  <c r="H91" i="9"/>
  <c r="I92" i="9" s="1"/>
  <c r="J93" i="9" s="1"/>
  <c r="K94" i="9" s="1"/>
  <c r="L95" i="9" s="1"/>
  <c r="M96" i="9" s="1"/>
  <c r="N97" i="9" s="1"/>
  <c r="O98" i="9" s="1"/>
  <c r="P99" i="9" s="1"/>
  <c r="Q100" i="9" s="1"/>
  <c r="R101" i="9" s="1"/>
  <c r="S102" i="9" s="1"/>
  <c r="T103" i="9" s="1"/>
  <c r="U104" i="9" s="1"/>
  <c r="V105" i="9" s="1"/>
  <c r="W106" i="9" s="1"/>
  <c r="X107" i="9" s="1"/>
  <c r="Y108" i="9" s="1"/>
  <c r="Z109" i="9" s="1"/>
  <c r="AB90" i="9"/>
  <c r="M91" i="8"/>
  <c r="N92" i="8" s="1"/>
  <c r="O93" i="8" s="1"/>
  <c r="P94" i="8" s="1"/>
  <c r="Q95" i="8" s="1"/>
  <c r="R96" i="8" s="1"/>
  <c r="S97" i="8" s="1"/>
  <c r="T98" i="8" s="1"/>
  <c r="U99" i="8" s="1"/>
  <c r="V100" i="8" s="1"/>
  <c r="W101" i="8" s="1"/>
  <c r="X102" i="8" s="1"/>
  <c r="Y103" i="8" s="1"/>
  <c r="Z104" i="8" s="1"/>
  <c r="AA105" i="8" s="1"/>
  <c r="AB106" i="8" s="1"/>
  <c r="AC107" i="8" s="1"/>
  <c r="AD108" i="8" s="1"/>
  <c r="AE109" i="8" s="1"/>
  <c r="AF90" i="8"/>
  <c r="L91" i="8" s="1"/>
  <c r="AI91" i="8" s="1"/>
  <c r="AH90" i="8"/>
  <c r="AG90" i="8"/>
  <c r="AA80" i="1"/>
  <c r="G81" i="1" s="1"/>
  <c r="H81" i="1"/>
  <c r="I82" i="1" s="1"/>
  <c r="J83" i="1" s="1"/>
  <c r="K84" i="1" s="1"/>
  <c r="L85" i="1" s="1"/>
  <c r="M86" i="1" s="1"/>
  <c r="N87" i="1" s="1"/>
  <c r="O88" i="1" s="1"/>
  <c r="P89" i="1" s="1"/>
  <c r="Q90" i="1" s="1"/>
  <c r="R91" i="1" s="1"/>
  <c r="S92" i="1" s="1"/>
  <c r="T93" i="1" s="1"/>
  <c r="U94" i="1" s="1"/>
  <c r="V95" i="1" s="1"/>
  <c r="W96" i="1" s="1"/>
  <c r="X97" i="1" s="1"/>
  <c r="Y98" i="1" s="1"/>
  <c r="Z99" i="1" s="1"/>
  <c r="AC80" i="1"/>
  <c r="AB80" i="1"/>
  <c r="AD91" i="9" l="1"/>
  <c r="AD81" i="1"/>
  <c r="AC91" i="9"/>
  <c r="H92" i="9"/>
  <c r="I93" i="9" s="1"/>
  <c r="J94" i="9" s="1"/>
  <c r="K95" i="9" s="1"/>
  <c r="L96" i="9" s="1"/>
  <c r="M97" i="9" s="1"/>
  <c r="N98" i="9" s="1"/>
  <c r="O99" i="9" s="1"/>
  <c r="P100" i="9" s="1"/>
  <c r="Q101" i="9" s="1"/>
  <c r="R102" i="9" s="1"/>
  <c r="S103" i="9" s="1"/>
  <c r="T104" i="9" s="1"/>
  <c r="U105" i="9" s="1"/>
  <c r="V106" i="9" s="1"/>
  <c r="W107" i="9" s="1"/>
  <c r="X108" i="9" s="1"/>
  <c r="Y109" i="9" s="1"/>
  <c r="Z110" i="9" s="1"/>
  <c r="AA91" i="9"/>
  <c r="G92" i="9" s="1"/>
  <c r="AD92" i="9" s="1"/>
  <c r="AB91" i="9"/>
  <c r="M92" i="8"/>
  <c r="N93" i="8" s="1"/>
  <c r="O94" i="8" s="1"/>
  <c r="P95" i="8" s="1"/>
  <c r="Q96" i="8" s="1"/>
  <c r="R97" i="8" s="1"/>
  <c r="S98" i="8" s="1"/>
  <c r="T99" i="8" s="1"/>
  <c r="U100" i="8" s="1"/>
  <c r="V101" i="8" s="1"/>
  <c r="W102" i="8" s="1"/>
  <c r="X103" i="8" s="1"/>
  <c r="Y104" i="8" s="1"/>
  <c r="Z105" i="8" s="1"/>
  <c r="AA106" i="8" s="1"/>
  <c r="AB107" i="8" s="1"/>
  <c r="AC108" i="8" s="1"/>
  <c r="AD109" i="8" s="1"/>
  <c r="AE110" i="8" s="1"/>
  <c r="AG91" i="8"/>
  <c r="AF91" i="8"/>
  <c r="L92" i="8" s="1"/>
  <c r="AI92" i="8" s="1"/>
  <c r="AJ91" i="8"/>
  <c r="AH91" i="8"/>
  <c r="AA81" i="1"/>
  <c r="G82" i="1" s="1"/>
  <c r="H82" i="1"/>
  <c r="I83" i="1" s="1"/>
  <c r="J84" i="1" s="1"/>
  <c r="K85" i="1" s="1"/>
  <c r="L86" i="1" s="1"/>
  <c r="M87" i="1" s="1"/>
  <c r="N88" i="1" s="1"/>
  <c r="O89" i="1" s="1"/>
  <c r="P90" i="1" s="1"/>
  <c r="Q91" i="1" s="1"/>
  <c r="R92" i="1" s="1"/>
  <c r="S93" i="1" s="1"/>
  <c r="T94" i="1" s="1"/>
  <c r="U95" i="1" s="1"/>
  <c r="V96" i="1" s="1"/>
  <c r="W97" i="1" s="1"/>
  <c r="X98" i="1" s="1"/>
  <c r="Y99" i="1" s="1"/>
  <c r="Z100" i="1" s="1"/>
  <c r="AC81" i="1"/>
  <c r="AB81" i="1"/>
  <c r="AD82" i="1" l="1"/>
  <c r="AC92" i="9"/>
  <c r="AB92" i="9"/>
  <c r="AA92" i="9"/>
  <c r="G93" i="9" s="1"/>
  <c r="H93" i="9"/>
  <c r="I94" i="9" s="1"/>
  <c r="J95" i="9" s="1"/>
  <c r="K96" i="9" s="1"/>
  <c r="L97" i="9" s="1"/>
  <c r="M98" i="9" s="1"/>
  <c r="N99" i="9" s="1"/>
  <c r="O100" i="9" s="1"/>
  <c r="P101" i="9" s="1"/>
  <c r="Q102" i="9" s="1"/>
  <c r="R103" i="9" s="1"/>
  <c r="S104" i="9" s="1"/>
  <c r="T105" i="9" s="1"/>
  <c r="U106" i="9" s="1"/>
  <c r="V107" i="9" s="1"/>
  <c r="W108" i="9" s="1"/>
  <c r="X109" i="9" s="1"/>
  <c r="Y110" i="9" s="1"/>
  <c r="Z111" i="9" s="1"/>
  <c r="M93" i="8"/>
  <c r="N94" i="8" s="1"/>
  <c r="O95" i="8" s="1"/>
  <c r="P96" i="8" s="1"/>
  <c r="Q97" i="8" s="1"/>
  <c r="R98" i="8" s="1"/>
  <c r="S99" i="8" s="1"/>
  <c r="T100" i="8" s="1"/>
  <c r="U101" i="8" s="1"/>
  <c r="V102" i="8" s="1"/>
  <c r="W103" i="8" s="1"/>
  <c r="X104" i="8" s="1"/>
  <c r="Y105" i="8" s="1"/>
  <c r="Z106" i="8" s="1"/>
  <c r="AA107" i="8" s="1"/>
  <c r="AB108" i="8" s="1"/>
  <c r="AC109" i="8" s="1"/>
  <c r="AD110" i="8" s="1"/>
  <c r="AE111" i="8" s="1"/>
  <c r="AH92" i="8"/>
  <c r="AG92" i="8"/>
  <c r="AF92" i="8"/>
  <c r="L93" i="8" s="1"/>
  <c r="AI93" i="8" s="1"/>
  <c r="AJ92" i="8"/>
  <c r="AA82" i="1"/>
  <c r="G83" i="1" s="1"/>
  <c r="AC82" i="1"/>
  <c r="H83" i="1"/>
  <c r="I84" i="1" s="1"/>
  <c r="J85" i="1" s="1"/>
  <c r="K86" i="1" s="1"/>
  <c r="L87" i="1" s="1"/>
  <c r="M88" i="1" s="1"/>
  <c r="N89" i="1" s="1"/>
  <c r="O90" i="1" s="1"/>
  <c r="P91" i="1" s="1"/>
  <c r="Q92" i="1" s="1"/>
  <c r="R93" i="1" s="1"/>
  <c r="S94" i="1" s="1"/>
  <c r="T95" i="1" s="1"/>
  <c r="U96" i="1" s="1"/>
  <c r="V97" i="1" s="1"/>
  <c r="W98" i="1" s="1"/>
  <c r="X99" i="1" s="1"/>
  <c r="Y100" i="1" s="1"/>
  <c r="Z101" i="1" s="1"/>
  <c r="AB82" i="1"/>
  <c r="AD93" i="9" l="1"/>
  <c r="AD83" i="1"/>
  <c r="H94" i="9"/>
  <c r="I95" i="9" s="1"/>
  <c r="J96" i="9" s="1"/>
  <c r="K97" i="9" s="1"/>
  <c r="L98" i="9" s="1"/>
  <c r="M99" i="9" s="1"/>
  <c r="N100" i="9" s="1"/>
  <c r="O101" i="9" s="1"/>
  <c r="P102" i="9" s="1"/>
  <c r="Q103" i="9" s="1"/>
  <c r="R104" i="9" s="1"/>
  <c r="S105" i="9" s="1"/>
  <c r="T106" i="9" s="1"/>
  <c r="U107" i="9" s="1"/>
  <c r="V108" i="9" s="1"/>
  <c r="W109" i="9" s="1"/>
  <c r="X110" i="9" s="1"/>
  <c r="Y111" i="9" s="1"/>
  <c r="Z112" i="9" s="1"/>
  <c r="AC93" i="9"/>
  <c r="AA93" i="9"/>
  <c r="G94" i="9" s="1"/>
  <c r="AD94" i="9" s="1"/>
  <c r="AB93" i="9"/>
  <c r="AF93" i="8"/>
  <c r="L94" i="8" s="1"/>
  <c r="AH93" i="8"/>
  <c r="M94" i="8"/>
  <c r="N95" i="8" s="1"/>
  <c r="O96" i="8" s="1"/>
  <c r="P97" i="8" s="1"/>
  <c r="Q98" i="8" s="1"/>
  <c r="R99" i="8" s="1"/>
  <c r="S100" i="8" s="1"/>
  <c r="T101" i="8" s="1"/>
  <c r="U102" i="8" s="1"/>
  <c r="V103" i="8" s="1"/>
  <c r="W104" i="8" s="1"/>
  <c r="X105" i="8" s="1"/>
  <c r="Y106" i="8" s="1"/>
  <c r="Z107" i="8" s="1"/>
  <c r="AA108" i="8" s="1"/>
  <c r="AB109" i="8" s="1"/>
  <c r="AC110" i="8" s="1"/>
  <c r="AD111" i="8" s="1"/>
  <c r="AE112" i="8" s="1"/>
  <c r="AJ93" i="8"/>
  <c r="AG93" i="8"/>
  <c r="AA83" i="1"/>
  <c r="G84" i="1" s="1"/>
  <c r="H84" i="1"/>
  <c r="I85" i="1" s="1"/>
  <c r="J86" i="1" s="1"/>
  <c r="K87" i="1" s="1"/>
  <c r="L88" i="1" s="1"/>
  <c r="M89" i="1" s="1"/>
  <c r="N90" i="1" s="1"/>
  <c r="O91" i="1" s="1"/>
  <c r="P92" i="1" s="1"/>
  <c r="Q93" i="1" s="1"/>
  <c r="R94" i="1" s="1"/>
  <c r="S95" i="1" s="1"/>
  <c r="T96" i="1" s="1"/>
  <c r="U97" i="1" s="1"/>
  <c r="V98" i="1" s="1"/>
  <c r="W99" i="1" s="1"/>
  <c r="X100" i="1" s="1"/>
  <c r="Y101" i="1" s="1"/>
  <c r="Z102" i="1" s="1"/>
  <c r="AC83" i="1"/>
  <c r="AB83" i="1"/>
  <c r="AD84" i="1" l="1"/>
  <c r="AI94" i="8"/>
  <c r="AJ94" i="8" s="1"/>
  <c r="AC94" i="9"/>
  <c r="AB94" i="9"/>
  <c r="AA94" i="9"/>
  <c r="G95" i="9" s="1"/>
  <c r="AD95" i="9" s="1"/>
  <c r="H95" i="9"/>
  <c r="I96" i="9" s="1"/>
  <c r="J97" i="9" s="1"/>
  <c r="K98" i="9" s="1"/>
  <c r="L99" i="9" s="1"/>
  <c r="M100" i="9" s="1"/>
  <c r="N101" i="9" s="1"/>
  <c r="O102" i="9" s="1"/>
  <c r="P103" i="9" s="1"/>
  <c r="Q104" i="9" s="1"/>
  <c r="R105" i="9" s="1"/>
  <c r="S106" i="9" s="1"/>
  <c r="T107" i="9" s="1"/>
  <c r="U108" i="9" s="1"/>
  <c r="V109" i="9" s="1"/>
  <c r="W110" i="9" s="1"/>
  <c r="X111" i="9" s="1"/>
  <c r="Y112" i="9" s="1"/>
  <c r="Z113" i="9" s="1"/>
  <c r="AF94" i="8"/>
  <c r="L95" i="8" s="1"/>
  <c r="M95" i="8"/>
  <c r="N96" i="8" s="1"/>
  <c r="O97" i="8" s="1"/>
  <c r="P98" i="8" s="1"/>
  <c r="Q99" i="8" s="1"/>
  <c r="R100" i="8" s="1"/>
  <c r="S101" i="8" s="1"/>
  <c r="T102" i="8" s="1"/>
  <c r="U103" i="8" s="1"/>
  <c r="V104" i="8" s="1"/>
  <c r="W105" i="8" s="1"/>
  <c r="X106" i="8" s="1"/>
  <c r="Y107" i="8" s="1"/>
  <c r="Z108" i="8" s="1"/>
  <c r="AA109" i="8" s="1"/>
  <c r="AB110" i="8" s="1"/>
  <c r="AC111" i="8" s="1"/>
  <c r="AD112" i="8" s="1"/>
  <c r="AE113" i="8" s="1"/>
  <c r="AH94" i="8"/>
  <c r="AG94" i="8"/>
  <c r="AA84" i="1"/>
  <c r="G85" i="1" s="1"/>
  <c r="H85" i="1"/>
  <c r="I86" i="1" s="1"/>
  <c r="J87" i="1" s="1"/>
  <c r="K88" i="1" s="1"/>
  <c r="L89" i="1" s="1"/>
  <c r="M90" i="1" s="1"/>
  <c r="N91" i="1" s="1"/>
  <c r="O92" i="1" s="1"/>
  <c r="P93" i="1" s="1"/>
  <c r="Q94" i="1" s="1"/>
  <c r="R95" i="1" s="1"/>
  <c r="S96" i="1" s="1"/>
  <c r="T97" i="1" s="1"/>
  <c r="U98" i="1" s="1"/>
  <c r="V99" i="1" s="1"/>
  <c r="W100" i="1" s="1"/>
  <c r="X101" i="1" s="1"/>
  <c r="Y102" i="1" s="1"/>
  <c r="Z103" i="1" s="1"/>
  <c r="AB84" i="1"/>
  <c r="AC84" i="1"/>
  <c r="AD85" i="1" l="1"/>
  <c r="AI95" i="8"/>
  <c r="AJ95" i="8" s="1"/>
  <c r="H96" i="9"/>
  <c r="I97" i="9" s="1"/>
  <c r="J98" i="9" s="1"/>
  <c r="K99" i="9" s="1"/>
  <c r="L100" i="9" s="1"/>
  <c r="M101" i="9" s="1"/>
  <c r="N102" i="9" s="1"/>
  <c r="O103" i="9" s="1"/>
  <c r="P104" i="9" s="1"/>
  <c r="Q105" i="9" s="1"/>
  <c r="R106" i="9" s="1"/>
  <c r="S107" i="9" s="1"/>
  <c r="T108" i="9" s="1"/>
  <c r="U109" i="9" s="1"/>
  <c r="V110" i="9" s="1"/>
  <c r="W111" i="9" s="1"/>
  <c r="X112" i="9" s="1"/>
  <c r="Y113" i="9" s="1"/>
  <c r="Z114" i="9" s="1"/>
  <c r="AC95" i="9"/>
  <c r="AB95" i="9"/>
  <c r="AA95" i="9"/>
  <c r="G96" i="9" s="1"/>
  <c r="AD96" i="9" s="1"/>
  <c r="AH95" i="8"/>
  <c r="AG95" i="8"/>
  <c r="AF95" i="8"/>
  <c r="L96" i="8" s="1"/>
  <c r="M96" i="8"/>
  <c r="N97" i="8" s="1"/>
  <c r="O98" i="8" s="1"/>
  <c r="P99" i="8" s="1"/>
  <c r="Q100" i="8" s="1"/>
  <c r="R101" i="8" s="1"/>
  <c r="S102" i="8" s="1"/>
  <c r="T103" i="8" s="1"/>
  <c r="U104" i="8" s="1"/>
  <c r="V105" i="8" s="1"/>
  <c r="W106" i="8" s="1"/>
  <c r="X107" i="8" s="1"/>
  <c r="Y108" i="8" s="1"/>
  <c r="Z109" i="8" s="1"/>
  <c r="AA110" i="8" s="1"/>
  <c r="AB111" i="8" s="1"/>
  <c r="AC112" i="8" s="1"/>
  <c r="AD113" i="8" s="1"/>
  <c r="AE114" i="8" s="1"/>
  <c r="AA85" i="1"/>
  <c r="G86" i="1" s="1"/>
  <c r="H86" i="1"/>
  <c r="I87" i="1" s="1"/>
  <c r="J88" i="1" s="1"/>
  <c r="K89" i="1" s="1"/>
  <c r="L90" i="1" s="1"/>
  <c r="M91" i="1" s="1"/>
  <c r="N92" i="1" s="1"/>
  <c r="O93" i="1" s="1"/>
  <c r="P94" i="1" s="1"/>
  <c r="Q95" i="1" s="1"/>
  <c r="R96" i="1" s="1"/>
  <c r="S97" i="1" s="1"/>
  <c r="T98" i="1" s="1"/>
  <c r="U99" i="1" s="1"/>
  <c r="V100" i="1" s="1"/>
  <c r="W101" i="1" s="1"/>
  <c r="X102" i="1" s="1"/>
  <c r="Y103" i="1" s="1"/>
  <c r="Z104" i="1" s="1"/>
  <c r="AB85" i="1"/>
  <c r="AC85" i="1"/>
  <c r="AD86" i="1" l="1"/>
  <c r="AI96" i="8"/>
  <c r="AJ96" i="8" s="1"/>
  <c r="AC96" i="9"/>
  <c r="AA96" i="9"/>
  <c r="G97" i="9" s="1"/>
  <c r="H97" i="9"/>
  <c r="I98" i="9" s="1"/>
  <c r="J99" i="9" s="1"/>
  <c r="K100" i="9" s="1"/>
  <c r="L101" i="9" s="1"/>
  <c r="M102" i="9" s="1"/>
  <c r="N103" i="9" s="1"/>
  <c r="O104" i="9" s="1"/>
  <c r="P105" i="9" s="1"/>
  <c r="Q106" i="9" s="1"/>
  <c r="R107" i="9" s="1"/>
  <c r="S108" i="9" s="1"/>
  <c r="T109" i="9" s="1"/>
  <c r="U110" i="9" s="1"/>
  <c r="V111" i="9" s="1"/>
  <c r="W112" i="9" s="1"/>
  <c r="X113" i="9" s="1"/>
  <c r="Y114" i="9" s="1"/>
  <c r="Z115" i="9" s="1"/>
  <c r="AB96" i="9"/>
  <c r="M97" i="8"/>
  <c r="N98" i="8" s="1"/>
  <c r="O99" i="8" s="1"/>
  <c r="P100" i="8" s="1"/>
  <c r="Q101" i="8" s="1"/>
  <c r="R102" i="8" s="1"/>
  <c r="S103" i="8" s="1"/>
  <c r="T104" i="8" s="1"/>
  <c r="U105" i="8" s="1"/>
  <c r="V106" i="8" s="1"/>
  <c r="W107" i="8" s="1"/>
  <c r="X108" i="8" s="1"/>
  <c r="Y109" i="8" s="1"/>
  <c r="Z110" i="8" s="1"/>
  <c r="AA111" i="8" s="1"/>
  <c r="AB112" i="8" s="1"/>
  <c r="AC113" i="8" s="1"/>
  <c r="AD114" i="8" s="1"/>
  <c r="AE115" i="8" s="1"/>
  <c r="AH96" i="8"/>
  <c r="AF96" i="8"/>
  <c r="L97" i="8" s="1"/>
  <c r="AI97" i="8" s="1"/>
  <c r="AG96" i="8"/>
  <c r="AA86" i="1"/>
  <c r="G87" i="1" s="1"/>
  <c r="H87" i="1"/>
  <c r="I88" i="1" s="1"/>
  <c r="J89" i="1" s="1"/>
  <c r="K90" i="1" s="1"/>
  <c r="L91" i="1" s="1"/>
  <c r="M92" i="1" s="1"/>
  <c r="N93" i="1" s="1"/>
  <c r="O94" i="1" s="1"/>
  <c r="P95" i="1" s="1"/>
  <c r="Q96" i="1" s="1"/>
  <c r="R97" i="1" s="1"/>
  <c r="S98" i="1" s="1"/>
  <c r="T99" i="1" s="1"/>
  <c r="U100" i="1" s="1"/>
  <c r="V101" i="1" s="1"/>
  <c r="W102" i="1" s="1"/>
  <c r="X103" i="1" s="1"/>
  <c r="Y104" i="1" s="1"/>
  <c r="Z105" i="1" s="1"/>
  <c r="AB86" i="1"/>
  <c r="AC86" i="1"/>
  <c r="AD97" i="9" l="1"/>
  <c r="AD87" i="1"/>
  <c r="H98" i="9"/>
  <c r="I99" i="9" s="1"/>
  <c r="J100" i="9" s="1"/>
  <c r="K101" i="9" s="1"/>
  <c r="L102" i="9" s="1"/>
  <c r="M103" i="9" s="1"/>
  <c r="N104" i="9" s="1"/>
  <c r="O105" i="9" s="1"/>
  <c r="P106" i="9" s="1"/>
  <c r="Q107" i="9" s="1"/>
  <c r="R108" i="9" s="1"/>
  <c r="S109" i="9" s="1"/>
  <c r="T110" i="9" s="1"/>
  <c r="U111" i="9" s="1"/>
  <c r="V112" i="9" s="1"/>
  <c r="W113" i="9" s="1"/>
  <c r="X114" i="9" s="1"/>
  <c r="Y115" i="9" s="1"/>
  <c r="Z116" i="9" s="1"/>
  <c r="AC97" i="9"/>
  <c r="AA97" i="9"/>
  <c r="G98" i="9" s="1"/>
  <c r="AD98" i="9" s="1"/>
  <c r="AB97" i="9"/>
  <c r="M98" i="8"/>
  <c r="N99" i="8" s="1"/>
  <c r="O100" i="8" s="1"/>
  <c r="P101" i="8" s="1"/>
  <c r="Q102" i="8" s="1"/>
  <c r="R103" i="8" s="1"/>
  <c r="S104" i="8" s="1"/>
  <c r="T105" i="8" s="1"/>
  <c r="U106" i="8" s="1"/>
  <c r="V107" i="8" s="1"/>
  <c r="W108" i="8" s="1"/>
  <c r="X109" i="8" s="1"/>
  <c r="Y110" i="8" s="1"/>
  <c r="Z111" i="8" s="1"/>
  <c r="AA112" i="8" s="1"/>
  <c r="AB113" i="8" s="1"/>
  <c r="AC114" i="8" s="1"/>
  <c r="AD115" i="8" s="1"/>
  <c r="AE116" i="8" s="1"/>
  <c r="AJ97" i="8"/>
  <c r="AH97" i="8"/>
  <c r="AF97" i="8"/>
  <c r="L98" i="8" s="1"/>
  <c r="AI98" i="8" s="1"/>
  <c r="AG97" i="8"/>
  <c r="AA87" i="1"/>
  <c r="G88" i="1" s="1"/>
  <c r="H88" i="1"/>
  <c r="I89" i="1" s="1"/>
  <c r="J90" i="1" s="1"/>
  <c r="K91" i="1" s="1"/>
  <c r="L92" i="1" s="1"/>
  <c r="M93" i="1" s="1"/>
  <c r="N94" i="1" s="1"/>
  <c r="O95" i="1" s="1"/>
  <c r="P96" i="1" s="1"/>
  <c r="Q97" i="1" s="1"/>
  <c r="R98" i="1" s="1"/>
  <c r="S99" i="1" s="1"/>
  <c r="T100" i="1" s="1"/>
  <c r="U101" i="1" s="1"/>
  <c r="V102" i="1" s="1"/>
  <c r="W103" i="1" s="1"/>
  <c r="X104" i="1" s="1"/>
  <c r="Y105" i="1" s="1"/>
  <c r="Z106" i="1" s="1"/>
  <c r="AB87" i="1"/>
  <c r="AC87" i="1"/>
  <c r="AD88" i="1" l="1"/>
  <c r="AC98" i="9"/>
  <c r="H99" i="9"/>
  <c r="I100" i="9" s="1"/>
  <c r="J101" i="9" s="1"/>
  <c r="K102" i="9" s="1"/>
  <c r="L103" i="9" s="1"/>
  <c r="M104" i="9" s="1"/>
  <c r="N105" i="9" s="1"/>
  <c r="O106" i="9" s="1"/>
  <c r="P107" i="9" s="1"/>
  <c r="Q108" i="9" s="1"/>
  <c r="R109" i="9" s="1"/>
  <c r="S110" i="9" s="1"/>
  <c r="T111" i="9" s="1"/>
  <c r="U112" i="9" s="1"/>
  <c r="V113" i="9" s="1"/>
  <c r="W114" i="9" s="1"/>
  <c r="X115" i="9" s="1"/>
  <c r="Y116" i="9" s="1"/>
  <c r="Z117" i="9" s="1"/>
  <c r="AA98" i="9"/>
  <c r="G99" i="9" s="1"/>
  <c r="AD99" i="9" s="1"/>
  <c r="AB98" i="9"/>
  <c r="AF98" i="8"/>
  <c r="L99" i="8" s="1"/>
  <c r="M99" i="8"/>
  <c r="N100" i="8" s="1"/>
  <c r="O101" i="8" s="1"/>
  <c r="P102" i="8" s="1"/>
  <c r="Q103" i="8" s="1"/>
  <c r="R104" i="8" s="1"/>
  <c r="S105" i="8" s="1"/>
  <c r="T106" i="8" s="1"/>
  <c r="U107" i="8" s="1"/>
  <c r="V108" i="8" s="1"/>
  <c r="W109" i="8" s="1"/>
  <c r="X110" i="8" s="1"/>
  <c r="Y111" i="8" s="1"/>
  <c r="Z112" i="8" s="1"/>
  <c r="AA113" i="8" s="1"/>
  <c r="AB114" i="8" s="1"/>
  <c r="AC115" i="8" s="1"/>
  <c r="AD116" i="8" s="1"/>
  <c r="AE117" i="8" s="1"/>
  <c r="AJ98" i="8"/>
  <c r="AH98" i="8"/>
  <c r="AG98" i="8"/>
  <c r="AA88" i="1"/>
  <c r="G89" i="1" s="1"/>
  <c r="AC88" i="1"/>
  <c r="AB88" i="1"/>
  <c r="H89" i="1"/>
  <c r="I90" i="1" s="1"/>
  <c r="J91" i="1" s="1"/>
  <c r="K92" i="1" s="1"/>
  <c r="L93" i="1" s="1"/>
  <c r="M94" i="1" s="1"/>
  <c r="N95" i="1" s="1"/>
  <c r="O96" i="1" s="1"/>
  <c r="P97" i="1" s="1"/>
  <c r="Q98" i="1" s="1"/>
  <c r="R99" i="1" s="1"/>
  <c r="S100" i="1" s="1"/>
  <c r="T101" i="1" s="1"/>
  <c r="U102" i="1" s="1"/>
  <c r="V103" i="1" s="1"/>
  <c r="W104" i="1" s="1"/>
  <c r="X105" i="1" s="1"/>
  <c r="Y106" i="1" s="1"/>
  <c r="Z107" i="1" s="1"/>
  <c r="AD89" i="1" l="1"/>
  <c r="AI99" i="8"/>
  <c r="AJ99" i="8" s="1"/>
  <c r="H100" i="9"/>
  <c r="I101" i="9" s="1"/>
  <c r="J102" i="9" s="1"/>
  <c r="K103" i="9" s="1"/>
  <c r="L104" i="9" s="1"/>
  <c r="M105" i="9" s="1"/>
  <c r="N106" i="9" s="1"/>
  <c r="O107" i="9" s="1"/>
  <c r="P108" i="9" s="1"/>
  <c r="Q109" i="9" s="1"/>
  <c r="R110" i="9" s="1"/>
  <c r="S111" i="9" s="1"/>
  <c r="T112" i="9" s="1"/>
  <c r="U113" i="9" s="1"/>
  <c r="V114" i="9" s="1"/>
  <c r="W115" i="9" s="1"/>
  <c r="X116" i="9" s="1"/>
  <c r="Y117" i="9" s="1"/>
  <c r="Z118" i="9" s="1"/>
  <c r="AC99" i="9"/>
  <c r="AA99" i="9"/>
  <c r="G100" i="9" s="1"/>
  <c r="AD100" i="9" s="1"/>
  <c r="AB99" i="9"/>
  <c r="AH99" i="8"/>
  <c r="AF99" i="8"/>
  <c r="L100" i="8" s="1"/>
  <c r="M100" i="8"/>
  <c r="N101" i="8" s="1"/>
  <c r="O102" i="8" s="1"/>
  <c r="P103" i="8" s="1"/>
  <c r="Q104" i="8" s="1"/>
  <c r="R105" i="8" s="1"/>
  <c r="S106" i="8" s="1"/>
  <c r="T107" i="8" s="1"/>
  <c r="U108" i="8" s="1"/>
  <c r="V109" i="8" s="1"/>
  <c r="W110" i="8" s="1"/>
  <c r="X111" i="8" s="1"/>
  <c r="Y112" i="8" s="1"/>
  <c r="Z113" i="8" s="1"/>
  <c r="AA114" i="8" s="1"/>
  <c r="AB115" i="8" s="1"/>
  <c r="AC116" i="8" s="1"/>
  <c r="AD117" i="8" s="1"/>
  <c r="AE118" i="8" s="1"/>
  <c r="AG99" i="8"/>
  <c r="AA89" i="1"/>
  <c r="G90" i="1" s="1"/>
  <c r="AC89" i="1"/>
  <c r="H90" i="1"/>
  <c r="I91" i="1" s="1"/>
  <c r="J92" i="1" s="1"/>
  <c r="K93" i="1" s="1"/>
  <c r="L94" i="1" s="1"/>
  <c r="M95" i="1" s="1"/>
  <c r="N96" i="1" s="1"/>
  <c r="O97" i="1" s="1"/>
  <c r="P98" i="1" s="1"/>
  <c r="Q99" i="1" s="1"/>
  <c r="R100" i="1" s="1"/>
  <c r="S101" i="1" s="1"/>
  <c r="T102" i="1" s="1"/>
  <c r="U103" i="1" s="1"/>
  <c r="V104" i="1" s="1"/>
  <c r="W105" i="1" s="1"/>
  <c r="X106" i="1" s="1"/>
  <c r="Y107" i="1" s="1"/>
  <c r="Z108" i="1" s="1"/>
  <c r="AB89" i="1"/>
  <c r="AD90" i="1" l="1"/>
  <c r="AI100" i="8"/>
  <c r="AJ100" i="8" s="1"/>
  <c r="H101" i="9"/>
  <c r="I102" i="9" s="1"/>
  <c r="J103" i="9" s="1"/>
  <c r="K104" i="9" s="1"/>
  <c r="L105" i="9" s="1"/>
  <c r="M106" i="9" s="1"/>
  <c r="N107" i="9" s="1"/>
  <c r="O108" i="9" s="1"/>
  <c r="P109" i="9" s="1"/>
  <c r="Q110" i="9" s="1"/>
  <c r="R111" i="9" s="1"/>
  <c r="S112" i="9" s="1"/>
  <c r="T113" i="9" s="1"/>
  <c r="U114" i="9" s="1"/>
  <c r="V115" i="9" s="1"/>
  <c r="W116" i="9" s="1"/>
  <c r="X117" i="9" s="1"/>
  <c r="Y118" i="9" s="1"/>
  <c r="Z119" i="9" s="1"/>
  <c r="AB100" i="9"/>
  <c r="AA100" i="9"/>
  <c r="G101" i="9" s="1"/>
  <c r="AD101" i="9" s="1"/>
  <c r="AC100" i="9"/>
  <c r="AH100" i="8"/>
  <c r="AF100" i="8"/>
  <c r="L101" i="8" s="1"/>
  <c r="M101" i="8"/>
  <c r="N102" i="8" s="1"/>
  <c r="O103" i="8" s="1"/>
  <c r="P104" i="8" s="1"/>
  <c r="Q105" i="8" s="1"/>
  <c r="R106" i="8" s="1"/>
  <c r="S107" i="8" s="1"/>
  <c r="T108" i="8" s="1"/>
  <c r="U109" i="8" s="1"/>
  <c r="V110" i="8" s="1"/>
  <c r="W111" i="8" s="1"/>
  <c r="X112" i="8" s="1"/>
  <c r="Y113" i="8" s="1"/>
  <c r="Z114" i="8" s="1"/>
  <c r="AA115" i="8" s="1"/>
  <c r="AB116" i="8" s="1"/>
  <c r="AC117" i="8" s="1"/>
  <c r="AD118" i="8" s="1"/>
  <c r="AE119" i="8" s="1"/>
  <c r="AG100" i="8"/>
  <c r="AA90" i="1"/>
  <c r="G91" i="1" s="1"/>
  <c r="H91" i="1"/>
  <c r="I92" i="1" s="1"/>
  <c r="J93" i="1" s="1"/>
  <c r="K94" i="1" s="1"/>
  <c r="L95" i="1" s="1"/>
  <c r="M96" i="1" s="1"/>
  <c r="N97" i="1" s="1"/>
  <c r="O98" i="1" s="1"/>
  <c r="P99" i="1" s="1"/>
  <c r="Q100" i="1" s="1"/>
  <c r="R101" i="1" s="1"/>
  <c r="S102" i="1" s="1"/>
  <c r="T103" i="1" s="1"/>
  <c r="U104" i="1" s="1"/>
  <c r="V105" i="1" s="1"/>
  <c r="W106" i="1" s="1"/>
  <c r="X107" i="1" s="1"/>
  <c r="Y108" i="1" s="1"/>
  <c r="Z109" i="1" s="1"/>
  <c r="AB90" i="1"/>
  <c r="AC90" i="1"/>
  <c r="AD91" i="1" l="1"/>
  <c r="AI101" i="8"/>
  <c r="AA101" i="9"/>
  <c r="G102" i="9" s="1"/>
  <c r="H102" i="9"/>
  <c r="I103" i="9" s="1"/>
  <c r="J104" i="9" s="1"/>
  <c r="K105" i="9" s="1"/>
  <c r="L106" i="9" s="1"/>
  <c r="M107" i="9" s="1"/>
  <c r="N108" i="9" s="1"/>
  <c r="O109" i="9" s="1"/>
  <c r="P110" i="9" s="1"/>
  <c r="Q111" i="9" s="1"/>
  <c r="R112" i="9" s="1"/>
  <c r="S113" i="9" s="1"/>
  <c r="T114" i="9" s="1"/>
  <c r="U115" i="9" s="1"/>
  <c r="V116" i="9" s="1"/>
  <c r="W117" i="9" s="1"/>
  <c r="X118" i="9" s="1"/>
  <c r="Y119" i="9" s="1"/>
  <c r="Z120" i="9" s="1"/>
  <c r="AC101" i="9"/>
  <c r="AB101" i="9"/>
  <c r="AF101" i="8"/>
  <c r="L102" i="8" s="1"/>
  <c r="AH101" i="8"/>
  <c r="M102" i="8"/>
  <c r="N103" i="8" s="1"/>
  <c r="O104" i="8" s="1"/>
  <c r="P105" i="8" s="1"/>
  <c r="Q106" i="8" s="1"/>
  <c r="R107" i="8" s="1"/>
  <c r="S108" i="8" s="1"/>
  <c r="T109" i="8" s="1"/>
  <c r="U110" i="8" s="1"/>
  <c r="V111" i="8" s="1"/>
  <c r="W112" i="8" s="1"/>
  <c r="X113" i="8" s="1"/>
  <c r="Y114" i="8" s="1"/>
  <c r="Z115" i="8" s="1"/>
  <c r="AA116" i="8" s="1"/>
  <c r="AB117" i="8" s="1"/>
  <c r="AC118" i="8" s="1"/>
  <c r="AD119" i="8" s="1"/>
  <c r="AE120" i="8" s="1"/>
  <c r="AJ101" i="8"/>
  <c r="AG101" i="8"/>
  <c r="AA91" i="1"/>
  <c r="G92" i="1" s="1"/>
  <c r="H92" i="1"/>
  <c r="I93" i="1" s="1"/>
  <c r="J94" i="1" s="1"/>
  <c r="K95" i="1" s="1"/>
  <c r="L96" i="1" s="1"/>
  <c r="M97" i="1" s="1"/>
  <c r="N98" i="1" s="1"/>
  <c r="O99" i="1" s="1"/>
  <c r="P100" i="1" s="1"/>
  <c r="Q101" i="1" s="1"/>
  <c r="R102" i="1" s="1"/>
  <c r="S103" i="1" s="1"/>
  <c r="T104" i="1" s="1"/>
  <c r="U105" i="1" s="1"/>
  <c r="V106" i="1" s="1"/>
  <c r="W107" i="1" s="1"/>
  <c r="X108" i="1" s="1"/>
  <c r="Y109" i="1" s="1"/>
  <c r="Z110" i="1" s="1"/>
  <c r="AB91" i="1"/>
  <c r="AC91" i="1"/>
  <c r="AD102" i="9" l="1"/>
  <c r="AD92" i="1"/>
  <c r="AI102" i="8"/>
  <c r="AJ102" i="8" s="1"/>
  <c r="AA102" i="9"/>
  <c r="G103" i="9" s="1"/>
  <c r="AC102" i="9"/>
  <c r="H103" i="9"/>
  <c r="I104" i="9" s="1"/>
  <c r="J105" i="9" s="1"/>
  <c r="K106" i="9" s="1"/>
  <c r="L107" i="9" s="1"/>
  <c r="M108" i="9" s="1"/>
  <c r="N109" i="9" s="1"/>
  <c r="O110" i="9" s="1"/>
  <c r="P111" i="9" s="1"/>
  <c r="Q112" i="9" s="1"/>
  <c r="R113" i="9" s="1"/>
  <c r="S114" i="9" s="1"/>
  <c r="T115" i="9" s="1"/>
  <c r="U116" i="9" s="1"/>
  <c r="V117" i="9" s="1"/>
  <c r="W118" i="9" s="1"/>
  <c r="X119" i="9" s="1"/>
  <c r="Y120" i="9" s="1"/>
  <c r="Z121" i="9" s="1"/>
  <c r="AB102" i="9"/>
  <c r="M103" i="8"/>
  <c r="N104" i="8" s="1"/>
  <c r="O105" i="8" s="1"/>
  <c r="P106" i="8" s="1"/>
  <c r="Q107" i="8" s="1"/>
  <c r="R108" i="8" s="1"/>
  <c r="S109" i="8" s="1"/>
  <c r="T110" i="8" s="1"/>
  <c r="U111" i="8" s="1"/>
  <c r="V112" i="8" s="1"/>
  <c r="W113" i="8" s="1"/>
  <c r="X114" i="8" s="1"/>
  <c r="Y115" i="8" s="1"/>
  <c r="Z116" i="8" s="1"/>
  <c r="AA117" i="8" s="1"/>
  <c r="AB118" i="8" s="1"/>
  <c r="AC119" i="8" s="1"/>
  <c r="AD120" i="8" s="1"/>
  <c r="AE121" i="8" s="1"/>
  <c r="AH102" i="8"/>
  <c r="AF102" i="8"/>
  <c r="L103" i="8" s="1"/>
  <c r="AI103" i="8" s="1"/>
  <c r="AG102" i="8"/>
  <c r="AA92" i="1"/>
  <c r="G93" i="1" s="1"/>
  <c r="AC92" i="1"/>
  <c r="AB92" i="1"/>
  <c r="H93" i="1"/>
  <c r="I94" i="1" s="1"/>
  <c r="J95" i="1" s="1"/>
  <c r="K96" i="1" s="1"/>
  <c r="L97" i="1" s="1"/>
  <c r="M98" i="1" s="1"/>
  <c r="N99" i="1" s="1"/>
  <c r="O100" i="1" s="1"/>
  <c r="P101" i="1" s="1"/>
  <c r="Q102" i="1" s="1"/>
  <c r="R103" i="1" s="1"/>
  <c r="S104" i="1" s="1"/>
  <c r="T105" i="1" s="1"/>
  <c r="U106" i="1" s="1"/>
  <c r="V107" i="1" s="1"/>
  <c r="W108" i="1" s="1"/>
  <c r="X109" i="1" s="1"/>
  <c r="Y110" i="1" s="1"/>
  <c r="Z111" i="1" s="1"/>
  <c r="AD103" i="9" l="1"/>
  <c r="AD93" i="1"/>
  <c r="AA103" i="9"/>
  <c r="G104" i="9" s="1"/>
  <c r="H104" i="9"/>
  <c r="I105" i="9" s="1"/>
  <c r="J106" i="9" s="1"/>
  <c r="K107" i="9" s="1"/>
  <c r="L108" i="9" s="1"/>
  <c r="M109" i="9" s="1"/>
  <c r="N110" i="9" s="1"/>
  <c r="O111" i="9" s="1"/>
  <c r="P112" i="9" s="1"/>
  <c r="Q113" i="9" s="1"/>
  <c r="R114" i="9" s="1"/>
  <c r="S115" i="9" s="1"/>
  <c r="T116" i="9" s="1"/>
  <c r="U117" i="9" s="1"/>
  <c r="V118" i="9" s="1"/>
  <c r="W119" i="9" s="1"/>
  <c r="X120" i="9" s="1"/>
  <c r="Y121" i="9" s="1"/>
  <c r="Z122" i="9" s="1"/>
  <c r="AC103" i="9"/>
  <c r="AB103" i="9"/>
  <c r="AJ103" i="8"/>
  <c r="AH103" i="8"/>
  <c r="AF103" i="8"/>
  <c r="L104" i="8" s="1"/>
  <c r="M104" i="8"/>
  <c r="N105" i="8" s="1"/>
  <c r="O106" i="8" s="1"/>
  <c r="P107" i="8" s="1"/>
  <c r="Q108" i="8" s="1"/>
  <c r="R109" i="8" s="1"/>
  <c r="S110" i="8" s="1"/>
  <c r="T111" i="8" s="1"/>
  <c r="U112" i="8" s="1"/>
  <c r="V113" i="8" s="1"/>
  <c r="W114" i="8" s="1"/>
  <c r="X115" i="8" s="1"/>
  <c r="Y116" i="8" s="1"/>
  <c r="Z117" i="8" s="1"/>
  <c r="AA118" i="8" s="1"/>
  <c r="AB119" i="8" s="1"/>
  <c r="AC120" i="8" s="1"/>
  <c r="AD121" i="8" s="1"/>
  <c r="AE122" i="8" s="1"/>
  <c r="AG103" i="8"/>
  <c r="AA93" i="1"/>
  <c r="G94" i="1" s="1"/>
  <c r="H94" i="1"/>
  <c r="I95" i="1" s="1"/>
  <c r="J96" i="1" s="1"/>
  <c r="K97" i="1" s="1"/>
  <c r="L98" i="1" s="1"/>
  <c r="M99" i="1" s="1"/>
  <c r="N100" i="1" s="1"/>
  <c r="O101" i="1" s="1"/>
  <c r="P102" i="1" s="1"/>
  <c r="Q103" i="1" s="1"/>
  <c r="R104" i="1" s="1"/>
  <c r="S105" i="1" s="1"/>
  <c r="T106" i="1" s="1"/>
  <c r="U107" i="1" s="1"/>
  <c r="V108" i="1" s="1"/>
  <c r="W109" i="1" s="1"/>
  <c r="X110" i="1" s="1"/>
  <c r="Y111" i="1" s="1"/>
  <c r="Z112" i="1" s="1"/>
  <c r="AB93" i="1"/>
  <c r="AC93" i="1"/>
  <c r="AD104" i="9" l="1"/>
  <c r="AD94" i="1"/>
  <c r="AI104" i="8"/>
  <c r="AJ104" i="8" s="1"/>
  <c r="H105" i="9"/>
  <c r="I106" i="9" s="1"/>
  <c r="J107" i="9" s="1"/>
  <c r="K108" i="9" s="1"/>
  <c r="L109" i="9" s="1"/>
  <c r="M110" i="9" s="1"/>
  <c r="N111" i="9" s="1"/>
  <c r="O112" i="9" s="1"/>
  <c r="P113" i="9" s="1"/>
  <c r="Q114" i="9" s="1"/>
  <c r="R115" i="9" s="1"/>
  <c r="S116" i="9" s="1"/>
  <c r="T117" i="9" s="1"/>
  <c r="U118" i="9" s="1"/>
  <c r="V119" i="9" s="1"/>
  <c r="W120" i="9" s="1"/>
  <c r="X121" i="9" s="1"/>
  <c r="Y122" i="9" s="1"/>
  <c r="Z123" i="9" s="1"/>
  <c r="AC104" i="9"/>
  <c r="AA104" i="9"/>
  <c r="G105" i="9" s="1"/>
  <c r="AD105" i="9" s="1"/>
  <c r="AB104" i="9"/>
  <c r="AH104" i="8"/>
  <c r="M105" i="8"/>
  <c r="N106" i="8" s="1"/>
  <c r="O107" i="8" s="1"/>
  <c r="P108" i="8" s="1"/>
  <c r="Q109" i="8" s="1"/>
  <c r="R110" i="8" s="1"/>
  <c r="S111" i="8" s="1"/>
  <c r="T112" i="8" s="1"/>
  <c r="U113" i="8" s="1"/>
  <c r="V114" i="8" s="1"/>
  <c r="W115" i="8" s="1"/>
  <c r="X116" i="8" s="1"/>
  <c r="Y117" i="8" s="1"/>
  <c r="Z118" i="8" s="1"/>
  <c r="AA119" i="8" s="1"/>
  <c r="AB120" i="8" s="1"/>
  <c r="AC121" i="8" s="1"/>
  <c r="AD122" i="8" s="1"/>
  <c r="AE123" i="8" s="1"/>
  <c r="AF104" i="8"/>
  <c r="L105" i="8" s="1"/>
  <c r="AI105" i="8" s="1"/>
  <c r="AG104" i="8"/>
  <c r="AA94" i="1"/>
  <c r="G95" i="1" s="1"/>
  <c r="H95" i="1"/>
  <c r="I96" i="1" s="1"/>
  <c r="J97" i="1" s="1"/>
  <c r="K98" i="1" s="1"/>
  <c r="L99" i="1" s="1"/>
  <c r="M100" i="1" s="1"/>
  <c r="N101" i="1" s="1"/>
  <c r="O102" i="1" s="1"/>
  <c r="P103" i="1" s="1"/>
  <c r="Q104" i="1" s="1"/>
  <c r="R105" i="1" s="1"/>
  <c r="S106" i="1" s="1"/>
  <c r="T107" i="1" s="1"/>
  <c r="U108" i="1" s="1"/>
  <c r="V109" i="1" s="1"/>
  <c r="W110" i="1" s="1"/>
  <c r="X111" i="1" s="1"/>
  <c r="Y112" i="1" s="1"/>
  <c r="Z113" i="1" s="1"/>
  <c r="AB94" i="1"/>
  <c r="AC94" i="1"/>
  <c r="AD95" i="1" l="1"/>
  <c r="H106" i="9"/>
  <c r="I107" i="9" s="1"/>
  <c r="J108" i="9" s="1"/>
  <c r="K109" i="9" s="1"/>
  <c r="L110" i="9" s="1"/>
  <c r="M111" i="9" s="1"/>
  <c r="N112" i="9" s="1"/>
  <c r="O113" i="9" s="1"/>
  <c r="P114" i="9" s="1"/>
  <c r="Q115" i="9" s="1"/>
  <c r="R116" i="9" s="1"/>
  <c r="S117" i="9" s="1"/>
  <c r="T118" i="9" s="1"/>
  <c r="U119" i="9" s="1"/>
  <c r="V120" i="9" s="1"/>
  <c r="W121" i="9" s="1"/>
  <c r="X122" i="9" s="1"/>
  <c r="Y123" i="9" s="1"/>
  <c r="Z124" i="9" s="1"/>
  <c r="AC105" i="9"/>
  <c r="AA105" i="9"/>
  <c r="G106" i="9" s="1"/>
  <c r="AB105" i="9"/>
  <c r="AH105" i="8"/>
  <c r="AJ105" i="8"/>
  <c r="AF105" i="8"/>
  <c r="L106" i="8" s="1"/>
  <c r="M106" i="8"/>
  <c r="N107" i="8" s="1"/>
  <c r="O108" i="8" s="1"/>
  <c r="P109" i="8" s="1"/>
  <c r="Q110" i="8" s="1"/>
  <c r="R111" i="8" s="1"/>
  <c r="S112" i="8" s="1"/>
  <c r="T113" i="8" s="1"/>
  <c r="U114" i="8" s="1"/>
  <c r="V115" i="8" s="1"/>
  <c r="W116" i="8" s="1"/>
  <c r="X117" i="8" s="1"/>
  <c r="Y118" i="8" s="1"/>
  <c r="Z119" i="8" s="1"/>
  <c r="AA120" i="8" s="1"/>
  <c r="AB121" i="8" s="1"/>
  <c r="AC122" i="8" s="1"/>
  <c r="AD123" i="8" s="1"/>
  <c r="AE124" i="8" s="1"/>
  <c r="AG105" i="8"/>
  <c r="AA95" i="1"/>
  <c r="G96" i="1" s="1"/>
  <c r="H96" i="1"/>
  <c r="I97" i="1" s="1"/>
  <c r="J98" i="1" s="1"/>
  <c r="K99" i="1" s="1"/>
  <c r="L100" i="1" s="1"/>
  <c r="M101" i="1" s="1"/>
  <c r="N102" i="1" s="1"/>
  <c r="O103" i="1" s="1"/>
  <c r="P104" i="1" s="1"/>
  <c r="Q105" i="1" s="1"/>
  <c r="R106" i="1" s="1"/>
  <c r="S107" i="1" s="1"/>
  <c r="T108" i="1" s="1"/>
  <c r="U109" i="1" s="1"/>
  <c r="V110" i="1" s="1"/>
  <c r="W111" i="1" s="1"/>
  <c r="X112" i="1" s="1"/>
  <c r="Y113" i="1" s="1"/>
  <c r="Z114" i="1" s="1"/>
  <c r="AB95" i="1"/>
  <c r="AC95" i="1"/>
  <c r="AD106" i="9" l="1"/>
  <c r="AD96" i="1"/>
  <c r="AI106" i="8"/>
  <c r="AA106" i="9"/>
  <c r="G107" i="9" s="1"/>
  <c r="H107" i="9"/>
  <c r="I108" i="9" s="1"/>
  <c r="J109" i="9" s="1"/>
  <c r="K110" i="9" s="1"/>
  <c r="L111" i="9" s="1"/>
  <c r="M112" i="9" s="1"/>
  <c r="N113" i="9" s="1"/>
  <c r="O114" i="9" s="1"/>
  <c r="P115" i="9" s="1"/>
  <c r="Q116" i="9" s="1"/>
  <c r="R117" i="9" s="1"/>
  <c r="S118" i="9" s="1"/>
  <c r="T119" i="9" s="1"/>
  <c r="U120" i="9" s="1"/>
  <c r="V121" i="9" s="1"/>
  <c r="W122" i="9" s="1"/>
  <c r="X123" i="9" s="1"/>
  <c r="Y124" i="9" s="1"/>
  <c r="Z125" i="9" s="1"/>
  <c r="AC106" i="9"/>
  <c r="AB106" i="9"/>
  <c r="AH106" i="8"/>
  <c r="AG106" i="8"/>
  <c r="M107" i="8"/>
  <c r="N108" i="8" s="1"/>
  <c r="O109" i="8" s="1"/>
  <c r="P110" i="8" s="1"/>
  <c r="Q111" i="8" s="1"/>
  <c r="R112" i="8" s="1"/>
  <c r="S113" i="8" s="1"/>
  <c r="T114" i="8" s="1"/>
  <c r="U115" i="8" s="1"/>
  <c r="V116" i="8" s="1"/>
  <c r="W117" i="8" s="1"/>
  <c r="X118" i="8" s="1"/>
  <c r="Y119" i="8" s="1"/>
  <c r="Z120" i="8" s="1"/>
  <c r="AA121" i="8" s="1"/>
  <c r="AB122" i="8" s="1"/>
  <c r="AC123" i="8" s="1"/>
  <c r="AD124" i="8" s="1"/>
  <c r="AE125" i="8" s="1"/>
  <c r="AJ106" i="8"/>
  <c r="AF106" i="8"/>
  <c r="L107" i="8" s="1"/>
  <c r="AI107" i="8" s="1"/>
  <c r="AA96" i="1"/>
  <c r="G97" i="1" s="1"/>
  <c r="H97" i="1"/>
  <c r="I98" i="1" s="1"/>
  <c r="J99" i="1" s="1"/>
  <c r="K100" i="1" s="1"/>
  <c r="L101" i="1" s="1"/>
  <c r="M102" i="1" s="1"/>
  <c r="N103" i="1" s="1"/>
  <c r="O104" i="1" s="1"/>
  <c r="P105" i="1" s="1"/>
  <c r="Q106" i="1" s="1"/>
  <c r="R107" i="1" s="1"/>
  <c r="S108" i="1" s="1"/>
  <c r="T109" i="1" s="1"/>
  <c r="U110" i="1" s="1"/>
  <c r="V111" i="1" s="1"/>
  <c r="W112" i="1" s="1"/>
  <c r="X113" i="1" s="1"/>
  <c r="Y114" i="1" s="1"/>
  <c r="Z115" i="1" s="1"/>
  <c r="AB96" i="1"/>
  <c r="AC96" i="1"/>
  <c r="AD107" i="9" l="1"/>
  <c r="AD97" i="1"/>
  <c r="AC107" i="9"/>
  <c r="AA107" i="9"/>
  <c r="G108" i="9" s="1"/>
  <c r="H108" i="9"/>
  <c r="I109" i="9" s="1"/>
  <c r="J110" i="9" s="1"/>
  <c r="K111" i="9" s="1"/>
  <c r="L112" i="9" s="1"/>
  <c r="M113" i="9" s="1"/>
  <c r="N114" i="9" s="1"/>
  <c r="O115" i="9" s="1"/>
  <c r="P116" i="9" s="1"/>
  <c r="Q117" i="9" s="1"/>
  <c r="R118" i="9" s="1"/>
  <c r="S119" i="9" s="1"/>
  <c r="T120" i="9" s="1"/>
  <c r="U121" i="9" s="1"/>
  <c r="V122" i="9" s="1"/>
  <c r="W123" i="9" s="1"/>
  <c r="X124" i="9" s="1"/>
  <c r="Y125" i="9" s="1"/>
  <c r="Z126" i="9" s="1"/>
  <c r="AB107" i="9"/>
  <c r="M108" i="8"/>
  <c r="N109" i="8" s="1"/>
  <c r="O110" i="8" s="1"/>
  <c r="P111" i="8" s="1"/>
  <c r="Q112" i="8" s="1"/>
  <c r="R113" i="8" s="1"/>
  <c r="S114" i="8" s="1"/>
  <c r="T115" i="8" s="1"/>
  <c r="U116" i="8" s="1"/>
  <c r="V117" i="8" s="1"/>
  <c r="W118" i="8" s="1"/>
  <c r="X119" i="8" s="1"/>
  <c r="Y120" i="8" s="1"/>
  <c r="Z121" i="8" s="1"/>
  <c r="AA122" i="8" s="1"/>
  <c r="AB123" i="8" s="1"/>
  <c r="AC124" i="8" s="1"/>
  <c r="AD125" i="8" s="1"/>
  <c r="AE126" i="8" s="1"/>
  <c r="AF107" i="8"/>
  <c r="L108" i="8" s="1"/>
  <c r="AI108" i="8" s="1"/>
  <c r="AG107" i="8"/>
  <c r="AJ107" i="8"/>
  <c r="AH107" i="8"/>
  <c r="AA97" i="1"/>
  <c r="G98" i="1" s="1"/>
  <c r="AD98" i="1" s="1"/>
  <c r="H98" i="1"/>
  <c r="I99" i="1" s="1"/>
  <c r="J100" i="1" s="1"/>
  <c r="K101" i="1" s="1"/>
  <c r="L102" i="1" s="1"/>
  <c r="M103" i="1" s="1"/>
  <c r="N104" i="1" s="1"/>
  <c r="O105" i="1" s="1"/>
  <c r="P106" i="1" s="1"/>
  <c r="Q107" i="1" s="1"/>
  <c r="R108" i="1" s="1"/>
  <c r="S109" i="1" s="1"/>
  <c r="T110" i="1" s="1"/>
  <c r="U111" i="1" s="1"/>
  <c r="V112" i="1" s="1"/>
  <c r="W113" i="1" s="1"/>
  <c r="X114" i="1" s="1"/>
  <c r="Y115" i="1" s="1"/>
  <c r="Z116" i="1" s="1"/>
  <c r="AB97" i="1"/>
  <c r="AC97" i="1"/>
  <c r="AD108" i="9" l="1"/>
  <c r="AC108" i="9"/>
  <c r="AA108" i="9"/>
  <c r="G109" i="9" s="1"/>
  <c r="H109" i="9"/>
  <c r="I110" i="9" s="1"/>
  <c r="J111" i="9" s="1"/>
  <c r="K112" i="9" s="1"/>
  <c r="L113" i="9" s="1"/>
  <c r="M114" i="9" s="1"/>
  <c r="N115" i="9" s="1"/>
  <c r="O116" i="9" s="1"/>
  <c r="P117" i="9" s="1"/>
  <c r="Q118" i="9" s="1"/>
  <c r="R119" i="9" s="1"/>
  <c r="S120" i="9" s="1"/>
  <c r="T121" i="9" s="1"/>
  <c r="U122" i="9" s="1"/>
  <c r="V123" i="9" s="1"/>
  <c r="W124" i="9" s="1"/>
  <c r="X125" i="9" s="1"/>
  <c r="Y126" i="9" s="1"/>
  <c r="Z127" i="9" s="1"/>
  <c r="AB108" i="9"/>
  <c r="AH108" i="8"/>
  <c r="AJ108" i="8"/>
  <c r="AF108" i="8"/>
  <c r="L109" i="8" s="1"/>
  <c r="M109" i="8"/>
  <c r="N110" i="8" s="1"/>
  <c r="O111" i="8" s="1"/>
  <c r="P112" i="8" s="1"/>
  <c r="Q113" i="8" s="1"/>
  <c r="R114" i="8" s="1"/>
  <c r="S115" i="8" s="1"/>
  <c r="T116" i="8" s="1"/>
  <c r="U117" i="8" s="1"/>
  <c r="V118" i="8" s="1"/>
  <c r="W119" i="8" s="1"/>
  <c r="X120" i="8" s="1"/>
  <c r="Y121" i="8" s="1"/>
  <c r="Z122" i="8" s="1"/>
  <c r="AA123" i="8" s="1"/>
  <c r="AB124" i="8" s="1"/>
  <c r="AC125" i="8" s="1"/>
  <c r="AD126" i="8" s="1"/>
  <c r="AE127" i="8" s="1"/>
  <c r="AG108" i="8"/>
  <c r="AA98" i="1"/>
  <c r="G99" i="1" s="1"/>
  <c r="H99" i="1"/>
  <c r="I100" i="1" s="1"/>
  <c r="J101" i="1" s="1"/>
  <c r="K102" i="1" s="1"/>
  <c r="L103" i="1" s="1"/>
  <c r="M104" i="1" s="1"/>
  <c r="N105" i="1" s="1"/>
  <c r="O106" i="1" s="1"/>
  <c r="P107" i="1" s="1"/>
  <c r="Q108" i="1" s="1"/>
  <c r="R109" i="1" s="1"/>
  <c r="S110" i="1" s="1"/>
  <c r="T111" i="1" s="1"/>
  <c r="U112" i="1" s="1"/>
  <c r="V113" i="1" s="1"/>
  <c r="W114" i="1" s="1"/>
  <c r="X115" i="1" s="1"/>
  <c r="Y116" i="1" s="1"/>
  <c r="Z117" i="1" s="1"/>
  <c r="AB98" i="1"/>
  <c r="AC98" i="1"/>
  <c r="AD109" i="9" l="1"/>
  <c r="AD99" i="1"/>
  <c r="AI109" i="8"/>
  <c r="AJ109" i="8" s="1"/>
  <c r="AC109" i="9"/>
  <c r="AA109" i="9"/>
  <c r="G110" i="9" s="1"/>
  <c r="H110" i="9"/>
  <c r="I111" i="9" s="1"/>
  <c r="J112" i="9" s="1"/>
  <c r="K113" i="9" s="1"/>
  <c r="L114" i="9" s="1"/>
  <c r="M115" i="9" s="1"/>
  <c r="N116" i="9" s="1"/>
  <c r="O117" i="9" s="1"/>
  <c r="P118" i="9" s="1"/>
  <c r="Q119" i="9" s="1"/>
  <c r="R120" i="9" s="1"/>
  <c r="S121" i="9" s="1"/>
  <c r="T122" i="9" s="1"/>
  <c r="U123" i="9" s="1"/>
  <c r="V124" i="9" s="1"/>
  <c r="W125" i="9" s="1"/>
  <c r="X126" i="9" s="1"/>
  <c r="Y127" i="9" s="1"/>
  <c r="Z128" i="9" s="1"/>
  <c r="AB109" i="9"/>
  <c r="AF109" i="8"/>
  <c r="L110" i="8" s="1"/>
  <c r="M110" i="8"/>
  <c r="N111" i="8" s="1"/>
  <c r="O112" i="8" s="1"/>
  <c r="P113" i="8" s="1"/>
  <c r="Q114" i="8" s="1"/>
  <c r="R115" i="8" s="1"/>
  <c r="S116" i="8" s="1"/>
  <c r="T117" i="8" s="1"/>
  <c r="U118" i="8" s="1"/>
  <c r="V119" i="8" s="1"/>
  <c r="W120" i="8" s="1"/>
  <c r="X121" i="8" s="1"/>
  <c r="Y122" i="8" s="1"/>
  <c r="Z123" i="8" s="1"/>
  <c r="AA124" i="8" s="1"/>
  <c r="AB125" i="8" s="1"/>
  <c r="AC126" i="8" s="1"/>
  <c r="AD127" i="8" s="1"/>
  <c r="AE128" i="8" s="1"/>
  <c r="AH109" i="8"/>
  <c r="AG109" i="8"/>
  <c r="AA99" i="1"/>
  <c r="G100" i="1" s="1"/>
  <c r="H100" i="1"/>
  <c r="I101" i="1" s="1"/>
  <c r="J102" i="1" s="1"/>
  <c r="K103" i="1" s="1"/>
  <c r="L104" i="1" s="1"/>
  <c r="M105" i="1" s="1"/>
  <c r="N106" i="1" s="1"/>
  <c r="O107" i="1" s="1"/>
  <c r="P108" i="1" s="1"/>
  <c r="Q109" i="1" s="1"/>
  <c r="R110" i="1" s="1"/>
  <c r="S111" i="1" s="1"/>
  <c r="T112" i="1" s="1"/>
  <c r="U113" i="1" s="1"/>
  <c r="V114" i="1" s="1"/>
  <c r="W115" i="1" s="1"/>
  <c r="X116" i="1" s="1"/>
  <c r="Y117" i="1" s="1"/>
  <c r="Z118" i="1" s="1"/>
  <c r="AC99" i="1"/>
  <c r="AB99" i="1"/>
  <c r="AD110" i="9" l="1"/>
  <c r="AD100" i="1"/>
  <c r="AI110" i="8"/>
  <c r="AJ110" i="8" s="1"/>
  <c r="H111" i="9"/>
  <c r="I112" i="9" s="1"/>
  <c r="J113" i="9" s="1"/>
  <c r="K114" i="9" s="1"/>
  <c r="L115" i="9" s="1"/>
  <c r="M116" i="9" s="1"/>
  <c r="N117" i="9" s="1"/>
  <c r="O118" i="9" s="1"/>
  <c r="P119" i="9" s="1"/>
  <c r="Q120" i="9" s="1"/>
  <c r="R121" i="9" s="1"/>
  <c r="S122" i="9" s="1"/>
  <c r="T123" i="9" s="1"/>
  <c r="U124" i="9" s="1"/>
  <c r="V125" i="9" s="1"/>
  <c r="W126" i="9" s="1"/>
  <c r="X127" i="9" s="1"/>
  <c r="Y128" i="9" s="1"/>
  <c r="Z129" i="9" s="1"/>
  <c r="AC110" i="9"/>
  <c r="AA110" i="9"/>
  <c r="G111" i="9" s="1"/>
  <c r="AD111" i="9" s="1"/>
  <c r="AB110" i="9"/>
  <c r="AH110" i="8"/>
  <c r="AF110" i="8"/>
  <c r="L111" i="8" s="1"/>
  <c r="M111" i="8"/>
  <c r="N112" i="8" s="1"/>
  <c r="O113" i="8" s="1"/>
  <c r="P114" i="8" s="1"/>
  <c r="Q115" i="8" s="1"/>
  <c r="R116" i="8" s="1"/>
  <c r="S117" i="8" s="1"/>
  <c r="T118" i="8" s="1"/>
  <c r="U119" i="8" s="1"/>
  <c r="V120" i="8" s="1"/>
  <c r="W121" i="8" s="1"/>
  <c r="X122" i="8" s="1"/>
  <c r="Y123" i="8" s="1"/>
  <c r="Z124" i="8" s="1"/>
  <c r="AA125" i="8" s="1"/>
  <c r="AB126" i="8" s="1"/>
  <c r="AC127" i="8" s="1"/>
  <c r="AD128" i="8" s="1"/>
  <c r="AE129" i="8" s="1"/>
  <c r="AG110" i="8"/>
  <c r="AA100" i="1"/>
  <c r="G101" i="1" s="1"/>
  <c r="AC100" i="1"/>
  <c r="H101" i="1"/>
  <c r="I102" i="1" s="1"/>
  <c r="J103" i="1" s="1"/>
  <c r="K104" i="1" s="1"/>
  <c r="L105" i="1" s="1"/>
  <c r="M106" i="1" s="1"/>
  <c r="N107" i="1" s="1"/>
  <c r="O108" i="1" s="1"/>
  <c r="P109" i="1" s="1"/>
  <c r="Q110" i="1" s="1"/>
  <c r="R111" i="1" s="1"/>
  <c r="S112" i="1" s="1"/>
  <c r="T113" i="1" s="1"/>
  <c r="U114" i="1" s="1"/>
  <c r="V115" i="1" s="1"/>
  <c r="W116" i="1" s="1"/>
  <c r="X117" i="1" s="1"/>
  <c r="Y118" i="1" s="1"/>
  <c r="Z119" i="1" s="1"/>
  <c r="AB100" i="1"/>
  <c r="AD101" i="1" l="1"/>
  <c r="AI111" i="8"/>
  <c r="AJ111" i="8" s="1"/>
  <c r="H112" i="9"/>
  <c r="I113" i="9" s="1"/>
  <c r="J114" i="9" s="1"/>
  <c r="K115" i="9" s="1"/>
  <c r="L116" i="9" s="1"/>
  <c r="M117" i="9" s="1"/>
  <c r="N118" i="9" s="1"/>
  <c r="O119" i="9" s="1"/>
  <c r="P120" i="9" s="1"/>
  <c r="Q121" i="9" s="1"/>
  <c r="R122" i="9" s="1"/>
  <c r="S123" i="9" s="1"/>
  <c r="T124" i="9" s="1"/>
  <c r="U125" i="9" s="1"/>
  <c r="V126" i="9" s="1"/>
  <c r="W127" i="9" s="1"/>
  <c r="X128" i="9" s="1"/>
  <c r="Y129" i="9" s="1"/>
  <c r="Z130" i="9" s="1"/>
  <c r="AC111" i="9"/>
  <c r="AA111" i="9"/>
  <c r="G112" i="9" s="1"/>
  <c r="AB111" i="9"/>
  <c r="M112" i="8"/>
  <c r="N113" i="8" s="1"/>
  <c r="O114" i="8" s="1"/>
  <c r="P115" i="8" s="1"/>
  <c r="Q116" i="8" s="1"/>
  <c r="R117" i="8" s="1"/>
  <c r="S118" i="8" s="1"/>
  <c r="T119" i="8" s="1"/>
  <c r="U120" i="8" s="1"/>
  <c r="V121" i="8" s="1"/>
  <c r="W122" i="8" s="1"/>
  <c r="X123" i="8" s="1"/>
  <c r="Y124" i="8" s="1"/>
  <c r="Z125" i="8" s="1"/>
  <c r="AA126" i="8" s="1"/>
  <c r="AB127" i="8" s="1"/>
  <c r="AC128" i="8" s="1"/>
  <c r="AD129" i="8" s="1"/>
  <c r="AE130" i="8" s="1"/>
  <c r="AH111" i="8"/>
  <c r="AG111" i="8"/>
  <c r="AF111" i="8"/>
  <c r="L112" i="8" s="1"/>
  <c r="AI112" i="8" s="1"/>
  <c r="AA101" i="1"/>
  <c r="G102" i="1" s="1"/>
  <c r="H102" i="1"/>
  <c r="I103" i="1" s="1"/>
  <c r="J104" i="1" s="1"/>
  <c r="K105" i="1" s="1"/>
  <c r="L106" i="1" s="1"/>
  <c r="M107" i="1" s="1"/>
  <c r="N108" i="1" s="1"/>
  <c r="O109" i="1" s="1"/>
  <c r="P110" i="1" s="1"/>
  <c r="Q111" i="1" s="1"/>
  <c r="R112" i="1" s="1"/>
  <c r="S113" i="1" s="1"/>
  <c r="T114" i="1" s="1"/>
  <c r="U115" i="1" s="1"/>
  <c r="V116" i="1" s="1"/>
  <c r="W117" i="1" s="1"/>
  <c r="X118" i="1" s="1"/>
  <c r="Y119" i="1" s="1"/>
  <c r="Z120" i="1" s="1"/>
  <c r="AB101" i="1"/>
  <c r="AC101" i="1"/>
  <c r="AD112" i="9" l="1"/>
  <c r="AD102" i="1"/>
  <c r="H113" i="9"/>
  <c r="I114" i="9" s="1"/>
  <c r="J115" i="9" s="1"/>
  <c r="K116" i="9" s="1"/>
  <c r="L117" i="9" s="1"/>
  <c r="M118" i="9" s="1"/>
  <c r="N119" i="9" s="1"/>
  <c r="O120" i="9" s="1"/>
  <c r="P121" i="9" s="1"/>
  <c r="Q122" i="9" s="1"/>
  <c r="R123" i="9" s="1"/>
  <c r="S124" i="9" s="1"/>
  <c r="T125" i="9" s="1"/>
  <c r="U126" i="9" s="1"/>
  <c r="V127" i="9" s="1"/>
  <c r="W128" i="9" s="1"/>
  <c r="X129" i="9" s="1"/>
  <c r="Y130" i="9" s="1"/>
  <c r="Z131" i="9" s="1"/>
  <c r="AC112" i="9"/>
  <c r="AA112" i="9"/>
  <c r="G113" i="9" s="1"/>
  <c r="AD113" i="9" s="1"/>
  <c r="AB112" i="9"/>
  <c r="M113" i="8"/>
  <c r="N114" i="8" s="1"/>
  <c r="O115" i="8" s="1"/>
  <c r="P116" i="8" s="1"/>
  <c r="Q117" i="8" s="1"/>
  <c r="R118" i="8" s="1"/>
  <c r="S119" i="8" s="1"/>
  <c r="T120" i="8" s="1"/>
  <c r="U121" i="8" s="1"/>
  <c r="V122" i="8" s="1"/>
  <c r="W123" i="8" s="1"/>
  <c r="X124" i="8" s="1"/>
  <c r="Y125" i="8" s="1"/>
  <c r="Z126" i="8" s="1"/>
  <c r="AA127" i="8" s="1"/>
  <c r="AB128" i="8" s="1"/>
  <c r="AC129" i="8" s="1"/>
  <c r="AD130" i="8" s="1"/>
  <c r="AE131" i="8" s="1"/>
  <c r="AJ112" i="8"/>
  <c r="AF112" i="8"/>
  <c r="L113" i="8" s="1"/>
  <c r="AI113" i="8" s="1"/>
  <c r="AH112" i="8"/>
  <c r="AG112" i="8"/>
  <c r="AA102" i="1"/>
  <c r="G103" i="1" s="1"/>
  <c r="AC102" i="1"/>
  <c r="AB102" i="1"/>
  <c r="H103" i="1"/>
  <c r="I104" i="1" s="1"/>
  <c r="J105" i="1" s="1"/>
  <c r="K106" i="1" s="1"/>
  <c r="L107" i="1" s="1"/>
  <c r="M108" i="1" s="1"/>
  <c r="N109" i="1" s="1"/>
  <c r="O110" i="1" s="1"/>
  <c r="P111" i="1" s="1"/>
  <c r="Q112" i="1" s="1"/>
  <c r="R113" i="1" s="1"/>
  <c r="S114" i="1" s="1"/>
  <c r="T115" i="1" s="1"/>
  <c r="U116" i="1" s="1"/>
  <c r="V117" i="1" s="1"/>
  <c r="W118" i="1" s="1"/>
  <c r="X119" i="1" s="1"/>
  <c r="Y120" i="1" s="1"/>
  <c r="Z121" i="1" s="1"/>
  <c r="AD103" i="1" l="1"/>
  <c r="AA113" i="9"/>
  <c r="G114" i="9" s="1"/>
  <c r="AD114" i="9" s="1"/>
  <c r="H114" i="9"/>
  <c r="I115" i="9" s="1"/>
  <c r="J116" i="9" s="1"/>
  <c r="K117" i="9" s="1"/>
  <c r="L118" i="9" s="1"/>
  <c r="M119" i="9" s="1"/>
  <c r="N120" i="9" s="1"/>
  <c r="O121" i="9" s="1"/>
  <c r="P122" i="9" s="1"/>
  <c r="Q123" i="9" s="1"/>
  <c r="R124" i="9" s="1"/>
  <c r="S125" i="9" s="1"/>
  <c r="T126" i="9" s="1"/>
  <c r="U127" i="9" s="1"/>
  <c r="V128" i="9" s="1"/>
  <c r="W129" i="9" s="1"/>
  <c r="X130" i="9" s="1"/>
  <c r="Y131" i="9" s="1"/>
  <c r="Z132" i="9" s="1"/>
  <c r="AC113" i="9"/>
  <c r="AB113" i="9"/>
  <c r="AF113" i="8"/>
  <c r="L114" i="8" s="1"/>
  <c r="AH113" i="8"/>
  <c r="AJ113" i="8"/>
  <c r="M114" i="8"/>
  <c r="N115" i="8" s="1"/>
  <c r="O116" i="8" s="1"/>
  <c r="P117" i="8" s="1"/>
  <c r="Q118" i="8" s="1"/>
  <c r="R119" i="8" s="1"/>
  <c r="S120" i="8" s="1"/>
  <c r="T121" i="8" s="1"/>
  <c r="U122" i="8" s="1"/>
  <c r="V123" i="8" s="1"/>
  <c r="W124" i="8" s="1"/>
  <c r="X125" i="8" s="1"/>
  <c r="Y126" i="8" s="1"/>
  <c r="Z127" i="8" s="1"/>
  <c r="AA128" i="8" s="1"/>
  <c r="AB129" i="8" s="1"/>
  <c r="AC130" i="8" s="1"/>
  <c r="AD131" i="8" s="1"/>
  <c r="AE132" i="8" s="1"/>
  <c r="AG113" i="8"/>
  <c r="AA103" i="1"/>
  <c r="G104" i="1" s="1"/>
  <c r="AB103" i="1"/>
  <c r="H104" i="1"/>
  <c r="I105" i="1" s="1"/>
  <c r="J106" i="1" s="1"/>
  <c r="K107" i="1" s="1"/>
  <c r="L108" i="1" s="1"/>
  <c r="M109" i="1" s="1"/>
  <c r="N110" i="1" s="1"/>
  <c r="O111" i="1" s="1"/>
  <c r="P112" i="1" s="1"/>
  <c r="Q113" i="1" s="1"/>
  <c r="R114" i="1" s="1"/>
  <c r="S115" i="1" s="1"/>
  <c r="T116" i="1" s="1"/>
  <c r="U117" i="1" s="1"/>
  <c r="V118" i="1" s="1"/>
  <c r="W119" i="1" s="1"/>
  <c r="X120" i="1" s="1"/>
  <c r="Y121" i="1" s="1"/>
  <c r="Z122" i="1" s="1"/>
  <c r="AC103" i="1"/>
  <c r="AD104" i="1" l="1"/>
  <c r="AI114" i="8"/>
  <c r="AC114" i="9"/>
  <c r="AA114" i="9"/>
  <c r="G115" i="9" s="1"/>
  <c r="H115" i="9"/>
  <c r="I116" i="9" s="1"/>
  <c r="J117" i="9" s="1"/>
  <c r="K118" i="9" s="1"/>
  <c r="L119" i="9" s="1"/>
  <c r="M120" i="9" s="1"/>
  <c r="N121" i="9" s="1"/>
  <c r="O122" i="9" s="1"/>
  <c r="P123" i="9" s="1"/>
  <c r="Q124" i="9" s="1"/>
  <c r="R125" i="9" s="1"/>
  <c r="S126" i="9" s="1"/>
  <c r="T127" i="9" s="1"/>
  <c r="U128" i="9" s="1"/>
  <c r="V129" i="9" s="1"/>
  <c r="W130" i="9" s="1"/>
  <c r="X131" i="9" s="1"/>
  <c r="Y132" i="9" s="1"/>
  <c r="Z133" i="9" s="1"/>
  <c r="AB114" i="9"/>
  <c r="AJ114" i="8"/>
  <c r="AF114" i="8"/>
  <c r="L115" i="8" s="1"/>
  <c r="M115" i="8"/>
  <c r="N116" i="8" s="1"/>
  <c r="O117" i="8" s="1"/>
  <c r="P118" i="8" s="1"/>
  <c r="Q119" i="8" s="1"/>
  <c r="R120" i="8" s="1"/>
  <c r="S121" i="8" s="1"/>
  <c r="T122" i="8" s="1"/>
  <c r="U123" i="8" s="1"/>
  <c r="V124" i="8" s="1"/>
  <c r="W125" i="8" s="1"/>
  <c r="X126" i="8" s="1"/>
  <c r="Y127" i="8" s="1"/>
  <c r="Z128" i="8" s="1"/>
  <c r="AA129" i="8" s="1"/>
  <c r="AB130" i="8" s="1"/>
  <c r="AC131" i="8" s="1"/>
  <c r="AD132" i="8" s="1"/>
  <c r="AE133" i="8" s="1"/>
  <c r="AH114" i="8"/>
  <c r="AG114" i="8"/>
  <c r="AA104" i="1"/>
  <c r="G105" i="1" s="1"/>
  <c r="H105" i="1"/>
  <c r="I106" i="1" s="1"/>
  <c r="J107" i="1" s="1"/>
  <c r="K108" i="1" s="1"/>
  <c r="L109" i="1" s="1"/>
  <c r="M110" i="1" s="1"/>
  <c r="N111" i="1" s="1"/>
  <c r="O112" i="1" s="1"/>
  <c r="P113" i="1" s="1"/>
  <c r="Q114" i="1" s="1"/>
  <c r="R115" i="1" s="1"/>
  <c r="S116" i="1" s="1"/>
  <c r="T117" i="1" s="1"/>
  <c r="U118" i="1" s="1"/>
  <c r="V119" i="1" s="1"/>
  <c r="W120" i="1" s="1"/>
  <c r="X121" i="1" s="1"/>
  <c r="Y122" i="1" s="1"/>
  <c r="Z123" i="1" s="1"/>
  <c r="AB104" i="1"/>
  <c r="AC104" i="1"/>
  <c r="AD115" i="9" l="1"/>
  <c r="AD105" i="1"/>
  <c r="AI115" i="8"/>
  <c r="AJ115" i="8" s="1"/>
  <c r="AC115" i="9"/>
  <c r="AA115" i="9"/>
  <c r="G116" i="9" s="1"/>
  <c r="AB115" i="9"/>
  <c r="H116" i="9"/>
  <c r="I117" i="9" s="1"/>
  <c r="J118" i="9" s="1"/>
  <c r="K119" i="9" s="1"/>
  <c r="L120" i="9" s="1"/>
  <c r="M121" i="9" s="1"/>
  <c r="N122" i="9" s="1"/>
  <c r="O123" i="9" s="1"/>
  <c r="P124" i="9" s="1"/>
  <c r="Q125" i="9" s="1"/>
  <c r="R126" i="9" s="1"/>
  <c r="S127" i="9" s="1"/>
  <c r="T128" i="9" s="1"/>
  <c r="U129" i="9" s="1"/>
  <c r="V130" i="9" s="1"/>
  <c r="W131" i="9" s="1"/>
  <c r="X132" i="9" s="1"/>
  <c r="Y133" i="9" s="1"/>
  <c r="Z134" i="9" s="1"/>
  <c r="AH115" i="8"/>
  <c r="AF115" i="8"/>
  <c r="L116" i="8" s="1"/>
  <c r="M116" i="8"/>
  <c r="N117" i="8" s="1"/>
  <c r="O118" i="8" s="1"/>
  <c r="P119" i="8" s="1"/>
  <c r="Q120" i="8" s="1"/>
  <c r="R121" i="8" s="1"/>
  <c r="S122" i="8" s="1"/>
  <c r="T123" i="8" s="1"/>
  <c r="U124" i="8" s="1"/>
  <c r="V125" i="8" s="1"/>
  <c r="W126" i="8" s="1"/>
  <c r="X127" i="8" s="1"/>
  <c r="Y128" i="8" s="1"/>
  <c r="Z129" i="8" s="1"/>
  <c r="AA130" i="8" s="1"/>
  <c r="AB131" i="8" s="1"/>
  <c r="AC132" i="8" s="1"/>
  <c r="AD133" i="8" s="1"/>
  <c r="AE134" i="8" s="1"/>
  <c r="AG115" i="8"/>
  <c r="AA105" i="1"/>
  <c r="G106" i="1" s="1"/>
  <c r="H106" i="1"/>
  <c r="I107" i="1" s="1"/>
  <c r="J108" i="1" s="1"/>
  <c r="K109" i="1" s="1"/>
  <c r="L110" i="1" s="1"/>
  <c r="M111" i="1" s="1"/>
  <c r="N112" i="1" s="1"/>
  <c r="O113" i="1" s="1"/>
  <c r="P114" i="1" s="1"/>
  <c r="Q115" i="1" s="1"/>
  <c r="R116" i="1" s="1"/>
  <c r="S117" i="1" s="1"/>
  <c r="T118" i="1" s="1"/>
  <c r="U119" i="1" s="1"/>
  <c r="V120" i="1" s="1"/>
  <c r="W121" i="1" s="1"/>
  <c r="X122" i="1" s="1"/>
  <c r="Y123" i="1" s="1"/>
  <c r="Z124" i="1" s="1"/>
  <c r="AB105" i="1"/>
  <c r="AC105" i="1"/>
  <c r="AD116" i="9" l="1"/>
  <c r="AD106" i="1"/>
  <c r="AI116" i="8"/>
  <c r="AJ116" i="8" s="1"/>
  <c r="AA116" i="9"/>
  <c r="G117" i="9" s="1"/>
  <c r="AC116" i="9"/>
  <c r="H117" i="9"/>
  <c r="I118" i="9" s="1"/>
  <c r="J119" i="9" s="1"/>
  <c r="K120" i="9" s="1"/>
  <c r="L121" i="9" s="1"/>
  <c r="M122" i="9" s="1"/>
  <c r="N123" i="9" s="1"/>
  <c r="O124" i="9" s="1"/>
  <c r="P125" i="9" s="1"/>
  <c r="Q126" i="9" s="1"/>
  <c r="R127" i="9" s="1"/>
  <c r="S128" i="9" s="1"/>
  <c r="T129" i="9" s="1"/>
  <c r="U130" i="9" s="1"/>
  <c r="V131" i="9" s="1"/>
  <c r="W132" i="9" s="1"/>
  <c r="X133" i="9" s="1"/>
  <c r="Y134" i="9" s="1"/>
  <c r="Z135" i="9" s="1"/>
  <c r="AB116" i="9"/>
  <c r="M117" i="8"/>
  <c r="N118" i="8" s="1"/>
  <c r="O119" i="8" s="1"/>
  <c r="P120" i="8" s="1"/>
  <c r="Q121" i="8" s="1"/>
  <c r="R122" i="8" s="1"/>
  <c r="S123" i="8" s="1"/>
  <c r="T124" i="8" s="1"/>
  <c r="U125" i="8" s="1"/>
  <c r="V126" i="8" s="1"/>
  <c r="W127" i="8" s="1"/>
  <c r="X128" i="8" s="1"/>
  <c r="Y129" i="8" s="1"/>
  <c r="Z130" i="8" s="1"/>
  <c r="AA131" i="8" s="1"/>
  <c r="AB132" i="8" s="1"/>
  <c r="AC133" i="8" s="1"/>
  <c r="AD134" i="8" s="1"/>
  <c r="AE135" i="8" s="1"/>
  <c r="AH116" i="8"/>
  <c r="AF116" i="8"/>
  <c r="L117" i="8" s="1"/>
  <c r="AI117" i="8" s="1"/>
  <c r="AG116" i="8"/>
  <c r="AA106" i="1"/>
  <c r="G107" i="1" s="1"/>
  <c r="H107" i="1"/>
  <c r="I108" i="1" s="1"/>
  <c r="J109" i="1" s="1"/>
  <c r="K110" i="1" s="1"/>
  <c r="L111" i="1" s="1"/>
  <c r="M112" i="1" s="1"/>
  <c r="N113" i="1" s="1"/>
  <c r="O114" i="1" s="1"/>
  <c r="P115" i="1" s="1"/>
  <c r="Q116" i="1" s="1"/>
  <c r="R117" i="1" s="1"/>
  <c r="S118" i="1" s="1"/>
  <c r="T119" i="1" s="1"/>
  <c r="U120" i="1" s="1"/>
  <c r="V121" i="1" s="1"/>
  <c r="W122" i="1" s="1"/>
  <c r="X123" i="1" s="1"/>
  <c r="Y124" i="1" s="1"/>
  <c r="Z125" i="1" s="1"/>
  <c r="AB106" i="1"/>
  <c r="AC106" i="1"/>
  <c r="AD117" i="9" l="1"/>
  <c r="AD107" i="1"/>
  <c r="AC117" i="9"/>
  <c r="AB117" i="9"/>
  <c r="AA117" i="9"/>
  <c r="G118" i="9" s="1"/>
  <c r="H118" i="9"/>
  <c r="I119" i="9" s="1"/>
  <c r="J120" i="9" s="1"/>
  <c r="K121" i="9" s="1"/>
  <c r="L122" i="9" s="1"/>
  <c r="M123" i="9" s="1"/>
  <c r="N124" i="9" s="1"/>
  <c r="O125" i="9" s="1"/>
  <c r="P126" i="9" s="1"/>
  <c r="Q127" i="9" s="1"/>
  <c r="R128" i="9" s="1"/>
  <c r="S129" i="9" s="1"/>
  <c r="T130" i="9" s="1"/>
  <c r="U131" i="9" s="1"/>
  <c r="V132" i="9" s="1"/>
  <c r="W133" i="9" s="1"/>
  <c r="X134" i="9" s="1"/>
  <c r="Y135" i="9" s="1"/>
  <c r="Z136" i="9" s="1"/>
  <c r="M118" i="8"/>
  <c r="N119" i="8" s="1"/>
  <c r="O120" i="8" s="1"/>
  <c r="P121" i="8" s="1"/>
  <c r="Q122" i="8" s="1"/>
  <c r="R123" i="8" s="1"/>
  <c r="S124" i="8" s="1"/>
  <c r="T125" i="8" s="1"/>
  <c r="U126" i="8" s="1"/>
  <c r="V127" i="8" s="1"/>
  <c r="W128" i="8" s="1"/>
  <c r="X129" i="8" s="1"/>
  <c r="Y130" i="8" s="1"/>
  <c r="Z131" i="8" s="1"/>
  <c r="AA132" i="8" s="1"/>
  <c r="AB133" i="8" s="1"/>
  <c r="AC134" i="8" s="1"/>
  <c r="AD135" i="8" s="1"/>
  <c r="AE136" i="8" s="1"/>
  <c r="AJ117" i="8"/>
  <c r="AF117" i="8"/>
  <c r="L118" i="8" s="1"/>
  <c r="AI118" i="8" s="1"/>
  <c r="AH117" i="8"/>
  <c r="AG117" i="8"/>
  <c r="AA107" i="1"/>
  <c r="G108" i="1" s="1"/>
  <c r="AC107" i="1"/>
  <c r="H108" i="1"/>
  <c r="I109" i="1" s="1"/>
  <c r="J110" i="1" s="1"/>
  <c r="K111" i="1" s="1"/>
  <c r="L112" i="1" s="1"/>
  <c r="M113" i="1" s="1"/>
  <c r="N114" i="1" s="1"/>
  <c r="O115" i="1" s="1"/>
  <c r="P116" i="1" s="1"/>
  <c r="Q117" i="1" s="1"/>
  <c r="R118" i="1" s="1"/>
  <c r="S119" i="1" s="1"/>
  <c r="T120" i="1" s="1"/>
  <c r="U121" i="1" s="1"/>
  <c r="V122" i="1" s="1"/>
  <c r="W123" i="1" s="1"/>
  <c r="X124" i="1" s="1"/>
  <c r="Y125" i="1" s="1"/>
  <c r="Z126" i="1" s="1"/>
  <c r="AB107" i="1"/>
  <c r="AD118" i="9" l="1"/>
  <c r="AD108" i="1"/>
  <c r="H119" i="9"/>
  <c r="I120" i="9" s="1"/>
  <c r="J121" i="9" s="1"/>
  <c r="K122" i="9" s="1"/>
  <c r="L123" i="9" s="1"/>
  <c r="M124" i="9" s="1"/>
  <c r="N125" i="9" s="1"/>
  <c r="O126" i="9" s="1"/>
  <c r="P127" i="9" s="1"/>
  <c r="Q128" i="9" s="1"/>
  <c r="R129" i="9" s="1"/>
  <c r="S130" i="9" s="1"/>
  <c r="T131" i="9" s="1"/>
  <c r="U132" i="9" s="1"/>
  <c r="V133" i="9" s="1"/>
  <c r="W134" i="9" s="1"/>
  <c r="X135" i="9" s="1"/>
  <c r="Y136" i="9" s="1"/>
  <c r="Z137" i="9" s="1"/>
  <c r="AC118" i="9"/>
  <c r="AB118" i="9"/>
  <c r="AA118" i="9"/>
  <c r="G119" i="9" s="1"/>
  <c r="AD119" i="9" s="1"/>
  <c r="AF118" i="8"/>
  <c r="L119" i="8" s="1"/>
  <c r="AJ118" i="8"/>
  <c r="AG118" i="8"/>
  <c r="M119" i="8"/>
  <c r="N120" i="8" s="1"/>
  <c r="O121" i="8" s="1"/>
  <c r="P122" i="8" s="1"/>
  <c r="Q123" i="8" s="1"/>
  <c r="R124" i="8" s="1"/>
  <c r="S125" i="8" s="1"/>
  <c r="T126" i="8" s="1"/>
  <c r="U127" i="8" s="1"/>
  <c r="V128" i="8" s="1"/>
  <c r="W129" i="8" s="1"/>
  <c r="X130" i="8" s="1"/>
  <c r="Y131" i="8" s="1"/>
  <c r="Z132" i="8" s="1"/>
  <c r="AA133" i="8" s="1"/>
  <c r="AB134" i="8" s="1"/>
  <c r="AC135" i="8" s="1"/>
  <c r="AD136" i="8" s="1"/>
  <c r="AE137" i="8" s="1"/>
  <c r="AH118" i="8"/>
  <c r="AA108" i="1"/>
  <c r="G109" i="1" s="1"/>
  <c r="H109" i="1"/>
  <c r="I110" i="1" s="1"/>
  <c r="J111" i="1" s="1"/>
  <c r="K112" i="1" s="1"/>
  <c r="L113" i="1" s="1"/>
  <c r="M114" i="1" s="1"/>
  <c r="N115" i="1" s="1"/>
  <c r="O116" i="1" s="1"/>
  <c r="P117" i="1" s="1"/>
  <c r="Q118" i="1" s="1"/>
  <c r="R119" i="1" s="1"/>
  <c r="S120" i="1" s="1"/>
  <c r="T121" i="1" s="1"/>
  <c r="U122" i="1" s="1"/>
  <c r="V123" i="1" s="1"/>
  <c r="W124" i="1" s="1"/>
  <c r="X125" i="1" s="1"/>
  <c r="Y126" i="1" s="1"/>
  <c r="Z127" i="1" s="1"/>
  <c r="AC108" i="1"/>
  <c r="AB108" i="1"/>
  <c r="AD109" i="1" l="1"/>
  <c r="AI119" i="8"/>
  <c r="AJ119" i="8" s="1"/>
  <c r="AC119" i="9"/>
  <c r="H120" i="9"/>
  <c r="I121" i="9" s="1"/>
  <c r="J122" i="9" s="1"/>
  <c r="K123" i="9" s="1"/>
  <c r="L124" i="9" s="1"/>
  <c r="M125" i="9" s="1"/>
  <c r="N126" i="9" s="1"/>
  <c r="O127" i="9" s="1"/>
  <c r="P128" i="9" s="1"/>
  <c r="Q129" i="9" s="1"/>
  <c r="R130" i="9" s="1"/>
  <c r="S131" i="9" s="1"/>
  <c r="T132" i="9" s="1"/>
  <c r="U133" i="9" s="1"/>
  <c r="V134" i="9" s="1"/>
  <c r="W135" i="9" s="1"/>
  <c r="X136" i="9" s="1"/>
  <c r="Y137" i="9" s="1"/>
  <c r="Z138" i="9" s="1"/>
  <c r="AA119" i="9"/>
  <c r="G120" i="9" s="1"/>
  <c r="AD120" i="9" s="1"/>
  <c r="AB119" i="9"/>
  <c r="AH119" i="8"/>
  <c r="AG119" i="8"/>
  <c r="AF119" i="8"/>
  <c r="L120" i="8" s="1"/>
  <c r="M120" i="8"/>
  <c r="N121" i="8" s="1"/>
  <c r="O122" i="8" s="1"/>
  <c r="P123" i="8" s="1"/>
  <c r="Q124" i="8" s="1"/>
  <c r="R125" i="8" s="1"/>
  <c r="S126" i="8" s="1"/>
  <c r="T127" i="8" s="1"/>
  <c r="U128" i="8" s="1"/>
  <c r="V129" i="8" s="1"/>
  <c r="W130" i="8" s="1"/>
  <c r="X131" i="8" s="1"/>
  <c r="Y132" i="8" s="1"/>
  <c r="Z133" i="8" s="1"/>
  <c r="AA134" i="8" s="1"/>
  <c r="AB135" i="8" s="1"/>
  <c r="AC136" i="8" s="1"/>
  <c r="AD137" i="8" s="1"/>
  <c r="AE138" i="8" s="1"/>
  <c r="AA109" i="1"/>
  <c r="G110" i="1" s="1"/>
  <c r="H110" i="1"/>
  <c r="I111" i="1" s="1"/>
  <c r="J112" i="1" s="1"/>
  <c r="K113" i="1" s="1"/>
  <c r="L114" i="1" s="1"/>
  <c r="M115" i="1" s="1"/>
  <c r="N116" i="1" s="1"/>
  <c r="O117" i="1" s="1"/>
  <c r="P118" i="1" s="1"/>
  <c r="Q119" i="1" s="1"/>
  <c r="R120" i="1" s="1"/>
  <c r="S121" i="1" s="1"/>
  <c r="T122" i="1" s="1"/>
  <c r="U123" i="1" s="1"/>
  <c r="V124" i="1" s="1"/>
  <c r="W125" i="1" s="1"/>
  <c r="X126" i="1" s="1"/>
  <c r="Y127" i="1" s="1"/>
  <c r="Z128" i="1" s="1"/>
  <c r="AB109" i="1"/>
  <c r="AC109" i="1"/>
  <c r="AD110" i="1" l="1"/>
  <c r="AI120" i="8"/>
  <c r="AC120" i="9"/>
  <c r="AA120" i="9"/>
  <c r="G121" i="9" s="1"/>
  <c r="H121" i="9"/>
  <c r="I122" i="9" s="1"/>
  <c r="J123" i="9" s="1"/>
  <c r="K124" i="9" s="1"/>
  <c r="L125" i="9" s="1"/>
  <c r="M126" i="9" s="1"/>
  <c r="N127" i="9" s="1"/>
  <c r="O128" i="9" s="1"/>
  <c r="P129" i="9" s="1"/>
  <c r="Q130" i="9" s="1"/>
  <c r="R131" i="9" s="1"/>
  <c r="S132" i="9" s="1"/>
  <c r="T133" i="9" s="1"/>
  <c r="U134" i="9" s="1"/>
  <c r="V135" i="9" s="1"/>
  <c r="W136" i="9" s="1"/>
  <c r="X137" i="9" s="1"/>
  <c r="Y138" i="9" s="1"/>
  <c r="Z139" i="9" s="1"/>
  <c r="AB120" i="9"/>
  <c r="AH120" i="8"/>
  <c r="M121" i="8"/>
  <c r="N122" i="8" s="1"/>
  <c r="O123" i="8" s="1"/>
  <c r="P124" i="8" s="1"/>
  <c r="Q125" i="8" s="1"/>
  <c r="R126" i="8" s="1"/>
  <c r="S127" i="8" s="1"/>
  <c r="T128" i="8" s="1"/>
  <c r="U129" i="8" s="1"/>
  <c r="V130" i="8" s="1"/>
  <c r="W131" i="8" s="1"/>
  <c r="X132" i="8" s="1"/>
  <c r="Y133" i="8" s="1"/>
  <c r="Z134" i="8" s="1"/>
  <c r="AA135" i="8" s="1"/>
  <c r="AB136" i="8" s="1"/>
  <c r="AC137" i="8" s="1"/>
  <c r="AD138" i="8" s="1"/>
  <c r="AE139" i="8" s="1"/>
  <c r="AJ120" i="8"/>
  <c r="AF120" i="8"/>
  <c r="L121" i="8" s="1"/>
  <c r="AI121" i="8" s="1"/>
  <c r="AG120" i="8"/>
  <c r="AA110" i="1"/>
  <c r="G111" i="1" s="1"/>
  <c r="H111" i="1"/>
  <c r="I112" i="1" s="1"/>
  <c r="J113" i="1" s="1"/>
  <c r="K114" i="1" s="1"/>
  <c r="L115" i="1" s="1"/>
  <c r="M116" i="1" s="1"/>
  <c r="N117" i="1" s="1"/>
  <c r="O118" i="1" s="1"/>
  <c r="P119" i="1" s="1"/>
  <c r="Q120" i="1" s="1"/>
  <c r="R121" i="1" s="1"/>
  <c r="S122" i="1" s="1"/>
  <c r="T123" i="1" s="1"/>
  <c r="U124" i="1" s="1"/>
  <c r="V125" i="1" s="1"/>
  <c r="W126" i="1" s="1"/>
  <c r="X127" i="1" s="1"/>
  <c r="Y128" i="1" s="1"/>
  <c r="Z129" i="1" s="1"/>
  <c r="AC110" i="1"/>
  <c r="AB110" i="1"/>
  <c r="AD121" i="9" l="1"/>
  <c r="AD111" i="1"/>
  <c r="H122" i="9"/>
  <c r="I123" i="9" s="1"/>
  <c r="J124" i="9" s="1"/>
  <c r="K125" i="9" s="1"/>
  <c r="L126" i="9" s="1"/>
  <c r="M127" i="9" s="1"/>
  <c r="N128" i="9" s="1"/>
  <c r="O129" i="9" s="1"/>
  <c r="P130" i="9" s="1"/>
  <c r="Q131" i="9" s="1"/>
  <c r="R132" i="9" s="1"/>
  <c r="S133" i="9" s="1"/>
  <c r="T134" i="9" s="1"/>
  <c r="U135" i="9" s="1"/>
  <c r="V136" i="9" s="1"/>
  <c r="W137" i="9" s="1"/>
  <c r="X138" i="9" s="1"/>
  <c r="Y139" i="9" s="1"/>
  <c r="Z140" i="9" s="1"/>
  <c r="AB121" i="9"/>
  <c r="AA121" i="9"/>
  <c r="G122" i="9" s="1"/>
  <c r="AD122" i="9" s="1"/>
  <c r="AC121" i="9"/>
  <c r="AH121" i="8"/>
  <c r="AF121" i="8"/>
  <c r="L122" i="8" s="1"/>
  <c r="M122" i="8"/>
  <c r="N123" i="8" s="1"/>
  <c r="O124" i="8" s="1"/>
  <c r="P125" i="8" s="1"/>
  <c r="Q126" i="8" s="1"/>
  <c r="R127" i="8" s="1"/>
  <c r="S128" i="8" s="1"/>
  <c r="T129" i="8" s="1"/>
  <c r="U130" i="8" s="1"/>
  <c r="V131" i="8" s="1"/>
  <c r="W132" i="8" s="1"/>
  <c r="X133" i="8" s="1"/>
  <c r="Y134" i="8" s="1"/>
  <c r="Z135" i="8" s="1"/>
  <c r="AA136" i="8" s="1"/>
  <c r="AB137" i="8" s="1"/>
  <c r="AC138" i="8" s="1"/>
  <c r="AD139" i="8" s="1"/>
  <c r="AE140" i="8" s="1"/>
  <c r="AJ121" i="8"/>
  <c r="AG121" i="8"/>
  <c r="AA111" i="1"/>
  <c r="G112" i="1" s="1"/>
  <c r="H112" i="1"/>
  <c r="I113" i="1" s="1"/>
  <c r="J114" i="1" s="1"/>
  <c r="K115" i="1" s="1"/>
  <c r="L116" i="1" s="1"/>
  <c r="M117" i="1" s="1"/>
  <c r="N118" i="1" s="1"/>
  <c r="O119" i="1" s="1"/>
  <c r="P120" i="1" s="1"/>
  <c r="Q121" i="1" s="1"/>
  <c r="R122" i="1" s="1"/>
  <c r="S123" i="1" s="1"/>
  <c r="T124" i="1" s="1"/>
  <c r="U125" i="1" s="1"/>
  <c r="V126" i="1" s="1"/>
  <c r="W127" i="1" s="1"/>
  <c r="X128" i="1" s="1"/>
  <c r="Y129" i="1" s="1"/>
  <c r="Z130" i="1" s="1"/>
  <c r="AC111" i="1"/>
  <c r="AB111" i="1"/>
  <c r="AD112" i="1" l="1"/>
  <c r="AI122" i="8"/>
  <c r="H123" i="9"/>
  <c r="I124" i="9" s="1"/>
  <c r="J125" i="9" s="1"/>
  <c r="K126" i="9" s="1"/>
  <c r="L127" i="9" s="1"/>
  <c r="M128" i="9" s="1"/>
  <c r="N129" i="9" s="1"/>
  <c r="O130" i="9" s="1"/>
  <c r="P131" i="9" s="1"/>
  <c r="Q132" i="9" s="1"/>
  <c r="R133" i="9" s="1"/>
  <c r="S134" i="9" s="1"/>
  <c r="T135" i="9" s="1"/>
  <c r="U136" i="9" s="1"/>
  <c r="V137" i="9" s="1"/>
  <c r="W138" i="9" s="1"/>
  <c r="X139" i="9" s="1"/>
  <c r="Y140" i="9" s="1"/>
  <c r="Z141" i="9" s="1"/>
  <c r="AC122" i="9"/>
  <c r="AB122" i="9"/>
  <c r="AA122" i="9"/>
  <c r="G123" i="9" s="1"/>
  <c r="AD123" i="9" s="1"/>
  <c r="AJ122" i="8"/>
  <c r="AF122" i="8"/>
  <c r="L123" i="8" s="1"/>
  <c r="M123" i="8"/>
  <c r="N124" i="8" s="1"/>
  <c r="O125" i="8" s="1"/>
  <c r="P126" i="8" s="1"/>
  <c r="Q127" i="8" s="1"/>
  <c r="R128" i="8" s="1"/>
  <c r="S129" i="8" s="1"/>
  <c r="T130" i="8" s="1"/>
  <c r="U131" i="8" s="1"/>
  <c r="V132" i="8" s="1"/>
  <c r="W133" i="8" s="1"/>
  <c r="X134" i="8" s="1"/>
  <c r="Y135" i="8" s="1"/>
  <c r="Z136" i="8" s="1"/>
  <c r="AA137" i="8" s="1"/>
  <c r="AB138" i="8" s="1"/>
  <c r="AC139" i="8" s="1"/>
  <c r="AD140" i="8" s="1"/>
  <c r="AE141" i="8" s="1"/>
  <c r="AH122" i="8"/>
  <c r="AG122" i="8"/>
  <c r="AA112" i="1"/>
  <c r="G113" i="1" s="1"/>
  <c r="H113" i="1"/>
  <c r="I114" i="1" s="1"/>
  <c r="J115" i="1" s="1"/>
  <c r="K116" i="1" s="1"/>
  <c r="L117" i="1" s="1"/>
  <c r="M118" i="1" s="1"/>
  <c r="N119" i="1" s="1"/>
  <c r="O120" i="1" s="1"/>
  <c r="P121" i="1" s="1"/>
  <c r="Q122" i="1" s="1"/>
  <c r="R123" i="1" s="1"/>
  <c r="S124" i="1" s="1"/>
  <c r="T125" i="1" s="1"/>
  <c r="U126" i="1" s="1"/>
  <c r="V127" i="1" s="1"/>
  <c r="W128" i="1" s="1"/>
  <c r="X129" i="1" s="1"/>
  <c r="Y130" i="1" s="1"/>
  <c r="Z131" i="1" s="1"/>
  <c r="AB112" i="1"/>
  <c r="AC112" i="1"/>
  <c r="AD113" i="1" l="1"/>
  <c r="AI123" i="8"/>
  <c r="AC123" i="9"/>
  <c r="AA123" i="9"/>
  <c r="G124" i="9" s="1"/>
  <c r="AB123" i="9"/>
  <c r="H124" i="9"/>
  <c r="I125" i="9" s="1"/>
  <c r="J126" i="9" s="1"/>
  <c r="K127" i="9" s="1"/>
  <c r="L128" i="9" s="1"/>
  <c r="M129" i="9" s="1"/>
  <c r="N130" i="9" s="1"/>
  <c r="O131" i="9" s="1"/>
  <c r="P132" i="9" s="1"/>
  <c r="Q133" i="9" s="1"/>
  <c r="R134" i="9" s="1"/>
  <c r="S135" i="9" s="1"/>
  <c r="T136" i="9" s="1"/>
  <c r="U137" i="9" s="1"/>
  <c r="V138" i="9" s="1"/>
  <c r="W139" i="9" s="1"/>
  <c r="X140" i="9" s="1"/>
  <c r="Y141" i="9" s="1"/>
  <c r="Z142" i="9" s="1"/>
  <c r="M124" i="8"/>
  <c r="N125" i="8" s="1"/>
  <c r="O126" i="8" s="1"/>
  <c r="P127" i="8" s="1"/>
  <c r="Q128" i="8" s="1"/>
  <c r="R129" i="8" s="1"/>
  <c r="S130" i="8" s="1"/>
  <c r="T131" i="8" s="1"/>
  <c r="U132" i="8" s="1"/>
  <c r="V133" i="8" s="1"/>
  <c r="W134" i="8" s="1"/>
  <c r="X135" i="8" s="1"/>
  <c r="Y136" i="8" s="1"/>
  <c r="Z137" i="8" s="1"/>
  <c r="AA138" i="8" s="1"/>
  <c r="AB139" i="8" s="1"/>
  <c r="AC140" i="8" s="1"/>
  <c r="AD141" i="8" s="1"/>
  <c r="AE142" i="8" s="1"/>
  <c r="AF123" i="8"/>
  <c r="L124" i="8" s="1"/>
  <c r="AI124" i="8" s="1"/>
  <c r="AH123" i="8"/>
  <c r="AG123" i="8"/>
  <c r="AJ123" i="8"/>
  <c r="AA113" i="1"/>
  <c r="G114" i="1" s="1"/>
  <c r="H114" i="1"/>
  <c r="I115" i="1" s="1"/>
  <c r="J116" i="1" s="1"/>
  <c r="K117" i="1" s="1"/>
  <c r="L118" i="1" s="1"/>
  <c r="M119" i="1" s="1"/>
  <c r="N120" i="1" s="1"/>
  <c r="O121" i="1" s="1"/>
  <c r="P122" i="1" s="1"/>
  <c r="Q123" i="1" s="1"/>
  <c r="R124" i="1" s="1"/>
  <c r="S125" i="1" s="1"/>
  <c r="T126" i="1" s="1"/>
  <c r="U127" i="1" s="1"/>
  <c r="V128" i="1" s="1"/>
  <c r="W129" i="1" s="1"/>
  <c r="X130" i="1" s="1"/>
  <c r="Y131" i="1" s="1"/>
  <c r="Z132" i="1" s="1"/>
  <c r="AC113" i="1"/>
  <c r="AB113" i="1"/>
  <c r="AD124" i="9" l="1"/>
  <c r="AD114" i="1"/>
  <c r="AA124" i="9"/>
  <c r="G125" i="9" s="1"/>
  <c r="AC124" i="9"/>
  <c r="H125" i="9"/>
  <c r="I126" i="9" s="1"/>
  <c r="J127" i="9" s="1"/>
  <c r="K128" i="9" s="1"/>
  <c r="L129" i="9" s="1"/>
  <c r="M130" i="9" s="1"/>
  <c r="N131" i="9" s="1"/>
  <c r="O132" i="9" s="1"/>
  <c r="P133" i="9" s="1"/>
  <c r="Q134" i="9" s="1"/>
  <c r="R135" i="9" s="1"/>
  <c r="S136" i="9" s="1"/>
  <c r="T137" i="9" s="1"/>
  <c r="U138" i="9" s="1"/>
  <c r="V139" i="9" s="1"/>
  <c r="W140" i="9" s="1"/>
  <c r="X141" i="9" s="1"/>
  <c r="Y142" i="9" s="1"/>
  <c r="Z143" i="9" s="1"/>
  <c r="AB124" i="9"/>
  <c r="AJ124" i="8"/>
  <c r="AH124" i="8"/>
  <c r="AG124" i="8"/>
  <c r="AF124" i="8"/>
  <c r="L125" i="8" s="1"/>
  <c r="M125" i="8"/>
  <c r="N126" i="8" s="1"/>
  <c r="O127" i="8" s="1"/>
  <c r="P128" i="8" s="1"/>
  <c r="Q129" i="8" s="1"/>
  <c r="R130" i="8" s="1"/>
  <c r="S131" i="8" s="1"/>
  <c r="T132" i="8" s="1"/>
  <c r="U133" i="8" s="1"/>
  <c r="V134" i="8" s="1"/>
  <c r="W135" i="8" s="1"/>
  <c r="X136" i="8" s="1"/>
  <c r="Y137" i="8" s="1"/>
  <c r="Z138" i="8" s="1"/>
  <c r="AA139" i="8" s="1"/>
  <c r="AB140" i="8" s="1"/>
  <c r="AC141" i="8" s="1"/>
  <c r="AD142" i="8" s="1"/>
  <c r="AE143" i="8" s="1"/>
  <c r="AA114" i="1"/>
  <c r="G115" i="1" s="1"/>
  <c r="H115" i="1"/>
  <c r="I116" i="1" s="1"/>
  <c r="J117" i="1" s="1"/>
  <c r="K118" i="1" s="1"/>
  <c r="L119" i="1" s="1"/>
  <c r="M120" i="1" s="1"/>
  <c r="N121" i="1" s="1"/>
  <c r="O122" i="1" s="1"/>
  <c r="P123" i="1" s="1"/>
  <c r="Q124" i="1" s="1"/>
  <c r="R125" i="1" s="1"/>
  <c r="S126" i="1" s="1"/>
  <c r="T127" i="1" s="1"/>
  <c r="U128" i="1" s="1"/>
  <c r="V129" i="1" s="1"/>
  <c r="W130" i="1" s="1"/>
  <c r="X131" i="1" s="1"/>
  <c r="Y132" i="1" s="1"/>
  <c r="Z133" i="1" s="1"/>
  <c r="AC114" i="1"/>
  <c r="AB114" i="1"/>
  <c r="AD125" i="9" l="1"/>
  <c r="AD115" i="1"/>
  <c r="AI125" i="8"/>
  <c r="AJ125" i="8" s="1"/>
  <c r="H126" i="9"/>
  <c r="I127" i="9" s="1"/>
  <c r="J128" i="9" s="1"/>
  <c r="K129" i="9" s="1"/>
  <c r="L130" i="9" s="1"/>
  <c r="M131" i="9" s="1"/>
  <c r="N132" i="9" s="1"/>
  <c r="O133" i="9" s="1"/>
  <c r="P134" i="9" s="1"/>
  <c r="Q135" i="9" s="1"/>
  <c r="R136" i="9" s="1"/>
  <c r="S137" i="9" s="1"/>
  <c r="T138" i="9" s="1"/>
  <c r="U139" i="9" s="1"/>
  <c r="V140" i="9" s="1"/>
  <c r="W141" i="9" s="1"/>
  <c r="X142" i="9" s="1"/>
  <c r="Y143" i="9" s="1"/>
  <c r="Z144" i="9" s="1"/>
  <c r="AC125" i="9"/>
  <c r="AA125" i="9"/>
  <c r="G126" i="9" s="1"/>
  <c r="AD126" i="9" s="1"/>
  <c r="AB125" i="9"/>
  <c r="AF125" i="8"/>
  <c r="L126" i="8" s="1"/>
  <c r="AH125" i="8"/>
  <c r="M126" i="8"/>
  <c r="N127" i="8" s="1"/>
  <c r="O128" i="8" s="1"/>
  <c r="P129" i="8" s="1"/>
  <c r="Q130" i="8" s="1"/>
  <c r="R131" i="8" s="1"/>
  <c r="S132" i="8" s="1"/>
  <c r="T133" i="8" s="1"/>
  <c r="U134" i="8" s="1"/>
  <c r="V135" i="8" s="1"/>
  <c r="W136" i="8" s="1"/>
  <c r="X137" i="8" s="1"/>
  <c r="Y138" i="8" s="1"/>
  <c r="Z139" i="8" s="1"/>
  <c r="AA140" i="8" s="1"/>
  <c r="AB141" i="8" s="1"/>
  <c r="AC142" i="8" s="1"/>
  <c r="AD143" i="8" s="1"/>
  <c r="AE144" i="8" s="1"/>
  <c r="AG125" i="8"/>
  <c r="AA115" i="1"/>
  <c r="G116" i="1" s="1"/>
  <c r="H116" i="1"/>
  <c r="I117" i="1" s="1"/>
  <c r="J118" i="1" s="1"/>
  <c r="K119" i="1" s="1"/>
  <c r="L120" i="1" s="1"/>
  <c r="M121" i="1" s="1"/>
  <c r="N122" i="1" s="1"/>
  <c r="O123" i="1" s="1"/>
  <c r="P124" i="1" s="1"/>
  <c r="Q125" i="1" s="1"/>
  <c r="R126" i="1" s="1"/>
  <c r="S127" i="1" s="1"/>
  <c r="T128" i="1" s="1"/>
  <c r="U129" i="1" s="1"/>
  <c r="V130" i="1" s="1"/>
  <c r="W131" i="1" s="1"/>
  <c r="X132" i="1" s="1"/>
  <c r="Y133" i="1" s="1"/>
  <c r="Z134" i="1" s="1"/>
  <c r="AC115" i="1"/>
  <c r="AB115" i="1"/>
  <c r="AD116" i="1" l="1"/>
  <c r="AI126" i="8"/>
  <c r="AC126" i="9"/>
  <c r="AA126" i="9"/>
  <c r="G127" i="9" s="1"/>
  <c r="H127" i="9"/>
  <c r="I128" i="9" s="1"/>
  <c r="J129" i="9" s="1"/>
  <c r="K130" i="9" s="1"/>
  <c r="L131" i="9" s="1"/>
  <c r="M132" i="9" s="1"/>
  <c r="N133" i="9" s="1"/>
  <c r="O134" i="9" s="1"/>
  <c r="P135" i="9" s="1"/>
  <c r="Q136" i="9" s="1"/>
  <c r="R137" i="9" s="1"/>
  <c r="S138" i="9" s="1"/>
  <c r="T139" i="9" s="1"/>
  <c r="U140" i="9" s="1"/>
  <c r="V141" i="9" s="1"/>
  <c r="W142" i="9" s="1"/>
  <c r="X143" i="9" s="1"/>
  <c r="Y144" i="9" s="1"/>
  <c r="Z145" i="9" s="1"/>
  <c r="AB126" i="9"/>
  <c r="AJ126" i="8"/>
  <c r="AH126" i="8"/>
  <c r="AF126" i="8"/>
  <c r="L127" i="8" s="1"/>
  <c r="M127" i="8"/>
  <c r="N128" i="8" s="1"/>
  <c r="O129" i="8" s="1"/>
  <c r="P130" i="8" s="1"/>
  <c r="Q131" i="8" s="1"/>
  <c r="R132" i="8" s="1"/>
  <c r="S133" i="8" s="1"/>
  <c r="T134" i="8" s="1"/>
  <c r="U135" i="8" s="1"/>
  <c r="V136" i="8" s="1"/>
  <c r="W137" i="8" s="1"/>
  <c r="X138" i="8" s="1"/>
  <c r="Y139" i="8" s="1"/>
  <c r="Z140" i="8" s="1"/>
  <c r="AA141" i="8" s="1"/>
  <c r="AB142" i="8" s="1"/>
  <c r="AC143" i="8" s="1"/>
  <c r="AD144" i="8" s="1"/>
  <c r="AE145" i="8" s="1"/>
  <c r="AG126" i="8"/>
  <c r="AA116" i="1"/>
  <c r="G117" i="1" s="1"/>
  <c r="H117" i="1"/>
  <c r="I118" i="1" s="1"/>
  <c r="J119" i="1" s="1"/>
  <c r="K120" i="1" s="1"/>
  <c r="L121" i="1" s="1"/>
  <c r="M122" i="1" s="1"/>
  <c r="N123" i="1" s="1"/>
  <c r="O124" i="1" s="1"/>
  <c r="P125" i="1" s="1"/>
  <c r="Q126" i="1" s="1"/>
  <c r="R127" i="1" s="1"/>
  <c r="S128" i="1" s="1"/>
  <c r="T129" i="1" s="1"/>
  <c r="U130" i="1" s="1"/>
  <c r="V131" i="1" s="1"/>
  <c r="W132" i="1" s="1"/>
  <c r="X133" i="1" s="1"/>
  <c r="Y134" i="1" s="1"/>
  <c r="Z135" i="1" s="1"/>
  <c r="AB116" i="1"/>
  <c r="AC116" i="1"/>
  <c r="AD127" i="9" l="1"/>
  <c r="AD117" i="1"/>
  <c r="AI127" i="8"/>
  <c r="H128" i="9"/>
  <c r="I129" i="9" s="1"/>
  <c r="J130" i="9" s="1"/>
  <c r="K131" i="9" s="1"/>
  <c r="L132" i="9" s="1"/>
  <c r="M133" i="9" s="1"/>
  <c r="N134" i="9" s="1"/>
  <c r="O135" i="9" s="1"/>
  <c r="P136" i="9" s="1"/>
  <c r="Q137" i="9" s="1"/>
  <c r="R138" i="9" s="1"/>
  <c r="S139" i="9" s="1"/>
  <c r="T140" i="9" s="1"/>
  <c r="U141" i="9" s="1"/>
  <c r="V142" i="9" s="1"/>
  <c r="W143" i="9" s="1"/>
  <c r="X144" i="9" s="1"/>
  <c r="Y145" i="9" s="1"/>
  <c r="Z146" i="9" s="1"/>
  <c r="AA127" i="9"/>
  <c r="G128" i="9" s="1"/>
  <c r="AD128" i="9" s="1"/>
  <c r="AC127" i="9"/>
  <c r="AB127" i="9"/>
  <c r="AH127" i="8"/>
  <c r="AJ127" i="8"/>
  <c r="M128" i="8"/>
  <c r="N129" i="8" s="1"/>
  <c r="O130" i="8" s="1"/>
  <c r="P131" i="8" s="1"/>
  <c r="Q132" i="8" s="1"/>
  <c r="R133" i="8" s="1"/>
  <c r="S134" i="8" s="1"/>
  <c r="T135" i="8" s="1"/>
  <c r="U136" i="8" s="1"/>
  <c r="V137" i="8" s="1"/>
  <c r="W138" i="8" s="1"/>
  <c r="X139" i="8" s="1"/>
  <c r="Y140" i="8" s="1"/>
  <c r="Z141" i="8" s="1"/>
  <c r="AA142" i="8" s="1"/>
  <c r="AB143" i="8" s="1"/>
  <c r="AC144" i="8" s="1"/>
  <c r="AD145" i="8" s="1"/>
  <c r="AE146" i="8" s="1"/>
  <c r="AF127" i="8"/>
  <c r="L128" i="8" s="1"/>
  <c r="AI128" i="8" s="1"/>
  <c r="AG127" i="8"/>
  <c r="AA117" i="1"/>
  <c r="G118" i="1" s="1"/>
  <c r="H118" i="1"/>
  <c r="I119" i="1" s="1"/>
  <c r="J120" i="1" s="1"/>
  <c r="K121" i="1" s="1"/>
  <c r="L122" i="1" s="1"/>
  <c r="M123" i="1" s="1"/>
  <c r="N124" i="1" s="1"/>
  <c r="O125" i="1" s="1"/>
  <c r="P126" i="1" s="1"/>
  <c r="Q127" i="1" s="1"/>
  <c r="R128" i="1" s="1"/>
  <c r="S129" i="1" s="1"/>
  <c r="T130" i="1" s="1"/>
  <c r="U131" i="1" s="1"/>
  <c r="V132" i="1" s="1"/>
  <c r="W133" i="1" s="1"/>
  <c r="X134" i="1" s="1"/>
  <c r="Y135" i="1" s="1"/>
  <c r="Z136" i="1" s="1"/>
  <c r="AB117" i="1"/>
  <c r="AC117" i="1"/>
  <c r="AD118" i="1" l="1"/>
  <c r="H129" i="9"/>
  <c r="I130" i="9" s="1"/>
  <c r="J131" i="9" s="1"/>
  <c r="K132" i="9" s="1"/>
  <c r="L133" i="9" s="1"/>
  <c r="M134" i="9" s="1"/>
  <c r="N135" i="9" s="1"/>
  <c r="O136" i="9" s="1"/>
  <c r="P137" i="9" s="1"/>
  <c r="Q138" i="9" s="1"/>
  <c r="R139" i="9" s="1"/>
  <c r="S140" i="9" s="1"/>
  <c r="T141" i="9" s="1"/>
  <c r="U142" i="9" s="1"/>
  <c r="V143" i="9" s="1"/>
  <c r="W144" i="9" s="1"/>
  <c r="X145" i="9" s="1"/>
  <c r="Y146" i="9" s="1"/>
  <c r="Z147" i="9" s="1"/>
  <c r="AC128" i="9"/>
  <c r="AA128" i="9"/>
  <c r="G129" i="9" s="1"/>
  <c r="AD129" i="9" s="1"/>
  <c r="AB128" i="9"/>
  <c r="AJ128" i="8"/>
  <c r="AG128" i="8"/>
  <c r="M129" i="8"/>
  <c r="N130" i="8" s="1"/>
  <c r="O131" i="8" s="1"/>
  <c r="P132" i="8" s="1"/>
  <c r="Q133" i="8" s="1"/>
  <c r="R134" i="8" s="1"/>
  <c r="S135" i="8" s="1"/>
  <c r="T136" i="8" s="1"/>
  <c r="U137" i="8" s="1"/>
  <c r="V138" i="8" s="1"/>
  <c r="W139" i="8" s="1"/>
  <c r="X140" i="8" s="1"/>
  <c r="Y141" i="8" s="1"/>
  <c r="Z142" i="8" s="1"/>
  <c r="AA143" i="8" s="1"/>
  <c r="AB144" i="8" s="1"/>
  <c r="AC145" i="8" s="1"/>
  <c r="AD146" i="8" s="1"/>
  <c r="AE147" i="8" s="1"/>
  <c r="AH128" i="8"/>
  <c r="AF128" i="8"/>
  <c r="L129" i="8" s="1"/>
  <c r="AI129" i="8" s="1"/>
  <c r="AA118" i="1"/>
  <c r="G119" i="1" s="1"/>
  <c r="AC118" i="1"/>
  <c r="H119" i="1"/>
  <c r="I120" i="1" s="1"/>
  <c r="J121" i="1" s="1"/>
  <c r="K122" i="1" s="1"/>
  <c r="L123" i="1" s="1"/>
  <c r="M124" i="1" s="1"/>
  <c r="N125" i="1" s="1"/>
  <c r="O126" i="1" s="1"/>
  <c r="P127" i="1" s="1"/>
  <c r="Q128" i="1" s="1"/>
  <c r="R129" i="1" s="1"/>
  <c r="S130" i="1" s="1"/>
  <c r="T131" i="1" s="1"/>
  <c r="U132" i="1" s="1"/>
  <c r="V133" i="1" s="1"/>
  <c r="W134" i="1" s="1"/>
  <c r="X135" i="1" s="1"/>
  <c r="Y136" i="1" s="1"/>
  <c r="Z137" i="1" s="1"/>
  <c r="AB118" i="1"/>
  <c r="AD119" i="1" l="1"/>
  <c r="AA129" i="9"/>
  <c r="G130" i="9" s="1"/>
  <c r="AC129" i="9"/>
  <c r="AB129" i="9"/>
  <c r="H130" i="9"/>
  <c r="I131" i="9" s="1"/>
  <c r="J132" i="9" s="1"/>
  <c r="K133" i="9" s="1"/>
  <c r="L134" i="9" s="1"/>
  <c r="M135" i="9" s="1"/>
  <c r="N136" i="9" s="1"/>
  <c r="O137" i="9" s="1"/>
  <c r="P138" i="9" s="1"/>
  <c r="Q139" i="9" s="1"/>
  <c r="R140" i="9" s="1"/>
  <c r="S141" i="9" s="1"/>
  <c r="T142" i="9" s="1"/>
  <c r="U143" i="9" s="1"/>
  <c r="V144" i="9" s="1"/>
  <c r="W145" i="9" s="1"/>
  <c r="X146" i="9" s="1"/>
  <c r="Y147" i="9" s="1"/>
  <c r="Z148" i="9" s="1"/>
  <c r="M130" i="8"/>
  <c r="N131" i="8" s="1"/>
  <c r="O132" i="8" s="1"/>
  <c r="P133" i="8" s="1"/>
  <c r="Q134" i="8" s="1"/>
  <c r="R135" i="8" s="1"/>
  <c r="S136" i="8" s="1"/>
  <c r="T137" i="8" s="1"/>
  <c r="U138" i="8" s="1"/>
  <c r="V139" i="8" s="1"/>
  <c r="W140" i="8" s="1"/>
  <c r="X141" i="8" s="1"/>
  <c r="Y142" i="8" s="1"/>
  <c r="Z143" i="8" s="1"/>
  <c r="AA144" i="8" s="1"/>
  <c r="AB145" i="8" s="1"/>
  <c r="AC146" i="8" s="1"/>
  <c r="AD147" i="8" s="1"/>
  <c r="AE148" i="8" s="1"/>
  <c r="AJ129" i="8"/>
  <c r="AH129" i="8"/>
  <c r="AF129" i="8"/>
  <c r="L130" i="8" s="1"/>
  <c r="AI130" i="8" s="1"/>
  <c r="AG129" i="8"/>
  <c r="AA119" i="1"/>
  <c r="G120" i="1" s="1"/>
  <c r="H120" i="1"/>
  <c r="I121" i="1" s="1"/>
  <c r="J122" i="1" s="1"/>
  <c r="K123" i="1" s="1"/>
  <c r="L124" i="1" s="1"/>
  <c r="M125" i="1" s="1"/>
  <c r="N126" i="1" s="1"/>
  <c r="O127" i="1" s="1"/>
  <c r="P128" i="1" s="1"/>
  <c r="Q129" i="1" s="1"/>
  <c r="R130" i="1" s="1"/>
  <c r="S131" i="1" s="1"/>
  <c r="T132" i="1" s="1"/>
  <c r="U133" i="1" s="1"/>
  <c r="V134" i="1" s="1"/>
  <c r="W135" i="1" s="1"/>
  <c r="X136" i="1" s="1"/>
  <c r="Y137" i="1" s="1"/>
  <c r="Z138" i="1" s="1"/>
  <c r="AB119" i="1"/>
  <c r="AC119" i="1"/>
  <c r="AD130" i="9" l="1"/>
  <c r="AD120" i="1"/>
  <c r="AC130" i="9"/>
  <c r="AA130" i="9"/>
  <c r="G131" i="9" s="1"/>
  <c r="H131" i="9"/>
  <c r="I132" i="9" s="1"/>
  <c r="J133" i="9" s="1"/>
  <c r="K134" i="9" s="1"/>
  <c r="L135" i="9" s="1"/>
  <c r="M136" i="9" s="1"/>
  <c r="N137" i="9" s="1"/>
  <c r="O138" i="9" s="1"/>
  <c r="P139" i="9" s="1"/>
  <c r="Q140" i="9" s="1"/>
  <c r="R141" i="9" s="1"/>
  <c r="S142" i="9" s="1"/>
  <c r="T143" i="9" s="1"/>
  <c r="U144" i="9" s="1"/>
  <c r="V145" i="9" s="1"/>
  <c r="W146" i="9" s="1"/>
  <c r="X147" i="9" s="1"/>
  <c r="Y148" i="9" s="1"/>
  <c r="Z149" i="9" s="1"/>
  <c r="AB130" i="9"/>
  <c r="M131" i="8"/>
  <c r="N132" i="8" s="1"/>
  <c r="O133" i="8" s="1"/>
  <c r="P134" i="8" s="1"/>
  <c r="Q135" i="8" s="1"/>
  <c r="R136" i="8" s="1"/>
  <c r="S137" i="8" s="1"/>
  <c r="T138" i="8" s="1"/>
  <c r="U139" i="8" s="1"/>
  <c r="V140" i="8" s="1"/>
  <c r="W141" i="8" s="1"/>
  <c r="X142" i="8" s="1"/>
  <c r="Y143" i="8" s="1"/>
  <c r="Z144" i="8" s="1"/>
  <c r="AA145" i="8" s="1"/>
  <c r="AB146" i="8" s="1"/>
  <c r="AC147" i="8" s="1"/>
  <c r="AD148" i="8" s="1"/>
  <c r="AE149" i="8" s="1"/>
  <c r="AF130" i="8"/>
  <c r="L131" i="8" s="1"/>
  <c r="AI131" i="8" s="1"/>
  <c r="AJ130" i="8"/>
  <c r="AH130" i="8"/>
  <c r="AG130" i="8"/>
  <c r="AA120" i="1"/>
  <c r="G121" i="1" s="1"/>
  <c r="H121" i="1"/>
  <c r="I122" i="1" s="1"/>
  <c r="J123" i="1" s="1"/>
  <c r="K124" i="1" s="1"/>
  <c r="L125" i="1" s="1"/>
  <c r="M126" i="1" s="1"/>
  <c r="N127" i="1" s="1"/>
  <c r="O128" i="1" s="1"/>
  <c r="P129" i="1" s="1"/>
  <c r="Q130" i="1" s="1"/>
  <c r="R131" i="1" s="1"/>
  <c r="S132" i="1" s="1"/>
  <c r="T133" i="1" s="1"/>
  <c r="U134" i="1" s="1"/>
  <c r="V135" i="1" s="1"/>
  <c r="W136" i="1" s="1"/>
  <c r="X137" i="1" s="1"/>
  <c r="Y138" i="1" s="1"/>
  <c r="Z139" i="1" s="1"/>
  <c r="AC120" i="1"/>
  <c r="AB120" i="1"/>
  <c r="AD131" i="9" l="1"/>
  <c r="AD121" i="1"/>
  <c r="AC131" i="9"/>
  <c r="AA131" i="9"/>
  <c r="G132" i="9" s="1"/>
  <c r="H132" i="9"/>
  <c r="I133" i="9" s="1"/>
  <c r="J134" i="9" s="1"/>
  <c r="K135" i="9" s="1"/>
  <c r="L136" i="9" s="1"/>
  <c r="M137" i="9" s="1"/>
  <c r="N138" i="9" s="1"/>
  <c r="O139" i="9" s="1"/>
  <c r="P140" i="9" s="1"/>
  <c r="Q141" i="9" s="1"/>
  <c r="R142" i="9" s="1"/>
  <c r="S143" i="9" s="1"/>
  <c r="T144" i="9" s="1"/>
  <c r="U145" i="9" s="1"/>
  <c r="V146" i="9" s="1"/>
  <c r="W147" i="9" s="1"/>
  <c r="X148" i="9" s="1"/>
  <c r="Y149" i="9" s="1"/>
  <c r="Z150" i="9" s="1"/>
  <c r="AB131" i="9"/>
  <c r="AH131" i="8"/>
  <c r="AF131" i="8"/>
  <c r="L132" i="8" s="1"/>
  <c r="AJ131" i="8"/>
  <c r="M132" i="8"/>
  <c r="N133" i="8" s="1"/>
  <c r="O134" i="8" s="1"/>
  <c r="P135" i="8" s="1"/>
  <c r="Q136" i="8" s="1"/>
  <c r="R137" i="8" s="1"/>
  <c r="S138" i="8" s="1"/>
  <c r="T139" i="8" s="1"/>
  <c r="U140" i="8" s="1"/>
  <c r="V141" i="8" s="1"/>
  <c r="W142" i="8" s="1"/>
  <c r="X143" i="8" s="1"/>
  <c r="Y144" i="8" s="1"/>
  <c r="Z145" i="8" s="1"/>
  <c r="AA146" i="8" s="1"/>
  <c r="AB147" i="8" s="1"/>
  <c r="AC148" i="8" s="1"/>
  <c r="AD149" i="8" s="1"/>
  <c r="AE150" i="8" s="1"/>
  <c r="AG131" i="8"/>
  <c r="AA121" i="1"/>
  <c r="G122" i="1" s="1"/>
  <c r="H122" i="1"/>
  <c r="I123" i="1" s="1"/>
  <c r="J124" i="1" s="1"/>
  <c r="K125" i="1" s="1"/>
  <c r="L126" i="1" s="1"/>
  <c r="M127" i="1" s="1"/>
  <c r="N128" i="1" s="1"/>
  <c r="O129" i="1" s="1"/>
  <c r="P130" i="1" s="1"/>
  <c r="Q131" i="1" s="1"/>
  <c r="R132" i="1" s="1"/>
  <c r="S133" i="1" s="1"/>
  <c r="T134" i="1" s="1"/>
  <c r="U135" i="1" s="1"/>
  <c r="V136" i="1" s="1"/>
  <c r="W137" i="1" s="1"/>
  <c r="X138" i="1" s="1"/>
  <c r="Y139" i="1" s="1"/>
  <c r="Z140" i="1" s="1"/>
  <c r="AC121" i="1"/>
  <c r="AB121" i="1"/>
  <c r="AD132" i="9" l="1"/>
  <c r="AD122" i="1"/>
  <c r="AI132" i="8"/>
  <c r="AC132" i="9"/>
  <c r="H133" i="9"/>
  <c r="I134" i="9" s="1"/>
  <c r="J135" i="9" s="1"/>
  <c r="K136" i="9" s="1"/>
  <c r="L137" i="9" s="1"/>
  <c r="M138" i="9" s="1"/>
  <c r="N139" i="9" s="1"/>
  <c r="O140" i="9" s="1"/>
  <c r="P141" i="9" s="1"/>
  <c r="Q142" i="9" s="1"/>
  <c r="R143" i="9" s="1"/>
  <c r="S144" i="9" s="1"/>
  <c r="T145" i="9" s="1"/>
  <c r="U146" i="9" s="1"/>
  <c r="V147" i="9" s="1"/>
  <c r="W148" i="9" s="1"/>
  <c r="X149" i="9" s="1"/>
  <c r="Y150" i="9" s="1"/>
  <c r="Z151" i="9" s="1"/>
  <c r="AA132" i="9"/>
  <c r="G133" i="9" s="1"/>
  <c r="AD133" i="9" s="1"/>
  <c r="AB132" i="9"/>
  <c r="AJ132" i="8"/>
  <c r="AH132" i="8"/>
  <c r="AF132" i="8"/>
  <c r="L133" i="8" s="1"/>
  <c r="M133" i="8"/>
  <c r="N134" i="8" s="1"/>
  <c r="O135" i="8" s="1"/>
  <c r="P136" i="8" s="1"/>
  <c r="Q137" i="8" s="1"/>
  <c r="R138" i="8" s="1"/>
  <c r="S139" i="8" s="1"/>
  <c r="T140" i="8" s="1"/>
  <c r="U141" i="8" s="1"/>
  <c r="V142" i="8" s="1"/>
  <c r="W143" i="8" s="1"/>
  <c r="X144" i="8" s="1"/>
  <c r="Y145" i="8" s="1"/>
  <c r="Z146" i="8" s="1"/>
  <c r="AA147" i="8" s="1"/>
  <c r="AB148" i="8" s="1"/>
  <c r="AC149" i="8" s="1"/>
  <c r="AD150" i="8" s="1"/>
  <c r="AE151" i="8" s="1"/>
  <c r="AG132" i="8"/>
  <c r="AA122" i="1"/>
  <c r="G123" i="1" s="1"/>
  <c r="H123" i="1"/>
  <c r="I124" i="1" s="1"/>
  <c r="J125" i="1" s="1"/>
  <c r="K126" i="1" s="1"/>
  <c r="L127" i="1" s="1"/>
  <c r="M128" i="1" s="1"/>
  <c r="N129" i="1" s="1"/>
  <c r="O130" i="1" s="1"/>
  <c r="P131" i="1" s="1"/>
  <c r="Q132" i="1" s="1"/>
  <c r="R133" i="1" s="1"/>
  <c r="S134" i="1" s="1"/>
  <c r="T135" i="1" s="1"/>
  <c r="U136" i="1" s="1"/>
  <c r="V137" i="1" s="1"/>
  <c r="W138" i="1" s="1"/>
  <c r="X139" i="1" s="1"/>
  <c r="Y140" i="1" s="1"/>
  <c r="Z141" i="1" s="1"/>
  <c r="AB122" i="1"/>
  <c r="AC122" i="1"/>
  <c r="AD123" i="1" l="1"/>
  <c r="AI133" i="8"/>
  <c r="H134" i="9"/>
  <c r="I135" i="9" s="1"/>
  <c r="J136" i="9" s="1"/>
  <c r="K137" i="9" s="1"/>
  <c r="L138" i="9" s="1"/>
  <c r="M139" i="9" s="1"/>
  <c r="N140" i="9" s="1"/>
  <c r="O141" i="9" s="1"/>
  <c r="P142" i="9" s="1"/>
  <c r="Q143" i="9" s="1"/>
  <c r="R144" i="9" s="1"/>
  <c r="S145" i="9" s="1"/>
  <c r="T146" i="9" s="1"/>
  <c r="U147" i="9" s="1"/>
  <c r="V148" i="9" s="1"/>
  <c r="W149" i="9" s="1"/>
  <c r="X150" i="9" s="1"/>
  <c r="Y151" i="9" s="1"/>
  <c r="Z152" i="9" s="1"/>
  <c r="AA133" i="9"/>
  <c r="G134" i="9" s="1"/>
  <c r="AD134" i="9" s="1"/>
  <c r="AC133" i="9"/>
  <c r="AB133" i="9"/>
  <c r="AJ133" i="8"/>
  <c r="AH133" i="8"/>
  <c r="AF133" i="8"/>
  <c r="L134" i="8" s="1"/>
  <c r="M134" i="8"/>
  <c r="N135" i="8" s="1"/>
  <c r="O136" i="8" s="1"/>
  <c r="P137" i="8" s="1"/>
  <c r="Q138" i="8" s="1"/>
  <c r="R139" i="8" s="1"/>
  <c r="S140" i="8" s="1"/>
  <c r="T141" i="8" s="1"/>
  <c r="U142" i="8" s="1"/>
  <c r="V143" i="8" s="1"/>
  <c r="W144" i="8" s="1"/>
  <c r="X145" i="8" s="1"/>
  <c r="Y146" i="8" s="1"/>
  <c r="Z147" i="8" s="1"/>
  <c r="AA148" i="8" s="1"/>
  <c r="AB149" i="8" s="1"/>
  <c r="AC150" i="8" s="1"/>
  <c r="AD151" i="8" s="1"/>
  <c r="AE152" i="8" s="1"/>
  <c r="AG133" i="8"/>
  <c r="AA123" i="1"/>
  <c r="G124" i="1" s="1"/>
  <c r="H124" i="1"/>
  <c r="I125" i="1" s="1"/>
  <c r="J126" i="1" s="1"/>
  <c r="K127" i="1" s="1"/>
  <c r="L128" i="1" s="1"/>
  <c r="M129" i="1" s="1"/>
  <c r="N130" i="1" s="1"/>
  <c r="O131" i="1" s="1"/>
  <c r="P132" i="1" s="1"/>
  <c r="Q133" i="1" s="1"/>
  <c r="R134" i="1" s="1"/>
  <c r="S135" i="1" s="1"/>
  <c r="T136" i="1" s="1"/>
  <c r="U137" i="1" s="1"/>
  <c r="V138" i="1" s="1"/>
  <c r="W139" i="1" s="1"/>
  <c r="X140" i="1" s="1"/>
  <c r="Y141" i="1" s="1"/>
  <c r="Z142" i="1" s="1"/>
  <c r="AC123" i="1"/>
  <c r="AB123" i="1"/>
  <c r="AD124" i="1" l="1"/>
  <c r="AI134" i="8"/>
  <c r="AA134" i="9"/>
  <c r="G135" i="9" s="1"/>
  <c r="H135" i="9"/>
  <c r="I136" i="9" s="1"/>
  <c r="J137" i="9" s="1"/>
  <c r="K138" i="9" s="1"/>
  <c r="L139" i="9" s="1"/>
  <c r="M140" i="9" s="1"/>
  <c r="N141" i="9" s="1"/>
  <c r="O142" i="9" s="1"/>
  <c r="P143" i="9" s="1"/>
  <c r="Q144" i="9" s="1"/>
  <c r="R145" i="9" s="1"/>
  <c r="S146" i="9" s="1"/>
  <c r="T147" i="9" s="1"/>
  <c r="U148" i="9" s="1"/>
  <c r="V149" i="9" s="1"/>
  <c r="W150" i="9" s="1"/>
  <c r="X151" i="9" s="1"/>
  <c r="Y152" i="9" s="1"/>
  <c r="Z153" i="9" s="1"/>
  <c r="AB134" i="9"/>
  <c r="AC134" i="9"/>
  <c r="AJ134" i="8"/>
  <c r="AF134" i="8"/>
  <c r="L135" i="8" s="1"/>
  <c r="AH134" i="8"/>
  <c r="AG134" i="8"/>
  <c r="M135" i="8"/>
  <c r="N136" i="8" s="1"/>
  <c r="O137" i="8" s="1"/>
  <c r="P138" i="8" s="1"/>
  <c r="Q139" i="8" s="1"/>
  <c r="R140" i="8" s="1"/>
  <c r="S141" i="8" s="1"/>
  <c r="T142" i="8" s="1"/>
  <c r="U143" i="8" s="1"/>
  <c r="V144" i="8" s="1"/>
  <c r="W145" i="8" s="1"/>
  <c r="X146" i="8" s="1"/>
  <c r="Y147" i="8" s="1"/>
  <c r="Z148" i="8" s="1"/>
  <c r="AA149" i="8" s="1"/>
  <c r="AB150" i="8" s="1"/>
  <c r="AC151" i="8" s="1"/>
  <c r="AD152" i="8" s="1"/>
  <c r="AE153" i="8" s="1"/>
  <c r="AA124" i="1"/>
  <c r="G125" i="1" s="1"/>
  <c r="AC124" i="1"/>
  <c r="AB124" i="1"/>
  <c r="H125" i="1"/>
  <c r="I126" i="1" s="1"/>
  <c r="J127" i="1" s="1"/>
  <c r="K128" i="1" s="1"/>
  <c r="L129" i="1" s="1"/>
  <c r="M130" i="1" s="1"/>
  <c r="N131" i="1" s="1"/>
  <c r="O132" i="1" s="1"/>
  <c r="P133" i="1" s="1"/>
  <c r="Q134" i="1" s="1"/>
  <c r="R135" i="1" s="1"/>
  <c r="S136" i="1" s="1"/>
  <c r="T137" i="1" s="1"/>
  <c r="U138" i="1" s="1"/>
  <c r="V139" i="1" s="1"/>
  <c r="W140" i="1" s="1"/>
  <c r="X141" i="1" s="1"/>
  <c r="Y142" i="1" s="1"/>
  <c r="Z143" i="1" s="1"/>
  <c r="AD135" i="9" l="1"/>
  <c r="AD125" i="1"/>
  <c r="AI135" i="8"/>
  <c r="AJ135" i="8" s="1"/>
  <c r="H136" i="9"/>
  <c r="I137" i="9" s="1"/>
  <c r="J138" i="9" s="1"/>
  <c r="K139" i="9" s="1"/>
  <c r="L140" i="9" s="1"/>
  <c r="M141" i="9" s="1"/>
  <c r="N142" i="9" s="1"/>
  <c r="O143" i="9" s="1"/>
  <c r="P144" i="9" s="1"/>
  <c r="Q145" i="9" s="1"/>
  <c r="R146" i="9" s="1"/>
  <c r="S147" i="9" s="1"/>
  <c r="T148" i="9" s="1"/>
  <c r="U149" i="9" s="1"/>
  <c r="V150" i="9" s="1"/>
  <c r="W151" i="9" s="1"/>
  <c r="X152" i="9" s="1"/>
  <c r="Y153" i="9" s="1"/>
  <c r="Z154" i="9" s="1"/>
  <c r="AC135" i="9"/>
  <c r="AA135" i="9"/>
  <c r="G136" i="9" s="1"/>
  <c r="AD136" i="9" s="1"/>
  <c r="AB135" i="9"/>
  <c r="M136" i="8"/>
  <c r="N137" i="8" s="1"/>
  <c r="O138" i="8" s="1"/>
  <c r="P139" i="8" s="1"/>
  <c r="Q140" i="8" s="1"/>
  <c r="R141" i="8" s="1"/>
  <c r="S142" i="8" s="1"/>
  <c r="T143" i="8" s="1"/>
  <c r="U144" i="8" s="1"/>
  <c r="V145" i="8" s="1"/>
  <c r="W146" i="8" s="1"/>
  <c r="X147" i="8" s="1"/>
  <c r="Y148" i="8" s="1"/>
  <c r="Z149" i="8" s="1"/>
  <c r="AA150" i="8" s="1"/>
  <c r="AB151" i="8" s="1"/>
  <c r="AC152" i="8" s="1"/>
  <c r="AD153" i="8" s="1"/>
  <c r="AE154" i="8" s="1"/>
  <c r="AH135" i="8"/>
  <c r="AG135" i="8"/>
  <c r="AF135" i="8"/>
  <c r="L136" i="8" s="1"/>
  <c r="AI136" i="8" s="1"/>
  <c r="AA125" i="1"/>
  <c r="G126" i="1" s="1"/>
  <c r="H126" i="1"/>
  <c r="I127" i="1" s="1"/>
  <c r="J128" i="1" s="1"/>
  <c r="K129" i="1" s="1"/>
  <c r="L130" i="1" s="1"/>
  <c r="M131" i="1" s="1"/>
  <c r="N132" i="1" s="1"/>
  <c r="O133" i="1" s="1"/>
  <c r="P134" i="1" s="1"/>
  <c r="Q135" i="1" s="1"/>
  <c r="R136" i="1" s="1"/>
  <c r="S137" i="1" s="1"/>
  <c r="T138" i="1" s="1"/>
  <c r="U139" i="1" s="1"/>
  <c r="V140" i="1" s="1"/>
  <c r="W141" i="1" s="1"/>
  <c r="X142" i="1" s="1"/>
  <c r="Y143" i="1" s="1"/>
  <c r="Z144" i="1" s="1"/>
  <c r="AC125" i="1"/>
  <c r="AB125" i="1"/>
  <c r="AD126" i="1" l="1"/>
  <c r="H137" i="9"/>
  <c r="I138" i="9" s="1"/>
  <c r="J139" i="9" s="1"/>
  <c r="K140" i="9" s="1"/>
  <c r="L141" i="9" s="1"/>
  <c r="M142" i="9" s="1"/>
  <c r="N143" i="9" s="1"/>
  <c r="O144" i="9" s="1"/>
  <c r="P145" i="9" s="1"/>
  <c r="Q146" i="9" s="1"/>
  <c r="R147" i="9" s="1"/>
  <c r="S148" i="9" s="1"/>
  <c r="T149" i="9" s="1"/>
  <c r="U150" i="9" s="1"/>
  <c r="V151" i="9" s="1"/>
  <c r="W152" i="9" s="1"/>
  <c r="X153" i="9" s="1"/>
  <c r="Y154" i="9" s="1"/>
  <c r="Z155" i="9" s="1"/>
  <c r="AC136" i="9"/>
  <c r="AA136" i="9"/>
  <c r="G137" i="9" s="1"/>
  <c r="AD137" i="9" s="1"/>
  <c r="AB136" i="9"/>
  <c r="M137" i="8"/>
  <c r="N138" i="8" s="1"/>
  <c r="O139" i="8" s="1"/>
  <c r="P140" i="8" s="1"/>
  <c r="Q141" i="8" s="1"/>
  <c r="R142" i="8" s="1"/>
  <c r="S143" i="8" s="1"/>
  <c r="T144" i="8" s="1"/>
  <c r="U145" i="8" s="1"/>
  <c r="V146" i="8" s="1"/>
  <c r="W147" i="8" s="1"/>
  <c r="X148" i="8" s="1"/>
  <c r="Y149" i="8" s="1"/>
  <c r="Z150" i="8" s="1"/>
  <c r="AA151" i="8" s="1"/>
  <c r="AB152" i="8" s="1"/>
  <c r="AC153" i="8" s="1"/>
  <c r="AD154" i="8" s="1"/>
  <c r="AE155" i="8" s="1"/>
  <c r="AJ136" i="8"/>
  <c r="AH136" i="8"/>
  <c r="AF136" i="8"/>
  <c r="L137" i="8" s="1"/>
  <c r="AI137" i="8" s="1"/>
  <c r="AG136" i="8"/>
  <c r="AA126" i="1"/>
  <c r="G127" i="1" s="1"/>
  <c r="AC126" i="1"/>
  <c r="AB126" i="1"/>
  <c r="H127" i="1"/>
  <c r="I128" i="1" s="1"/>
  <c r="J129" i="1" s="1"/>
  <c r="K130" i="1" s="1"/>
  <c r="L131" i="1" s="1"/>
  <c r="M132" i="1" s="1"/>
  <c r="N133" i="1" s="1"/>
  <c r="O134" i="1" s="1"/>
  <c r="P135" i="1" s="1"/>
  <c r="Q136" i="1" s="1"/>
  <c r="R137" i="1" s="1"/>
  <c r="S138" i="1" s="1"/>
  <c r="T139" i="1" s="1"/>
  <c r="U140" i="1" s="1"/>
  <c r="V141" i="1" s="1"/>
  <c r="W142" i="1" s="1"/>
  <c r="X143" i="1" s="1"/>
  <c r="Y144" i="1" s="1"/>
  <c r="Z145" i="1" s="1"/>
  <c r="AD127" i="1" l="1"/>
  <c r="AA137" i="9"/>
  <c r="G138" i="9" s="1"/>
  <c r="AC137" i="9"/>
  <c r="H138" i="9"/>
  <c r="I139" i="9" s="1"/>
  <c r="J140" i="9" s="1"/>
  <c r="K141" i="9" s="1"/>
  <c r="L142" i="9" s="1"/>
  <c r="M143" i="9" s="1"/>
  <c r="N144" i="9" s="1"/>
  <c r="O145" i="9" s="1"/>
  <c r="P146" i="9" s="1"/>
  <c r="Q147" i="9" s="1"/>
  <c r="R148" i="9" s="1"/>
  <c r="S149" i="9" s="1"/>
  <c r="T150" i="9" s="1"/>
  <c r="U151" i="9" s="1"/>
  <c r="V152" i="9" s="1"/>
  <c r="W153" i="9" s="1"/>
  <c r="X154" i="9" s="1"/>
  <c r="Y155" i="9" s="1"/>
  <c r="Z156" i="9" s="1"/>
  <c r="AB137" i="9"/>
  <c r="AJ137" i="8"/>
  <c r="AH137" i="8"/>
  <c r="AF137" i="8"/>
  <c r="L138" i="8" s="1"/>
  <c r="M138" i="8"/>
  <c r="N139" i="8" s="1"/>
  <c r="O140" i="8" s="1"/>
  <c r="P141" i="8" s="1"/>
  <c r="Q142" i="8" s="1"/>
  <c r="R143" i="8" s="1"/>
  <c r="S144" i="8" s="1"/>
  <c r="T145" i="8" s="1"/>
  <c r="U146" i="8" s="1"/>
  <c r="V147" i="8" s="1"/>
  <c r="W148" i="8" s="1"/>
  <c r="X149" i="8" s="1"/>
  <c r="Y150" i="8" s="1"/>
  <c r="Z151" i="8" s="1"/>
  <c r="AA152" i="8" s="1"/>
  <c r="AB153" i="8" s="1"/>
  <c r="AC154" i="8" s="1"/>
  <c r="AD155" i="8" s="1"/>
  <c r="AE156" i="8" s="1"/>
  <c r="AG137" i="8"/>
  <c r="AA127" i="1"/>
  <c r="G128" i="1" s="1"/>
  <c r="H128" i="1"/>
  <c r="I129" i="1" s="1"/>
  <c r="J130" i="1" s="1"/>
  <c r="K131" i="1" s="1"/>
  <c r="L132" i="1" s="1"/>
  <c r="M133" i="1" s="1"/>
  <c r="N134" i="1" s="1"/>
  <c r="O135" i="1" s="1"/>
  <c r="P136" i="1" s="1"/>
  <c r="Q137" i="1" s="1"/>
  <c r="R138" i="1" s="1"/>
  <c r="S139" i="1" s="1"/>
  <c r="T140" i="1" s="1"/>
  <c r="U141" i="1" s="1"/>
  <c r="V142" i="1" s="1"/>
  <c r="W143" i="1" s="1"/>
  <c r="X144" i="1" s="1"/>
  <c r="Y145" i="1" s="1"/>
  <c r="Z146" i="1" s="1"/>
  <c r="AC127" i="1"/>
  <c r="AB127" i="1"/>
  <c r="AD138" i="9" l="1"/>
  <c r="AD128" i="1"/>
  <c r="AI138" i="8"/>
  <c r="AJ138" i="8" s="1"/>
  <c r="AA138" i="9"/>
  <c r="G139" i="9" s="1"/>
  <c r="H139" i="9"/>
  <c r="I140" i="9" s="1"/>
  <c r="J141" i="9" s="1"/>
  <c r="K142" i="9" s="1"/>
  <c r="L143" i="9" s="1"/>
  <c r="M144" i="9" s="1"/>
  <c r="N145" i="9" s="1"/>
  <c r="O146" i="9" s="1"/>
  <c r="P147" i="9" s="1"/>
  <c r="Q148" i="9" s="1"/>
  <c r="R149" i="9" s="1"/>
  <c r="S150" i="9" s="1"/>
  <c r="T151" i="9" s="1"/>
  <c r="U152" i="9" s="1"/>
  <c r="V153" i="9" s="1"/>
  <c r="W154" i="9" s="1"/>
  <c r="X155" i="9" s="1"/>
  <c r="Y156" i="9" s="1"/>
  <c r="Z157" i="9" s="1"/>
  <c r="AC138" i="9"/>
  <c r="AB138" i="9"/>
  <c r="M139" i="8"/>
  <c r="N140" i="8" s="1"/>
  <c r="O141" i="8" s="1"/>
  <c r="P142" i="8" s="1"/>
  <c r="Q143" i="8" s="1"/>
  <c r="R144" i="8" s="1"/>
  <c r="S145" i="8" s="1"/>
  <c r="T146" i="8" s="1"/>
  <c r="U147" i="8" s="1"/>
  <c r="V148" i="8" s="1"/>
  <c r="W149" i="8" s="1"/>
  <c r="X150" i="8" s="1"/>
  <c r="Y151" i="8" s="1"/>
  <c r="Z152" i="8" s="1"/>
  <c r="AA153" i="8" s="1"/>
  <c r="AB154" i="8" s="1"/>
  <c r="AC155" i="8" s="1"/>
  <c r="AD156" i="8" s="1"/>
  <c r="AE157" i="8" s="1"/>
  <c r="AH138" i="8"/>
  <c r="AF138" i="8"/>
  <c r="L139" i="8" s="1"/>
  <c r="AI139" i="8" s="1"/>
  <c r="AG138" i="8"/>
  <c r="AA128" i="1"/>
  <c r="G129" i="1" s="1"/>
  <c r="AC128" i="1"/>
  <c r="AB128" i="1"/>
  <c r="H129" i="1"/>
  <c r="I130" i="1" s="1"/>
  <c r="J131" i="1" s="1"/>
  <c r="K132" i="1" s="1"/>
  <c r="L133" i="1" s="1"/>
  <c r="M134" i="1" s="1"/>
  <c r="N135" i="1" s="1"/>
  <c r="O136" i="1" s="1"/>
  <c r="P137" i="1" s="1"/>
  <c r="Q138" i="1" s="1"/>
  <c r="R139" i="1" s="1"/>
  <c r="S140" i="1" s="1"/>
  <c r="T141" i="1" s="1"/>
  <c r="U142" i="1" s="1"/>
  <c r="V143" i="1" s="1"/>
  <c r="W144" i="1" s="1"/>
  <c r="X145" i="1" s="1"/>
  <c r="Y146" i="1" s="1"/>
  <c r="Z147" i="1" s="1"/>
  <c r="AD139" i="9" l="1"/>
  <c r="AD129" i="1"/>
  <c r="AA139" i="9"/>
  <c r="G140" i="9" s="1"/>
  <c r="AC139" i="9"/>
  <c r="H140" i="9"/>
  <c r="I141" i="9" s="1"/>
  <c r="J142" i="9" s="1"/>
  <c r="K143" i="9" s="1"/>
  <c r="L144" i="9" s="1"/>
  <c r="M145" i="9" s="1"/>
  <c r="N146" i="9" s="1"/>
  <c r="O147" i="9" s="1"/>
  <c r="P148" i="9" s="1"/>
  <c r="Q149" i="9" s="1"/>
  <c r="R150" i="9" s="1"/>
  <c r="S151" i="9" s="1"/>
  <c r="T152" i="9" s="1"/>
  <c r="U153" i="9" s="1"/>
  <c r="V154" i="9" s="1"/>
  <c r="W155" i="9" s="1"/>
  <c r="X156" i="9" s="1"/>
  <c r="Y157" i="9" s="1"/>
  <c r="Z158" i="9" s="1"/>
  <c r="AB139" i="9"/>
  <c r="M140" i="8"/>
  <c r="N141" i="8" s="1"/>
  <c r="O142" i="8" s="1"/>
  <c r="P143" i="8" s="1"/>
  <c r="Q144" i="8" s="1"/>
  <c r="R145" i="8" s="1"/>
  <c r="S146" i="8" s="1"/>
  <c r="T147" i="8" s="1"/>
  <c r="U148" i="8" s="1"/>
  <c r="V149" i="8" s="1"/>
  <c r="W150" i="8" s="1"/>
  <c r="X151" i="8" s="1"/>
  <c r="Y152" i="8" s="1"/>
  <c r="Z153" i="8" s="1"/>
  <c r="AA154" i="8" s="1"/>
  <c r="AB155" i="8" s="1"/>
  <c r="AC156" i="8" s="1"/>
  <c r="AD157" i="8" s="1"/>
  <c r="AE158" i="8" s="1"/>
  <c r="AH139" i="8"/>
  <c r="AG139" i="8"/>
  <c r="AF139" i="8"/>
  <c r="L140" i="8" s="1"/>
  <c r="AI140" i="8" s="1"/>
  <c r="AJ139" i="8"/>
  <c r="AA129" i="1"/>
  <c r="G130" i="1" s="1"/>
  <c r="H130" i="1"/>
  <c r="I131" i="1" s="1"/>
  <c r="J132" i="1" s="1"/>
  <c r="K133" i="1" s="1"/>
  <c r="L134" i="1" s="1"/>
  <c r="M135" i="1" s="1"/>
  <c r="N136" i="1" s="1"/>
  <c r="O137" i="1" s="1"/>
  <c r="P138" i="1" s="1"/>
  <c r="Q139" i="1" s="1"/>
  <c r="R140" i="1" s="1"/>
  <c r="S141" i="1" s="1"/>
  <c r="T142" i="1" s="1"/>
  <c r="U143" i="1" s="1"/>
  <c r="V144" i="1" s="1"/>
  <c r="W145" i="1" s="1"/>
  <c r="X146" i="1" s="1"/>
  <c r="Y147" i="1" s="1"/>
  <c r="Z148" i="1" s="1"/>
  <c r="AB129" i="1"/>
  <c r="AC129" i="1"/>
  <c r="AD140" i="9" l="1"/>
  <c r="AD130" i="1"/>
  <c r="H141" i="9"/>
  <c r="I142" i="9" s="1"/>
  <c r="J143" i="9" s="1"/>
  <c r="K144" i="9" s="1"/>
  <c r="L145" i="9" s="1"/>
  <c r="M146" i="9" s="1"/>
  <c r="N147" i="9" s="1"/>
  <c r="O148" i="9" s="1"/>
  <c r="P149" i="9" s="1"/>
  <c r="Q150" i="9" s="1"/>
  <c r="R151" i="9" s="1"/>
  <c r="S152" i="9" s="1"/>
  <c r="T153" i="9" s="1"/>
  <c r="U154" i="9" s="1"/>
  <c r="V155" i="9" s="1"/>
  <c r="W156" i="9" s="1"/>
  <c r="X157" i="9" s="1"/>
  <c r="Y158" i="9" s="1"/>
  <c r="Z159" i="9" s="1"/>
  <c r="AC140" i="9"/>
  <c r="AA140" i="9"/>
  <c r="G141" i="9" s="1"/>
  <c r="AD141" i="9" s="1"/>
  <c r="AB140" i="9"/>
  <c r="AJ140" i="8"/>
  <c r="AF140" i="8"/>
  <c r="L141" i="8" s="1"/>
  <c r="M141" i="8"/>
  <c r="N142" i="8" s="1"/>
  <c r="O143" i="8" s="1"/>
  <c r="P144" i="8" s="1"/>
  <c r="Q145" i="8" s="1"/>
  <c r="R146" i="8" s="1"/>
  <c r="S147" i="8" s="1"/>
  <c r="T148" i="8" s="1"/>
  <c r="U149" i="8" s="1"/>
  <c r="V150" i="8" s="1"/>
  <c r="W151" i="8" s="1"/>
  <c r="X152" i="8" s="1"/>
  <c r="Y153" i="8" s="1"/>
  <c r="Z154" i="8" s="1"/>
  <c r="AA155" i="8" s="1"/>
  <c r="AB156" i="8" s="1"/>
  <c r="AC157" i="8" s="1"/>
  <c r="AD158" i="8" s="1"/>
  <c r="AE159" i="8" s="1"/>
  <c r="AH140" i="8"/>
  <c r="AG140" i="8"/>
  <c r="AA130" i="1"/>
  <c r="G131" i="1" s="1"/>
  <c r="H131" i="1"/>
  <c r="I132" i="1" s="1"/>
  <c r="J133" i="1" s="1"/>
  <c r="K134" i="1" s="1"/>
  <c r="L135" i="1" s="1"/>
  <c r="M136" i="1" s="1"/>
  <c r="N137" i="1" s="1"/>
  <c r="O138" i="1" s="1"/>
  <c r="P139" i="1" s="1"/>
  <c r="Q140" i="1" s="1"/>
  <c r="R141" i="1" s="1"/>
  <c r="S142" i="1" s="1"/>
  <c r="T143" i="1" s="1"/>
  <c r="U144" i="1" s="1"/>
  <c r="V145" i="1" s="1"/>
  <c r="W146" i="1" s="1"/>
  <c r="X147" i="1" s="1"/>
  <c r="Y148" i="1" s="1"/>
  <c r="Z149" i="1" s="1"/>
  <c r="AB130" i="1"/>
  <c r="AC130" i="1"/>
  <c r="AD131" i="1" l="1"/>
  <c r="AI141" i="8"/>
  <c r="H142" i="9"/>
  <c r="I143" i="9" s="1"/>
  <c r="J144" i="9" s="1"/>
  <c r="K145" i="9" s="1"/>
  <c r="L146" i="9" s="1"/>
  <c r="M147" i="9" s="1"/>
  <c r="N148" i="9" s="1"/>
  <c r="O149" i="9" s="1"/>
  <c r="P150" i="9" s="1"/>
  <c r="Q151" i="9" s="1"/>
  <c r="R152" i="9" s="1"/>
  <c r="S153" i="9" s="1"/>
  <c r="T154" i="9" s="1"/>
  <c r="U155" i="9" s="1"/>
  <c r="V156" i="9" s="1"/>
  <c r="W157" i="9" s="1"/>
  <c r="X158" i="9" s="1"/>
  <c r="Y159" i="9" s="1"/>
  <c r="Z160" i="9" s="1"/>
  <c r="AC141" i="9"/>
  <c r="AA141" i="9"/>
  <c r="G142" i="9" s="1"/>
  <c r="AD142" i="9" s="1"/>
  <c r="AB141" i="9"/>
  <c r="M142" i="8"/>
  <c r="N143" i="8" s="1"/>
  <c r="O144" i="8" s="1"/>
  <c r="P145" i="8" s="1"/>
  <c r="Q146" i="8" s="1"/>
  <c r="R147" i="8" s="1"/>
  <c r="S148" i="8" s="1"/>
  <c r="T149" i="8" s="1"/>
  <c r="U150" i="8" s="1"/>
  <c r="V151" i="8" s="1"/>
  <c r="W152" i="8" s="1"/>
  <c r="X153" i="8" s="1"/>
  <c r="Y154" i="8" s="1"/>
  <c r="Z155" i="8" s="1"/>
  <c r="AA156" i="8" s="1"/>
  <c r="AB157" i="8" s="1"/>
  <c r="AC158" i="8" s="1"/>
  <c r="AD159" i="8" s="1"/>
  <c r="AE160" i="8" s="1"/>
  <c r="AJ141" i="8"/>
  <c r="AH141" i="8"/>
  <c r="AF141" i="8"/>
  <c r="L142" i="8" s="1"/>
  <c r="AI142" i="8" s="1"/>
  <c r="AG141" i="8"/>
  <c r="AA131" i="1"/>
  <c r="G132" i="1" s="1"/>
  <c r="H132" i="1"/>
  <c r="I133" i="1" s="1"/>
  <c r="J134" i="1" s="1"/>
  <c r="K135" i="1" s="1"/>
  <c r="L136" i="1" s="1"/>
  <c r="M137" i="1" s="1"/>
  <c r="N138" i="1" s="1"/>
  <c r="O139" i="1" s="1"/>
  <c r="P140" i="1" s="1"/>
  <c r="Q141" i="1" s="1"/>
  <c r="R142" i="1" s="1"/>
  <c r="S143" i="1" s="1"/>
  <c r="T144" i="1" s="1"/>
  <c r="U145" i="1" s="1"/>
  <c r="V146" i="1" s="1"/>
  <c r="W147" i="1" s="1"/>
  <c r="X148" i="1" s="1"/>
  <c r="Y149" i="1" s="1"/>
  <c r="Z150" i="1" s="1"/>
  <c r="AC131" i="1"/>
  <c r="AB131" i="1"/>
  <c r="AD132" i="1" l="1"/>
  <c r="AA142" i="9"/>
  <c r="G143" i="9" s="1"/>
  <c r="AC142" i="9"/>
  <c r="H143" i="9"/>
  <c r="I144" i="9" s="1"/>
  <c r="J145" i="9" s="1"/>
  <c r="K146" i="9" s="1"/>
  <c r="L147" i="9" s="1"/>
  <c r="M148" i="9" s="1"/>
  <c r="N149" i="9" s="1"/>
  <c r="O150" i="9" s="1"/>
  <c r="P151" i="9" s="1"/>
  <c r="Q152" i="9" s="1"/>
  <c r="R153" i="9" s="1"/>
  <c r="S154" i="9" s="1"/>
  <c r="T155" i="9" s="1"/>
  <c r="U156" i="9" s="1"/>
  <c r="V157" i="9" s="1"/>
  <c r="W158" i="9" s="1"/>
  <c r="X159" i="9" s="1"/>
  <c r="Y160" i="9" s="1"/>
  <c r="Z161" i="9" s="1"/>
  <c r="AB142" i="9"/>
  <c r="M143" i="8"/>
  <c r="N144" i="8" s="1"/>
  <c r="O145" i="8" s="1"/>
  <c r="P146" i="8" s="1"/>
  <c r="Q147" i="8" s="1"/>
  <c r="R148" i="8" s="1"/>
  <c r="S149" i="8" s="1"/>
  <c r="T150" i="8" s="1"/>
  <c r="U151" i="8" s="1"/>
  <c r="V152" i="8" s="1"/>
  <c r="W153" i="8" s="1"/>
  <c r="X154" i="8" s="1"/>
  <c r="Y155" i="8" s="1"/>
  <c r="Z156" i="8" s="1"/>
  <c r="AA157" i="8" s="1"/>
  <c r="AB158" i="8" s="1"/>
  <c r="AC159" i="8" s="1"/>
  <c r="AD160" i="8" s="1"/>
  <c r="AE161" i="8" s="1"/>
  <c r="AJ142" i="8"/>
  <c r="AF142" i="8"/>
  <c r="L143" i="8" s="1"/>
  <c r="AI143" i="8" s="1"/>
  <c r="AG142" i="8"/>
  <c r="AH142" i="8"/>
  <c r="AA132" i="1"/>
  <c r="G133" i="1" s="1"/>
  <c r="H133" i="1"/>
  <c r="I134" i="1" s="1"/>
  <c r="J135" i="1" s="1"/>
  <c r="K136" i="1" s="1"/>
  <c r="L137" i="1" s="1"/>
  <c r="M138" i="1" s="1"/>
  <c r="N139" i="1" s="1"/>
  <c r="O140" i="1" s="1"/>
  <c r="P141" i="1" s="1"/>
  <c r="Q142" i="1" s="1"/>
  <c r="R143" i="1" s="1"/>
  <c r="S144" i="1" s="1"/>
  <c r="T145" i="1" s="1"/>
  <c r="U146" i="1" s="1"/>
  <c r="V147" i="1" s="1"/>
  <c r="W148" i="1" s="1"/>
  <c r="X149" i="1" s="1"/>
  <c r="Y150" i="1" s="1"/>
  <c r="Z151" i="1" s="1"/>
  <c r="AC132" i="1"/>
  <c r="AB132" i="1"/>
  <c r="AD143" i="9" l="1"/>
  <c r="AD133" i="1"/>
  <c r="AC143" i="9"/>
  <c r="AA143" i="9"/>
  <c r="G144" i="9" s="1"/>
  <c r="H144" i="9"/>
  <c r="I145" i="9" s="1"/>
  <c r="J146" i="9" s="1"/>
  <c r="K147" i="9" s="1"/>
  <c r="L148" i="9" s="1"/>
  <c r="M149" i="9" s="1"/>
  <c r="N150" i="9" s="1"/>
  <c r="O151" i="9" s="1"/>
  <c r="P152" i="9" s="1"/>
  <c r="Q153" i="9" s="1"/>
  <c r="R154" i="9" s="1"/>
  <c r="S155" i="9" s="1"/>
  <c r="T156" i="9" s="1"/>
  <c r="U157" i="9" s="1"/>
  <c r="V158" i="9" s="1"/>
  <c r="W159" i="9" s="1"/>
  <c r="X160" i="9" s="1"/>
  <c r="Y161" i="9" s="1"/>
  <c r="Z162" i="9" s="1"/>
  <c r="AB143" i="9"/>
  <c r="AF143" i="8"/>
  <c r="L144" i="8" s="1"/>
  <c r="M144" i="8"/>
  <c r="N145" i="8" s="1"/>
  <c r="O146" i="8" s="1"/>
  <c r="P147" i="8" s="1"/>
  <c r="Q148" i="8" s="1"/>
  <c r="R149" i="8" s="1"/>
  <c r="S150" i="8" s="1"/>
  <c r="T151" i="8" s="1"/>
  <c r="U152" i="8" s="1"/>
  <c r="V153" i="8" s="1"/>
  <c r="W154" i="8" s="1"/>
  <c r="X155" i="8" s="1"/>
  <c r="Y156" i="8" s="1"/>
  <c r="Z157" i="8" s="1"/>
  <c r="AA158" i="8" s="1"/>
  <c r="AB159" i="8" s="1"/>
  <c r="AC160" i="8" s="1"/>
  <c r="AD161" i="8" s="1"/>
  <c r="AE162" i="8" s="1"/>
  <c r="AJ143" i="8"/>
  <c r="AH143" i="8"/>
  <c r="AG143" i="8"/>
  <c r="AA133" i="1"/>
  <c r="G134" i="1" s="1"/>
  <c r="H134" i="1"/>
  <c r="I135" i="1" s="1"/>
  <c r="J136" i="1" s="1"/>
  <c r="K137" i="1" s="1"/>
  <c r="L138" i="1" s="1"/>
  <c r="M139" i="1" s="1"/>
  <c r="N140" i="1" s="1"/>
  <c r="O141" i="1" s="1"/>
  <c r="P142" i="1" s="1"/>
  <c r="Q143" i="1" s="1"/>
  <c r="R144" i="1" s="1"/>
  <c r="S145" i="1" s="1"/>
  <c r="T146" i="1" s="1"/>
  <c r="U147" i="1" s="1"/>
  <c r="V148" i="1" s="1"/>
  <c r="W149" i="1" s="1"/>
  <c r="X150" i="1" s="1"/>
  <c r="Y151" i="1" s="1"/>
  <c r="Z152" i="1" s="1"/>
  <c r="AB133" i="1"/>
  <c r="AC133" i="1"/>
  <c r="AD144" i="9" l="1"/>
  <c r="AD134" i="1"/>
  <c r="AI144" i="8"/>
  <c r="AJ144" i="8" s="1"/>
  <c r="AC144" i="9"/>
  <c r="AA144" i="9"/>
  <c r="G145" i="9" s="1"/>
  <c r="AB144" i="9"/>
  <c r="H145" i="9"/>
  <c r="I146" i="9" s="1"/>
  <c r="J147" i="9" s="1"/>
  <c r="K148" i="9" s="1"/>
  <c r="L149" i="9" s="1"/>
  <c r="M150" i="9" s="1"/>
  <c r="N151" i="9" s="1"/>
  <c r="O152" i="9" s="1"/>
  <c r="P153" i="9" s="1"/>
  <c r="Q154" i="9" s="1"/>
  <c r="R155" i="9" s="1"/>
  <c r="S156" i="9" s="1"/>
  <c r="T157" i="9" s="1"/>
  <c r="U158" i="9" s="1"/>
  <c r="V159" i="9" s="1"/>
  <c r="W160" i="9" s="1"/>
  <c r="X161" i="9" s="1"/>
  <c r="Y162" i="9" s="1"/>
  <c r="Z163" i="9" s="1"/>
  <c r="AF144" i="8"/>
  <c r="L145" i="8" s="1"/>
  <c r="M145" i="8"/>
  <c r="N146" i="8" s="1"/>
  <c r="O147" i="8" s="1"/>
  <c r="P148" i="8" s="1"/>
  <c r="Q149" i="8" s="1"/>
  <c r="R150" i="8" s="1"/>
  <c r="S151" i="8" s="1"/>
  <c r="T152" i="8" s="1"/>
  <c r="U153" i="8" s="1"/>
  <c r="V154" i="8" s="1"/>
  <c r="W155" i="8" s="1"/>
  <c r="X156" i="8" s="1"/>
  <c r="Y157" i="8" s="1"/>
  <c r="Z158" i="8" s="1"/>
  <c r="AA159" i="8" s="1"/>
  <c r="AB160" i="8" s="1"/>
  <c r="AC161" i="8" s="1"/>
  <c r="AD162" i="8" s="1"/>
  <c r="AE163" i="8" s="1"/>
  <c r="AH144" i="8"/>
  <c r="AG144" i="8"/>
  <c r="AA134" i="1"/>
  <c r="G135" i="1" s="1"/>
  <c r="AC134" i="1"/>
  <c r="AB134" i="1"/>
  <c r="H135" i="1"/>
  <c r="I136" i="1" s="1"/>
  <c r="J137" i="1" s="1"/>
  <c r="K138" i="1" s="1"/>
  <c r="L139" i="1" s="1"/>
  <c r="M140" i="1" s="1"/>
  <c r="N141" i="1" s="1"/>
  <c r="O142" i="1" s="1"/>
  <c r="P143" i="1" s="1"/>
  <c r="Q144" i="1" s="1"/>
  <c r="R145" i="1" s="1"/>
  <c r="S146" i="1" s="1"/>
  <c r="T147" i="1" s="1"/>
  <c r="U148" i="1" s="1"/>
  <c r="V149" i="1" s="1"/>
  <c r="W150" i="1" s="1"/>
  <c r="X151" i="1" s="1"/>
  <c r="Y152" i="1" s="1"/>
  <c r="Z153" i="1" s="1"/>
  <c r="AD145" i="9" l="1"/>
  <c r="AD135" i="1"/>
  <c r="AI145" i="8"/>
  <c r="AJ145" i="8" s="1"/>
  <c r="AC145" i="9"/>
  <c r="AA145" i="9"/>
  <c r="G146" i="9" s="1"/>
  <c r="H146" i="9"/>
  <c r="I147" i="9" s="1"/>
  <c r="J148" i="9" s="1"/>
  <c r="K149" i="9" s="1"/>
  <c r="L150" i="9" s="1"/>
  <c r="M151" i="9" s="1"/>
  <c r="N152" i="9" s="1"/>
  <c r="O153" i="9" s="1"/>
  <c r="P154" i="9" s="1"/>
  <c r="Q155" i="9" s="1"/>
  <c r="R156" i="9" s="1"/>
  <c r="S157" i="9" s="1"/>
  <c r="T158" i="9" s="1"/>
  <c r="U159" i="9" s="1"/>
  <c r="V160" i="9" s="1"/>
  <c r="W161" i="9" s="1"/>
  <c r="X162" i="9" s="1"/>
  <c r="Y163" i="9" s="1"/>
  <c r="Z164" i="9" s="1"/>
  <c r="AB145" i="9"/>
  <c r="AF145" i="8"/>
  <c r="L146" i="8" s="1"/>
  <c r="AH145" i="8"/>
  <c r="M146" i="8"/>
  <c r="N147" i="8" s="1"/>
  <c r="O148" i="8" s="1"/>
  <c r="P149" i="8" s="1"/>
  <c r="Q150" i="8" s="1"/>
  <c r="R151" i="8" s="1"/>
  <c r="S152" i="8" s="1"/>
  <c r="T153" i="8" s="1"/>
  <c r="U154" i="8" s="1"/>
  <c r="V155" i="8" s="1"/>
  <c r="W156" i="8" s="1"/>
  <c r="X157" i="8" s="1"/>
  <c r="Y158" i="8" s="1"/>
  <c r="Z159" i="8" s="1"/>
  <c r="AA160" i="8" s="1"/>
  <c r="AB161" i="8" s="1"/>
  <c r="AC162" i="8" s="1"/>
  <c r="AD163" i="8" s="1"/>
  <c r="AE164" i="8" s="1"/>
  <c r="AG145" i="8"/>
  <c r="AA135" i="1"/>
  <c r="G136" i="1" s="1"/>
  <c r="H136" i="1"/>
  <c r="I137" i="1" s="1"/>
  <c r="J138" i="1" s="1"/>
  <c r="K139" i="1" s="1"/>
  <c r="L140" i="1" s="1"/>
  <c r="M141" i="1" s="1"/>
  <c r="N142" i="1" s="1"/>
  <c r="O143" i="1" s="1"/>
  <c r="P144" i="1" s="1"/>
  <c r="Q145" i="1" s="1"/>
  <c r="R146" i="1" s="1"/>
  <c r="S147" i="1" s="1"/>
  <c r="T148" i="1" s="1"/>
  <c r="U149" i="1" s="1"/>
  <c r="V150" i="1" s="1"/>
  <c r="W151" i="1" s="1"/>
  <c r="X152" i="1" s="1"/>
  <c r="Y153" i="1" s="1"/>
  <c r="Z154" i="1" s="1"/>
  <c r="AB135" i="1"/>
  <c r="AC135" i="1"/>
  <c r="AD146" i="9" l="1"/>
  <c r="AD136" i="1"/>
  <c r="AI146" i="8"/>
  <c r="AC146" i="9"/>
  <c r="AB146" i="9"/>
  <c r="AA146" i="9"/>
  <c r="G147" i="9" s="1"/>
  <c r="H147" i="9"/>
  <c r="I148" i="9" s="1"/>
  <c r="J149" i="9" s="1"/>
  <c r="K150" i="9" s="1"/>
  <c r="L151" i="9" s="1"/>
  <c r="M152" i="9" s="1"/>
  <c r="N153" i="9" s="1"/>
  <c r="O154" i="9" s="1"/>
  <c r="P155" i="9" s="1"/>
  <c r="Q156" i="9" s="1"/>
  <c r="R157" i="9" s="1"/>
  <c r="S158" i="9" s="1"/>
  <c r="T159" i="9" s="1"/>
  <c r="U160" i="9" s="1"/>
  <c r="V161" i="9" s="1"/>
  <c r="W162" i="9" s="1"/>
  <c r="X163" i="9" s="1"/>
  <c r="Y164" i="9" s="1"/>
  <c r="Z165" i="9" s="1"/>
  <c r="AJ146" i="8"/>
  <c r="M147" i="8"/>
  <c r="N148" i="8" s="1"/>
  <c r="O149" i="8" s="1"/>
  <c r="P150" i="8" s="1"/>
  <c r="Q151" i="8" s="1"/>
  <c r="R152" i="8" s="1"/>
  <c r="S153" i="8" s="1"/>
  <c r="T154" i="8" s="1"/>
  <c r="U155" i="8" s="1"/>
  <c r="V156" i="8" s="1"/>
  <c r="W157" i="8" s="1"/>
  <c r="X158" i="8" s="1"/>
  <c r="Y159" i="8" s="1"/>
  <c r="Z160" i="8" s="1"/>
  <c r="AA161" i="8" s="1"/>
  <c r="AB162" i="8" s="1"/>
  <c r="AC163" i="8" s="1"/>
  <c r="AD164" i="8" s="1"/>
  <c r="AE165" i="8" s="1"/>
  <c r="AF146" i="8"/>
  <c r="L147" i="8" s="1"/>
  <c r="AI147" i="8" s="1"/>
  <c r="AH146" i="8"/>
  <c r="AG146" i="8"/>
  <c r="AA136" i="1"/>
  <c r="G137" i="1" s="1"/>
  <c r="H137" i="1"/>
  <c r="I138" i="1" s="1"/>
  <c r="J139" i="1" s="1"/>
  <c r="K140" i="1" s="1"/>
  <c r="L141" i="1" s="1"/>
  <c r="M142" i="1" s="1"/>
  <c r="N143" i="1" s="1"/>
  <c r="O144" i="1" s="1"/>
  <c r="P145" i="1" s="1"/>
  <c r="Q146" i="1" s="1"/>
  <c r="R147" i="1" s="1"/>
  <c r="S148" i="1" s="1"/>
  <c r="T149" i="1" s="1"/>
  <c r="U150" i="1" s="1"/>
  <c r="V151" i="1" s="1"/>
  <c r="W152" i="1" s="1"/>
  <c r="X153" i="1" s="1"/>
  <c r="Y154" i="1" s="1"/>
  <c r="Z155" i="1" s="1"/>
  <c r="AC136" i="1"/>
  <c r="AB136" i="1"/>
  <c r="AD147" i="9" l="1"/>
  <c r="AD137" i="1"/>
  <c r="AB147" i="9"/>
  <c r="H148" i="9"/>
  <c r="I149" i="9" s="1"/>
  <c r="J150" i="9" s="1"/>
  <c r="K151" i="9" s="1"/>
  <c r="L152" i="9" s="1"/>
  <c r="M153" i="9" s="1"/>
  <c r="N154" i="9" s="1"/>
  <c r="O155" i="9" s="1"/>
  <c r="P156" i="9" s="1"/>
  <c r="Q157" i="9" s="1"/>
  <c r="R158" i="9" s="1"/>
  <c r="S159" i="9" s="1"/>
  <c r="T160" i="9" s="1"/>
  <c r="U161" i="9" s="1"/>
  <c r="V162" i="9" s="1"/>
  <c r="W163" i="9" s="1"/>
  <c r="X164" i="9" s="1"/>
  <c r="Y165" i="9" s="1"/>
  <c r="Z166" i="9" s="1"/>
  <c r="AC147" i="9"/>
  <c r="AA147" i="9"/>
  <c r="G148" i="9" s="1"/>
  <c r="AD148" i="9" s="1"/>
  <c r="AH147" i="8"/>
  <c r="AG147" i="8"/>
  <c r="AF147" i="8"/>
  <c r="L148" i="8" s="1"/>
  <c r="AJ147" i="8"/>
  <c r="M148" i="8"/>
  <c r="N149" i="8" s="1"/>
  <c r="O150" i="8" s="1"/>
  <c r="P151" i="8" s="1"/>
  <c r="Q152" i="8" s="1"/>
  <c r="R153" i="8" s="1"/>
  <c r="S154" i="8" s="1"/>
  <c r="T155" i="8" s="1"/>
  <c r="U156" i="8" s="1"/>
  <c r="V157" i="8" s="1"/>
  <c r="W158" i="8" s="1"/>
  <c r="X159" i="8" s="1"/>
  <c r="Y160" i="8" s="1"/>
  <c r="Z161" i="8" s="1"/>
  <c r="AA162" i="8" s="1"/>
  <c r="AB163" i="8" s="1"/>
  <c r="AC164" i="8" s="1"/>
  <c r="AD165" i="8" s="1"/>
  <c r="AE166" i="8" s="1"/>
  <c r="AA137" i="1"/>
  <c r="G138" i="1" s="1"/>
  <c r="H138" i="1"/>
  <c r="I139" i="1" s="1"/>
  <c r="J140" i="1" s="1"/>
  <c r="K141" i="1" s="1"/>
  <c r="L142" i="1" s="1"/>
  <c r="M143" i="1" s="1"/>
  <c r="N144" i="1" s="1"/>
  <c r="O145" i="1" s="1"/>
  <c r="P146" i="1" s="1"/>
  <c r="Q147" i="1" s="1"/>
  <c r="R148" i="1" s="1"/>
  <c r="S149" i="1" s="1"/>
  <c r="T150" i="1" s="1"/>
  <c r="U151" i="1" s="1"/>
  <c r="V152" i="1" s="1"/>
  <c r="W153" i="1" s="1"/>
  <c r="X154" i="1" s="1"/>
  <c r="Y155" i="1" s="1"/>
  <c r="Z156" i="1" s="1"/>
  <c r="AC137" i="1"/>
  <c r="AB137" i="1"/>
  <c r="AD138" i="1" l="1"/>
  <c r="AI148" i="8"/>
  <c r="AC148" i="9"/>
  <c r="AA148" i="9"/>
  <c r="G149" i="9" s="1"/>
  <c r="H149" i="9"/>
  <c r="I150" i="9" s="1"/>
  <c r="J151" i="9" s="1"/>
  <c r="K152" i="9" s="1"/>
  <c r="L153" i="9" s="1"/>
  <c r="M154" i="9" s="1"/>
  <c r="N155" i="9" s="1"/>
  <c r="O156" i="9" s="1"/>
  <c r="P157" i="9" s="1"/>
  <c r="Q158" i="9" s="1"/>
  <c r="R159" i="9" s="1"/>
  <c r="S160" i="9" s="1"/>
  <c r="T161" i="9" s="1"/>
  <c r="U162" i="9" s="1"/>
  <c r="V163" i="9" s="1"/>
  <c r="W164" i="9" s="1"/>
  <c r="X165" i="9" s="1"/>
  <c r="Y166" i="9" s="1"/>
  <c r="Z167" i="9" s="1"/>
  <c r="AB148" i="9"/>
  <c r="M149" i="8"/>
  <c r="N150" i="8" s="1"/>
  <c r="O151" i="8" s="1"/>
  <c r="P152" i="8" s="1"/>
  <c r="Q153" i="8" s="1"/>
  <c r="R154" i="8" s="1"/>
  <c r="S155" i="8" s="1"/>
  <c r="T156" i="8" s="1"/>
  <c r="U157" i="8" s="1"/>
  <c r="V158" i="8" s="1"/>
  <c r="W159" i="8" s="1"/>
  <c r="X160" i="8" s="1"/>
  <c r="Y161" i="8" s="1"/>
  <c r="Z162" i="8" s="1"/>
  <c r="AA163" i="8" s="1"/>
  <c r="AB164" i="8" s="1"/>
  <c r="AC165" i="8" s="1"/>
  <c r="AD166" i="8" s="1"/>
  <c r="AE167" i="8" s="1"/>
  <c r="AH148" i="8"/>
  <c r="AF148" i="8"/>
  <c r="L149" i="8" s="1"/>
  <c r="AI149" i="8" s="1"/>
  <c r="AJ148" i="8"/>
  <c r="AG148" i="8"/>
  <c r="AA138" i="1"/>
  <c r="G139" i="1" s="1"/>
  <c r="AB138" i="1"/>
  <c r="AC138" i="1"/>
  <c r="H139" i="1"/>
  <c r="I140" i="1" s="1"/>
  <c r="J141" i="1" s="1"/>
  <c r="K142" i="1" s="1"/>
  <c r="L143" i="1" s="1"/>
  <c r="M144" i="1" s="1"/>
  <c r="N145" i="1" s="1"/>
  <c r="O146" i="1" s="1"/>
  <c r="P147" i="1" s="1"/>
  <c r="Q148" i="1" s="1"/>
  <c r="R149" i="1" s="1"/>
  <c r="S150" i="1" s="1"/>
  <c r="T151" i="1" s="1"/>
  <c r="U152" i="1" s="1"/>
  <c r="V153" i="1" s="1"/>
  <c r="W154" i="1" s="1"/>
  <c r="X155" i="1" s="1"/>
  <c r="Y156" i="1" s="1"/>
  <c r="Z157" i="1" s="1"/>
  <c r="AD149" i="9" l="1"/>
  <c r="AD139" i="1"/>
  <c r="AC149" i="9"/>
  <c r="H150" i="9"/>
  <c r="I151" i="9" s="1"/>
  <c r="J152" i="9" s="1"/>
  <c r="K153" i="9" s="1"/>
  <c r="L154" i="9" s="1"/>
  <c r="M155" i="9" s="1"/>
  <c r="N156" i="9" s="1"/>
  <c r="O157" i="9" s="1"/>
  <c r="P158" i="9" s="1"/>
  <c r="Q159" i="9" s="1"/>
  <c r="R160" i="9" s="1"/>
  <c r="S161" i="9" s="1"/>
  <c r="T162" i="9" s="1"/>
  <c r="U163" i="9" s="1"/>
  <c r="V164" i="9" s="1"/>
  <c r="W165" i="9" s="1"/>
  <c r="X166" i="9" s="1"/>
  <c r="Y167" i="9" s="1"/>
  <c r="Z168" i="9" s="1"/>
  <c r="AA149" i="9"/>
  <c r="G150" i="9" s="1"/>
  <c r="AD150" i="9" s="1"/>
  <c r="AB149" i="9"/>
  <c r="AH149" i="8"/>
  <c r="AJ149" i="8"/>
  <c r="AG149" i="8"/>
  <c r="AF149" i="8"/>
  <c r="L150" i="8" s="1"/>
  <c r="M150" i="8"/>
  <c r="N151" i="8" s="1"/>
  <c r="O152" i="8" s="1"/>
  <c r="P153" i="8" s="1"/>
  <c r="Q154" i="8" s="1"/>
  <c r="R155" i="8" s="1"/>
  <c r="S156" i="8" s="1"/>
  <c r="T157" i="8" s="1"/>
  <c r="U158" i="8" s="1"/>
  <c r="V159" i="8" s="1"/>
  <c r="W160" i="8" s="1"/>
  <c r="X161" i="8" s="1"/>
  <c r="Y162" i="8" s="1"/>
  <c r="Z163" i="8" s="1"/>
  <c r="AA164" i="8" s="1"/>
  <c r="AB165" i="8" s="1"/>
  <c r="AC166" i="8" s="1"/>
  <c r="AD167" i="8" s="1"/>
  <c r="AE168" i="8" s="1"/>
  <c r="AA139" i="1"/>
  <c r="G140" i="1" s="1"/>
  <c r="H140" i="1"/>
  <c r="I141" i="1" s="1"/>
  <c r="J142" i="1" s="1"/>
  <c r="K143" i="1" s="1"/>
  <c r="L144" i="1" s="1"/>
  <c r="M145" i="1" s="1"/>
  <c r="N146" i="1" s="1"/>
  <c r="O147" i="1" s="1"/>
  <c r="P148" i="1" s="1"/>
  <c r="Q149" i="1" s="1"/>
  <c r="R150" i="1" s="1"/>
  <c r="S151" i="1" s="1"/>
  <c r="T152" i="1" s="1"/>
  <c r="U153" i="1" s="1"/>
  <c r="V154" i="1" s="1"/>
  <c r="W155" i="1" s="1"/>
  <c r="X156" i="1" s="1"/>
  <c r="Y157" i="1" s="1"/>
  <c r="Z158" i="1" s="1"/>
  <c r="AC139" i="1"/>
  <c r="AB139" i="1"/>
  <c r="AD140" i="1" l="1"/>
  <c r="AI150" i="8"/>
  <c r="AJ150" i="8" s="1"/>
  <c r="AC150" i="9"/>
  <c r="H151" i="9"/>
  <c r="I152" i="9" s="1"/>
  <c r="J153" i="9" s="1"/>
  <c r="K154" i="9" s="1"/>
  <c r="L155" i="9" s="1"/>
  <c r="M156" i="9" s="1"/>
  <c r="N157" i="9" s="1"/>
  <c r="O158" i="9" s="1"/>
  <c r="P159" i="9" s="1"/>
  <c r="Q160" i="9" s="1"/>
  <c r="R161" i="9" s="1"/>
  <c r="S162" i="9" s="1"/>
  <c r="T163" i="9" s="1"/>
  <c r="U164" i="9" s="1"/>
  <c r="V165" i="9" s="1"/>
  <c r="W166" i="9" s="1"/>
  <c r="X167" i="9" s="1"/>
  <c r="Y168" i="9" s="1"/>
  <c r="Z169" i="9" s="1"/>
  <c r="AA150" i="9"/>
  <c r="G151" i="9" s="1"/>
  <c r="AD151" i="9" s="1"/>
  <c r="AB150" i="9"/>
  <c r="AH150" i="8"/>
  <c r="M151" i="8"/>
  <c r="N152" i="8" s="1"/>
  <c r="O153" i="8" s="1"/>
  <c r="P154" i="8" s="1"/>
  <c r="Q155" i="8" s="1"/>
  <c r="R156" i="8" s="1"/>
  <c r="S157" i="8" s="1"/>
  <c r="T158" i="8" s="1"/>
  <c r="U159" i="8" s="1"/>
  <c r="V160" i="8" s="1"/>
  <c r="W161" i="8" s="1"/>
  <c r="X162" i="8" s="1"/>
  <c r="Y163" i="8" s="1"/>
  <c r="Z164" i="8" s="1"/>
  <c r="AA165" i="8" s="1"/>
  <c r="AB166" i="8" s="1"/>
  <c r="AC167" i="8" s="1"/>
  <c r="AD168" i="8" s="1"/>
  <c r="AE169" i="8" s="1"/>
  <c r="AF150" i="8"/>
  <c r="L151" i="8" s="1"/>
  <c r="AI151" i="8" s="1"/>
  <c r="AG150" i="8"/>
  <c r="AA140" i="1"/>
  <c r="G141" i="1" s="1"/>
  <c r="H141" i="1"/>
  <c r="I142" i="1" s="1"/>
  <c r="J143" i="1" s="1"/>
  <c r="K144" i="1" s="1"/>
  <c r="L145" i="1" s="1"/>
  <c r="M146" i="1" s="1"/>
  <c r="N147" i="1" s="1"/>
  <c r="O148" i="1" s="1"/>
  <c r="P149" i="1" s="1"/>
  <c r="Q150" i="1" s="1"/>
  <c r="R151" i="1" s="1"/>
  <c r="S152" i="1" s="1"/>
  <c r="T153" i="1" s="1"/>
  <c r="U154" i="1" s="1"/>
  <c r="V155" i="1" s="1"/>
  <c r="W156" i="1" s="1"/>
  <c r="X157" i="1" s="1"/>
  <c r="Y158" i="1" s="1"/>
  <c r="Z159" i="1" s="1"/>
  <c r="AC140" i="1"/>
  <c r="AB140" i="1"/>
  <c r="AD141" i="1" l="1"/>
  <c r="H152" i="9"/>
  <c r="I153" i="9" s="1"/>
  <c r="J154" i="9" s="1"/>
  <c r="K155" i="9" s="1"/>
  <c r="L156" i="9" s="1"/>
  <c r="M157" i="9" s="1"/>
  <c r="N158" i="9" s="1"/>
  <c r="O159" i="9" s="1"/>
  <c r="P160" i="9" s="1"/>
  <c r="Q161" i="9" s="1"/>
  <c r="R162" i="9" s="1"/>
  <c r="S163" i="9" s="1"/>
  <c r="T164" i="9" s="1"/>
  <c r="U165" i="9" s="1"/>
  <c r="V166" i="9" s="1"/>
  <c r="W167" i="9" s="1"/>
  <c r="X168" i="9" s="1"/>
  <c r="Y169" i="9" s="1"/>
  <c r="Z170" i="9" s="1"/>
  <c r="AB151" i="9"/>
  <c r="AA151" i="9"/>
  <c r="G152" i="9" s="1"/>
  <c r="AD152" i="9" s="1"/>
  <c r="AC151" i="9"/>
  <c r="AH151" i="8"/>
  <c r="AJ151" i="8"/>
  <c r="AF151" i="8"/>
  <c r="L152" i="8" s="1"/>
  <c r="M152" i="8"/>
  <c r="N153" i="8" s="1"/>
  <c r="O154" i="8" s="1"/>
  <c r="P155" i="8" s="1"/>
  <c r="Q156" i="8" s="1"/>
  <c r="R157" i="8" s="1"/>
  <c r="S158" i="8" s="1"/>
  <c r="T159" i="8" s="1"/>
  <c r="U160" i="8" s="1"/>
  <c r="V161" i="8" s="1"/>
  <c r="W162" i="8" s="1"/>
  <c r="X163" i="8" s="1"/>
  <c r="Y164" i="8" s="1"/>
  <c r="Z165" i="8" s="1"/>
  <c r="AA166" i="8" s="1"/>
  <c r="AB167" i="8" s="1"/>
  <c r="AC168" i="8" s="1"/>
  <c r="AD169" i="8" s="1"/>
  <c r="AE170" i="8" s="1"/>
  <c r="AG151" i="8"/>
  <c r="AA141" i="1"/>
  <c r="G142" i="1" s="1"/>
  <c r="H142" i="1"/>
  <c r="I143" i="1" s="1"/>
  <c r="J144" i="1" s="1"/>
  <c r="K145" i="1" s="1"/>
  <c r="L146" i="1" s="1"/>
  <c r="M147" i="1" s="1"/>
  <c r="N148" i="1" s="1"/>
  <c r="O149" i="1" s="1"/>
  <c r="P150" i="1" s="1"/>
  <c r="Q151" i="1" s="1"/>
  <c r="R152" i="1" s="1"/>
  <c r="S153" i="1" s="1"/>
  <c r="T154" i="1" s="1"/>
  <c r="U155" i="1" s="1"/>
  <c r="V156" i="1" s="1"/>
  <c r="W157" i="1" s="1"/>
  <c r="X158" i="1" s="1"/>
  <c r="Y159" i="1" s="1"/>
  <c r="Z160" i="1" s="1"/>
  <c r="AC141" i="1"/>
  <c r="AB141" i="1"/>
  <c r="AD142" i="1" l="1"/>
  <c r="AI152" i="8"/>
  <c r="H153" i="9"/>
  <c r="I154" i="9" s="1"/>
  <c r="J155" i="9" s="1"/>
  <c r="K156" i="9" s="1"/>
  <c r="L157" i="9" s="1"/>
  <c r="M158" i="9" s="1"/>
  <c r="N159" i="9" s="1"/>
  <c r="O160" i="9" s="1"/>
  <c r="P161" i="9" s="1"/>
  <c r="Q162" i="9" s="1"/>
  <c r="R163" i="9" s="1"/>
  <c r="S164" i="9" s="1"/>
  <c r="T165" i="9" s="1"/>
  <c r="U166" i="9" s="1"/>
  <c r="V167" i="9" s="1"/>
  <c r="W168" i="9" s="1"/>
  <c r="X169" i="9" s="1"/>
  <c r="Y170" i="9" s="1"/>
  <c r="Z171" i="9" s="1"/>
  <c r="AB152" i="9"/>
  <c r="AC152" i="9"/>
  <c r="AA152" i="9"/>
  <c r="G153" i="9" s="1"/>
  <c r="AD153" i="9" s="1"/>
  <c r="AH152" i="8"/>
  <c r="M153" i="8"/>
  <c r="N154" i="8" s="1"/>
  <c r="O155" i="8" s="1"/>
  <c r="P156" i="8" s="1"/>
  <c r="Q157" i="8" s="1"/>
  <c r="R158" i="8" s="1"/>
  <c r="S159" i="8" s="1"/>
  <c r="T160" i="8" s="1"/>
  <c r="U161" i="8" s="1"/>
  <c r="V162" i="8" s="1"/>
  <c r="W163" i="8" s="1"/>
  <c r="X164" i="8" s="1"/>
  <c r="Y165" i="8" s="1"/>
  <c r="Z166" i="8" s="1"/>
  <c r="AA167" i="8" s="1"/>
  <c r="AB168" i="8" s="1"/>
  <c r="AC169" i="8" s="1"/>
  <c r="AD170" i="8" s="1"/>
  <c r="AE171" i="8" s="1"/>
  <c r="AG152" i="8"/>
  <c r="AJ152" i="8"/>
  <c r="AF152" i="8"/>
  <c r="L153" i="8" s="1"/>
  <c r="AI153" i="8" s="1"/>
  <c r="AA142" i="1"/>
  <c r="G143" i="1" s="1"/>
  <c r="H143" i="1"/>
  <c r="I144" i="1" s="1"/>
  <c r="J145" i="1" s="1"/>
  <c r="K146" i="1" s="1"/>
  <c r="L147" i="1" s="1"/>
  <c r="M148" i="1" s="1"/>
  <c r="N149" i="1" s="1"/>
  <c r="O150" i="1" s="1"/>
  <c r="P151" i="1" s="1"/>
  <c r="Q152" i="1" s="1"/>
  <c r="R153" i="1" s="1"/>
  <c r="S154" i="1" s="1"/>
  <c r="T155" i="1" s="1"/>
  <c r="U156" i="1" s="1"/>
  <c r="V157" i="1" s="1"/>
  <c r="W158" i="1" s="1"/>
  <c r="X159" i="1" s="1"/>
  <c r="Y160" i="1" s="1"/>
  <c r="Z161" i="1" s="1"/>
  <c r="AC142" i="1"/>
  <c r="AB142" i="1"/>
  <c r="AD143" i="1" l="1"/>
  <c r="AA153" i="9"/>
  <c r="G154" i="9" s="1"/>
  <c r="AC153" i="9"/>
  <c r="H154" i="9"/>
  <c r="I155" i="9" s="1"/>
  <c r="J156" i="9" s="1"/>
  <c r="K157" i="9" s="1"/>
  <c r="L158" i="9" s="1"/>
  <c r="M159" i="9" s="1"/>
  <c r="N160" i="9" s="1"/>
  <c r="O161" i="9" s="1"/>
  <c r="P162" i="9" s="1"/>
  <c r="Q163" i="9" s="1"/>
  <c r="R164" i="9" s="1"/>
  <c r="S165" i="9" s="1"/>
  <c r="T166" i="9" s="1"/>
  <c r="U167" i="9" s="1"/>
  <c r="V168" i="9" s="1"/>
  <c r="W169" i="9" s="1"/>
  <c r="X170" i="9" s="1"/>
  <c r="Y171" i="9" s="1"/>
  <c r="Z172" i="9" s="1"/>
  <c r="AB153" i="9"/>
  <c r="AJ153" i="8"/>
  <c r="AH153" i="8"/>
  <c r="AG153" i="8"/>
  <c r="M154" i="8"/>
  <c r="N155" i="8" s="1"/>
  <c r="O156" i="8" s="1"/>
  <c r="P157" i="8" s="1"/>
  <c r="Q158" i="8" s="1"/>
  <c r="R159" i="8" s="1"/>
  <c r="S160" i="8" s="1"/>
  <c r="T161" i="8" s="1"/>
  <c r="U162" i="8" s="1"/>
  <c r="V163" i="8" s="1"/>
  <c r="W164" i="8" s="1"/>
  <c r="X165" i="8" s="1"/>
  <c r="Y166" i="8" s="1"/>
  <c r="Z167" i="8" s="1"/>
  <c r="AA168" i="8" s="1"/>
  <c r="AB169" i="8" s="1"/>
  <c r="AC170" i="8" s="1"/>
  <c r="AD171" i="8" s="1"/>
  <c r="AE172" i="8" s="1"/>
  <c r="AF153" i="8"/>
  <c r="L154" i="8" s="1"/>
  <c r="AI154" i="8" s="1"/>
  <c r="AA143" i="1"/>
  <c r="G144" i="1" s="1"/>
  <c r="H144" i="1"/>
  <c r="I145" i="1" s="1"/>
  <c r="J146" i="1" s="1"/>
  <c r="K147" i="1" s="1"/>
  <c r="L148" i="1" s="1"/>
  <c r="M149" i="1" s="1"/>
  <c r="N150" i="1" s="1"/>
  <c r="O151" i="1" s="1"/>
  <c r="P152" i="1" s="1"/>
  <c r="Q153" i="1" s="1"/>
  <c r="R154" i="1" s="1"/>
  <c r="S155" i="1" s="1"/>
  <c r="T156" i="1" s="1"/>
  <c r="U157" i="1" s="1"/>
  <c r="V158" i="1" s="1"/>
  <c r="W159" i="1" s="1"/>
  <c r="X160" i="1" s="1"/>
  <c r="Y161" i="1" s="1"/>
  <c r="Z162" i="1" s="1"/>
  <c r="AC143" i="1"/>
  <c r="AB143" i="1"/>
  <c r="AD154" i="9" l="1"/>
  <c r="AD144" i="1"/>
  <c r="AA154" i="9"/>
  <c r="G155" i="9" s="1"/>
  <c r="H155" i="9"/>
  <c r="I156" i="9" s="1"/>
  <c r="J157" i="9" s="1"/>
  <c r="K158" i="9" s="1"/>
  <c r="L159" i="9" s="1"/>
  <c r="M160" i="9" s="1"/>
  <c r="N161" i="9" s="1"/>
  <c r="O162" i="9" s="1"/>
  <c r="P163" i="9" s="1"/>
  <c r="Q164" i="9" s="1"/>
  <c r="R165" i="9" s="1"/>
  <c r="S166" i="9" s="1"/>
  <c r="T167" i="9" s="1"/>
  <c r="U168" i="9" s="1"/>
  <c r="V169" i="9" s="1"/>
  <c r="W170" i="9" s="1"/>
  <c r="X171" i="9" s="1"/>
  <c r="Y172" i="9" s="1"/>
  <c r="Z173" i="9" s="1"/>
  <c r="AC154" i="9"/>
  <c r="AB154" i="9"/>
  <c r="M155" i="8"/>
  <c r="N156" i="8" s="1"/>
  <c r="O157" i="8" s="1"/>
  <c r="P158" i="8" s="1"/>
  <c r="Q159" i="8" s="1"/>
  <c r="R160" i="8" s="1"/>
  <c r="S161" i="8" s="1"/>
  <c r="T162" i="8" s="1"/>
  <c r="U163" i="8" s="1"/>
  <c r="V164" i="8" s="1"/>
  <c r="W165" i="8" s="1"/>
  <c r="X166" i="8" s="1"/>
  <c r="Y167" i="8" s="1"/>
  <c r="Z168" i="8" s="1"/>
  <c r="AA169" i="8" s="1"/>
  <c r="AB170" i="8" s="1"/>
  <c r="AC171" i="8" s="1"/>
  <c r="AD172" i="8" s="1"/>
  <c r="AE173" i="8" s="1"/>
  <c r="AH154" i="8"/>
  <c r="AJ154" i="8"/>
  <c r="AF154" i="8"/>
  <c r="L155" i="8" s="1"/>
  <c r="AI155" i="8" s="1"/>
  <c r="AG154" i="8"/>
  <c r="AA144" i="1"/>
  <c r="G145" i="1" s="1"/>
  <c r="AC144" i="1"/>
  <c r="H145" i="1"/>
  <c r="I146" i="1" s="1"/>
  <c r="J147" i="1" s="1"/>
  <c r="K148" i="1" s="1"/>
  <c r="L149" i="1" s="1"/>
  <c r="M150" i="1" s="1"/>
  <c r="N151" i="1" s="1"/>
  <c r="O152" i="1" s="1"/>
  <c r="P153" i="1" s="1"/>
  <c r="Q154" i="1" s="1"/>
  <c r="R155" i="1" s="1"/>
  <c r="S156" i="1" s="1"/>
  <c r="T157" i="1" s="1"/>
  <c r="U158" i="1" s="1"/>
  <c r="V159" i="1" s="1"/>
  <c r="W160" i="1" s="1"/>
  <c r="X161" i="1" s="1"/>
  <c r="Y162" i="1" s="1"/>
  <c r="Z163" i="1" s="1"/>
  <c r="AB144" i="1"/>
  <c r="AD155" i="9" l="1"/>
  <c r="AD145" i="1"/>
  <c r="AA155" i="9"/>
  <c r="G156" i="9" s="1"/>
  <c r="H156" i="9"/>
  <c r="I157" i="9" s="1"/>
  <c r="J158" i="9" s="1"/>
  <c r="K159" i="9" s="1"/>
  <c r="L160" i="9" s="1"/>
  <c r="M161" i="9" s="1"/>
  <c r="N162" i="9" s="1"/>
  <c r="O163" i="9" s="1"/>
  <c r="P164" i="9" s="1"/>
  <c r="Q165" i="9" s="1"/>
  <c r="R166" i="9" s="1"/>
  <c r="S167" i="9" s="1"/>
  <c r="T168" i="9" s="1"/>
  <c r="U169" i="9" s="1"/>
  <c r="V170" i="9" s="1"/>
  <c r="W171" i="9" s="1"/>
  <c r="X172" i="9" s="1"/>
  <c r="Y173" i="9" s="1"/>
  <c r="Z174" i="9" s="1"/>
  <c r="AC155" i="9"/>
  <c r="AB155" i="9"/>
  <c r="M156" i="8"/>
  <c r="N157" i="8" s="1"/>
  <c r="O158" i="8" s="1"/>
  <c r="P159" i="8" s="1"/>
  <c r="Q160" i="8" s="1"/>
  <c r="R161" i="8" s="1"/>
  <c r="S162" i="8" s="1"/>
  <c r="T163" i="8" s="1"/>
  <c r="U164" i="8" s="1"/>
  <c r="V165" i="8" s="1"/>
  <c r="W166" i="8" s="1"/>
  <c r="X167" i="8" s="1"/>
  <c r="Y168" i="8" s="1"/>
  <c r="Z169" i="8" s="1"/>
  <c r="AA170" i="8" s="1"/>
  <c r="AB171" i="8" s="1"/>
  <c r="AC172" i="8" s="1"/>
  <c r="AD173" i="8" s="1"/>
  <c r="AE174" i="8" s="1"/>
  <c r="AH155" i="8"/>
  <c r="AJ155" i="8"/>
  <c r="AF155" i="8"/>
  <c r="L156" i="8" s="1"/>
  <c r="AI156" i="8" s="1"/>
  <c r="AG155" i="8"/>
  <c r="AA145" i="1"/>
  <c r="G146" i="1" s="1"/>
  <c r="H146" i="1"/>
  <c r="I147" i="1" s="1"/>
  <c r="J148" i="1" s="1"/>
  <c r="K149" i="1" s="1"/>
  <c r="L150" i="1" s="1"/>
  <c r="M151" i="1" s="1"/>
  <c r="N152" i="1" s="1"/>
  <c r="O153" i="1" s="1"/>
  <c r="P154" i="1" s="1"/>
  <c r="Q155" i="1" s="1"/>
  <c r="R156" i="1" s="1"/>
  <c r="S157" i="1" s="1"/>
  <c r="T158" i="1" s="1"/>
  <c r="U159" i="1" s="1"/>
  <c r="V160" i="1" s="1"/>
  <c r="W161" i="1" s="1"/>
  <c r="X162" i="1" s="1"/>
  <c r="Y163" i="1" s="1"/>
  <c r="Z164" i="1" s="1"/>
  <c r="AC145" i="1"/>
  <c r="AB145" i="1"/>
  <c r="AD156" i="9" l="1"/>
  <c r="AD146" i="1"/>
  <c r="H157" i="9"/>
  <c r="I158" i="9" s="1"/>
  <c r="J159" i="9" s="1"/>
  <c r="K160" i="9" s="1"/>
  <c r="L161" i="9" s="1"/>
  <c r="M162" i="9" s="1"/>
  <c r="N163" i="9" s="1"/>
  <c r="O164" i="9" s="1"/>
  <c r="P165" i="9" s="1"/>
  <c r="Q166" i="9" s="1"/>
  <c r="R167" i="9" s="1"/>
  <c r="S168" i="9" s="1"/>
  <c r="T169" i="9" s="1"/>
  <c r="U170" i="9" s="1"/>
  <c r="V171" i="9" s="1"/>
  <c r="W172" i="9" s="1"/>
  <c r="X173" i="9" s="1"/>
  <c r="Y174" i="9" s="1"/>
  <c r="Z175" i="9" s="1"/>
  <c r="AA156" i="9"/>
  <c r="G157" i="9" s="1"/>
  <c r="AD157" i="9" s="1"/>
  <c r="AC156" i="9"/>
  <c r="AB156" i="9"/>
  <c r="AJ156" i="8"/>
  <c r="AF156" i="8"/>
  <c r="L157" i="8" s="1"/>
  <c r="AH156" i="8"/>
  <c r="M157" i="8"/>
  <c r="N158" i="8" s="1"/>
  <c r="O159" i="8" s="1"/>
  <c r="P160" i="8" s="1"/>
  <c r="Q161" i="8" s="1"/>
  <c r="R162" i="8" s="1"/>
  <c r="S163" i="8" s="1"/>
  <c r="T164" i="8" s="1"/>
  <c r="U165" i="8" s="1"/>
  <c r="V166" i="8" s="1"/>
  <c r="W167" i="8" s="1"/>
  <c r="X168" i="8" s="1"/>
  <c r="Y169" i="8" s="1"/>
  <c r="Z170" i="8" s="1"/>
  <c r="AA171" i="8" s="1"/>
  <c r="AB172" i="8" s="1"/>
  <c r="AC173" i="8" s="1"/>
  <c r="AD174" i="8" s="1"/>
  <c r="AE175" i="8" s="1"/>
  <c r="AG156" i="8"/>
  <c r="AA146" i="1"/>
  <c r="G147" i="1" s="1"/>
  <c r="H147" i="1"/>
  <c r="I148" i="1" s="1"/>
  <c r="J149" i="1" s="1"/>
  <c r="K150" i="1" s="1"/>
  <c r="L151" i="1" s="1"/>
  <c r="M152" i="1" s="1"/>
  <c r="N153" i="1" s="1"/>
  <c r="O154" i="1" s="1"/>
  <c r="P155" i="1" s="1"/>
  <c r="Q156" i="1" s="1"/>
  <c r="R157" i="1" s="1"/>
  <c r="S158" i="1" s="1"/>
  <c r="T159" i="1" s="1"/>
  <c r="U160" i="1" s="1"/>
  <c r="V161" i="1" s="1"/>
  <c r="W162" i="1" s="1"/>
  <c r="X163" i="1" s="1"/>
  <c r="Y164" i="1" s="1"/>
  <c r="Z165" i="1" s="1"/>
  <c r="AB146" i="1"/>
  <c r="AC146" i="1"/>
  <c r="AD147" i="1" l="1"/>
  <c r="AI157" i="8"/>
  <c r="AJ157" i="8" s="1"/>
  <c r="H158" i="9"/>
  <c r="I159" i="9" s="1"/>
  <c r="J160" i="9" s="1"/>
  <c r="K161" i="9" s="1"/>
  <c r="L162" i="9" s="1"/>
  <c r="M163" i="9" s="1"/>
  <c r="N164" i="9" s="1"/>
  <c r="O165" i="9" s="1"/>
  <c r="P166" i="9" s="1"/>
  <c r="Q167" i="9" s="1"/>
  <c r="R168" i="9" s="1"/>
  <c r="S169" i="9" s="1"/>
  <c r="T170" i="9" s="1"/>
  <c r="U171" i="9" s="1"/>
  <c r="V172" i="9" s="1"/>
  <c r="W173" i="9" s="1"/>
  <c r="X174" i="9" s="1"/>
  <c r="Y175" i="9" s="1"/>
  <c r="Z176" i="9" s="1"/>
  <c r="AC157" i="9"/>
  <c r="AA157" i="9"/>
  <c r="G158" i="9" s="1"/>
  <c r="AD158" i="9" s="1"/>
  <c r="AB157" i="9"/>
  <c r="M158" i="8"/>
  <c r="N159" i="8" s="1"/>
  <c r="O160" i="8" s="1"/>
  <c r="P161" i="8" s="1"/>
  <c r="Q162" i="8" s="1"/>
  <c r="R163" i="8" s="1"/>
  <c r="S164" i="8" s="1"/>
  <c r="T165" i="8" s="1"/>
  <c r="U166" i="8" s="1"/>
  <c r="V167" i="8" s="1"/>
  <c r="W168" i="8" s="1"/>
  <c r="X169" i="8" s="1"/>
  <c r="Y170" i="8" s="1"/>
  <c r="Z171" i="8" s="1"/>
  <c r="AA172" i="8" s="1"/>
  <c r="AB173" i="8" s="1"/>
  <c r="AC174" i="8" s="1"/>
  <c r="AD175" i="8" s="1"/>
  <c r="AE176" i="8" s="1"/>
  <c r="AF157" i="8"/>
  <c r="L158" i="8" s="1"/>
  <c r="AI158" i="8" s="1"/>
  <c r="AH157" i="8"/>
  <c r="AG157" i="8"/>
  <c r="AA147" i="1"/>
  <c r="G148" i="1" s="1"/>
  <c r="AB147" i="1"/>
  <c r="H148" i="1"/>
  <c r="I149" i="1" s="1"/>
  <c r="J150" i="1" s="1"/>
  <c r="K151" i="1" s="1"/>
  <c r="L152" i="1" s="1"/>
  <c r="M153" i="1" s="1"/>
  <c r="N154" i="1" s="1"/>
  <c r="O155" i="1" s="1"/>
  <c r="P156" i="1" s="1"/>
  <c r="Q157" i="1" s="1"/>
  <c r="R158" i="1" s="1"/>
  <c r="S159" i="1" s="1"/>
  <c r="T160" i="1" s="1"/>
  <c r="U161" i="1" s="1"/>
  <c r="V162" i="1" s="1"/>
  <c r="W163" i="1" s="1"/>
  <c r="X164" i="1" s="1"/>
  <c r="Y165" i="1" s="1"/>
  <c r="Z166" i="1" s="1"/>
  <c r="AC147" i="1"/>
  <c r="AD148" i="1" l="1"/>
  <c r="AA158" i="9"/>
  <c r="G159" i="9" s="1"/>
  <c r="H159" i="9"/>
  <c r="I160" i="9" s="1"/>
  <c r="J161" i="9" s="1"/>
  <c r="K162" i="9" s="1"/>
  <c r="L163" i="9" s="1"/>
  <c r="M164" i="9" s="1"/>
  <c r="N165" i="9" s="1"/>
  <c r="O166" i="9" s="1"/>
  <c r="P167" i="9" s="1"/>
  <c r="Q168" i="9" s="1"/>
  <c r="R169" i="9" s="1"/>
  <c r="S170" i="9" s="1"/>
  <c r="T171" i="9" s="1"/>
  <c r="U172" i="9" s="1"/>
  <c r="V173" i="9" s="1"/>
  <c r="W174" i="9" s="1"/>
  <c r="X175" i="9" s="1"/>
  <c r="Y176" i="9" s="1"/>
  <c r="Z177" i="9" s="1"/>
  <c r="AC158" i="9"/>
  <c r="AB158" i="9"/>
  <c r="M159" i="8"/>
  <c r="N160" i="8" s="1"/>
  <c r="O161" i="8" s="1"/>
  <c r="P162" i="8" s="1"/>
  <c r="Q163" i="8" s="1"/>
  <c r="R164" i="8" s="1"/>
  <c r="S165" i="8" s="1"/>
  <c r="T166" i="8" s="1"/>
  <c r="U167" i="8" s="1"/>
  <c r="V168" i="8" s="1"/>
  <c r="W169" i="8" s="1"/>
  <c r="X170" i="8" s="1"/>
  <c r="Y171" i="8" s="1"/>
  <c r="Z172" i="8" s="1"/>
  <c r="AA173" i="8" s="1"/>
  <c r="AB174" i="8" s="1"/>
  <c r="AC175" i="8" s="1"/>
  <c r="AD176" i="8" s="1"/>
  <c r="AE177" i="8" s="1"/>
  <c r="AJ158" i="8"/>
  <c r="AH158" i="8"/>
  <c r="AF158" i="8"/>
  <c r="L159" i="8" s="1"/>
  <c r="AI159" i="8" s="1"/>
  <c r="AG158" i="8"/>
  <c r="AA148" i="1"/>
  <c r="G149" i="1" s="1"/>
  <c r="H149" i="1"/>
  <c r="I150" i="1" s="1"/>
  <c r="J151" i="1" s="1"/>
  <c r="K152" i="1" s="1"/>
  <c r="L153" i="1" s="1"/>
  <c r="M154" i="1" s="1"/>
  <c r="N155" i="1" s="1"/>
  <c r="O156" i="1" s="1"/>
  <c r="P157" i="1" s="1"/>
  <c r="Q158" i="1" s="1"/>
  <c r="R159" i="1" s="1"/>
  <c r="S160" i="1" s="1"/>
  <c r="T161" i="1" s="1"/>
  <c r="U162" i="1" s="1"/>
  <c r="V163" i="1" s="1"/>
  <c r="W164" i="1" s="1"/>
  <c r="X165" i="1" s="1"/>
  <c r="Y166" i="1" s="1"/>
  <c r="Z167" i="1" s="1"/>
  <c r="AC148" i="1"/>
  <c r="AB148" i="1"/>
  <c r="AD159" i="9" l="1"/>
  <c r="AD149" i="1"/>
  <c r="H160" i="9"/>
  <c r="I161" i="9" s="1"/>
  <c r="J162" i="9" s="1"/>
  <c r="K163" i="9" s="1"/>
  <c r="L164" i="9" s="1"/>
  <c r="M165" i="9" s="1"/>
  <c r="N166" i="9" s="1"/>
  <c r="O167" i="9" s="1"/>
  <c r="P168" i="9" s="1"/>
  <c r="Q169" i="9" s="1"/>
  <c r="R170" i="9" s="1"/>
  <c r="S171" i="9" s="1"/>
  <c r="T172" i="9" s="1"/>
  <c r="U173" i="9" s="1"/>
  <c r="V174" i="9" s="1"/>
  <c r="W175" i="9" s="1"/>
  <c r="X176" i="9" s="1"/>
  <c r="Y177" i="9" s="1"/>
  <c r="Z178" i="9" s="1"/>
  <c r="AC159" i="9"/>
  <c r="AA159" i="9"/>
  <c r="G160" i="9" s="1"/>
  <c r="AD160" i="9" s="1"/>
  <c r="AB159" i="9"/>
  <c r="AF159" i="8"/>
  <c r="L160" i="8" s="1"/>
  <c r="AH159" i="8"/>
  <c r="AJ159" i="8"/>
  <c r="M160" i="8"/>
  <c r="N161" i="8" s="1"/>
  <c r="O162" i="8" s="1"/>
  <c r="P163" i="8" s="1"/>
  <c r="Q164" i="8" s="1"/>
  <c r="R165" i="8" s="1"/>
  <c r="S166" i="8" s="1"/>
  <c r="T167" i="8" s="1"/>
  <c r="U168" i="8" s="1"/>
  <c r="V169" i="8" s="1"/>
  <c r="W170" i="8" s="1"/>
  <c r="X171" i="8" s="1"/>
  <c r="Y172" i="8" s="1"/>
  <c r="Z173" i="8" s="1"/>
  <c r="AA174" i="8" s="1"/>
  <c r="AB175" i="8" s="1"/>
  <c r="AC176" i="8" s="1"/>
  <c r="AD177" i="8" s="1"/>
  <c r="AE178" i="8" s="1"/>
  <c r="AG159" i="8"/>
  <c r="AA149" i="1"/>
  <c r="G150" i="1" s="1"/>
  <c r="H150" i="1"/>
  <c r="I151" i="1" s="1"/>
  <c r="J152" i="1" s="1"/>
  <c r="K153" i="1" s="1"/>
  <c r="L154" i="1" s="1"/>
  <c r="M155" i="1" s="1"/>
  <c r="N156" i="1" s="1"/>
  <c r="O157" i="1" s="1"/>
  <c r="P158" i="1" s="1"/>
  <c r="Q159" i="1" s="1"/>
  <c r="R160" i="1" s="1"/>
  <c r="S161" i="1" s="1"/>
  <c r="T162" i="1" s="1"/>
  <c r="U163" i="1" s="1"/>
  <c r="V164" i="1" s="1"/>
  <c r="W165" i="1" s="1"/>
  <c r="X166" i="1" s="1"/>
  <c r="Y167" i="1" s="1"/>
  <c r="Z168" i="1" s="1"/>
  <c r="AC149" i="1"/>
  <c r="AB149" i="1"/>
  <c r="AD150" i="1" l="1"/>
  <c r="AI160" i="8"/>
  <c r="AA160" i="9"/>
  <c r="G161" i="9" s="1"/>
  <c r="H161" i="9"/>
  <c r="I162" i="9" s="1"/>
  <c r="J163" i="9" s="1"/>
  <c r="K164" i="9" s="1"/>
  <c r="L165" i="9" s="1"/>
  <c r="M166" i="9" s="1"/>
  <c r="N167" i="9" s="1"/>
  <c r="O168" i="9" s="1"/>
  <c r="P169" i="9" s="1"/>
  <c r="Q170" i="9" s="1"/>
  <c r="R171" i="9" s="1"/>
  <c r="S172" i="9" s="1"/>
  <c r="T173" i="9" s="1"/>
  <c r="U174" i="9" s="1"/>
  <c r="V175" i="9" s="1"/>
  <c r="W176" i="9" s="1"/>
  <c r="X177" i="9" s="1"/>
  <c r="Y178" i="9" s="1"/>
  <c r="Z179" i="9" s="1"/>
  <c r="AC160" i="9"/>
  <c r="AB160" i="9"/>
  <c r="M161" i="8"/>
  <c r="N162" i="8" s="1"/>
  <c r="O163" i="8" s="1"/>
  <c r="P164" i="8" s="1"/>
  <c r="Q165" i="8" s="1"/>
  <c r="R166" i="8" s="1"/>
  <c r="S167" i="8" s="1"/>
  <c r="T168" i="8" s="1"/>
  <c r="U169" i="8" s="1"/>
  <c r="V170" i="8" s="1"/>
  <c r="W171" i="8" s="1"/>
  <c r="X172" i="8" s="1"/>
  <c r="Y173" i="8" s="1"/>
  <c r="Z174" i="8" s="1"/>
  <c r="AA175" i="8" s="1"/>
  <c r="AB176" i="8" s="1"/>
  <c r="AC177" i="8" s="1"/>
  <c r="AD178" i="8" s="1"/>
  <c r="AE179" i="8" s="1"/>
  <c r="AJ160" i="8"/>
  <c r="AF160" i="8"/>
  <c r="L161" i="8" s="1"/>
  <c r="AI161" i="8" s="1"/>
  <c r="AH160" i="8"/>
  <c r="AG160" i="8"/>
  <c r="AA150" i="1"/>
  <c r="G151" i="1" s="1"/>
  <c r="H151" i="1"/>
  <c r="I152" i="1" s="1"/>
  <c r="J153" i="1" s="1"/>
  <c r="K154" i="1" s="1"/>
  <c r="L155" i="1" s="1"/>
  <c r="M156" i="1" s="1"/>
  <c r="N157" i="1" s="1"/>
  <c r="O158" i="1" s="1"/>
  <c r="P159" i="1" s="1"/>
  <c r="Q160" i="1" s="1"/>
  <c r="R161" i="1" s="1"/>
  <c r="S162" i="1" s="1"/>
  <c r="T163" i="1" s="1"/>
  <c r="U164" i="1" s="1"/>
  <c r="V165" i="1" s="1"/>
  <c r="W166" i="1" s="1"/>
  <c r="X167" i="1" s="1"/>
  <c r="Y168" i="1" s="1"/>
  <c r="Z169" i="1" s="1"/>
  <c r="AB150" i="1"/>
  <c r="AC150" i="1"/>
  <c r="AD161" i="9" l="1"/>
  <c r="AD151" i="1"/>
  <c r="AA161" i="9"/>
  <c r="G162" i="9" s="1"/>
  <c r="H162" i="9"/>
  <c r="I163" i="9" s="1"/>
  <c r="J164" i="9" s="1"/>
  <c r="K165" i="9" s="1"/>
  <c r="L166" i="9" s="1"/>
  <c r="M167" i="9" s="1"/>
  <c r="N168" i="9" s="1"/>
  <c r="O169" i="9" s="1"/>
  <c r="P170" i="9" s="1"/>
  <c r="Q171" i="9" s="1"/>
  <c r="R172" i="9" s="1"/>
  <c r="S173" i="9" s="1"/>
  <c r="T174" i="9" s="1"/>
  <c r="U175" i="9" s="1"/>
  <c r="V176" i="9" s="1"/>
  <c r="W177" i="9" s="1"/>
  <c r="X178" i="9" s="1"/>
  <c r="Y179" i="9" s="1"/>
  <c r="Z180" i="9" s="1"/>
  <c r="AC161" i="9"/>
  <c r="AB161" i="9"/>
  <c r="AF161" i="8"/>
  <c r="L162" i="8" s="1"/>
  <c r="M162" i="8"/>
  <c r="N163" i="8" s="1"/>
  <c r="O164" i="8" s="1"/>
  <c r="P165" i="8" s="1"/>
  <c r="Q166" i="8" s="1"/>
  <c r="R167" i="8" s="1"/>
  <c r="S168" i="8" s="1"/>
  <c r="T169" i="8" s="1"/>
  <c r="U170" i="8" s="1"/>
  <c r="V171" i="8" s="1"/>
  <c r="W172" i="8" s="1"/>
  <c r="X173" i="8" s="1"/>
  <c r="Y174" i="8" s="1"/>
  <c r="Z175" i="8" s="1"/>
  <c r="AA176" i="8" s="1"/>
  <c r="AB177" i="8" s="1"/>
  <c r="AC178" i="8" s="1"/>
  <c r="AD179" i="8" s="1"/>
  <c r="AE180" i="8" s="1"/>
  <c r="AH161" i="8"/>
  <c r="AJ161" i="8"/>
  <c r="AG161" i="8"/>
  <c r="AA151" i="1"/>
  <c r="G152" i="1" s="1"/>
  <c r="H152" i="1"/>
  <c r="I153" i="1" s="1"/>
  <c r="J154" i="1" s="1"/>
  <c r="K155" i="1" s="1"/>
  <c r="L156" i="1" s="1"/>
  <c r="M157" i="1" s="1"/>
  <c r="N158" i="1" s="1"/>
  <c r="O159" i="1" s="1"/>
  <c r="P160" i="1" s="1"/>
  <c r="Q161" i="1" s="1"/>
  <c r="R162" i="1" s="1"/>
  <c r="S163" i="1" s="1"/>
  <c r="T164" i="1" s="1"/>
  <c r="U165" i="1" s="1"/>
  <c r="V166" i="1" s="1"/>
  <c r="W167" i="1" s="1"/>
  <c r="X168" i="1" s="1"/>
  <c r="Y169" i="1" s="1"/>
  <c r="Z170" i="1" s="1"/>
  <c r="AC151" i="1"/>
  <c r="AB151" i="1"/>
  <c r="AD162" i="9" l="1"/>
  <c r="AD152" i="1"/>
  <c r="AI162" i="8"/>
  <c r="AJ162" i="8" s="1"/>
  <c r="AC162" i="9"/>
  <c r="AA162" i="9"/>
  <c r="G163" i="9" s="1"/>
  <c r="H163" i="9"/>
  <c r="I164" i="9" s="1"/>
  <c r="J165" i="9" s="1"/>
  <c r="K166" i="9" s="1"/>
  <c r="L167" i="9" s="1"/>
  <c r="M168" i="9" s="1"/>
  <c r="N169" i="9" s="1"/>
  <c r="O170" i="9" s="1"/>
  <c r="P171" i="9" s="1"/>
  <c r="Q172" i="9" s="1"/>
  <c r="R173" i="9" s="1"/>
  <c r="S174" i="9" s="1"/>
  <c r="T175" i="9" s="1"/>
  <c r="U176" i="9" s="1"/>
  <c r="V177" i="9" s="1"/>
  <c r="W178" i="9" s="1"/>
  <c r="X179" i="9" s="1"/>
  <c r="Y180" i="9" s="1"/>
  <c r="Z181" i="9" s="1"/>
  <c r="AB162" i="9"/>
  <c r="M163" i="8"/>
  <c r="N164" i="8" s="1"/>
  <c r="O165" i="8" s="1"/>
  <c r="P166" i="8" s="1"/>
  <c r="Q167" i="8" s="1"/>
  <c r="R168" i="8" s="1"/>
  <c r="S169" i="8" s="1"/>
  <c r="T170" i="8" s="1"/>
  <c r="U171" i="8" s="1"/>
  <c r="V172" i="8" s="1"/>
  <c r="W173" i="8" s="1"/>
  <c r="X174" i="8" s="1"/>
  <c r="Y175" i="8" s="1"/>
  <c r="Z176" i="8" s="1"/>
  <c r="AA177" i="8" s="1"/>
  <c r="AB178" i="8" s="1"/>
  <c r="AC179" i="8" s="1"/>
  <c r="AD180" i="8" s="1"/>
  <c r="AE181" i="8" s="1"/>
  <c r="AH162" i="8"/>
  <c r="AF162" i="8"/>
  <c r="L163" i="8" s="1"/>
  <c r="AI163" i="8" s="1"/>
  <c r="AG162" i="8"/>
  <c r="AA152" i="1"/>
  <c r="G153" i="1" s="1"/>
  <c r="AC152" i="1"/>
  <c r="AB152" i="1"/>
  <c r="H153" i="1"/>
  <c r="I154" i="1" s="1"/>
  <c r="J155" i="1" s="1"/>
  <c r="K156" i="1" s="1"/>
  <c r="L157" i="1" s="1"/>
  <c r="M158" i="1" s="1"/>
  <c r="N159" i="1" s="1"/>
  <c r="O160" i="1" s="1"/>
  <c r="P161" i="1" s="1"/>
  <c r="Q162" i="1" s="1"/>
  <c r="R163" i="1" s="1"/>
  <c r="S164" i="1" s="1"/>
  <c r="T165" i="1" s="1"/>
  <c r="U166" i="1" s="1"/>
  <c r="V167" i="1" s="1"/>
  <c r="W168" i="1" s="1"/>
  <c r="X169" i="1" s="1"/>
  <c r="Y170" i="1" s="1"/>
  <c r="Z171" i="1" s="1"/>
  <c r="AD163" i="9" l="1"/>
  <c r="AD153" i="1"/>
  <c r="AA163" i="9"/>
  <c r="G164" i="9" s="1"/>
  <c r="AC163" i="9"/>
  <c r="H164" i="9"/>
  <c r="I165" i="9" s="1"/>
  <c r="J166" i="9" s="1"/>
  <c r="K167" i="9" s="1"/>
  <c r="L168" i="9" s="1"/>
  <c r="M169" i="9" s="1"/>
  <c r="N170" i="9" s="1"/>
  <c r="O171" i="9" s="1"/>
  <c r="P172" i="9" s="1"/>
  <c r="Q173" i="9" s="1"/>
  <c r="R174" i="9" s="1"/>
  <c r="S175" i="9" s="1"/>
  <c r="T176" i="9" s="1"/>
  <c r="U177" i="9" s="1"/>
  <c r="V178" i="9" s="1"/>
  <c r="W179" i="9" s="1"/>
  <c r="X180" i="9" s="1"/>
  <c r="Y181" i="9" s="1"/>
  <c r="Z182" i="9" s="1"/>
  <c r="AB163" i="9"/>
  <c r="AJ163" i="8"/>
  <c r="M164" i="8"/>
  <c r="N165" i="8" s="1"/>
  <c r="O166" i="8" s="1"/>
  <c r="P167" i="8" s="1"/>
  <c r="Q168" i="8" s="1"/>
  <c r="R169" i="8" s="1"/>
  <c r="S170" i="8" s="1"/>
  <c r="T171" i="8" s="1"/>
  <c r="U172" i="8" s="1"/>
  <c r="V173" i="8" s="1"/>
  <c r="W174" i="8" s="1"/>
  <c r="X175" i="8" s="1"/>
  <c r="Y176" i="8" s="1"/>
  <c r="Z177" i="8" s="1"/>
  <c r="AA178" i="8" s="1"/>
  <c r="AB179" i="8" s="1"/>
  <c r="AC180" i="8" s="1"/>
  <c r="AD181" i="8" s="1"/>
  <c r="AE182" i="8" s="1"/>
  <c r="AH163" i="8"/>
  <c r="AF163" i="8"/>
  <c r="L164" i="8" s="1"/>
  <c r="AI164" i="8" s="1"/>
  <c r="AG163" i="8"/>
  <c r="AA153" i="1"/>
  <c r="G154" i="1" s="1"/>
  <c r="H154" i="1"/>
  <c r="I155" i="1" s="1"/>
  <c r="J156" i="1" s="1"/>
  <c r="K157" i="1" s="1"/>
  <c r="L158" i="1" s="1"/>
  <c r="M159" i="1" s="1"/>
  <c r="N160" i="1" s="1"/>
  <c r="O161" i="1" s="1"/>
  <c r="P162" i="1" s="1"/>
  <c r="Q163" i="1" s="1"/>
  <c r="R164" i="1" s="1"/>
  <c r="S165" i="1" s="1"/>
  <c r="T166" i="1" s="1"/>
  <c r="U167" i="1" s="1"/>
  <c r="V168" i="1" s="1"/>
  <c r="W169" i="1" s="1"/>
  <c r="X170" i="1" s="1"/>
  <c r="Y171" i="1" s="1"/>
  <c r="Z172" i="1" s="1"/>
  <c r="AB153" i="1"/>
  <c r="AC153" i="1"/>
  <c r="AD164" i="9" l="1"/>
  <c r="AD154" i="1"/>
  <c r="AA164" i="9"/>
  <c r="G165" i="9" s="1"/>
  <c r="AC164" i="9"/>
  <c r="H165" i="9"/>
  <c r="I166" i="9" s="1"/>
  <c r="J167" i="9" s="1"/>
  <c r="K168" i="9" s="1"/>
  <c r="L169" i="9" s="1"/>
  <c r="M170" i="9" s="1"/>
  <c r="N171" i="9" s="1"/>
  <c r="O172" i="9" s="1"/>
  <c r="P173" i="9" s="1"/>
  <c r="Q174" i="9" s="1"/>
  <c r="R175" i="9" s="1"/>
  <c r="S176" i="9" s="1"/>
  <c r="T177" i="9" s="1"/>
  <c r="U178" i="9" s="1"/>
  <c r="V179" i="9" s="1"/>
  <c r="W180" i="9" s="1"/>
  <c r="X181" i="9" s="1"/>
  <c r="Y182" i="9" s="1"/>
  <c r="Z183" i="9" s="1"/>
  <c r="AB164" i="9"/>
  <c r="M165" i="8"/>
  <c r="N166" i="8" s="1"/>
  <c r="O167" i="8" s="1"/>
  <c r="P168" i="8" s="1"/>
  <c r="Q169" i="8" s="1"/>
  <c r="R170" i="8" s="1"/>
  <c r="S171" i="8" s="1"/>
  <c r="T172" i="8" s="1"/>
  <c r="U173" i="8" s="1"/>
  <c r="V174" i="8" s="1"/>
  <c r="W175" i="8" s="1"/>
  <c r="X176" i="8" s="1"/>
  <c r="Y177" i="8" s="1"/>
  <c r="Z178" i="8" s="1"/>
  <c r="AA179" i="8" s="1"/>
  <c r="AB180" i="8" s="1"/>
  <c r="AC181" i="8" s="1"/>
  <c r="AD182" i="8" s="1"/>
  <c r="AE183" i="8" s="1"/>
  <c r="AH164" i="8"/>
  <c r="AJ164" i="8"/>
  <c r="AG164" i="8"/>
  <c r="AF164" i="8"/>
  <c r="L165" i="8" s="1"/>
  <c r="AI165" i="8" s="1"/>
  <c r="AA154" i="1"/>
  <c r="G155" i="1" s="1"/>
  <c r="H155" i="1"/>
  <c r="I156" i="1" s="1"/>
  <c r="J157" i="1" s="1"/>
  <c r="K158" i="1" s="1"/>
  <c r="L159" i="1" s="1"/>
  <c r="M160" i="1" s="1"/>
  <c r="N161" i="1" s="1"/>
  <c r="O162" i="1" s="1"/>
  <c r="P163" i="1" s="1"/>
  <c r="Q164" i="1" s="1"/>
  <c r="R165" i="1" s="1"/>
  <c r="S166" i="1" s="1"/>
  <c r="T167" i="1" s="1"/>
  <c r="U168" i="1" s="1"/>
  <c r="V169" i="1" s="1"/>
  <c r="W170" i="1" s="1"/>
  <c r="X171" i="1" s="1"/>
  <c r="Y172" i="1" s="1"/>
  <c r="Z173" i="1" s="1"/>
  <c r="AC154" i="1"/>
  <c r="AB154" i="1"/>
  <c r="AD165" i="9" l="1"/>
  <c r="AD155" i="1"/>
  <c r="H166" i="9"/>
  <c r="I167" i="9" s="1"/>
  <c r="J168" i="9" s="1"/>
  <c r="K169" i="9" s="1"/>
  <c r="L170" i="9" s="1"/>
  <c r="M171" i="9" s="1"/>
  <c r="N172" i="9" s="1"/>
  <c r="O173" i="9" s="1"/>
  <c r="P174" i="9" s="1"/>
  <c r="Q175" i="9" s="1"/>
  <c r="R176" i="9" s="1"/>
  <c r="S177" i="9" s="1"/>
  <c r="T178" i="9" s="1"/>
  <c r="U179" i="9" s="1"/>
  <c r="V180" i="9" s="1"/>
  <c r="W181" i="9" s="1"/>
  <c r="X182" i="9" s="1"/>
  <c r="Y183" i="9" s="1"/>
  <c r="Z184" i="9" s="1"/>
  <c r="AC165" i="9"/>
  <c r="AA165" i="9"/>
  <c r="G166" i="9" s="1"/>
  <c r="AD166" i="9" s="1"/>
  <c r="AB165" i="9"/>
  <c r="M166" i="8"/>
  <c r="N167" i="8" s="1"/>
  <c r="O168" i="8" s="1"/>
  <c r="P169" i="8" s="1"/>
  <c r="Q170" i="8" s="1"/>
  <c r="R171" i="8" s="1"/>
  <c r="S172" i="8" s="1"/>
  <c r="T173" i="8" s="1"/>
  <c r="U174" i="8" s="1"/>
  <c r="V175" i="8" s="1"/>
  <c r="W176" i="8" s="1"/>
  <c r="X177" i="8" s="1"/>
  <c r="Y178" i="8" s="1"/>
  <c r="Z179" i="8" s="1"/>
  <c r="AA180" i="8" s="1"/>
  <c r="AB181" i="8" s="1"/>
  <c r="AC182" i="8" s="1"/>
  <c r="AD183" i="8" s="1"/>
  <c r="AE184" i="8" s="1"/>
  <c r="AH165" i="8"/>
  <c r="AJ165" i="8"/>
  <c r="AF165" i="8"/>
  <c r="L166" i="8" s="1"/>
  <c r="AI166" i="8" s="1"/>
  <c r="AG165" i="8"/>
  <c r="AA155" i="1"/>
  <c r="G156" i="1" s="1"/>
  <c r="H156" i="1"/>
  <c r="I157" i="1" s="1"/>
  <c r="J158" i="1" s="1"/>
  <c r="K159" i="1" s="1"/>
  <c r="L160" i="1" s="1"/>
  <c r="M161" i="1" s="1"/>
  <c r="N162" i="1" s="1"/>
  <c r="O163" i="1" s="1"/>
  <c r="P164" i="1" s="1"/>
  <c r="Q165" i="1" s="1"/>
  <c r="R166" i="1" s="1"/>
  <c r="S167" i="1" s="1"/>
  <c r="T168" i="1" s="1"/>
  <c r="U169" i="1" s="1"/>
  <c r="V170" i="1" s="1"/>
  <c r="W171" i="1" s="1"/>
  <c r="X172" i="1" s="1"/>
  <c r="Y173" i="1" s="1"/>
  <c r="Z174" i="1" s="1"/>
  <c r="AC155" i="1"/>
  <c r="AB155" i="1"/>
  <c r="AD156" i="1" l="1"/>
  <c r="AC166" i="9"/>
  <c r="AB166" i="9"/>
  <c r="AA166" i="9"/>
  <c r="G167" i="9" s="1"/>
  <c r="H167" i="9"/>
  <c r="I168" i="9" s="1"/>
  <c r="J169" i="9" s="1"/>
  <c r="K170" i="9" s="1"/>
  <c r="L171" i="9" s="1"/>
  <c r="M172" i="9" s="1"/>
  <c r="N173" i="9" s="1"/>
  <c r="O174" i="9" s="1"/>
  <c r="P175" i="9" s="1"/>
  <c r="Q176" i="9" s="1"/>
  <c r="R177" i="9" s="1"/>
  <c r="S178" i="9" s="1"/>
  <c r="T179" i="9" s="1"/>
  <c r="U180" i="9" s="1"/>
  <c r="V181" i="9" s="1"/>
  <c r="W182" i="9" s="1"/>
  <c r="X183" i="9" s="1"/>
  <c r="Y184" i="9" s="1"/>
  <c r="Z185" i="9" s="1"/>
  <c r="AF166" i="8"/>
  <c r="L167" i="8" s="1"/>
  <c r="M167" i="8"/>
  <c r="N168" i="8" s="1"/>
  <c r="O169" i="8" s="1"/>
  <c r="P170" i="8" s="1"/>
  <c r="Q171" i="8" s="1"/>
  <c r="R172" i="8" s="1"/>
  <c r="S173" i="8" s="1"/>
  <c r="T174" i="8" s="1"/>
  <c r="U175" i="8" s="1"/>
  <c r="V176" i="8" s="1"/>
  <c r="W177" i="8" s="1"/>
  <c r="X178" i="8" s="1"/>
  <c r="Y179" i="8" s="1"/>
  <c r="Z180" i="8" s="1"/>
  <c r="AA181" i="8" s="1"/>
  <c r="AB182" i="8" s="1"/>
  <c r="AC183" i="8" s="1"/>
  <c r="AD184" i="8" s="1"/>
  <c r="AE185" i="8" s="1"/>
  <c r="AJ166" i="8"/>
  <c r="AG166" i="8"/>
  <c r="AH166" i="8"/>
  <c r="AA156" i="1"/>
  <c r="G157" i="1" s="1"/>
  <c r="H157" i="1"/>
  <c r="I158" i="1" s="1"/>
  <c r="J159" i="1" s="1"/>
  <c r="K160" i="1" s="1"/>
  <c r="L161" i="1" s="1"/>
  <c r="M162" i="1" s="1"/>
  <c r="N163" i="1" s="1"/>
  <c r="O164" i="1" s="1"/>
  <c r="P165" i="1" s="1"/>
  <c r="Q166" i="1" s="1"/>
  <c r="R167" i="1" s="1"/>
  <c r="S168" i="1" s="1"/>
  <c r="T169" i="1" s="1"/>
  <c r="U170" i="1" s="1"/>
  <c r="V171" i="1" s="1"/>
  <c r="W172" i="1" s="1"/>
  <c r="X173" i="1" s="1"/>
  <c r="Y174" i="1" s="1"/>
  <c r="Z175" i="1" s="1"/>
  <c r="AB156" i="1"/>
  <c r="AC156" i="1"/>
  <c r="AD167" i="9" l="1"/>
  <c r="AD157" i="1"/>
  <c r="AI167" i="8"/>
  <c r="AC167" i="9"/>
  <c r="H168" i="9"/>
  <c r="I169" i="9" s="1"/>
  <c r="J170" i="9" s="1"/>
  <c r="K171" i="9" s="1"/>
  <c r="L172" i="9" s="1"/>
  <c r="M173" i="9" s="1"/>
  <c r="N174" i="9" s="1"/>
  <c r="O175" i="9" s="1"/>
  <c r="P176" i="9" s="1"/>
  <c r="Q177" i="9" s="1"/>
  <c r="R178" i="9" s="1"/>
  <c r="S179" i="9" s="1"/>
  <c r="T180" i="9" s="1"/>
  <c r="U181" i="9" s="1"/>
  <c r="V182" i="9" s="1"/>
  <c r="W183" i="9" s="1"/>
  <c r="X184" i="9" s="1"/>
  <c r="Y185" i="9" s="1"/>
  <c r="Z186" i="9" s="1"/>
  <c r="AA167" i="9"/>
  <c r="G168" i="9" s="1"/>
  <c r="AD168" i="9" s="1"/>
  <c r="AB167" i="9"/>
  <c r="AJ167" i="8"/>
  <c r="AH167" i="8"/>
  <c r="AF167" i="8"/>
  <c r="L168" i="8" s="1"/>
  <c r="M168" i="8"/>
  <c r="N169" i="8" s="1"/>
  <c r="O170" i="8" s="1"/>
  <c r="P171" i="8" s="1"/>
  <c r="Q172" i="8" s="1"/>
  <c r="R173" i="8" s="1"/>
  <c r="S174" i="8" s="1"/>
  <c r="T175" i="8" s="1"/>
  <c r="U176" i="8" s="1"/>
  <c r="V177" i="8" s="1"/>
  <c r="W178" i="8" s="1"/>
  <c r="X179" i="8" s="1"/>
  <c r="Y180" i="8" s="1"/>
  <c r="Z181" i="8" s="1"/>
  <c r="AA182" i="8" s="1"/>
  <c r="AB183" i="8" s="1"/>
  <c r="AC184" i="8" s="1"/>
  <c r="AD185" i="8" s="1"/>
  <c r="AE186" i="8" s="1"/>
  <c r="AG167" i="8"/>
  <c r="AA157" i="1"/>
  <c r="G158" i="1" s="1"/>
  <c r="H158" i="1"/>
  <c r="I159" i="1" s="1"/>
  <c r="J160" i="1" s="1"/>
  <c r="K161" i="1" s="1"/>
  <c r="L162" i="1" s="1"/>
  <c r="M163" i="1" s="1"/>
  <c r="N164" i="1" s="1"/>
  <c r="O165" i="1" s="1"/>
  <c r="P166" i="1" s="1"/>
  <c r="Q167" i="1" s="1"/>
  <c r="R168" i="1" s="1"/>
  <c r="S169" i="1" s="1"/>
  <c r="T170" i="1" s="1"/>
  <c r="U171" i="1" s="1"/>
  <c r="V172" i="1" s="1"/>
  <c r="W173" i="1" s="1"/>
  <c r="X174" i="1" s="1"/>
  <c r="Y175" i="1" s="1"/>
  <c r="Z176" i="1" s="1"/>
  <c r="AC157" i="1"/>
  <c r="AB157" i="1"/>
  <c r="AD158" i="1" l="1"/>
  <c r="AI168" i="8"/>
  <c r="AJ168" i="8" s="1"/>
  <c r="H169" i="9"/>
  <c r="I170" i="9" s="1"/>
  <c r="J171" i="9" s="1"/>
  <c r="K172" i="9" s="1"/>
  <c r="L173" i="9" s="1"/>
  <c r="M174" i="9" s="1"/>
  <c r="N175" i="9" s="1"/>
  <c r="O176" i="9" s="1"/>
  <c r="P177" i="9" s="1"/>
  <c r="Q178" i="9" s="1"/>
  <c r="R179" i="9" s="1"/>
  <c r="S180" i="9" s="1"/>
  <c r="T181" i="9" s="1"/>
  <c r="U182" i="9" s="1"/>
  <c r="V183" i="9" s="1"/>
  <c r="W184" i="9" s="1"/>
  <c r="X185" i="9" s="1"/>
  <c r="Y186" i="9" s="1"/>
  <c r="Z187" i="9" s="1"/>
  <c r="AA168" i="9"/>
  <c r="G169" i="9" s="1"/>
  <c r="AD169" i="9" s="1"/>
  <c r="AC168" i="9"/>
  <c r="AB168" i="9"/>
  <c r="AF168" i="8"/>
  <c r="L169" i="8" s="1"/>
  <c r="AH168" i="8"/>
  <c r="M169" i="8"/>
  <c r="N170" i="8" s="1"/>
  <c r="O171" i="8" s="1"/>
  <c r="P172" i="8" s="1"/>
  <c r="Q173" i="8" s="1"/>
  <c r="R174" i="8" s="1"/>
  <c r="S175" i="8" s="1"/>
  <c r="T176" i="8" s="1"/>
  <c r="U177" i="8" s="1"/>
  <c r="V178" i="8" s="1"/>
  <c r="W179" i="8" s="1"/>
  <c r="X180" i="8" s="1"/>
  <c r="Y181" i="8" s="1"/>
  <c r="Z182" i="8" s="1"/>
  <c r="AA183" i="8" s="1"/>
  <c r="AB184" i="8" s="1"/>
  <c r="AC185" i="8" s="1"/>
  <c r="AD186" i="8" s="1"/>
  <c r="AE187" i="8" s="1"/>
  <c r="AG168" i="8"/>
  <c r="AA158" i="1"/>
  <c r="G159" i="1" s="1"/>
  <c r="H159" i="1"/>
  <c r="I160" i="1" s="1"/>
  <c r="J161" i="1" s="1"/>
  <c r="K162" i="1" s="1"/>
  <c r="L163" i="1" s="1"/>
  <c r="M164" i="1" s="1"/>
  <c r="N165" i="1" s="1"/>
  <c r="O166" i="1" s="1"/>
  <c r="P167" i="1" s="1"/>
  <c r="Q168" i="1" s="1"/>
  <c r="R169" i="1" s="1"/>
  <c r="S170" i="1" s="1"/>
  <c r="T171" i="1" s="1"/>
  <c r="U172" i="1" s="1"/>
  <c r="V173" i="1" s="1"/>
  <c r="W174" i="1" s="1"/>
  <c r="X175" i="1" s="1"/>
  <c r="Y176" i="1" s="1"/>
  <c r="Z177" i="1" s="1"/>
  <c r="AB158" i="1"/>
  <c r="AC158" i="1"/>
  <c r="AD159" i="1" l="1"/>
  <c r="AI169" i="8"/>
  <c r="AC169" i="9"/>
  <c r="AA169" i="9"/>
  <c r="G170" i="9" s="1"/>
  <c r="H170" i="9"/>
  <c r="I171" i="9" s="1"/>
  <c r="J172" i="9" s="1"/>
  <c r="K173" i="9" s="1"/>
  <c r="L174" i="9" s="1"/>
  <c r="M175" i="9" s="1"/>
  <c r="N176" i="9" s="1"/>
  <c r="O177" i="9" s="1"/>
  <c r="P178" i="9" s="1"/>
  <c r="Q179" i="9" s="1"/>
  <c r="R180" i="9" s="1"/>
  <c r="S181" i="9" s="1"/>
  <c r="T182" i="9" s="1"/>
  <c r="U183" i="9" s="1"/>
  <c r="V184" i="9" s="1"/>
  <c r="W185" i="9" s="1"/>
  <c r="X186" i="9" s="1"/>
  <c r="Y187" i="9" s="1"/>
  <c r="Z188" i="9" s="1"/>
  <c r="AB169" i="9"/>
  <c r="AJ169" i="8"/>
  <c r="M170" i="8"/>
  <c r="N171" i="8" s="1"/>
  <c r="O172" i="8" s="1"/>
  <c r="P173" i="8" s="1"/>
  <c r="Q174" i="8" s="1"/>
  <c r="R175" i="8" s="1"/>
  <c r="S176" i="8" s="1"/>
  <c r="T177" i="8" s="1"/>
  <c r="U178" i="8" s="1"/>
  <c r="V179" i="8" s="1"/>
  <c r="W180" i="8" s="1"/>
  <c r="X181" i="8" s="1"/>
  <c r="Y182" i="8" s="1"/>
  <c r="Z183" i="8" s="1"/>
  <c r="AA184" i="8" s="1"/>
  <c r="AB185" i="8" s="1"/>
  <c r="AC186" i="8" s="1"/>
  <c r="AD187" i="8" s="1"/>
  <c r="AE188" i="8" s="1"/>
  <c r="AH169" i="8"/>
  <c r="AG169" i="8"/>
  <c r="AF169" i="8"/>
  <c r="L170" i="8" s="1"/>
  <c r="AI170" i="8" s="1"/>
  <c r="AA159" i="1"/>
  <c r="G160" i="1" s="1"/>
  <c r="H160" i="1"/>
  <c r="I161" i="1" s="1"/>
  <c r="J162" i="1" s="1"/>
  <c r="K163" i="1" s="1"/>
  <c r="L164" i="1" s="1"/>
  <c r="M165" i="1" s="1"/>
  <c r="N166" i="1" s="1"/>
  <c r="O167" i="1" s="1"/>
  <c r="P168" i="1" s="1"/>
  <c r="Q169" i="1" s="1"/>
  <c r="R170" i="1" s="1"/>
  <c r="S171" i="1" s="1"/>
  <c r="T172" i="1" s="1"/>
  <c r="U173" i="1" s="1"/>
  <c r="V174" i="1" s="1"/>
  <c r="W175" i="1" s="1"/>
  <c r="X176" i="1" s="1"/>
  <c r="Y177" i="1" s="1"/>
  <c r="Z178" i="1" s="1"/>
  <c r="AB159" i="1"/>
  <c r="AC159" i="1"/>
  <c r="AD170" i="9" l="1"/>
  <c r="AD160" i="1"/>
  <c r="H171" i="9"/>
  <c r="I172" i="9" s="1"/>
  <c r="J173" i="9" s="1"/>
  <c r="K174" i="9" s="1"/>
  <c r="L175" i="9" s="1"/>
  <c r="M176" i="9" s="1"/>
  <c r="N177" i="9" s="1"/>
  <c r="O178" i="9" s="1"/>
  <c r="P179" i="9" s="1"/>
  <c r="Q180" i="9" s="1"/>
  <c r="R181" i="9" s="1"/>
  <c r="S182" i="9" s="1"/>
  <c r="T183" i="9" s="1"/>
  <c r="U184" i="9" s="1"/>
  <c r="V185" i="9" s="1"/>
  <c r="W186" i="9" s="1"/>
  <c r="X187" i="9" s="1"/>
  <c r="Y188" i="9" s="1"/>
  <c r="Z189" i="9" s="1"/>
  <c r="AC170" i="9"/>
  <c r="AA170" i="9"/>
  <c r="G171" i="9" s="1"/>
  <c r="AD171" i="9" s="1"/>
  <c r="AB170" i="9"/>
  <c r="AG170" i="8"/>
  <c r="M171" i="8"/>
  <c r="N172" i="8" s="1"/>
  <c r="O173" i="8" s="1"/>
  <c r="P174" i="8" s="1"/>
  <c r="Q175" i="8" s="1"/>
  <c r="R176" i="8" s="1"/>
  <c r="S177" i="8" s="1"/>
  <c r="T178" i="8" s="1"/>
  <c r="U179" i="8" s="1"/>
  <c r="V180" i="8" s="1"/>
  <c r="W181" i="8" s="1"/>
  <c r="X182" i="8" s="1"/>
  <c r="Y183" i="8" s="1"/>
  <c r="Z184" i="8" s="1"/>
  <c r="AA185" i="8" s="1"/>
  <c r="AB186" i="8" s="1"/>
  <c r="AC187" i="8" s="1"/>
  <c r="AD188" i="8" s="1"/>
  <c r="AE189" i="8" s="1"/>
  <c r="AJ170" i="8"/>
  <c r="AF170" i="8"/>
  <c r="L171" i="8" s="1"/>
  <c r="AI171" i="8" s="1"/>
  <c r="AH170" i="8"/>
  <c r="AA160" i="1"/>
  <c r="G161" i="1" s="1"/>
  <c r="H161" i="1"/>
  <c r="I162" i="1" s="1"/>
  <c r="J163" i="1" s="1"/>
  <c r="K164" i="1" s="1"/>
  <c r="L165" i="1" s="1"/>
  <c r="M166" i="1" s="1"/>
  <c r="N167" i="1" s="1"/>
  <c r="O168" i="1" s="1"/>
  <c r="P169" i="1" s="1"/>
  <c r="Q170" i="1" s="1"/>
  <c r="R171" i="1" s="1"/>
  <c r="S172" i="1" s="1"/>
  <c r="T173" i="1" s="1"/>
  <c r="U174" i="1" s="1"/>
  <c r="V175" i="1" s="1"/>
  <c r="W176" i="1" s="1"/>
  <c r="X177" i="1" s="1"/>
  <c r="Y178" i="1" s="1"/>
  <c r="Z179" i="1" s="1"/>
  <c r="AB160" i="1"/>
  <c r="AC160" i="1"/>
  <c r="AD161" i="1" l="1"/>
  <c r="H172" i="9"/>
  <c r="I173" i="9" s="1"/>
  <c r="J174" i="9" s="1"/>
  <c r="K175" i="9" s="1"/>
  <c r="L176" i="9" s="1"/>
  <c r="M177" i="9" s="1"/>
  <c r="N178" i="9" s="1"/>
  <c r="O179" i="9" s="1"/>
  <c r="P180" i="9" s="1"/>
  <c r="Q181" i="9" s="1"/>
  <c r="R182" i="9" s="1"/>
  <c r="S183" i="9" s="1"/>
  <c r="T184" i="9" s="1"/>
  <c r="U185" i="9" s="1"/>
  <c r="V186" i="9" s="1"/>
  <c r="W187" i="9" s="1"/>
  <c r="X188" i="9" s="1"/>
  <c r="Y189" i="9" s="1"/>
  <c r="Z190" i="9" s="1"/>
  <c r="AC171" i="9"/>
  <c r="AA171" i="9"/>
  <c r="G172" i="9" s="1"/>
  <c r="AD172" i="9" s="1"/>
  <c r="AB171" i="9"/>
  <c r="AF171" i="8"/>
  <c r="L172" i="8" s="1"/>
  <c r="AH171" i="8"/>
  <c r="M172" i="8"/>
  <c r="N173" i="8" s="1"/>
  <c r="O174" i="8" s="1"/>
  <c r="P175" i="8" s="1"/>
  <c r="Q176" i="8" s="1"/>
  <c r="R177" i="8" s="1"/>
  <c r="S178" i="8" s="1"/>
  <c r="T179" i="8" s="1"/>
  <c r="U180" i="8" s="1"/>
  <c r="V181" i="8" s="1"/>
  <c r="W182" i="8" s="1"/>
  <c r="X183" i="8" s="1"/>
  <c r="Y184" i="8" s="1"/>
  <c r="Z185" i="8" s="1"/>
  <c r="AA186" i="8" s="1"/>
  <c r="AB187" i="8" s="1"/>
  <c r="AC188" i="8" s="1"/>
  <c r="AD189" i="8" s="1"/>
  <c r="AE190" i="8" s="1"/>
  <c r="AJ171" i="8"/>
  <c r="AG171" i="8"/>
  <c r="AA161" i="1"/>
  <c r="G162" i="1" s="1"/>
  <c r="H162" i="1"/>
  <c r="I163" i="1" s="1"/>
  <c r="J164" i="1" s="1"/>
  <c r="K165" i="1" s="1"/>
  <c r="L166" i="1" s="1"/>
  <c r="M167" i="1" s="1"/>
  <c r="N168" i="1" s="1"/>
  <c r="O169" i="1" s="1"/>
  <c r="P170" i="1" s="1"/>
  <c r="Q171" i="1" s="1"/>
  <c r="R172" i="1" s="1"/>
  <c r="S173" i="1" s="1"/>
  <c r="T174" i="1" s="1"/>
  <c r="U175" i="1" s="1"/>
  <c r="V176" i="1" s="1"/>
  <c r="W177" i="1" s="1"/>
  <c r="X178" i="1" s="1"/>
  <c r="Y179" i="1" s="1"/>
  <c r="Z180" i="1" s="1"/>
  <c r="AB161" i="1"/>
  <c r="AC161" i="1"/>
  <c r="AD162" i="1" l="1"/>
  <c r="AI172" i="8"/>
  <c r="AA172" i="9"/>
  <c r="G173" i="9" s="1"/>
  <c r="H173" i="9"/>
  <c r="I174" i="9" s="1"/>
  <c r="J175" i="9" s="1"/>
  <c r="K176" i="9" s="1"/>
  <c r="L177" i="9" s="1"/>
  <c r="M178" i="9" s="1"/>
  <c r="N179" i="9" s="1"/>
  <c r="O180" i="9" s="1"/>
  <c r="P181" i="9" s="1"/>
  <c r="Q182" i="9" s="1"/>
  <c r="R183" i="9" s="1"/>
  <c r="S184" i="9" s="1"/>
  <c r="T185" i="9" s="1"/>
  <c r="U186" i="9" s="1"/>
  <c r="V187" i="9" s="1"/>
  <c r="W188" i="9" s="1"/>
  <c r="X189" i="9" s="1"/>
  <c r="Y190" i="9" s="1"/>
  <c r="Z191" i="9" s="1"/>
  <c r="AC172" i="9"/>
  <c r="AB172" i="9"/>
  <c r="AH172" i="8"/>
  <c r="AJ172" i="8"/>
  <c r="M173" i="8"/>
  <c r="N174" i="8" s="1"/>
  <c r="O175" i="8" s="1"/>
  <c r="P176" i="8" s="1"/>
  <c r="Q177" i="8" s="1"/>
  <c r="R178" i="8" s="1"/>
  <c r="S179" i="8" s="1"/>
  <c r="T180" i="8" s="1"/>
  <c r="U181" i="8" s="1"/>
  <c r="V182" i="8" s="1"/>
  <c r="W183" i="8" s="1"/>
  <c r="X184" i="8" s="1"/>
  <c r="Y185" i="8" s="1"/>
  <c r="Z186" i="8" s="1"/>
  <c r="AA187" i="8" s="1"/>
  <c r="AB188" i="8" s="1"/>
  <c r="AC189" i="8" s="1"/>
  <c r="AD190" i="8" s="1"/>
  <c r="AE191" i="8" s="1"/>
  <c r="AF172" i="8"/>
  <c r="L173" i="8" s="1"/>
  <c r="AI173" i="8" s="1"/>
  <c r="AG172" i="8"/>
  <c r="AA162" i="1"/>
  <c r="G163" i="1" s="1"/>
  <c r="H163" i="1"/>
  <c r="I164" i="1" s="1"/>
  <c r="J165" i="1" s="1"/>
  <c r="K166" i="1" s="1"/>
  <c r="L167" i="1" s="1"/>
  <c r="M168" i="1" s="1"/>
  <c r="N169" i="1" s="1"/>
  <c r="O170" i="1" s="1"/>
  <c r="P171" i="1" s="1"/>
  <c r="Q172" i="1" s="1"/>
  <c r="R173" i="1" s="1"/>
  <c r="S174" i="1" s="1"/>
  <c r="T175" i="1" s="1"/>
  <c r="U176" i="1" s="1"/>
  <c r="V177" i="1" s="1"/>
  <c r="W178" i="1" s="1"/>
  <c r="X179" i="1" s="1"/>
  <c r="Y180" i="1" s="1"/>
  <c r="Z181" i="1" s="1"/>
  <c r="AB162" i="1"/>
  <c r="AC162" i="1"/>
  <c r="AD173" i="9" l="1"/>
  <c r="AD163" i="1"/>
  <c r="AA173" i="9"/>
  <c r="G174" i="9" s="1"/>
  <c r="H174" i="9"/>
  <c r="I175" i="9" s="1"/>
  <c r="J176" i="9" s="1"/>
  <c r="K177" i="9" s="1"/>
  <c r="L178" i="9" s="1"/>
  <c r="M179" i="9" s="1"/>
  <c r="N180" i="9" s="1"/>
  <c r="O181" i="9" s="1"/>
  <c r="P182" i="9" s="1"/>
  <c r="Q183" i="9" s="1"/>
  <c r="R184" i="9" s="1"/>
  <c r="S185" i="9" s="1"/>
  <c r="T186" i="9" s="1"/>
  <c r="U187" i="9" s="1"/>
  <c r="V188" i="9" s="1"/>
  <c r="W189" i="9" s="1"/>
  <c r="X190" i="9" s="1"/>
  <c r="Y191" i="9" s="1"/>
  <c r="Z192" i="9" s="1"/>
  <c r="AC173" i="9"/>
  <c r="AB173" i="9"/>
  <c r="AH173" i="8"/>
  <c r="AF173" i="8"/>
  <c r="L174" i="8" s="1"/>
  <c r="M174" i="8"/>
  <c r="N175" i="8" s="1"/>
  <c r="O176" i="8" s="1"/>
  <c r="P177" i="8" s="1"/>
  <c r="Q178" i="8" s="1"/>
  <c r="R179" i="8" s="1"/>
  <c r="S180" i="8" s="1"/>
  <c r="T181" i="8" s="1"/>
  <c r="U182" i="8" s="1"/>
  <c r="V183" i="8" s="1"/>
  <c r="W184" i="8" s="1"/>
  <c r="X185" i="8" s="1"/>
  <c r="Y186" i="8" s="1"/>
  <c r="Z187" i="8" s="1"/>
  <c r="AA188" i="8" s="1"/>
  <c r="AB189" i="8" s="1"/>
  <c r="AC190" i="8" s="1"/>
  <c r="AD191" i="8" s="1"/>
  <c r="AE192" i="8" s="1"/>
  <c r="AJ173" i="8"/>
  <c r="AG173" i="8"/>
  <c r="AA163" i="1"/>
  <c r="G164" i="1" s="1"/>
  <c r="H164" i="1"/>
  <c r="I165" i="1" s="1"/>
  <c r="J166" i="1" s="1"/>
  <c r="K167" i="1" s="1"/>
  <c r="L168" i="1" s="1"/>
  <c r="M169" i="1" s="1"/>
  <c r="N170" i="1" s="1"/>
  <c r="O171" i="1" s="1"/>
  <c r="P172" i="1" s="1"/>
  <c r="Q173" i="1" s="1"/>
  <c r="R174" i="1" s="1"/>
  <c r="S175" i="1" s="1"/>
  <c r="T176" i="1" s="1"/>
  <c r="U177" i="1" s="1"/>
  <c r="V178" i="1" s="1"/>
  <c r="W179" i="1" s="1"/>
  <c r="X180" i="1" s="1"/>
  <c r="Y181" i="1" s="1"/>
  <c r="Z182" i="1" s="1"/>
  <c r="AC163" i="1"/>
  <c r="AB163" i="1"/>
  <c r="AD174" i="9" l="1"/>
  <c r="AD164" i="1"/>
  <c r="AI174" i="8"/>
  <c r="AJ174" i="8" s="1"/>
  <c r="H175" i="9"/>
  <c r="I176" i="9" s="1"/>
  <c r="J177" i="9" s="1"/>
  <c r="K178" i="9" s="1"/>
  <c r="L179" i="9" s="1"/>
  <c r="M180" i="9" s="1"/>
  <c r="N181" i="9" s="1"/>
  <c r="O182" i="9" s="1"/>
  <c r="P183" i="9" s="1"/>
  <c r="Q184" i="9" s="1"/>
  <c r="R185" i="9" s="1"/>
  <c r="S186" i="9" s="1"/>
  <c r="T187" i="9" s="1"/>
  <c r="U188" i="9" s="1"/>
  <c r="V189" i="9" s="1"/>
  <c r="W190" i="9" s="1"/>
  <c r="X191" i="9" s="1"/>
  <c r="Y192" i="9" s="1"/>
  <c r="Z193" i="9" s="1"/>
  <c r="AC174" i="9"/>
  <c r="AA174" i="9"/>
  <c r="G175" i="9" s="1"/>
  <c r="AD175" i="9" s="1"/>
  <c r="AB174" i="9"/>
  <c r="AH174" i="8"/>
  <c r="AF174" i="8"/>
  <c r="L175" i="8" s="1"/>
  <c r="M175" i="8"/>
  <c r="N176" i="8" s="1"/>
  <c r="O177" i="8" s="1"/>
  <c r="P178" i="8" s="1"/>
  <c r="Q179" i="8" s="1"/>
  <c r="R180" i="8" s="1"/>
  <c r="S181" i="8" s="1"/>
  <c r="T182" i="8" s="1"/>
  <c r="U183" i="8" s="1"/>
  <c r="V184" i="8" s="1"/>
  <c r="W185" i="8" s="1"/>
  <c r="X186" i="8" s="1"/>
  <c r="Y187" i="8" s="1"/>
  <c r="Z188" i="8" s="1"/>
  <c r="AA189" i="8" s="1"/>
  <c r="AB190" i="8" s="1"/>
  <c r="AC191" i="8" s="1"/>
  <c r="AD192" i="8" s="1"/>
  <c r="AE193" i="8" s="1"/>
  <c r="AG174" i="8"/>
  <c r="AA164" i="1"/>
  <c r="G165" i="1" s="1"/>
  <c r="H165" i="1"/>
  <c r="I166" i="1" s="1"/>
  <c r="J167" i="1" s="1"/>
  <c r="K168" i="1" s="1"/>
  <c r="L169" i="1" s="1"/>
  <c r="M170" i="1" s="1"/>
  <c r="N171" i="1" s="1"/>
  <c r="O172" i="1" s="1"/>
  <c r="P173" i="1" s="1"/>
  <c r="Q174" i="1" s="1"/>
  <c r="R175" i="1" s="1"/>
  <c r="S176" i="1" s="1"/>
  <c r="T177" i="1" s="1"/>
  <c r="U178" i="1" s="1"/>
  <c r="V179" i="1" s="1"/>
  <c r="W180" i="1" s="1"/>
  <c r="X181" i="1" s="1"/>
  <c r="Y182" i="1" s="1"/>
  <c r="Z183" i="1" s="1"/>
  <c r="AC164" i="1"/>
  <c r="AB164" i="1"/>
  <c r="AD165" i="1" l="1"/>
  <c r="AI175" i="8"/>
  <c r="H176" i="9"/>
  <c r="I177" i="9" s="1"/>
  <c r="J178" i="9" s="1"/>
  <c r="K179" i="9" s="1"/>
  <c r="L180" i="9" s="1"/>
  <c r="M181" i="9" s="1"/>
  <c r="N182" i="9" s="1"/>
  <c r="O183" i="9" s="1"/>
  <c r="P184" i="9" s="1"/>
  <c r="Q185" i="9" s="1"/>
  <c r="R186" i="9" s="1"/>
  <c r="S187" i="9" s="1"/>
  <c r="T188" i="9" s="1"/>
  <c r="U189" i="9" s="1"/>
  <c r="V190" i="9" s="1"/>
  <c r="W191" i="9" s="1"/>
  <c r="X192" i="9" s="1"/>
  <c r="Y193" i="9" s="1"/>
  <c r="Z194" i="9" s="1"/>
  <c r="AC175" i="9"/>
  <c r="AA175" i="9"/>
  <c r="G176" i="9" s="1"/>
  <c r="AD176" i="9" s="1"/>
  <c r="AB175" i="9"/>
  <c r="M176" i="8"/>
  <c r="N177" i="8" s="1"/>
  <c r="O178" i="8" s="1"/>
  <c r="P179" i="8" s="1"/>
  <c r="Q180" i="8" s="1"/>
  <c r="R181" i="8" s="1"/>
  <c r="S182" i="8" s="1"/>
  <c r="T183" i="8" s="1"/>
  <c r="U184" i="8" s="1"/>
  <c r="V185" i="8" s="1"/>
  <c r="W186" i="8" s="1"/>
  <c r="X187" i="8" s="1"/>
  <c r="Y188" i="8" s="1"/>
  <c r="Z189" i="8" s="1"/>
  <c r="AA190" i="8" s="1"/>
  <c r="AB191" i="8" s="1"/>
  <c r="AC192" i="8" s="1"/>
  <c r="AD193" i="8" s="1"/>
  <c r="AE194" i="8" s="1"/>
  <c r="AH175" i="8"/>
  <c r="AJ175" i="8"/>
  <c r="AG175" i="8"/>
  <c r="AF175" i="8"/>
  <c r="L176" i="8" s="1"/>
  <c r="AA165" i="1"/>
  <c r="G166" i="1" s="1"/>
  <c r="H166" i="1"/>
  <c r="I167" i="1" s="1"/>
  <c r="J168" i="1" s="1"/>
  <c r="K169" i="1" s="1"/>
  <c r="L170" i="1" s="1"/>
  <c r="M171" i="1" s="1"/>
  <c r="N172" i="1" s="1"/>
  <c r="O173" i="1" s="1"/>
  <c r="P174" i="1" s="1"/>
  <c r="Q175" i="1" s="1"/>
  <c r="R176" i="1" s="1"/>
  <c r="S177" i="1" s="1"/>
  <c r="T178" i="1" s="1"/>
  <c r="U179" i="1" s="1"/>
  <c r="V180" i="1" s="1"/>
  <c r="W181" i="1" s="1"/>
  <c r="X182" i="1" s="1"/>
  <c r="Y183" i="1" s="1"/>
  <c r="Z184" i="1" s="1"/>
  <c r="AB165" i="1"/>
  <c r="AC165" i="1"/>
  <c r="AD166" i="1" l="1"/>
  <c r="AI176" i="8"/>
  <c r="AC176" i="9"/>
  <c r="AA176" i="9"/>
  <c r="G177" i="9" s="1"/>
  <c r="H177" i="9"/>
  <c r="I178" i="9" s="1"/>
  <c r="J179" i="9" s="1"/>
  <c r="K180" i="9" s="1"/>
  <c r="L181" i="9" s="1"/>
  <c r="M182" i="9" s="1"/>
  <c r="N183" i="9" s="1"/>
  <c r="O184" i="9" s="1"/>
  <c r="P185" i="9" s="1"/>
  <c r="Q186" i="9" s="1"/>
  <c r="R187" i="9" s="1"/>
  <c r="S188" i="9" s="1"/>
  <c r="T189" i="9" s="1"/>
  <c r="U190" i="9" s="1"/>
  <c r="V191" i="9" s="1"/>
  <c r="W192" i="9" s="1"/>
  <c r="X193" i="9" s="1"/>
  <c r="Y194" i="9" s="1"/>
  <c r="Z195" i="9" s="1"/>
  <c r="AB176" i="9"/>
  <c r="AH176" i="8"/>
  <c r="M177" i="8"/>
  <c r="N178" i="8" s="1"/>
  <c r="O179" i="8" s="1"/>
  <c r="P180" i="8" s="1"/>
  <c r="Q181" i="8" s="1"/>
  <c r="R182" i="8" s="1"/>
  <c r="S183" i="8" s="1"/>
  <c r="T184" i="8" s="1"/>
  <c r="U185" i="8" s="1"/>
  <c r="V186" i="8" s="1"/>
  <c r="W187" i="8" s="1"/>
  <c r="X188" i="8" s="1"/>
  <c r="Y189" i="8" s="1"/>
  <c r="Z190" i="8" s="1"/>
  <c r="AA191" i="8" s="1"/>
  <c r="AB192" i="8" s="1"/>
  <c r="AC193" i="8" s="1"/>
  <c r="AD194" i="8" s="1"/>
  <c r="AE195" i="8" s="1"/>
  <c r="AJ176" i="8"/>
  <c r="AF176" i="8"/>
  <c r="L177" i="8" s="1"/>
  <c r="AI177" i="8" s="1"/>
  <c r="AG176" i="8"/>
  <c r="AA166" i="1"/>
  <c r="G167" i="1" s="1"/>
  <c r="H167" i="1"/>
  <c r="I168" i="1" s="1"/>
  <c r="J169" i="1" s="1"/>
  <c r="K170" i="1" s="1"/>
  <c r="L171" i="1" s="1"/>
  <c r="M172" i="1" s="1"/>
  <c r="N173" i="1" s="1"/>
  <c r="O174" i="1" s="1"/>
  <c r="P175" i="1" s="1"/>
  <c r="Q176" i="1" s="1"/>
  <c r="R177" i="1" s="1"/>
  <c r="S178" i="1" s="1"/>
  <c r="T179" i="1" s="1"/>
  <c r="U180" i="1" s="1"/>
  <c r="V181" i="1" s="1"/>
  <c r="W182" i="1" s="1"/>
  <c r="X183" i="1" s="1"/>
  <c r="Y184" i="1" s="1"/>
  <c r="Z185" i="1" s="1"/>
  <c r="AB166" i="1"/>
  <c r="AC166" i="1"/>
  <c r="AD177" i="9" l="1"/>
  <c r="AD167" i="1"/>
  <c r="AA177" i="9"/>
  <c r="G178" i="9" s="1"/>
  <c r="H178" i="9"/>
  <c r="I179" i="9" s="1"/>
  <c r="J180" i="9" s="1"/>
  <c r="K181" i="9" s="1"/>
  <c r="L182" i="9" s="1"/>
  <c r="M183" i="9" s="1"/>
  <c r="N184" i="9" s="1"/>
  <c r="O185" i="9" s="1"/>
  <c r="P186" i="9" s="1"/>
  <c r="Q187" i="9" s="1"/>
  <c r="R188" i="9" s="1"/>
  <c r="S189" i="9" s="1"/>
  <c r="T190" i="9" s="1"/>
  <c r="U191" i="9" s="1"/>
  <c r="V192" i="9" s="1"/>
  <c r="W193" i="9" s="1"/>
  <c r="X194" i="9" s="1"/>
  <c r="Y195" i="9" s="1"/>
  <c r="Z196" i="9" s="1"/>
  <c r="AB177" i="9"/>
  <c r="AC177" i="9"/>
  <c r="AF177" i="8"/>
  <c r="L178" i="8" s="1"/>
  <c r="M178" i="8"/>
  <c r="N179" i="8" s="1"/>
  <c r="O180" i="8" s="1"/>
  <c r="P181" i="8" s="1"/>
  <c r="Q182" i="8" s="1"/>
  <c r="R183" i="8" s="1"/>
  <c r="S184" i="8" s="1"/>
  <c r="T185" i="8" s="1"/>
  <c r="U186" i="8" s="1"/>
  <c r="V187" i="8" s="1"/>
  <c r="W188" i="8" s="1"/>
  <c r="X189" i="8" s="1"/>
  <c r="Y190" i="8" s="1"/>
  <c r="Z191" i="8" s="1"/>
  <c r="AA192" i="8" s="1"/>
  <c r="AB193" i="8" s="1"/>
  <c r="AC194" i="8" s="1"/>
  <c r="AD195" i="8" s="1"/>
  <c r="AE196" i="8" s="1"/>
  <c r="AJ177" i="8"/>
  <c r="AH177" i="8"/>
  <c r="AG177" i="8"/>
  <c r="AA167" i="1"/>
  <c r="G168" i="1" s="1"/>
  <c r="H168" i="1"/>
  <c r="I169" i="1" s="1"/>
  <c r="J170" i="1" s="1"/>
  <c r="K171" i="1" s="1"/>
  <c r="L172" i="1" s="1"/>
  <c r="M173" i="1" s="1"/>
  <c r="N174" i="1" s="1"/>
  <c r="O175" i="1" s="1"/>
  <c r="P176" i="1" s="1"/>
  <c r="Q177" i="1" s="1"/>
  <c r="R178" i="1" s="1"/>
  <c r="S179" i="1" s="1"/>
  <c r="T180" i="1" s="1"/>
  <c r="U181" i="1" s="1"/>
  <c r="V182" i="1" s="1"/>
  <c r="W183" i="1" s="1"/>
  <c r="X184" i="1" s="1"/>
  <c r="Y185" i="1" s="1"/>
  <c r="Z186" i="1" s="1"/>
  <c r="AB167" i="1"/>
  <c r="AC167" i="1"/>
  <c r="AD178" i="9" l="1"/>
  <c r="AD168" i="1"/>
  <c r="AI178" i="8"/>
  <c r="AC178" i="9"/>
  <c r="H179" i="9"/>
  <c r="I180" i="9" s="1"/>
  <c r="J181" i="9" s="1"/>
  <c r="K182" i="9" s="1"/>
  <c r="L183" i="9" s="1"/>
  <c r="M184" i="9" s="1"/>
  <c r="N185" i="9" s="1"/>
  <c r="O186" i="9" s="1"/>
  <c r="P187" i="9" s="1"/>
  <c r="Q188" i="9" s="1"/>
  <c r="R189" i="9" s="1"/>
  <c r="S190" i="9" s="1"/>
  <c r="T191" i="9" s="1"/>
  <c r="U192" i="9" s="1"/>
  <c r="V193" i="9" s="1"/>
  <c r="W194" i="9" s="1"/>
  <c r="X195" i="9" s="1"/>
  <c r="Y196" i="9" s="1"/>
  <c r="Z197" i="9" s="1"/>
  <c r="AB178" i="9"/>
  <c r="AA178" i="9"/>
  <c r="G179" i="9" s="1"/>
  <c r="AD179" i="9" s="1"/>
  <c r="AJ178" i="8"/>
  <c r="AH178" i="8"/>
  <c r="M179" i="8"/>
  <c r="N180" i="8" s="1"/>
  <c r="O181" i="8" s="1"/>
  <c r="P182" i="8" s="1"/>
  <c r="Q183" i="8" s="1"/>
  <c r="R184" i="8" s="1"/>
  <c r="S185" i="8" s="1"/>
  <c r="T186" i="8" s="1"/>
  <c r="U187" i="8" s="1"/>
  <c r="V188" i="8" s="1"/>
  <c r="W189" i="8" s="1"/>
  <c r="X190" i="8" s="1"/>
  <c r="Y191" i="8" s="1"/>
  <c r="Z192" i="8" s="1"/>
  <c r="AA193" i="8" s="1"/>
  <c r="AB194" i="8" s="1"/>
  <c r="AC195" i="8" s="1"/>
  <c r="AD196" i="8" s="1"/>
  <c r="AE197" i="8" s="1"/>
  <c r="AF178" i="8"/>
  <c r="L179" i="8" s="1"/>
  <c r="AI179" i="8" s="1"/>
  <c r="AG178" i="8"/>
  <c r="AA168" i="1"/>
  <c r="G169" i="1" s="1"/>
  <c r="H169" i="1"/>
  <c r="I170" i="1" s="1"/>
  <c r="J171" i="1" s="1"/>
  <c r="K172" i="1" s="1"/>
  <c r="L173" i="1" s="1"/>
  <c r="M174" i="1" s="1"/>
  <c r="N175" i="1" s="1"/>
  <c r="O176" i="1" s="1"/>
  <c r="P177" i="1" s="1"/>
  <c r="Q178" i="1" s="1"/>
  <c r="R179" i="1" s="1"/>
  <c r="S180" i="1" s="1"/>
  <c r="T181" i="1" s="1"/>
  <c r="U182" i="1" s="1"/>
  <c r="V183" i="1" s="1"/>
  <c r="W184" i="1" s="1"/>
  <c r="X185" i="1" s="1"/>
  <c r="Y186" i="1" s="1"/>
  <c r="Z187" i="1" s="1"/>
  <c r="AC168" i="1"/>
  <c r="AB168" i="1"/>
  <c r="AD169" i="1" l="1"/>
  <c r="AC179" i="9"/>
  <c r="AA179" i="9"/>
  <c r="G180" i="9" s="1"/>
  <c r="AB179" i="9"/>
  <c r="H180" i="9"/>
  <c r="I181" i="9" s="1"/>
  <c r="J182" i="9" s="1"/>
  <c r="K183" i="9" s="1"/>
  <c r="L184" i="9" s="1"/>
  <c r="M185" i="9" s="1"/>
  <c r="N186" i="9" s="1"/>
  <c r="O187" i="9" s="1"/>
  <c r="P188" i="9" s="1"/>
  <c r="Q189" i="9" s="1"/>
  <c r="R190" i="9" s="1"/>
  <c r="S191" i="9" s="1"/>
  <c r="T192" i="9" s="1"/>
  <c r="U193" i="9" s="1"/>
  <c r="V194" i="9" s="1"/>
  <c r="W195" i="9" s="1"/>
  <c r="X196" i="9" s="1"/>
  <c r="Y197" i="9" s="1"/>
  <c r="Z198" i="9" s="1"/>
  <c r="AF179" i="8"/>
  <c r="L180" i="8" s="1"/>
  <c r="AJ179" i="8"/>
  <c r="AH179" i="8"/>
  <c r="M180" i="8"/>
  <c r="N181" i="8" s="1"/>
  <c r="O182" i="8" s="1"/>
  <c r="P183" i="8" s="1"/>
  <c r="Q184" i="8" s="1"/>
  <c r="R185" i="8" s="1"/>
  <c r="S186" i="8" s="1"/>
  <c r="T187" i="8" s="1"/>
  <c r="U188" i="8" s="1"/>
  <c r="V189" i="8" s="1"/>
  <c r="W190" i="8" s="1"/>
  <c r="X191" i="8" s="1"/>
  <c r="Y192" i="8" s="1"/>
  <c r="Z193" i="8" s="1"/>
  <c r="AA194" i="8" s="1"/>
  <c r="AB195" i="8" s="1"/>
  <c r="AC196" i="8" s="1"/>
  <c r="AD197" i="8" s="1"/>
  <c r="AE198" i="8" s="1"/>
  <c r="AG179" i="8"/>
  <c r="AA169" i="1"/>
  <c r="G170" i="1" s="1"/>
  <c r="H170" i="1"/>
  <c r="I171" i="1" s="1"/>
  <c r="J172" i="1" s="1"/>
  <c r="K173" i="1" s="1"/>
  <c r="L174" i="1" s="1"/>
  <c r="M175" i="1" s="1"/>
  <c r="N176" i="1" s="1"/>
  <c r="O177" i="1" s="1"/>
  <c r="P178" i="1" s="1"/>
  <c r="Q179" i="1" s="1"/>
  <c r="R180" i="1" s="1"/>
  <c r="S181" i="1" s="1"/>
  <c r="T182" i="1" s="1"/>
  <c r="U183" i="1" s="1"/>
  <c r="V184" i="1" s="1"/>
  <c r="W185" i="1" s="1"/>
  <c r="X186" i="1" s="1"/>
  <c r="Y187" i="1" s="1"/>
  <c r="Z188" i="1" s="1"/>
  <c r="AC169" i="1"/>
  <c r="AB169" i="1"/>
  <c r="AD180" i="9" l="1"/>
  <c r="AD170" i="1"/>
  <c r="AI180" i="8"/>
  <c r="AA180" i="9"/>
  <c r="G181" i="9" s="1"/>
  <c r="H181" i="9"/>
  <c r="I182" i="9" s="1"/>
  <c r="J183" i="9" s="1"/>
  <c r="K184" i="9" s="1"/>
  <c r="L185" i="9" s="1"/>
  <c r="M186" i="9" s="1"/>
  <c r="N187" i="9" s="1"/>
  <c r="O188" i="9" s="1"/>
  <c r="P189" i="9" s="1"/>
  <c r="Q190" i="9" s="1"/>
  <c r="R191" i="9" s="1"/>
  <c r="S192" i="9" s="1"/>
  <c r="T193" i="9" s="1"/>
  <c r="U194" i="9" s="1"/>
  <c r="V195" i="9" s="1"/>
  <c r="W196" i="9" s="1"/>
  <c r="X197" i="9" s="1"/>
  <c r="Y198" i="9" s="1"/>
  <c r="Z199" i="9" s="1"/>
  <c r="AC180" i="9"/>
  <c r="AB180" i="9"/>
  <c r="M181" i="8"/>
  <c r="N182" i="8" s="1"/>
  <c r="O183" i="8" s="1"/>
  <c r="P184" i="8" s="1"/>
  <c r="Q185" i="8" s="1"/>
  <c r="R186" i="8" s="1"/>
  <c r="S187" i="8" s="1"/>
  <c r="T188" i="8" s="1"/>
  <c r="U189" i="8" s="1"/>
  <c r="V190" i="8" s="1"/>
  <c r="W191" i="8" s="1"/>
  <c r="X192" i="8" s="1"/>
  <c r="Y193" i="8" s="1"/>
  <c r="Z194" i="8" s="1"/>
  <c r="AA195" i="8" s="1"/>
  <c r="AB196" i="8" s="1"/>
  <c r="AC197" i="8" s="1"/>
  <c r="AD198" i="8" s="1"/>
  <c r="AE199" i="8" s="1"/>
  <c r="AJ180" i="8"/>
  <c r="AF180" i="8"/>
  <c r="L181" i="8" s="1"/>
  <c r="AI181" i="8" s="1"/>
  <c r="AH180" i="8"/>
  <c r="AG180" i="8"/>
  <c r="AA170" i="1"/>
  <c r="G171" i="1" s="1"/>
  <c r="H171" i="1"/>
  <c r="I172" i="1" s="1"/>
  <c r="J173" i="1" s="1"/>
  <c r="K174" i="1" s="1"/>
  <c r="L175" i="1" s="1"/>
  <c r="M176" i="1" s="1"/>
  <c r="N177" i="1" s="1"/>
  <c r="O178" i="1" s="1"/>
  <c r="P179" i="1" s="1"/>
  <c r="Q180" i="1" s="1"/>
  <c r="R181" i="1" s="1"/>
  <c r="S182" i="1" s="1"/>
  <c r="T183" i="1" s="1"/>
  <c r="U184" i="1" s="1"/>
  <c r="V185" i="1" s="1"/>
  <c r="W186" i="1" s="1"/>
  <c r="X187" i="1" s="1"/>
  <c r="Y188" i="1" s="1"/>
  <c r="Z189" i="1" s="1"/>
  <c r="AC170" i="1"/>
  <c r="AB170" i="1"/>
  <c r="AD181" i="9" l="1"/>
  <c r="AD171" i="1"/>
  <c r="AC181" i="9"/>
  <c r="AB181" i="9"/>
  <c r="AA181" i="9"/>
  <c r="G182" i="9" s="1"/>
  <c r="H182" i="9"/>
  <c r="I183" i="9" s="1"/>
  <c r="J184" i="9" s="1"/>
  <c r="K185" i="9" s="1"/>
  <c r="L186" i="9" s="1"/>
  <c r="M187" i="9" s="1"/>
  <c r="N188" i="9" s="1"/>
  <c r="O189" i="9" s="1"/>
  <c r="P190" i="9" s="1"/>
  <c r="Q191" i="9" s="1"/>
  <c r="R192" i="9" s="1"/>
  <c r="S193" i="9" s="1"/>
  <c r="T194" i="9" s="1"/>
  <c r="U195" i="9" s="1"/>
  <c r="V196" i="9" s="1"/>
  <c r="W197" i="9" s="1"/>
  <c r="X198" i="9" s="1"/>
  <c r="Y199" i="9" s="1"/>
  <c r="Z200" i="9" s="1"/>
  <c r="M182" i="8"/>
  <c r="N183" i="8" s="1"/>
  <c r="O184" i="8" s="1"/>
  <c r="P185" i="8" s="1"/>
  <c r="Q186" i="8" s="1"/>
  <c r="R187" i="8" s="1"/>
  <c r="S188" i="8" s="1"/>
  <c r="T189" i="8" s="1"/>
  <c r="U190" i="8" s="1"/>
  <c r="V191" i="8" s="1"/>
  <c r="W192" i="8" s="1"/>
  <c r="X193" i="8" s="1"/>
  <c r="Y194" i="8" s="1"/>
  <c r="Z195" i="8" s="1"/>
  <c r="AA196" i="8" s="1"/>
  <c r="AB197" i="8" s="1"/>
  <c r="AC198" i="8" s="1"/>
  <c r="AD199" i="8" s="1"/>
  <c r="AE200" i="8" s="1"/>
  <c r="AJ181" i="8"/>
  <c r="AF181" i="8"/>
  <c r="L182" i="8" s="1"/>
  <c r="AI182" i="8" s="1"/>
  <c r="AG181" i="8"/>
  <c r="AH181" i="8"/>
  <c r="AA171" i="1"/>
  <c r="G172" i="1" s="1"/>
  <c r="H172" i="1"/>
  <c r="I173" i="1" s="1"/>
  <c r="J174" i="1" s="1"/>
  <c r="K175" i="1" s="1"/>
  <c r="L176" i="1" s="1"/>
  <c r="M177" i="1" s="1"/>
  <c r="N178" i="1" s="1"/>
  <c r="O179" i="1" s="1"/>
  <c r="P180" i="1" s="1"/>
  <c r="Q181" i="1" s="1"/>
  <c r="R182" i="1" s="1"/>
  <c r="S183" i="1" s="1"/>
  <c r="T184" i="1" s="1"/>
  <c r="U185" i="1" s="1"/>
  <c r="V186" i="1" s="1"/>
  <c r="W187" i="1" s="1"/>
  <c r="X188" i="1" s="1"/>
  <c r="Y189" i="1" s="1"/>
  <c r="Z190" i="1" s="1"/>
  <c r="AB171" i="1"/>
  <c r="AC171" i="1"/>
  <c r="AD182" i="9" l="1"/>
  <c r="AD172" i="1"/>
  <c r="AC182" i="9"/>
  <c r="AB182" i="9"/>
  <c r="H183" i="9"/>
  <c r="I184" i="9" s="1"/>
  <c r="J185" i="9" s="1"/>
  <c r="K186" i="9" s="1"/>
  <c r="L187" i="9" s="1"/>
  <c r="M188" i="9" s="1"/>
  <c r="N189" i="9" s="1"/>
  <c r="O190" i="9" s="1"/>
  <c r="P191" i="9" s="1"/>
  <c r="Q192" i="9" s="1"/>
  <c r="R193" i="9" s="1"/>
  <c r="S194" i="9" s="1"/>
  <c r="T195" i="9" s="1"/>
  <c r="U196" i="9" s="1"/>
  <c r="V197" i="9" s="1"/>
  <c r="W198" i="9" s="1"/>
  <c r="X199" i="9" s="1"/>
  <c r="Y200" i="9" s="1"/>
  <c r="Z201" i="9" s="1"/>
  <c r="AA182" i="9"/>
  <c r="G183" i="9" s="1"/>
  <c r="AD183" i="9" s="1"/>
  <c r="AF182" i="8"/>
  <c r="L183" i="8" s="1"/>
  <c r="M183" i="8"/>
  <c r="N184" i="8" s="1"/>
  <c r="O185" i="8" s="1"/>
  <c r="P186" i="8" s="1"/>
  <c r="Q187" i="8" s="1"/>
  <c r="R188" i="8" s="1"/>
  <c r="S189" i="8" s="1"/>
  <c r="T190" i="8" s="1"/>
  <c r="U191" i="8" s="1"/>
  <c r="V192" i="8" s="1"/>
  <c r="W193" i="8" s="1"/>
  <c r="X194" i="8" s="1"/>
  <c r="Y195" i="8" s="1"/>
  <c r="Z196" i="8" s="1"/>
  <c r="AA197" i="8" s="1"/>
  <c r="AB198" i="8" s="1"/>
  <c r="AC199" i="8" s="1"/>
  <c r="AD200" i="8" s="1"/>
  <c r="AE201" i="8" s="1"/>
  <c r="AJ182" i="8"/>
  <c r="AH182" i="8"/>
  <c r="AG182" i="8"/>
  <c r="AA172" i="1"/>
  <c r="G173" i="1" s="1"/>
  <c r="AB172" i="1"/>
  <c r="H173" i="1"/>
  <c r="I174" i="1" s="1"/>
  <c r="J175" i="1" s="1"/>
  <c r="K176" i="1" s="1"/>
  <c r="L177" i="1" s="1"/>
  <c r="M178" i="1" s="1"/>
  <c r="N179" i="1" s="1"/>
  <c r="O180" i="1" s="1"/>
  <c r="P181" i="1" s="1"/>
  <c r="Q182" i="1" s="1"/>
  <c r="R183" i="1" s="1"/>
  <c r="S184" i="1" s="1"/>
  <c r="T185" i="1" s="1"/>
  <c r="U186" i="1" s="1"/>
  <c r="V187" i="1" s="1"/>
  <c r="W188" i="1" s="1"/>
  <c r="X189" i="1" s="1"/>
  <c r="Y190" i="1" s="1"/>
  <c r="Z191" i="1" s="1"/>
  <c r="AC172" i="1"/>
  <c r="AD173" i="1" l="1"/>
  <c r="AI183" i="8"/>
  <c r="AJ183" i="8" s="1"/>
  <c r="AC183" i="9"/>
  <c r="H184" i="9"/>
  <c r="I185" i="9" s="1"/>
  <c r="J186" i="9" s="1"/>
  <c r="K187" i="9" s="1"/>
  <c r="L188" i="9" s="1"/>
  <c r="M189" i="9" s="1"/>
  <c r="N190" i="9" s="1"/>
  <c r="O191" i="9" s="1"/>
  <c r="P192" i="9" s="1"/>
  <c r="Q193" i="9" s="1"/>
  <c r="R194" i="9" s="1"/>
  <c r="S195" i="9" s="1"/>
  <c r="T196" i="9" s="1"/>
  <c r="U197" i="9" s="1"/>
  <c r="V198" i="9" s="1"/>
  <c r="W199" i="9" s="1"/>
  <c r="X200" i="9" s="1"/>
  <c r="Y201" i="9" s="1"/>
  <c r="Z202" i="9" s="1"/>
  <c r="AA183" i="9"/>
  <c r="G184" i="9" s="1"/>
  <c r="AD184" i="9" s="1"/>
  <c r="AB183" i="9"/>
  <c r="AH183" i="8"/>
  <c r="AF183" i="8"/>
  <c r="L184" i="8" s="1"/>
  <c r="M184" i="8"/>
  <c r="N185" i="8" s="1"/>
  <c r="O186" i="8" s="1"/>
  <c r="P187" i="8" s="1"/>
  <c r="Q188" i="8" s="1"/>
  <c r="R189" i="8" s="1"/>
  <c r="S190" i="8" s="1"/>
  <c r="T191" i="8" s="1"/>
  <c r="U192" i="8" s="1"/>
  <c r="V193" i="8" s="1"/>
  <c r="W194" i="8" s="1"/>
  <c r="X195" i="8" s="1"/>
  <c r="Y196" i="8" s="1"/>
  <c r="Z197" i="8" s="1"/>
  <c r="AA198" i="8" s="1"/>
  <c r="AB199" i="8" s="1"/>
  <c r="AC200" i="8" s="1"/>
  <c r="AD201" i="8" s="1"/>
  <c r="AE202" i="8" s="1"/>
  <c r="AG183" i="8"/>
  <c r="AA173" i="1"/>
  <c r="G174" i="1" s="1"/>
  <c r="AD174" i="1" s="1"/>
  <c r="H174" i="1"/>
  <c r="I175" i="1" s="1"/>
  <c r="J176" i="1" s="1"/>
  <c r="K177" i="1" s="1"/>
  <c r="L178" i="1" s="1"/>
  <c r="M179" i="1" s="1"/>
  <c r="N180" i="1" s="1"/>
  <c r="O181" i="1" s="1"/>
  <c r="P182" i="1" s="1"/>
  <c r="Q183" i="1" s="1"/>
  <c r="R184" i="1" s="1"/>
  <c r="S185" i="1" s="1"/>
  <c r="T186" i="1" s="1"/>
  <c r="U187" i="1" s="1"/>
  <c r="V188" i="1" s="1"/>
  <c r="W189" i="1" s="1"/>
  <c r="X190" i="1" s="1"/>
  <c r="Y191" i="1" s="1"/>
  <c r="Z192" i="1" s="1"/>
  <c r="AC173" i="1"/>
  <c r="AB173" i="1"/>
  <c r="AI184" i="8" l="1"/>
  <c r="H185" i="9"/>
  <c r="I186" i="9" s="1"/>
  <c r="J187" i="9" s="1"/>
  <c r="K188" i="9" s="1"/>
  <c r="L189" i="9" s="1"/>
  <c r="M190" i="9" s="1"/>
  <c r="N191" i="9" s="1"/>
  <c r="O192" i="9" s="1"/>
  <c r="P193" i="9" s="1"/>
  <c r="Q194" i="9" s="1"/>
  <c r="R195" i="9" s="1"/>
  <c r="S196" i="9" s="1"/>
  <c r="T197" i="9" s="1"/>
  <c r="U198" i="9" s="1"/>
  <c r="V199" i="9" s="1"/>
  <c r="W200" i="9" s="1"/>
  <c r="X201" i="9" s="1"/>
  <c r="Y202" i="9" s="1"/>
  <c r="Z203" i="9" s="1"/>
  <c r="AA184" i="9"/>
  <c r="G185" i="9" s="1"/>
  <c r="AD185" i="9" s="1"/>
  <c r="AC184" i="9"/>
  <c r="AB184" i="9"/>
  <c r="AJ184" i="8"/>
  <c r="AF184" i="8"/>
  <c r="L185" i="8" s="1"/>
  <c r="M185" i="8"/>
  <c r="N186" i="8" s="1"/>
  <c r="O187" i="8" s="1"/>
  <c r="P188" i="8" s="1"/>
  <c r="Q189" i="8" s="1"/>
  <c r="R190" i="8" s="1"/>
  <c r="S191" i="8" s="1"/>
  <c r="T192" i="8" s="1"/>
  <c r="U193" i="8" s="1"/>
  <c r="V194" i="8" s="1"/>
  <c r="W195" i="8" s="1"/>
  <c r="X196" i="8" s="1"/>
  <c r="Y197" i="8" s="1"/>
  <c r="Z198" i="8" s="1"/>
  <c r="AA199" i="8" s="1"/>
  <c r="AB200" i="8" s="1"/>
  <c r="AC201" i="8" s="1"/>
  <c r="AD202" i="8" s="1"/>
  <c r="AE203" i="8" s="1"/>
  <c r="AG184" i="8"/>
  <c r="AH184" i="8"/>
  <c r="AA174" i="1"/>
  <c r="G175" i="1" s="1"/>
  <c r="H175" i="1"/>
  <c r="I176" i="1" s="1"/>
  <c r="J177" i="1" s="1"/>
  <c r="K178" i="1" s="1"/>
  <c r="L179" i="1" s="1"/>
  <c r="M180" i="1" s="1"/>
  <c r="N181" i="1" s="1"/>
  <c r="O182" i="1" s="1"/>
  <c r="P183" i="1" s="1"/>
  <c r="Q184" i="1" s="1"/>
  <c r="R185" i="1" s="1"/>
  <c r="S186" i="1" s="1"/>
  <c r="T187" i="1" s="1"/>
  <c r="U188" i="1" s="1"/>
  <c r="V189" i="1" s="1"/>
  <c r="W190" i="1" s="1"/>
  <c r="X191" i="1" s="1"/>
  <c r="Y192" i="1" s="1"/>
  <c r="Z193" i="1" s="1"/>
  <c r="AC174" i="1"/>
  <c r="AB174" i="1"/>
  <c r="AD175" i="1" l="1"/>
  <c r="AI185" i="8"/>
  <c r="AJ185" i="8" s="1"/>
  <c r="AC185" i="9"/>
  <c r="AA185" i="9"/>
  <c r="G186" i="9" s="1"/>
  <c r="H186" i="9"/>
  <c r="I187" i="9" s="1"/>
  <c r="J188" i="9" s="1"/>
  <c r="K189" i="9" s="1"/>
  <c r="L190" i="9" s="1"/>
  <c r="M191" i="9" s="1"/>
  <c r="N192" i="9" s="1"/>
  <c r="O193" i="9" s="1"/>
  <c r="P194" i="9" s="1"/>
  <c r="Q195" i="9" s="1"/>
  <c r="R196" i="9" s="1"/>
  <c r="S197" i="9" s="1"/>
  <c r="T198" i="9" s="1"/>
  <c r="U199" i="9" s="1"/>
  <c r="V200" i="9" s="1"/>
  <c r="W201" i="9" s="1"/>
  <c r="X202" i="9" s="1"/>
  <c r="Y203" i="9" s="1"/>
  <c r="Z204" i="9" s="1"/>
  <c r="AB185" i="9"/>
  <c r="AH185" i="8"/>
  <c r="M186" i="8"/>
  <c r="N187" i="8" s="1"/>
  <c r="O188" i="8" s="1"/>
  <c r="P189" i="8" s="1"/>
  <c r="Q190" i="8" s="1"/>
  <c r="R191" i="8" s="1"/>
  <c r="S192" i="8" s="1"/>
  <c r="T193" i="8" s="1"/>
  <c r="U194" i="8" s="1"/>
  <c r="V195" i="8" s="1"/>
  <c r="W196" i="8" s="1"/>
  <c r="X197" i="8" s="1"/>
  <c r="Y198" i="8" s="1"/>
  <c r="Z199" i="8" s="1"/>
  <c r="AA200" i="8" s="1"/>
  <c r="AB201" i="8" s="1"/>
  <c r="AC202" i="8" s="1"/>
  <c r="AD203" i="8" s="1"/>
  <c r="AE204" i="8" s="1"/>
  <c r="AF185" i="8"/>
  <c r="L186" i="8" s="1"/>
  <c r="AI186" i="8" s="1"/>
  <c r="AG185" i="8"/>
  <c r="AA175" i="1"/>
  <c r="G176" i="1" s="1"/>
  <c r="H176" i="1"/>
  <c r="I177" i="1" s="1"/>
  <c r="J178" i="1" s="1"/>
  <c r="K179" i="1" s="1"/>
  <c r="L180" i="1" s="1"/>
  <c r="M181" i="1" s="1"/>
  <c r="N182" i="1" s="1"/>
  <c r="O183" i="1" s="1"/>
  <c r="P184" i="1" s="1"/>
  <c r="Q185" i="1" s="1"/>
  <c r="R186" i="1" s="1"/>
  <c r="S187" i="1" s="1"/>
  <c r="T188" i="1" s="1"/>
  <c r="U189" i="1" s="1"/>
  <c r="V190" i="1" s="1"/>
  <c r="W191" i="1" s="1"/>
  <c r="X192" i="1" s="1"/>
  <c r="Y193" i="1" s="1"/>
  <c r="Z194" i="1" s="1"/>
  <c r="AB175" i="1"/>
  <c r="AC175" i="1"/>
  <c r="AD186" i="9" l="1"/>
  <c r="AD176" i="1"/>
  <c r="H187" i="9"/>
  <c r="I188" i="9" s="1"/>
  <c r="J189" i="9" s="1"/>
  <c r="K190" i="9" s="1"/>
  <c r="L191" i="9" s="1"/>
  <c r="M192" i="9" s="1"/>
  <c r="N193" i="9" s="1"/>
  <c r="O194" i="9" s="1"/>
  <c r="P195" i="9" s="1"/>
  <c r="Q196" i="9" s="1"/>
  <c r="R197" i="9" s="1"/>
  <c r="S198" i="9" s="1"/>
  <c r="T199" i="9" s="1"/>
  <c r="U200" i="9" s="1"/>
  <c r="V201" i="9" s="1"/>
  <c r="W202" i="9" s="1"/>
  <c r="X203" i="9" s="1"/>
  <c r="Y204" i="9" s="1"/>
  <c r="Z205" i="9" s="1"/>
  <c r="AC186" i="9"/>
  <c r="AB186" i="9"/>
  <c r="AA186" i="9"/>
  <c r="G187" i="9" s="1"/>
  <c r="AD187" i="9" s="1"/>
  <c r="M187" i="8"/>
  <c r="N188" i="8" s="1"/>
  <c r="O189" i="8" s="1"/>
  <c r="P190" i="8" s="1"/>
  <c r="Q191" i="8" s="1"/>
  <c r="R192" i="8" s="1"/>
  <c r="S193" i="8" s="1"/>
  <c r="T194" i="8" s="1"/>
  <c r="U195" i="8" s="1"/>
  <c r="V196" i="8" s="1"/>
  <c r="W197" i="8" s="1"/>
  <c r="X198" i="8" s="1"/>
  <c r="Y199" i="8" s="1"/>
  <c r="Z200" i="8" s="1"/>
  <c r="AA201" i="8" s="1"/>
  <c r="AB202" i="8" s="1"/>
  <c r="AC203" i="8" s="1"/>
  <c r="AD204" i="8" s="1"/>
  <c r="AE205" i="8" s="1"/>
  <c r="AH186" i="8"/>
  <c r="AG186" i="8"/>
  <c r="AJ186" i="8"/>
  <c r="AF186" i="8"/>
  <c r="L187" i="8" s="1"/>
  <c r="AI187" i="8" s="1"/>
  <c r="AA176" i="1"/>
  <c r="G177" i="1" s="1"/>
  <c r="AD177" i="1" s="1"/>
  <c r="H177" i="1"/>
  <c r="I178" i="1" s="1"/>
  <c r="J179" i="1" s="1"/>
  <c r="K180" i="1" s="1"/>
  <c r="L181" i="1" s="1"/>
  <c r="M182" i="1" s="1"/>
  <c r="N183" i="1" s="1"/>
  <c r="O184" i="1" s="1"/>
  <c r="P185" i="1" s="1"/>
  <c r="Q186" i="1" s="1"/>
  <c r="R187" i="1" s="1"/>
  <c r="S188" i="1" s="1"/>
  <c r="T189" i="1" s="1"/>
  <c r="U190" i="1" s="1"/>
  <c r="V191" i="1" s="1"/>
  <c r="W192" i="1" s="1"/>
  <c r="X193" i="1" s="1"/>
  <c r="Y194" i="1" s="1"/>
  <c r="Z195" i="1" s="1"/>
  <c r="AB176" i="1"/>
  <c r="AC176" i="1"/>
  <c r="H188" i="9" l="1"/>
  <c r="I189" i="9" s="1"/>
  <c r="J190" i="9" s="1"/>
  <c r="K191" i="9" s="1"/>
  <c r="L192" i="9" s="1"/>
  <c r="M193" i="9" s="1"/>
  <c r="N194" i="9" s="1"/>
  <c r="O195" i="9" s="1"/>
  <c r="P196" i="9" s="1"/>
  <c r="Q197" i="9" s="1"/>
  <c r="R198" i="9" s="1"/>
  <c r="S199" i="9" s="1"/>
  <c r="T200" i="9" s="1"/>
  <c r="U201" i="9" s="1"/>
  <c r="V202" i="9" s="1"/>
  <c r="W203" i="9" s="1"/>
  <c r="X204" i="9" s="1"/>
  <c r="Y205" i="9" s="1"/>
  <c r="Z206" i="9" s="1"/>
  <c r="AC187" i="9"/>
  <c r="AA187" i="9"/>
  <c r="G188" i="9" s="1"/>
  <c r="AD188" i="9" s="1"/>
  <c r="AB187" i="9"/>
  <c r="M188" i="8"/>
  <c r="N189" i="8" s="1"/>
  <c r="O190" i="8" s="1"/>
  <c r="P191" i="8" s="1"/>
  <c r="Q192" i="8" s="1"/>
  <c r="R193" i="8" s="1"/>
  <c r="S194" i="8" s="1"/>
  <c r="T195" i="8" s="1"/>
  <c r="U196" i="8" s="1"/>
  <c r="V197" i="8" s="1"/>
  <c r="W198" i="8" s="1"/>
  <c r="X199" i="8" s="1"/>
  <c r="Y200" i="8" s="1"/>
  <c r="Z201" i="8" s="1"/>
  <c r="AA202" i="8" s="1"/>
  <c r="AB203" i="8" s="1"/>
  <c r="AC204" i="8" s="1"/>
  <c r="AD205" i="8" s="1"/>
  <c r="AE206" i="8" s="1"/>
  <c r="AJ187" i="8"/>
  <c r="AG187" i="8"/>
  <c r="AH187" i="8"/>
  <c r="AF187" i="8"/>
  <c r="L188" i="8" s="1"/>
  <c r="AI188" i="8" s="1"/>
  <c r="AA177" i="1"/>
  <c r="G178" i="1" s="1"/>
  <c r="H178" i="1"/>
  <c r="I179" i="1" s="1"/>
  <c r="J180" i="1" s="1"/>
  <c r="K181" i="1" s="1"/>
  <c r="L182" i="1" s="1"/>
  <c r="M183" i="1" s="1"/>
  <c r="N184" i="1" s="1"/>
  <c r="O185" i="1" s="1"/>
  <c r="P186" i="1" s="1"/>
  <c r="Q187" i="1" s="1"/>
  <c r="R188" i="1" s="1"/>
  <c r="S189" i="1" s="1"/>
  <c r="T190" i="1" s="1"/>
  <c r="U191" i="1" s="1"/>
  <c r="V192" i="1" s="1"/>
  <c r="W193" i="1" s="1"/>
  <c r="X194" i="1" s="1"/>
  <c r="Y195" i="1" s="1"/>
  <c r="Z196" i="1" s="1"/>
  <c r="AB177" i="1"/>
  <c r="AC177" i="1"/>
  <c r="AD178" i="1" l="1"/>
  <c r="AA188" i="9"/>
  <c r="G189" i="9" s="1"/>
  <c r="AD189" i="9" s="1"/>
  <c r="H189" i="9"/>
  <c r="I190" i="9" s="1"/>
  <c r="J191" i="9" s="1"/>
  <c r="K192" i="9" s="1"/>
  <c r="L193" i="9" s="1"/>
  <c r="M194" i="9" s="1"/>
  <c r="N195" i="9" s="1"/>
  <c r="O196" i="9" s="1"/>
  <c r="P197" i="9" s="1"/>
  <c r="Q198" i="9" s="1"/>
  <c r="R199" i="9" s="1"/>
  <c r="S200" i="9" s="1"/>
  <c r="T201" i="9" s="1"/>
  <c r="U202" i="9" s="1"/>
  <c r="V203" i="9" s="1"/>
  <c r="W204" i="9" s="1"/>
  <c r="X205" i="9" s="1"/>
  <c r="Y206" i="9" s="1"/>
  <c r="Z207" i="9" s="1"/>
  <c r="AC188" i="9"/>
  <c r="AB188" i="9"/>
  <c r="AH188" i="8"/>
  <c r="AF188" i="8"/>
  <c r="L189" i="8" s="1"/>
  <c r="AJ188" i="8"/>
  <c r="M189" i="8"/>
  <c r="N190" i="8" s="1"/>
  <c r="O191" i="8" s="1"/>
  <c r="P192" i="8" s="1"/>
  <c r="Q193" i="8" s="1"/>
  <c r="R194" i="8" s="1"/>
  <c r="S195" i="8" s="1"/>
  <c r="T196" i="8" s="1"/>
  <c r="U197" i="8" s="1"/>
  <c r="V198" i="8" s="1"/>
  <c r="W199" i="8" s="1"/>
  <c r="X200" i="8" s="1"/>
  <c r="Y201" i="8" s="1"/>
  <c r="Z202" i="8" s="1"/>
  <c r="AA203" i="8" s="1"/>
  <c r="AB204" i="8" s="1"/>
  <c r="AC205" i="8" s="1"/>
  <c r="AD206" i="8" s="1"/>
  <c r="AE207" i="8" s="1"/>
  <c r="AG188" i="8"/>
  <c r="AA178" i="1"/>
  <c r="G179" i="1" s="1"/>
  <c r="H179" i="1"/>
  <c r="I180" i="1" s="1"/>
  <c r="J181" i="1" s="1"/>
  <c r="K182" i="1" s="1"/>
  <c r="L183" i="1" s="1"/>
  <c r="M184" i="1" s="1"/>
  <c r="N185" i="1" s="1"/>
  <c r="O186" i="1" s="1"/>
  <c r="P187" i="1" s="1"/>
  <c r="Q188" i="1" s="1"/>
  <c r="R189" i="1" s="1"/>
  <c r="S190" i="1" s="1"/>
  <c r="T191" i="1" s="1"/>
  <c r="U192" i="1" s="1"/>
  <c r="V193" i="1" s="1"/>
  <c r="W194" i="1" s="1"/>
  <c r="X195" i="1" s="1"/>
  <c r="Y196" i="1" s="1"/>
  <c r="Z197" i="1" s="1"/>
  <c r="AC178" i="1"/>
  <c r="AB178" i="1"/>
  <c r="AD179" i="1" l="1"/>
  <c r="AI189" i="8"/>
  <c r="AA189" i="9"/>
  <c r="G190" i="9" s="1"/>
  <c r="H190" i="9"/>
  <c r="I191" i="9" s="1"/>
  <c r="J192" i="9" s="1"/>
  <c r="K193" i="9" s="1"/>
  <c r="L194" i="9" s="1"/>
  <c r="M195" i="9" s="1"/>
  <c r="N196" i="9" s="1"/>
  <c r="O197" i="9" s="1"/>
  <c r="P198" i="9" s="1"/>
  <c r="Q199" i="9" s="1"/>
  <c r="R200" i="9" s="1"/>
  <c r="S201" i="9" s="1"/>
  <c r="T202" i="9" s="1"/>
  <c r="U203" i="9" s="1"/>
  <c r="V204" i="9" s="1"/>
  <c r="W205" i="9" s="1"/>
  <c r="X206" i="9" s="1"/>
  <c r="Y207" i="9" s="1"/>
  <c r="Z208" i="9" s="1"/>
  <c r="AC189" i="9"/>
  <c r="AB189" i="9"/>
  <c r="AJ189" i="8"/>
  <c r="AH189" i="8"/>
  <c r="M190" i="8"/>
  <c r="N191" i="8" s="1"/>
  <c r="O192" i="8" s="1"/>
  <c r="P193" i="8" s="1"/>
  <c r="Q194" i="8" s="1"/>
  <c r="R195" i="8" s="1"/>
  <c r="S196" i="8" s="1"/>
  <c r="T197" i="8" s="1"/>
  <c r="U198" i="8" s="1"/>
  <c r="V199" i="8" s="1"/>
  <c r="W200" i="8" s="1"/>
  <c r="X201" i="8" s="1"/>
  <c r="Y202" i="8" s="1"/>
  <c r="Z203" i="8" s="1"/>
  <c r="AA204" i="8" s="1"/>
  <c r="AB205" i="8" s="1"/>
  <c r="AC206" i="8" s="1"/>
  <c r="AD207" i="8" s="1"/>
  <c r="AE208" i="8" s="1"/>
  <c r="AF189" i="8"/>
  <c r="L190" i="8" s="1"/>
  <c r="AI190" i="8" s="1"/>
  <c r="AG189" i="8"/>
  <c r="AA179" i="1"/>
  <c r="G180" i="1" s="1"/>
  <c r="H180" i="1"/>
  <c r="I181" i="1" s="1"/>
  <c r="J182" i="1" s="1"/>
  <c r="K183" i="1" s="1"/>
  <c r="L184" i="1" s="1"/>
  <c r="M185" i="1" s="1"/>
  <c r="N186" i="1" s="1"/>
  <c r="O187" i="1" s="1"/>
  <c r="P188" i="1" s="1"/>
  <c r="Q189" i="1" s="1"/>
  <c r="R190" i="1" s="1"/>
  <c r="S191" i="1" s="1"/>
  <c r="T192" i="1" s="1"/>
  <c r="U193" i="1" s="1"/>
  <c r="V194" i="1" s="1"/>
  <c r="W195" i="1" s="1"/>
  <c r="X196" i="1" s="1"/>
  <c r="Y197" i="1" s="1"/>
  <c r="Z198" i="1" s="1"/>
  <c r="AB179" i="1"/>
  <c r="AC179" i="1"/>
  <c r="AD190" i="9" l="1"/>
  <c r="AD180" i="1"/>
  <c r="H191" i="9"/>
  <c r="I192" i="9" s="1"/>
  <c r="J193" i="9" s="1"/>
  <c r="K194" i="9" s="1"/>
  <c r="L195" i="9" s="1"/>
  <c r="M196" i="9" s="1"/>
  <c r="N197" i="9" s="1"/>
  <c r="O198" i="9" s="1"/>
  <c r="P199" i="9" s="1"/>
  <c r="Q200" i="9" s="1"/>
  <c r="R201" i="9" s="1"/>
  <c r="S202" i="9" s="1"/>
  <c r="T203" i="9" s="1"/>
  <c r="U204" i="9" s="1"/>
  <c r="V205" i="9" s="1"/>
  <c r="W206" i="9" s="1"/>
  <c r="X207" i="9" s="1"/>
  <c r="Y208" i="9" s="1"/>
  <c r="Z209" i="9" s="1"/>
  <c r="AC190" i="9"/>
  <c r="AA190" i="9"/>
  <c r="G191" i="9" s="1"/>
  <c r="AD191" i="9" s="1"/>
  <c r="AB190" i="9"/>
  <c r="AH190" i="8"/>
  <c r="M191" i="8"/>
  <c r="N192" i="8" s="1"/>
  <c r="O193" i="8" s="1"/>
  <c r="P194" i="8" s="1"/>
  <c r="Q195" i="8" s="1"/>
  <c r="R196" i="8" s="1"/>
  <c r="S197" i="8" s="1"/>
  <c r="T198" i="8" s="1"/>
  <c r="U199" i="8" s="1"/>
  <c r="V200" i="8" s="1"/>
  <c r="W201" i="8" s="1"/>
  <c r="X202" i="8" s="1"/>
  <c r="Y203" i="8" s="1"/>
  <c r="Z204" i="8" s="1"/>
  <c r="AA205" i="8" s="1"/>
  <c r="AB206" i="8" s="1"/>
  <c r="AC207" i="8" s="1"/>
  <c r="AD208" i="8" s="1"/>
  <c r="AE209" i="8" s="1"/>
  <c r="AJ190" i="8"/>
  <c r="AF190" i="8"/>
  <c r="L191" i="8" s="1"/>
  <c r="AI191" i="8" s="1"/>
  <c r="AG190" i="8"/>
  <c r="AA180" i="1"/>
  <c r="G181" i="1" s="1"/>
  <c r="H181" i="1"/>
  <c r="I182" i="1" s="1"/>
  <c r="J183" i="1" s="1"/>
  <c r="K184" i="1" s="1"/>
  <c r="L185" i="1" s="1"/>
  <c r="M186" i="1" s="1"/>
  <c r="N187" i="1" s="1"/>
  <c r="O188" i="1" s="1"/>
  <c r="P189" i="1" s="1"/>
  <c r="Q190" i="1" s="1"/>
  <c r="R191" i="1" s="1"/>
  <c r="S192" i="1" s="1"/>
  <c r="T193" i="1" s="1"/>
  <c r="U194" i="1" s="1"/>
  <c r="V195" i="1" s="1"/>
  <c r="W196" i="1" s="1"/>
  <c r="X197" i="1" s="1"/>
  <c r="Y198" i="1" s="1"/>
  <c r="Z199" i="1" s="1"/>
  <c r="AB180" i="1"/>
  <c r="AC180" i="1"/>
  <c r="AD181" i="1" l="1"/>
  <c r="H192" i="9"/>
  <c r="I193" i="9" s="1"/>
  <c r="J194" i="9" s="1"/>
  <c r="K195" i="9" s="1"/>
  <c r="L196" i="9" s="1"/>
  <c r="M197" i="9" s="1"/>
  <c r="N198" i="9" s="1"/>
  <c r="O199" i="9" s="1"/>
  <c r="P200" i="9" s="1"/>
  <c r="Q201" i="9" s="1"/>
  <c r="R202" i="9" s="1"/>
  <c r="S203" i="9" s="1"/>
  <c r="T204" i="9" s="1"/>
  <c r="U205" i="9" s="1"/>
  <c r="V206" i="9" s="1"/>
  <c r="W207" i="9" s="1"/>
  <c r="X208" i="9" s="1"/>
  <c r="Y209" i="9" s="1"/>
  <c r="Z210" i="9" s="1"/>
  <c r="AC191" i="9"/>
  <c r="AA191" i="9"/>
  <c r="G192" i="9" s="1"/>
  <c r="AD192" i="9" s="1"/>
  <c r="AB191" i="9"/>
  <c r="M192" i="8"/>
  <c r="N193" i="8" s="1"/>
  <c r="O194" i="8" s="1"/>
  <c r="P195" i="8" s="1"/>
  <c r="Q196" i="8" s="1"/>
  <c r="R197" i="8" s="1"/>
  <c r="S198" i="8" s="1"/>
  <c r="T199" i="8" s="1"/>
  <c r="U200" i="8" s="1"/>
  <c r="V201" i="8" s="1"/>
  <c r="W202" i="8" s="1"/>
  <c r="X203" i="8" s="1"/>
  <c r="Y204" i="8" s="1"/>
  <c r="Z205" i="8" s="1"/>
  <c r="AA206" i="8" s="1"/>
  <c r="AB207" i="8" s="1"/>
  <c r="AC208" i="8" s="1"/>
  <c r="AD209" i="8" s="1"/>
  <c r="AE210" i="8" s="1"/>
  <c r="AG191" i="8"/>
  <c r="AF191" i="8"/>
  <c r="L192" i="8" s="1"/>
  <c r="AI192" i="8" s="1"/>
  <c r="AJ191" i="8"/>
  <c r="AH191" i="8"/>
  <c r="AA181" i="1"/>
  <c r="G182" i="1" s="1"/>
  <c r="H182" i="1"/>
  <c r="I183" i="1" s="1"/>
  <c r="J184" i="1" s="1"/>
  <c r="K185" i="1" s="1"/>
  <c r="L186" i="1" s="1"/>
  <c r="M187" i="1" s="1"/>
  <c r="N188" i="1" s="1"/>
  <c r="O189" i="1" s="1"/>
  <c r="P190" i="1" s="1"/>
  <c r="Q191" i="1" s="1"/>
  <c r="R192" i="1" s="1"/>
  <c r="S193" i="1" s="1"/>
  <c r="T194" i="1" s="1"/>
  <c r="U195" i="1" s="1"/>
  <c r="V196" i="1" s="1"/>
  <c r="W197" i="1" s="1"/>
  <c r="X198" i="1" s="1"/>
  <c r="Y199" i="1" s="1"/>
  <c r="Z200" i="1" s="1"/>
  <c r="AC181" i="1"/>
  <c r="AB181" i="1"/>
  <c r="AD182" i="1" l="1"/>
  <c r="AC192" i="9"/>
  <c r="AA192" i="9"/>
  <c r="G193" i="9" s="1"/>
  <c r="H193" i="9"/>
  <c r="I194" i="9" s="1"/>
  <c r="J195" i="9" s="1"/>
  <c r="K196" i="9" s="1"/>
  <c r="L197" i="9" s="1"/>
  <c r="M198" i="9" s="1"/>
  <c r="N199" i="9" s="1"/>
  <c r="O200" i="9" s="1"/>
  <c r="P201" i="9" s="1"/>
  <c r="Q202" i="9" s="1"/>
  <c r="R203" i="9" s="1"/>
  <c r="S204" i="9" s="1"/>
  <c r="T205" i="9" s="1"/>
  <c r="U206" i="9" s="1"/>
  <c r="V207" i="9" s="1"/>
  <c r="W208" i="9" s="1"/>
  <c r="X209" i="9" s="1"/>
  <c r="Y210" i="9" s="1"/>
  <c r="Z211" i="9" s="1"/>
  <c r="AB192" i="9"/>
  <c r="AJ192" i="8"/>
  <c r="AH192" i="8"/>
  <c r="AF192" i="8"/>
  <c r="L193" i="8" s="1"/>
  <c r="AG192" i="8"/>
  <c r="M193" i="8"/>
  <c r="N194" i="8" s="1"/>
  <c r="O195" i="8" s="1"/>
  <c r="P196" i="8" s="1"/>
  <c r="Q197" i="8" s="1"/>
  <c r="R198" i="8" s="1"/>
  <c r="S199" i="8" s="1"/>
  <c r="T200" i="8" s="1"/>
  <c r="U201" i="8" s="1"/>
  <c r="V202" i="8" s="1"/>
  <c r="W203" i="8" s="1"/>
  <c r="X204" i="8" s="1"/>
  <c r="Y205" i="8" s="1"/>
  <c r="Z206" i="8" s="1"/>
  <c r="AA207" i="8" s="1"/>
  <c r="AB208" i="8" s="1"/>
  <c r="AC209" i="8" s="1"/>
  <c r="AD210" i="8" s="1"/>
  <c r="AE211" i="8" s="1"/>
  <c r="AA182" i="1"/>
  <c r="G183" i="1" s="1"/>
  <c r="H183" i="1"/>
  <c r="I184" i="1" s="1"/>
  <c r="J185" i="1" s="1"/>
  <c r="K186" i="1" s="1"/>
  <c r="L187" i="1" s="1"/>
  <c r="M188" i="1" s="1"/>
  <c r="N189" i="1" s="1"/>
  <c r="O190" i="1" s="1"/>
  <c r="P191" i="1" s="1"/>
  <c r="Q192" i="1" s="1"/>
  <c r="R193" i="1" s="1"/>
  <c r="S194" i="1" s="1"/>
  <c r="T195" i="1" s="1"/>
  <c r="U196" i="1" s="1"/>
  <c r="V197" i="1" s="1"/>
  <c r="W198" i="1" s="1"/>
  <c r="X199" i="1" s="1"/>
  <c r="Y200" i="1" s="1"/>
  <c r="Z201" i="1" s="1"/>
  <c r="AB182" i="1"/>
  <c r="AC182" i="1"/>
  <c r="AD193" i="9" l="1"/>
  <c r="AD183" i="1"/>
  <c r="AI193" i="8"/>
  <c r="AA193" i="9"/>
  <c r="G194" i="9" s="1"/>
  <c r="H194" i="9"/>
  <c r="I195" i="9" s="1"/>
  <c r="J196" i="9" s="1"/>
  <c r="K197" i="9" s="1"/>
  <c r="L198" i="9" s="1"/>
  <c r="M199" i="9" s="1"/>
  <c r="N200" i="9" s="1"/>
  <c r="O201" i="9" s="1"/>
  <c r="P202" i="9" s="1"/>
  <c r="Q203" i="9" s="1"/>
  <c r="R204" i="9" s="1"/>
  <c r="S205" i="9" s="1"/>
  <c r="T206" i="9" s="1"/>
  <c r="U207" i="9" s="1"/>
  <c r="V208" i="9" s="1"/>
  <c r="W209" i="9" s="1"/>
  <c r="X210" i="9" s="1"/>
  <c r="Y211" i="9" s="1"/>
  <c r="AC193" i="9"/>
  <c r="AB193" i="9"/>
  <c r="AF193" i="8"/>
  <c r="L194" i="8" s="1"/>
  <c r="M194" i="8"/>
  <c r="N195" i="8" s="1"/>
  <c r="O196" i="8" s="1"/>
  <c r="P197" i="8" s="1"/>
  <c r="Q198" i="8" s="1"/>
  <c r="R199" i="8" s="1"/>
  <c r="S200" i="8" s="1"/>
  <c r="T201" i="8" s="1"/>
  <c r="U202" i="8" s="1"/>
  <c r="V203" i="8" s="1"/>
  <c r="W204" i="8" s="1"/>
  <c r="X205" i="8" s="1"/>
  <c r="Y206" i="8" s="1"/>
  <c r="Z207" i="8" s="1"/>
  <c r="AA208" i="8" s="1"/>
  <c r="AB209" i="8" s="1"/>
  <c r="AC210" i="8" s="1"/>
  <c r="AD211" i="8" s="1"/>
  <c r="AJ193" i="8"/>
  <c r="AH193" i="8"/>
  <c r="AG193" i="8"/>
  <c r="AA183" i="1"/>
  <c r="G184" i="1" s="1"/>
  <c r="H184" i="1"/>
  <c r="I185" i="1" s="1"/>
  <c r="J186" i="1" s="1"/>
  <c r="K187" i="1" s="1"/>
  <c r="L188" i="1" s="1"/>
  <c r="M189" i="1" s="1"/>
  <c r="N190" i="1" s="1"/>
  <c r="O191" i="1" s="1"/>
  <c r="P192" i="1" s="1"/>
  <c r="Q193" i="1" s="1"/>
  <c r="R194" i="1" s="1"/>
  <c r="S195" i="1" s="1"/>
  <c r="T196" i="1" s="1"/>
  <c r="U197" i="1" s="1"/>
  <c r="V198" i="1" s="1"/>
  <c r="W199" i="1" s="1"/>
  <c r="X200" i="1" s="1"/>
  <c r="Y201" i="1" s="1"/>
  <c r="Z202" i="1" s="1"/>
  <c r="AC183" i="1"/>
  <c r="AB183" i="1"/>
  <c r="AD194" i="9" l="1"/>
  <c r="AD184" i="1"/>
  <c r="AI194" i="8"/>
  <c r="AC194" i="9"/>
  <c r="H195" i="9"/>
  <c r="I196" i="9" s="1"/>
  <c r="J197" i="9" s="1"/>
  <c r="K198" i="9" s="1"/>
  <c r="L199" i="9" s="1"/>
  <c r="M200" i="9" s="1"/>
  <c r="N201" i="9" s="1"/>
  <c r="O202" i="9" s="1"/>
  <c r="P203" i="9" s="1"/>
  <c r="Q204" i="9" s="1"/>
  <c r="R205" i="9" s="1"/>
  <c r="S206" i="9" s="1"/>
  <c r="T207" i="9" s="1"/>
  <c r="U208" i="9" s="1"/>
  <c r="V209" i="9" s="1"/>
  <c r="W210" i="9" s="1"/>
  <c r="X211" i="9" s="1"/>
  <c r="AA194" i="9"/>
  <c r="G195" i="9" s="1"/>
  <c r="AD195" i="9" s="1"/>
  <c r="AB194" i="9"/>
  <c r="AJ194" i="8"/>
  <c r="AH194" i="8"/>
  <c r="M195" i="8"/>
  <c r="N196" i="8" s="1"/>
  <c r="O197" i="8" s="1"/>
  <c r="P198" i="8" s="1"/>
  <c r="Q199" i="8" s="1"/>
  <c r="R200" i="8" s="1"/>
  <c r="S201" i="8" s="1"/>
  <c r="T202" i="8" s="1"/>
  <c r="U203" i="8" s="1"/>
  <c r="V204" i="8" s="1"/>
  <c r="W205" i="8" s="1"/>
  <c r="X206" i="8" s="1"/>
  <c r="Y207" i="8" s="1"/>
  <c r="Z208" i="8" s="1"/>
  <c r="AA209" i="8" s="1"/>
  <c r="AB210" i="8" s="1"/>
  <c r="AC211" i="8" s="1"/>
  <c r="AF194" i="8"/>
  <c r="L195" i="8" s="1"/>
  <c r="AI195" i="8" s="1"/>
  <c r="AG194" i="8"/>
  <c r="AA184" i="1"/>
  <c r="G185" i="1" s="1"/>
  <c r="H185" i="1"/>
  <c r="I186" i="1" s="1"/>
  <c r="J187" i="1" s="1"/>
  <c r="K188" i="1" s="1"/>
  <c r="L189" i="1" s="1"/>
  <c r="M190" i="1" s="1"/>
  <c r="N191" i="1" s="1"/>
  <c r="O192" i="1" s="1"/>
  <c r="P193" i="1" s="1"/>
  <c r="Q194" i="1" s="1"/>
  <c r="R195" i="1" s="1"/>
  <c r="S196" i="1" s="1"/>
  <c r="T197" i="1" s="1"/>
  <c r="U198" i="1" s="1"/>
  <c r="V199" i="1" s="1"/>
  <c r="W200" i="1" s="1"/>
  <c r="X201" i="1" s="1"/>
  <c r="Y202" i="1" s="1"/>
  <c r="Z203" i="1" s="1"/>
  <c r="AC184" i="1"/>
  <c r="AB184" i="1"/>
  <c r="AD185" i="1" l="1"/>
  <c r="AC195" i="9"/>
  <c r="AB195" i="9"/>
  <c r="AA195" i="9"/>
  <c r="G196" i="9" s="1"/>
  <c r="H196" i="9"/>
  <c r="I197" i="9" s="1"/>
  <c r="J198" i="9" s="1"/>
  <c r="K199" i="9" s="1"/>
  <c r="L200" i="9" s="1"/>
  <c r="M201" i="9" s="1"/>
  <c r="N202" i="9" s="1"/>
  <c r="O203" i="9" s="1"/>
  <c r="P204" i="9" s="1"/>
  <c r="Q205" i="9" s="1"/>
  <c r="R206" i="9" s="1"/>
  <c r="S207" i="9" s="1"/>
  <c r="T208" i="9" s="1"/>
  <c r="U209" i="9" s="1"/>
  <c r="V210" i="9" s="1"/>
  <c r="W211" i="9" s="1"/>
  <c r="AF195" i="8"/>
  <c r="L196" i="8" s="1"/>
  <c r="AH195" i="8"/>
  <c r="M196" i="8"/>
  <c r="N197" i="8" s="1"/>
  <c r="O198" i="8" s="1"/>
  <c r="P199" i="8" s="1"/>
  <c r="Q200" i="8" s="1"/>
  <c r="R201" i="8" s="1"/>
  <c r="S202" i="8" s="1"/>
  <c r="T203" i="8" s="1"/>
  <c r="U204" i="8" s="1"/>
  <c r="V205" i="8" s="1"/>
  <c r="W206" i="8" s="1"/>
  <c r="X207" i="8" s="1"/>
  <c r="Y208" i="8" s="1"/>
  <c r="Z209" i="8" s="1"/>
  <c r="AA210" i="8" s="1"/>
  <c r="AB211" i="8" s="1"/>
  <c r="AJ195" i="8"/>
  <c r="AG195" i="8"/>
  <c r="AA185" i="1"/>
  <c r="G186" i="1" s="1"/>
  <c r="AC185" i="1"/>
  <c r="H186" i="1"/>
  <c r="I187" i="1" s="1"/>
  <c r="J188" i="1" s="1"/>
  <c r="K189" i="1" s="1"/>
  <c r="L190" i="1" s="1"/>
  <c r="M191" i="1" s="1"/>
  <c r="N192" i="1" s="1"/>
  <c r="O193" i="1" s="1"/>
  <c r="P194" i="1" s="1"/>
  <c r="Q195" i="1" s="1"/>
  <c r="R196" i="1" s="1"/>
  <c r="S197" i="1" s="1"/>
  <c r="T198" i="1" s="1"/>
  <c r="U199" i="1" s="1"/>
  <c r="V200" i="1" s="1"/>
  <c r="W201" i="1" s="1"/>
  <c r="X202" i="1" s="1"/>
  <c r="Y203" i="1" s="1"/>
  <c r="Z204" i="1" s="1"/>
  <c r="AB185" i="1"/>
  <c r="AD196" i="9" l="1"/>
  <c r="AD186" i="1"/>
  <c r="AI196" i="8"/>
  <c r="AJ196" i="8" s="1"/>
  <c r="H197" i="9"/>
  <c r="I198" i="9" s="1"/>
  <c r="J199" i="9" s="1"/>
  <c r="K200" i="9" s="1"/>
  <c r="L201" i="9" s="1"/>
  <c r="M202" i="9" s="1"/>
  <c r="N203" i="9" s="1"/>
  <c r="O204" i="9" s="1"/>
  <c r="P205" i="9" s="1"/>
  <c r="Q206" i="9" s="1"/>
  <c r="R207" i="9" s="1"/>
  <c r="S208" i="9" s="1"/>
  <c r="T209" i="9" s="1"/>
  <c r="U210" i="9" s="1"/>
  <c r="V211" i="9" s="1"/>
  <c r="AA196" i="9"/>
  <c r="G197" i="9" s="1"/>
  <c r="AD197" i="9" s="1"/>
  <c r="AC196" i="9"/>
  <c r="AB196" i="9"/>
  <c r="M197" i="8"/>
  <c r="N198" i="8" s="1"/>
  <c r="O199" i="8" s="1"/>
  <c r="P200" i="8" s="1"/>
  <c r="Q201" i="8" s="1"/>
  <c r="R202" i="8" s="1"/>
  <c r="S203" i="8" s="1"/>
  <c r="T204" i="8" s="1"/>
  <c r="U205" i="8" s="1"/>
  <c r="V206" i="8" s="1"/>
  <c r="W207" i="8" s="1"/>
  <c r="X208" i="8" s="1"/>
  <c r="Y209" i="8" s="1"/>
  <c r="Z210" i="8" s="1"/>
  <c r="AA211" i="8" s="1"/>
  <c r="AF196" i="8"/>
  <c r="L197" i="8" s="1"/>
  <c r="AI197" i="8" s="1"/>
  <c r="AH196" i="8"/>
  <c r="AG196" i="8"/>
  <c r="AA186" i="1"/>
  <c r="G187" i="1" s="1"/>
  <c r="H187" i="1"/>
  <c r="I188" i="1" s="1"/>
  <c r="J189" i="1" s="1"/>
  <c r="K190" i="1" s="1"/>
  <c r="L191" i="1" s="1"/>
  <c r="M192" i="1" s="1"/>
  <c r="N193" i="1" s="1"/>
  <c r="O194" i="1" s="1"/>
  <c r="P195" i="1" s="1"/>
  <c r="Q196" i="1" s="1"/>
  <c r="R197" i="1" s="1"/>
  <c r="S198" i="1" s="1"/>
  <c r="T199" i="1" s="1"/>
  <c r="U200" i="1" s="1"/>
  <c r="V201" i="1" s="1"/>
  <c r="W202" i="1" s="1"/>
  <c r="X203" i="1" s="1"/>
  <c r="Y204" i="1" s="1"/>
  <c r="Z205" i="1" s="1"/>
  <c r="AC186" i="1"/>
  <c r="AB186" i="1"/>
  <c r="AD187" i="1" l="1"/>
  <c r="AC197" i="9"/>
  <c r="AB197" i="9"/>
  <c r="AA197" i="9"/>
  <c r="G198" i="9" s="1"/>
  <c r="H198" i="9"/>
  <c r="I199" i="9" s="1"/>
  <c r="J200" i="9" s="1"/>
  <c r="K201" i="9" s="1"/>
  <c r="L202" i="9" s="1"/>
  <c r="M203" i="9" s="1"/>
  <c r="N204" i="9" s="1"/>
  <c r="O205" i="9" s="1"/>
  <c r="P206" i="9" s="1"/>
  <c r="Q207" i="9" s="1"/>
  <c r="R208" i="9" s="1"/>
  <c r="S209" i="9" s="1"/>
  <c r="T210" i="9" s="1"/>
  <c r="U211" i="9" s="1"/>
  <c r="M198" i="8"/>
  <c r="N199" i="8" s="1"/>
  <c r="O200" i="8" s="1"/>
  <c r="P201" i="8" s="1"/>
  <c r="Q202" i="8" s="1"/>
  <c r="R203" i="8" s="1"/>
  <c r="S204" i="8" s="1"/>
  <c r="T205" i="8" s="1"/>
  <c r="U206" i="8" s="1"/>
  <c r="V207" i="8" s="1"/>
  <c r="W208" i="8" s="1"/>
  <c r="X209" i="8" s="1"/>
  <c r="Y210" i="8" s="1"/>
  <c r="Z211" i="8" s="1"/>
  <c r="AJ197" i="8"/>
  <c r="AH197" i="8"/>
  <c r="AG197" i="8"/>
  <c r="AF197" i="8"/>
  <c r="L198" i="8" s="1"/>
  <c r="AI198" i="8" s="1"/>
  <c r="AA187" i="1"/>
  <c r="G188" i="1" s="1"/>
  <c r="H188" i="1"/>
  <c r="I189" i="1" s="1"/>
  <c r="J190" i="1" s="1"/>
  <c r="K191" i="1" s="1"/>
  <c r="L192" i="1" s="1"/>
  <c r="M193" i="1" s="1"/>
  <c r="N194" i="1" s="1"/>
  <c r="O195" i="1" s="1"/>
  <c r="P196" i="1" s="1"/>
  <c r="Q197" i="1" s="1"/>
  <c r="R198" i="1" s="1"/>
  <c r="S199" i="1" s="1"/>
  <c r="T200" i="1" s="1"/>
  <c r="U201" i="1" s="1"/>
  <c r="V202" i="1" s="1"/>
  <c r="W203" i="1" s="1"/>
  <c r="X204" i="1" s="1"/>
  <c r="Y205" i="1" s="1"/>
  <c r="Z206" i="1" s="1"/>
  <c r="AC187" i="1"/>
  <c r="AB187" i="1"/>
  <c r="AD198" i="9" l="1"/>
  <c r="AD188" i="1"/>
  <c r="AA198" i="9"/>
  <c r="G199" i="9" s="1"/>
  <c r="H199" i="9"/>
  <c r="I200" i="9" s="1"/>
  <c r="J201" i="9" s="1"/>
  <c r="K202" i="9" s="1"/>
  <c r="L203" i="9" s="1"/>
  <c r="M204" i="9" s="1"/>
  <c r="N205" i="9" s="1"/>
  <c r="O206" i="9" s="1"/>
  <c r="P207" i="9" s="1"/>
  <c r="Q208" i="9" s="1"/>
  <c r="R209" i="9" s="1"/>
  <c r="S210" i="9" s="1"/>
  <c r="T211" i="9" s="1"/>
  <c r="AC198" i="9"/>
  <c r="AB198" i="9"/>
  <c r="AF198" i="8"/>
  <c r="L199" i="8" s="1"/>
  <c r="M199" i="8"/>
  <c r="N200" i="8" s="1"/>
  <c r="O201" i="8" s="1"/>
  <c r="P202" i="8" s="1"/>
  <c r="Q203" i="8" s="1"/>
  <c r="R204" i="8" s="1"/>
  <c r="S205" i="8" s="1"/>
  <c r="T206" i="8" s="1"/>
  <c r="U207" i="8" s="1"/>
  <c r="V208" i="8" s="1"/>
  <c r="W209" i="8" s="1"/>
  <c r="X210" i="8" s="1"/>
  <c r="Y211" i="8" s="1"/>
  <c r="AH198" i="8"/>
  <c r="AJ198" i="8"/>
  <c r="AG198" i="8"/>
  <c r="AA188" i="1"/>
  <c r="G189" i="1" s="1"/>
  <c r="AC188" i="1"/>
  <c r="AB188" i="1"/>
  <c r="H189" i="1"/>
  <c r="I190" i="1" s="1"/>
  <c r="J191" i="1" s="1"/>
  <c r="K192" i="1" s="1"/>
  <c r="L193" i="1" s="1"/>
  <c r="M194" i="1" s="1"/>
  <c r="N195" i="1" s="1"/>
  <c r="O196" i="1" s="1"/>
  <c r="P197" i="1" s="1"/>
  <c r="Q198" i="1" s="1"/>
  <c r="R199" i="1" s="1"/>
  <c r="S200" i="1" s="1"/>
  <c r="T201" i="1" s="1"/>
  <c r="U202" i="1" s="1"/>
  <c r="V203" i="1" s="1"/>
  <c r="W204" i="1" s="1"/>
  <c r="X205" i="1" s="1"/>
  <c r="Y206" i="1" s="1"/>
  <c r="Z207" i="1" s="1"/>
  <c r="AD199" i="9" l="1"/>
  <c r="AD189" i="1"/>
  <c r="AI199" i="8"/>
  <c r="AC199" i="9"/>
  <c r="H200" i="9"/>
  <c r="I201" i="9" s="1"/>
  <c r="J202" i="9" s="1"/>
  <c r="K203" i="9" s="1"/>
  <c r="L204" i="9" s="1"/>
  <c r="M205" i="9" s="1"/>
  <c r="N206" i="9" s="1"/>
  <c r="O207" i="9" s="1"/>
  <c r="P208" i="9" s="1"/>
  <c r="Q209" i="9" s="1"/>
  <c r="R210" i="9" s="1"/>
  <c r="S211" i="9" s="1"/>
  <c r="AA199" i="9"/>
  <c r="G200" i="9" s="1"/>
  <c r="AD200" i="9" s="1"/>
  <c r="AB199" i="9"/>
  <c r="AJ199" i="8"/>
  <c r="AH199" i="8"/>
  <c r="AF199" i="8"/>
  <c r="L200" i="8" s="1"/>
  <c r="M200" i="8"/>
  <c r="N201" i="8" s="1"/>
  <c r="O202" i="8" s="1"/>
  <c r="P203" i="8" s="1"/>
  <c r="Q204" i="8" s="1"/>
  <c r="R205" i="8" s="1"/>
  <c r="S206" i="8" s="1"/>
  <c r="T207" i="8" s="1"/>
  <c r="U208" i="8" s="1"/>
  <c r="V209" i="8" s="1"/>
  <c r="W210" i="8" s="1"/>
  <c r="X211" i="8" s="1"/>
  <c r="AG199" i="8"/>
  <c r="AA189" i="1"/>
  <c r="G190" i="1" s="1"/>
  <c r="H190" i="1"/>
  <c r="I191" i="1" s="1"/>
  <c r="J192" i="1" s="1"/>
  <c r="K193" i="1" s="1"/>
  <c r="L194" i="1" s="1"/>
  <c r="M195" i="1" s="1"/>
  <c r="N196" i="1" s="1"/>
  <c r="O197" i="1" s="1"/>
  <c r="P198" i="1" s="1"/>
  <c r="Q199" i="1" s="1"/>
  <c r="R200" i="1" s="1"/>
  <c r="S201" i="1" s="1"/>
  <c r="T202" i="1" s="1"/>
  <c r="U203" i="1" s="1"/>
  <c r="V204" i="1" s="1"/>
  <c r="W205" i="1" s="1"/>
  <c r="X206" i="1" s="1"/>
  <c r="Y207" i="1" s="1"/>
  <c r="Z208" i="1" s="1"/>
  <c r="AC189" i="1"/>
  <c r="AB189" i="1"/>
  <c r="AD190" i="1" l="1"/>
  <c r="AI200" i="8"/>
  <c r="AA200" i="9"/>
  <c r="G201" i="9" s="1"/>
  <c r="H201" i="9"/>
  <c r="I202" i="9" s="1"/>
  <c r="J203" i="9" s="1"/>
  <c r="K204" i="9" s="1"/>
  <c r="L205" i="9" s="1"/>
  <c r="M206" i="9" s="1"/>
  <c r="N207" i="9" s="1"/>
  <c r="O208" i="9" s="1"/>
  <c r="P209" i="9" s="1"/>
  <c r="Q210" i="9" s="1"/>
  <c r="R211" i="9" s="1"/>
  <c r="AC200" i="9"/>
  <c r="AB200" i="9"/>
  <c r="AJ200" i="8"/>
  <c r="AF200" i="8"/>
  <c r="L201" i="8" s="1"/>
  <c r="M201" i="8"/>
  <c r="N202" i="8" s="1"/>
  <c r="O203" i="8" s="1"/>
  <c r="P204" i="8" s="1"/>
  <c r="Q205" i="8" s="1"/>
  <c r="R206" i="8" s="1"/>
  <c r="S207" i="8" s="1"/>
  <c r="T208" i="8" s="1"/>
  <c r="U209" i="8" s="1"/>
  <c r="V210" i="8" s="1"/>
  <c r="W211" i="8" s="1"/>
  <c r="AH200" i="8"/>
  <c r="AG200" i="8"/>
  <c r="AA190" i="1"/>
  <c r="G191" i="1" s="1"/>
  <c r="H191" i="1"/>
  <c r="I192" i="1" s="1"/>
  <c r="J193" i="1" s="1"/>
  <c r="K194" i="1" s="1"/>
  <c r="L195" i="1" s="1"/>
  <c r="M196" i="1" s="1"/>
  <c r="N197" i="1" s="1"/>
  <c r="O198" i="1" s="1"/>
  <c r="P199" i="1" s="1"/>
  <c r="Q200" i="1" s="1"/>
  <c r="R201" i="1" s="1"/>
  <c r="S202" i="1" s="1"/>
  <c r="T203" i="1" s="1"/>
  <c r="U204" i="1" s="1"/>
  <c r="V205" i="1" s="1"/>
  <c r="W206" i="1" s="1"/>
  <c r="X207" i="1" s="1"/>
  <c r="Y208" i="1" s="1"/>
  <c r="Z209" i="1" s="1"/>
  <c r="AC190" i="1"/>
  <c r="AB190" i="1"/>
  <c r="AD201" i="9" l="1"/>
  <c r="AD191" i="1"/>
  <c r="AI201" i="8"/>
  <c r="AC201" i="9"/>
  <c r="AA201" i="9"/>
  <c r="G202" i="9" s="1"/>
  <c r="AB201" i="9"/>
  <c r="H202" i="9"/>
  <c r="I203" i="9" s="1"/>
  <c r="J204" i="9" s="1"/>
  <c r="K205" i="9" s="1"/>
  <c r="L206" i="9" s="1"/>
  <c r="M207" i="9" s="1"/>
  <c r="N208" i="9" s="1"/>
  <c r="O209" i="9" s="1"/>
  <c r="P210" i="9" s="1"/>
  <c r="Q211" i="9" s="1"/>
  <c r="AJ201" i="8"/>
  <c r="AH201" i="8"/>
  <c r="M202" i="8"/>
  <c r="N203" i="8" s="1"/>
  <c r="O204" i="8" s="1"/>
  <c r="P205" i="8" s="1"/>
  <c r="Q206" i="8" s="1"/>
  <c r="R207" i="8" s="1"/>
  <c r="S208" i="8" s="1"/>
  <c r="T209" i="8" s="1"/>
  <c r="U210" i="8" s="1"/>
  <c r="V211" i="8" s="1"/>
  <c r="AG201" i="8"/>
  <c r="AF201" i="8"/>
  <c r="L202" i="8" s="1"/>
  <c r="AI202" i="8" s="1"/>
  <c r="AA191" i="1"/>
  <c r="G192" i="1" s="1"/>
  <c r="AD192" i="1" s="1"/>
  <c r="H192" i="1"/>
  <c r="I193" i="1" s="1"/>
  <c r="J194" i="1" s="1"/>
  <c r="K195" i="1" s="1"/>
  <c r="L196" i="1" s="1"/>
  <c r="M197" i="1" s="1"/>
  <c r="N198" i="1" s="1"/>
  <c r="O199" i="1" s="1"/>
  <c r="P200" i="1" s="1"/>
  <c r="Q201" i="1" s="1"/>
  <c r="R202" i="1" s="1"/>
  <c r="S203" i="1" s="1"/>
  <c r="T204" i="1" s="1"/>
  <c r="U205" i="1" s="1"/>
  <c r="V206" i="1" s="1"/>
  <c r="W207" i="1" s="1"/>
  <c r="X208" i="1" s="1"/>
  <c r="Y209" i="1" s="1"/>
  <c r="Z210" i="1" s="1"/>
  <c r="AB191" i="1"/>
  <c r="AC191" i="1"/>
  <c r="AD202" i="9" l="1"/>
  <c r="H203" i="9"/>
  <c r="I204" i="9" s="1"/>
  <c r="J205" i="9" s="1"/>
  <c r="K206" i="9" s="1"/>
  <c r="L207" i="9" s="1"/>
  <c r="M208" i="9" s="1"/>
  <c r="N209" i="9" s="1"/>
  <c r="O210" i="9" s="1"/>
  <c r="P211" i="9" s="1"/>
  <c r="AC202" i="9"/>
  <c r="AB202" i="9"/>
  <c r="AA202" i="9"/>
  <c r="G203" i="9" s="1"/>
  <c r="AD203" i="9" s="1"/>
  <c r="M203" i="8"/>
  <c r="N204" i="8" s="1"/>
  <c r="O205" i="8" s="1"/>
  <c r="P206" i="8" s="1"/>
  <c r="Q207" i="8" s="1"/>
  <c r="R208" i="8" s="1"/>
  <c r="S209" i="8" s="1"/>
  <c r="T210" i="8" s="1"/>
  <c r="U211" i="8" s="1"/>
  <c r="AH202" i="8"/>
  <c r="AG202" i="8"/>
  <c r="AF202" i="8"/>
  <c r="L203" i="8" s="1"/>
  <c r="AI203" i="8" s="1"/>
  <c r="AJ202" i="8"/>
  <c r="AA192" i="1"/>
  <c r="G193" i="1" s="1"/>
  <c r="H193" i="1"/>
  <c r="I194" i="1" s="1"/>
  <c r="J195" i="1" s="1"/>
  <c r="K196" i="1" s="1"/>
  <c r="L197" i="1" s="1"/>
  <c r="M198" i="1" s="1"/>
  <c r="N199" i="1" s="1"/>
  <c r="O200" i="1" s="1"/>
  <c r="P201" i="1" s="1"/>
  <c r="Q202" i="1" s="1"/>
  <c r="R203" i="1" s="1"/>
  <c r="S204" i="1" s="1"/>
  <c r="T205" i="1" s="1"/>
  <c r="U206" i="1" s="1"/>
  <c r="V207" i="1" s="1"/>
  <c r="W208" i="1" s="1"/>
  <c r="X209" i="1" s="1"/>
  <c r="Y210" i="1" s="1"/>
  <c r="Z211" i="1" s="1"/>
  <c r="AC192" i="1"/>
  <c r="AB192" i="1"/>
  <c r="AD193" i="1" l="1"/>
  <c r="H204" i="9"/>
  <c r="I205" i="9" s="1"/>
  <c r="J206" i="9" s="1"/>
  <c r="K207" i="9" s="1"/>
  <c r="L208" i="9" s="1"/>
  <c r="M209" i="9" s="1"/>
  <c r="N210" i="9" s="1"/>
  <c r="O211" i="9" s="1"/>
  <c r="AA203" i="9"/>
  <c r="G204" i="9" s="1"/>
  <c r="AC203" i="9"/>
  <c r="AB203" i="9"/>
  <c r="AJ203" i="8"/>
  <c r="AH203" i="8"/>
  <c r="AF203" i="8"/>
  <c r="L204" i="8" s="1"/>
  <c r="M204" i="8"/>
  <c r="N205" i="8" s="1"/>
  <c r="O206" i="8" s="1"/>
  <c r="P207" i="8" s="1"/>
  <c r="Q208" i="8" s="1"/>
  <c r="R209" i="8" s="1"/>
  <c r="S210" i="8" s="1"/>
  <c r="T211" i="8" s="1"/>
  <c r="AG203" i="8"/>
  <c r="AA193" i="1"/>
  <c r="G194" i="1" s="1"/>
  <c r="H194" i="1"/>
  <c r="I195" i="1" s="1"/>
  <c r="J196" i="1" s="1"/>
  <c r="K197" i="1" s="1"/>
  <c r="L198" i="1" s="1"/>
  <c r="M199" i="1" s="1"/>
  <c r="N200" i="1" s="1"/>
  <c r="O201" i="1" s="1"/>
  <c r="P202" i="1" s="1"/>
  <c r="Q203" i="1" s="1"/>
  <c r="R204" i="1" s="1"/>
  <c r="S205" i="1" s="1"/>
  <c r="T206" i="1" s="1"/>
  <c r="U207" i="1" s="1"/>
  <c r="V208" i="1" s="1"/>
  <c r="W209" i="1" s="1"/>
  <c r="X210" i="1" s="1"/>
  <c r="Y211" i="1" s="1"/>
  <c r="AB193" i="1"/>
  <c r="AC193" i="1"/>
  <c r="AD204" i="9" l="1"/>
  <c r="AD194" i="1"/>
  <c r="AI204" i="8"/>
  <c r="AC204" i="9"/>
  <c r="AA204" i="9"/>
  <c r="G205" i="9" s="1"/>
  <c r="H205" i="9"/>
  <c r="I206" i="9" s="1"/>
  <c r="J207" i="9" s="1"/>
  <c r="K208" i="9" s="1"/>
  <c r="L209" i="9" s="1"/>
  <c r="M210" i="9" s="1"/>
  <c r="N211" i="9" s="1"/>
  <c r="AB204" i="9"/>
  <c r="AH204" i="8"/>
  <c r="AF204" i="8"/>
  <c r="L205" i="8" s="1"/>
  <c r="M205" i="8"/>
  <c r="N206" i="8" s="1"/>
  <c r="O207" i="8" s="1"/>
  <c r="P208" i="8" s="1"/>
  <c r="Q209" i="8" s="1"/>
  <c r="R210" i="8" s="1"/>
  <c r="S211" i="8" s="1"/>
  <c r="AJ204" i="8"/>
  <c r="AG204" i="8"/>
  <c r="AA194" i="1"/>
  <c r="G195" i="1" s="1"/>
  <c r="H195" i="1"/>
  <c r="I196" i="1" s="1"/>
  <c r="J197" i="1" s="1"/>
  <c r="K198" i="1" s="1"/>
  <c r="L199" i="1" s="1"/>
  <c r="M200" i="1" s="1"/>
  <c r="N201" i="1" s="1"/>
  <c r="O202" i="1" s="1"/>
  <c r="P203" i="1" s="1"/>
  <c r="Q204" i="1" s="1"/>
  <c r="R205" i="1" s="1"/>
  <c r="S206" i="1" s="1"/>
  <c r="T207" i="1" s="1"/>
  <c r="U208" i="1" s="1"/>
  <c r="V209" i="1" s="1"/>
  <c r="W210" i="1" s="1"/>
  <c r="X211" i="1" s="1"/>
  <c r="AB194" i="1"/>
  <c r="AC194" i="1"/>
  <c r="AD205" i="9" l="1"/>
  <c r="AD195" i="1"/>
  <c r="AI205" i="8"/>
  <c r="AJ205" i="8" s="1"/>
  <c r="AA205" i="9"/>
  <c r="G206" i="9" s="1"/>
  <c r="H206" i="9"/>
  <c r="I207" i="9" s="1"/>
  <c r="J208" i="9" s="1"/>
  <c r="K209" i="9" s="1"/>
  <c r="L210" i="9" s="1"/>
  <c r="M211" i="9" s="1"/>
  <c r="AC205" i="9"/>
  <c r="AB205" i="9"/>
  <c r="AH205" i="8"/>
  <c r="M206" i="8"/>
  <c r="N207" i="8" s="1"/>
  <c r="O208" i="8" s="1"/>
  <c r="P209" i="8" s="1"/>
  <c r="Q210" i="8" s="1"/>
  <c r="R211" i="8" s="1"/>
  <c r="AG205" i="8"/>
  <c r="AF205" i="8"/>
  <c r="L206" i="8" s="1"/>
  <c r="AI206" i="8" s="1"/>
  <c r="AA195" i="1"/>
  <c r="G196" i="1" s="1"/>
  <c r="H196" i="1"/>
  <c r="I197" i="1" s="1"/>
  <c r="J198" i="1" s="1"/>
  <c r="K199" i="1" s="1"/>
  <c r="L200" i="1" s="1"/>
  <c r="M201" i="1" s="1"/>
  <c r="N202" i="1" s="1"/>
  <c r="O203" i="1" s="1"/>
  <c r="P204" i="1" s="1"/>
  <c r="Q205" i="1" s="1"/>
  <c r="R206" i="1" s="1"/>
  <c r="S207" i="1" s="1"/>
  <c r="T208" i="1" s="1"/>
  <c r="U209" i="1" s="1"/>
  <c r="V210" i="1" s="1"/>
  <c r="W211" i="1" s="1"/>
  <c r="AB195" i="1"/>
  <c r="AC195" i="1"/>
  <c r="AD206" i="9" l="1"/>
  <c r="AD196" i="1"/>
  <c r="AC206" i="9"/>
  <c r="H207" i="9"/>
  <c r="I208" i="9" s="1"/>
  <c r="J209" i="9" s="1"/>
  <c r="K210" i="9" s="1"/>
  <c r="L211" i="9" s="1"/>
  <c r="AA206" i="9"/>
  <c r="G207" i="9" s="1"/>
  <c r="AB206" i="9"/>
  <c r="AH206" i="8"/>
  <c r="M207" i="8"/>
  <c r="N208" i="8" s="1"/>
  <c r="O209" i="8" s="1"/>
  <c r="P210" i="8" s="1"/>
  <c r="Q211" i="8" s="1"/>
  <c r="AF206" i="8"/>
  <c r="L207" i="8" s="1"/>
  <c r="AI207" i="8" s="1"/>
  <c r="AJ206" i="8"/>
  <c r="AG206" i="8"/>
  <c r="AA196" i="1"/>
  <c r="G197" i="1" s="1"/>
  <c r="AB196" i="1"/>
  <c r="AC196" i="1"/>
  <c r="H197" i="1"/>
  <c r="I198" i="1" s="1"/>
  <c r="J199" i="1" s="1"/>
  <c r="K200" i="1" s="1"/>
  <c r="L201" i="1" s="1"/>
  <c r="M202" i="1" s="1"/>
  <c r="N203" i="1" s="1"/>
  <c r="O204" i="1" s="1"/>
  <c r="P205" i="1" s="1"/>
  <c r="Q206" i="1" s="1"/>
  <c r="R207" i="1" s="1"/>
  <c r="S208" i="1" s="1"/>
  <c r="T209" i="1" s="1"/>
  <c r="U210" i="1" s="1"/>
  <c r="V211" i="1" s="1"/>
  <c r="AD207" i="9" l="1"/>
  <c r="AD197" i="1"/>
  <c r="H208" i="9"/>
  <c r="I209" i="9" s="1"/>
  <c r="J210" i="9" s="1"/>
  <c r="K211" i="9" s="1"/>
  <c r="AC207" i="9"/>
  <c r="AA207" i="9"/>
  <c r="G208" i="9" s="1"/>
  <c r="AD208" i="9" s="1"/>
  <c r="AB207" i="9"/>
  <c r="M208" i="8"/>
  <c r="N209" i="8" s="1"/>
  <c r="O210" i="8" s="1"/>
  <c r="P211" i="8" s="1"/>
  <c r="AG207" i="8"/>
  <c r="AF207" i="8"/>
  <c r="L208" i="8" s="1"/>
  <c r="AI208" i="8" s="1"/>
  <c r="AJ207" i="8"/>
  <c r="AH207" i="8"/>
  <c r="AA197" i="1"/>
  <c r="G198" i="1" s="1"/>
  <c r="H198" i="1"/>
  <c r="I199" i="1" s="1"/>
  <c r="J200" i="1" s="1"/>
  <c r="K201" i="1" s="1"/>
  <c r="L202" i="1" s="1"/>
  <c r="M203" i="1" s="1"/>
  <c r="N204" i="1" s="1"/>
  <c r="O205" i="1" s="1"/>
  <c r="P206" i="1" s="1"/>
  <c r="Q207" i="1" s="1"/>
  <c r="R208" i="1" s="1"/>
  <c r="S209" i="1" s="1"/>
  <c r="T210" i="1" s="1"/>
  <c r="U211" i="1" s="1"/>
  <c r="AC197" i="1"/>
  <c r="AB197" i="1"/>
  <c r="AD198" i="1" l="1"/>
  <c r="AC208" i="9"/>
  <c r="AA208" i="9"/>
  <c r="G209" i="9" s="1"/>
  <c r="H209" i="9"/>
  <c r="I210" i="9" s="1"/>
  <c r="J211" i="9" s="1"/>
  <c r="AB208" i="9"/>
  <c r="AJ208" i="8"/>
  <c r="AH208" i="8"/>
  <c r="AG208" i="8"/>
  <c r="AF208" i="8"/>
  <c r="L209" i="8" s="1"/>
  <c r="M209" i="8"/>
  <c r="N210" i="8" s="1"/>
  <c r="O211" i="8" s="1"/>
  <c r="AA198" i="1"/>
  <c r="G199" i="1" s="1"/>
  <c r="AD199" i="1" s="1"/>
  <c r="H199" i="1"/>
  <c r="I200" i="1" s="1"/>
  <c r="J201" i="1" s="1"/>
  <c r="K202" i="1" s="1"/>
  <c r="L203" i="1" s="1"/>
  <c r="M204" i="1" s="1"/>
  <c r="N205" i="1" s="1"/>
  <c r="O206" i="1" s="1"/>
  <c r="P207" i="1" s="1"/>
  <c r="Q208" i="1" s="1"/>
  <c r="R209" i="1" s="1"/>
  <c r="S210" i="1" s="1"/>
  <c r="T211" i="1" s="1"/>
  <c r="AC198" i="1"/>
  <c r="AB198" i="1"/>
  <c r="AD209" i="9" l="1"/>
  <c r="AI209" i="8"/>
  <c r="AA209" i="9"/>
  <c r="G210" i="9" s="1"/>
  <c r="H210" i="9"/>
  <c r="I211" i="9" s="1"/>
  <c r="AC209" i="9"/>
  <c r="AB209" i="9"/>
  <c r="AF209" i="8"/>
  <c r="L210" i="8" s="1"/>
  <c r="M210" i="8"/>
  <c r="N211" i="8" s="1"/>
  <c r="AJ209" i="8"/>
  <c r="AH209" i="8"/>
  <c r="AG209" i="8"/>
  <c r="AA199" i="1"/>
  <c r="G200" i="1" s="1"/>
  <c r="H200" i="1"/>
  <c r="I201" i="1" s="1"/>
  <c r="J202" i="1" s="1"/>
  <c r="K203" i="1" s="1"/>
  <c r="L204" i="1" s="1"/>
  <c r="M205" i="1" s="1"/>
  <c r="N206" i="1" s="1"/>
  <c r="O207" i="1" s="1"/>
  <c r="P208" i="1" s="1"/>
  <c r="Q209" i="1" s="1"/>
  <c r="R210" i="1" s="1"/>
  <c r="S211" i="1" s="1"/>
  <c r="AB199" i="1"/>
  <c r="AC199" i="1"/>
  <c r="AD210" i="9" l="1"/>
  <c r="AD200" i="1"/>
  <c r="AI210" i="8"/>
  <c r="AC210" i="9"/>
  <c r="H211" i="9"/>
  <c r="AA210" i="9"/>
  <c r="G211" i="9" s="1"/>
  <c r="AD211" i="9" s="1"/>
  <c r="AB210" i="9"/>
  <c r="AJ210" i="8"/>
  <c r="AH210" i="8"/>
  <c r="M211" i="8"/>
  <c r="AF210" i="8"/>
  <c r="L211" i="8" s="1"/>
  <c r="AI211" i="8" s="1"/>
  <c r="AG210" i="8"/>
  <c r="AA200" i="1"/>
  <c r="G201" i="1" s="1"/>
  <c r="AC200" i="1"/>
  <c r="H201" i="1"/>
  <c r="I202" i="1" s="1"/>
  <c r="J203" i="1" s="1"/>
  <c r="K204" i="1" s="1"/>
  <c r="L205" i="1" s="1"/>
  <c r="M206" i="1" s="1"/>
  <c r="N207" i="1" s="1"/>
  <c r="O208" i="1" s="1"/>
  <c r="P209" i="1" s="1"/>
  <c r="Q210" i="1" s="1"/>
  <c r="R211" i="1" s="1"/>
  <c r="AB200" i="1"/>
  <c r="AD201" i="1" l="1"/>
  <c r="AC211" i="9"/>
  <c r="AB211" i="9"/>
  <c r="AA211" i="9"/>
  <c r="AF211" i="8"/>
  <c r="AH211" i="8"/>
  <c r="AJ211" i="8"/>
  <c r="AG211" i="8"/>
  <c r="AA201" i="1"/>
  <c r="G202" i="1" s="1"/>
  <c r="AC201" i="1"/>
  <c r="H202" i="1"/>
  <c r="I203" i="1" s="1"/>
  <c r="J204" i="1" s="1"/>
  <c r="K205" i="1" s="1"/>
  <c r="L206" i="1" s="1"/>
  <c r="M207" i="1" s="1"/>
  <c r="N208" i="1" s="1"/>
  <c r="O209" i="1" s="1"/>
  <c r="P210" i="1" s="1"/>
  <c r="Q211" i="1" s="1"/>
  <c r="AB201" i="1"/>
  <c r="AD202" i="1" l="1"/>
  <c r="B27" i="9"/>
  <c r="B28" i="9"/>
  <c r="B29" i="8"/>
  <c r="B28" i="8"/>
  <c r="AA202" i="1"/>
  <c r="G203" i="1" s="1"/>
  <c r="H203" i="1"/>
  <c r="I204" i="1" s="1"/>
  <c r="J205" i="1" s="1"/>
  <c r="K206" i="1" s="1"/>
  <c r="L207" i="1" s="1"/>
  <c r="M208" i="1" s="1"/>
  <c r="N209" i="1" s="1"/>
  <c r="O210" i="1" s="1"/>
  <c r="P211" i="1" s="1"/>
  <c r="AC202" i="1"/>
  <c r="AB202" i="1"/>
  <c r="AD203" i="1" l="1"/>
  <c r="AA203" i="1"/>
  <c r="G204" i="1" s="1"/>
  <c r="H204" i="1"/>
  <c r="I205" i="1" s="1"/>
  <c r="J206" i="1" s="1"/>
  <c r="K207" i="1" s="1"/>
  <c r="L208" i="1" s="1"/>
  <c r="M209" i="1" s="1"/>
  <c r="N210" i="1" s="1"/>
  <c r="O211" i="1" s="1"/>
  <c r="AC203" i="1"/>
  <c r="AB203" i="1"/>
  <c r="AD204" i="1" l="1"/>
  <c r="AA204" i="1"/>
  <c r="G205" i="1" s="1"/>
  <c r="AC204" i="1"/>
  <c r="H205" i="1"/>
  <c r="I206" i="1" s="1"/>
  <c r="J207" i="1" s="1"/>
  <c r="K208" i="1" s="1"/>
  <c r="L209" i="1" s="1"/>
  <c r="M210" i="1" s="1"/>
  <c r="N211" i="1" s="1"/>
  <c r="AB204" i="1"/>
  <c r="AD205" i="1" l="1"/>
  <c r="AA205" i="1"/>
  <c r="G206" i="1" s="1"/>
  <c r="AC205" i="1"/>
  <c r="AB205" i="1"/>
  <c r="H206" i="1"/>
  <c r="I207" i="1" s="1"/>
  <c r="J208" i="1" s="1"/>
  <c r="K209" i="1" s="1"/>
  <c r="L210" i="1" s="1"/>
  <c r="M211" i="1" s="1"/>
  <c r="AD206" i="1" l="1"/>
  <c r="AA206" i="1"/>
  <c r="G207" i="1" s="1"/>
  <c r="H207" i="1"/>
  <c r="I208" i="1" s="1"/>
  <c r="J209" i="1" s="1"/>
  <c r="K210" i="1" s="1"/>
  <c r="L211" i="1" s="1"/>
  <c r="AC206" i="1"/>
  <c r="AB206" i="1"/>
  <c r="AD207" i="1" l="1"/>
  <c r="AA207" i="1"/>
  <c r="G208" i="1" s="1"/>
  <c r="H208" i="1"/>
  <c r="I209" i="1" s="1"/>
  <c r="J210" i="1" s="1"/>
  <c r="K211" i="1" s="1"/>
  <c r="AC207" i="1"/>
  <c r="AB207" i="1"/>
  <c r="AD208" i="1" l="1"/>
  <c r="AA208" i="1"/>
  <c r="AB208" i="1"/>
  <c r="AC208" i="1"/>
  <c r="H209" i="1"/>
  <c r="I210" i="1" s="1"/>
  <c r="J211" i="1" s="1"/>
  <c r="G209" i="1"/>
  <c r="AD209" i="1" l="1"/>
  <c r="AA209" i="1"/>
  <c r="G210" i="1" s="1"/>
  <c r="H210" i="1"/>
  <c r="I211" i="1" s="1"/>
  <c r="AC209" i="1"/>
  <c r="AB209" i="1"/>
  <c r="AD210" i="1" l="1"/>
  <c r="AA210" i="1"/>
  <c r="G211" i="1" s="1"/>
  <c r="H211" i="1"/>
  <c r="AB210" i="1"/>
  <c r="AC210" i="1"/>
  <c r="AD211" i="1" l="1"/>
  <c r="AA211" i="1"/>
  <c r="AC211" i="1"/>
  <c r="AB211" i="1"/>
  <c r="B27" i="1" l="1"/>
  <c r="B28" i="1"/>
</calcChain>
</file>

<file path=xl/sharedStrings.xml><?xml version="1.0" encoding="utf-8"?>
<sst xmlns="http://schemas.openxmlformats.org/spreadsheetml/2006/main" count="260" uniqueCount="125">
  <si>
    <t>Ro</t>
  </si>
  <si>
    <t>CR</t>
  </si>
  <si>
    <t>t</t>
  </si>
  <si>
    <t>age</t>
  </si>
  <si>
    <t>vul</t>
  </si>
  <si>
    <t>wt</t>
  </si>
  <si>
    <t>mat</t>
  </si>
  <si>
    <t>Lo</t>
  </si>
  <si>
    <t>Su</t>
  </si>
  <si>
    <t>ahv</t>
  </si>
  <si>
    <t>ahm</t>
  </si>
  <si>
    <t>asl</t>
  </si>
  <si>
    <t>vbk</t>
  </si>
  <si>
    <t>mwt</t>
  </si>
  <si>
    <t>Ut</t>
  </si>
  <si>
    <t>reca</t>
  </si>
  <si>
    <t>recb</t>
  </si>
  <si>
    <t>yield</t>
  </si>
  <si>
    <t>Yield</t>
  </si>
  <si>
    <t>Utility</t>
  </si>
  <si>
    <t>Lf</t>
  </si>
  <si>
    <t>Nrand</t>
  </si>
  <si>
    <t>Rmult</t>
  </si>
  <si>
    <t>sdr</t>
  </si>
  <si>
    <t>Rinit</t>
  </si>
  <si>
    <t>BPRo</t>
  </si>
  <si>
    <t>SETTING PARAMETER VALUES BELOW WILL CAUSE THEM TO BE APPLIED TO ALL SHEETS</t>
  </si>
  <si>
    <t>Ut harvest rate</t>
  </si>
  <si>
    <t>Cullrate</t>
  </si>
  <si>
    <t>removal rate by EF</t>
  </si>
  <si>
    <t>mean weight</t>
  </si>
  <si>
    <t>age at 50% vulnerability to culliing</t>
  </si>
  <si>
    <t>age at 50% maturity</t>
  </si>
  <si>
    <t>inverse slope of age vulnerability, maturity ogives</t>
  </si>
  <si>
    <t>VonBertalanffy K value</t>
  </si>
  <si>
    <t>standard deviation of recruitment anomalies</t>
  </si>
  <si>
    <t>yrbetween</t>
  </si>
  <si>
    <t>tmodyr</t>
  </si>
  <si>
    <t>in this version, Rmult is set to zero every</t>
  </si>
  <si>
    <t>year except yrbetween</t>
  </si>
  <si>
    <t>so setting yrbetween=9 gives a "normal" beverton-holt recruitment</t>
  </si>
  <si>
    <t>just once every 9 years</t>
  </si>
  <si>
    <t>initR</t>
  </si>
  <si>
    <t>sage</t>
  </si>
  <si>
    <t>Madult</t>
  </si>
  <si>
    <t>Lpow</t>
  </si>
  <si>
    <t>Breton et al report daily values between .00116 and .00486</t>
  </si>
  <si>
    <t>daily</t>
  </si>
  <si>
    <t>annual</t>
  </si>
  <si>
    <t>even the lowest one here is quite high by lake SMB standards</t>
  </si>
  <si>
    <t>Lorenzen adult M</t>
  </si>
  <si>
    <t>fec</t>
  </si>
  <si>
    <t>Mo</t>
  </si>
  <si>
    <t>fry/spawner</t>
  </si>
  <si>
    <t xml:space="preserve"> Peterson Kwak 1999,Rafetto 1990, Lukas Orth</t>
  </si>
  <si>
    <t>pred ln(CR)</t>
  </si>
  <si>
    <t>pred CR</t>
  </si>
  <si>
    <t>epro</t>
  </si>
  <si>
    <t>unfished eggs/recruit</t>
  </si>
  <si>
    <t>unfished egg-recruit M</t>
  </si>
  <si>
    <t>Hilborn Walters prediction of lnCR</t>
  </si>
  <si>
    <t>Hilborn Walters pred CR</t>
  </si>
  <si>
    <t>derived Beverton-Holt parameters</t>
  </si>
  <si>
    <t>assumed CR for simulation</t>
  </si>
  <si>
    <t>Egg production</t>
  </si>
  <si>
    <t>mean eggs/spawner at w=winf</t>
  </si>
  <si>
    <t>Numbers at age over years (rows)</t>
  </si>
  <si>
    <t>normal deviate sequences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</si>
  <si>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</si>
  <si>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</si>
  <si>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</si>
  <si>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</si>
  <si>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</si>
  <si>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</si>
  <si>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</si>
  <si>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</si>
  <si>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</si>
  <si>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</si>
  <si>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</si>
  <si>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normseq</t>
  </si>
  <si>
    <t>normal deviate sequence 1-11</t>
  </si>
  <si>
    <t>initial recruitment (relative to Ro=1) of age 1 fish</t>
  </si>
  <si>
    <t>ssb</t>
  </si>
  <si>
    <t xml:space="preserve">given intrinsic growth, cull rate to </t>
  </si>
  <si>
    <t>stop population growth is near 0.5/yr</t>
  </si>
  <si>
    <t>ln(ssb)</t>
  </si>
  <si>
    <t>popr</t>
  </si>
  <si>
    <t>intrinsic growth rate years 1-30</t>
  </si>
  <si>
    <t>effect of CR and interval on population r</t>
  </si>
  <si>
    <t>cr</t>
  </si>
  <si>
    <t>interval</t>
  </si>
  <si>
    <t>CR=5</t>
  </si>
  <si>
    <t>max value</t>
  </si>
  <si>
    <t>CR=8</t>
  </si>
  <si>
    <t>CR=11</t>
  </si>
  <si>
    <t>CR=14</t>
  </si>
  <si>
    <t>h</t>
  </si>
  <si>
    <t>steepness</t>
  </si>
  <si>
    <t>implies Megg on order -ln(500/10000)=3.0</t>
  </si>
  <si>
    <t>fa</t>
  </si>
  <si>
    <t>Sa</t>
  </si>
  <si>
    <t>based on Utah reservoir growth data, vbk could be as high as 0.27</t>
  </si>
  <si>
    <t>ssn</t>
  </si>
  <si>
    <t>CR=10, I=1</t>
  </si>
  <si>
    <t>CR=10,I=3</t>
  </si>
  <si>
    <t>CR=6, I=1</t>
  </si>
  <si>
    <t>CR=6, I=3</t>
  </si>
  <si>
    <t>base recruitment rate (arbitrary units</t>
  </si>
  <si>
    <t>annual survival rate (exp(-M)) of older fish</t>
  </si>
  <si>
    <t>Lorenzen mortality power</t>
  </si>
  <si>
    <t>years between strong cohorts</t>
  </si>
  <si>
    <t>Parameter</t>
  </si>
  <si>
    <t>value</t>
  </si>
  <si>
    <t>definition</t>
  </si>
  <si>
    <t>a in R=aE/(1+bE)</t>
  </si>
  <si>
    <t>b in R=aE/(1+bE)</t>
  </si>
  <si>
    <t>derived Beverton-Holt stock-recruitment parameters</t>
  </si>
  <si>
    <t>derived Beverton-Holt stock recruitment parameters</t>
  </si>
  <si>
    <t>a in R=aE*exp(-bE)</t>
  </si>
  <si>
    <t>b in R=aE*exp(-bE)</t>
  </si>
  <si>
    <t>Recruits</t>
  </si>
  <si>
    <t>rec/egg</t>
  </si>
  <si>
    <t>recruits/egg unfished pop</t>
  </si>
  <si>
    <t>smax</t>
  </si>
  <si>
    <t>max recruits/egg low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</si>
</sst>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11" fontId="0" fillId="2" borderId="0" xfId="0" applyNumberForma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'invasion BH'!$AD$11</c:f>
              <c:strCache>
                <c:ptCount val="1"/>
                <c:pt idx="0">
                  <c:v>ssn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BH'!$AD$12:$AD$211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1.6156976283570957E-3</c:v>
                </c:pt>
                <c:pt idx="3">
                  <c:v>1.3131053645859861E-3</c:v>
                </c:pt>
                <c:pt idx="4">
                  <c:v>1.069611984259697E-3</c:v>
                </c:pt>
                <c:pt idx="5">
                  <c:v>2.8803328338083975E-3</c:v>
                </c:pt>
                <c:pt idx="6">
                  <c:v>2.1468454123787163E-3</c:v>
                </c:pt>
                <c:pt idx="7">
                  <c:v>2.0017910665806357E-3</c:v>
                </c:pt>
                <c:pt idx="8">
                  <c:v>4.8106122721587345E-3</c:v>
                </c:pt>
                <c:pt idx="9">
                  <c:v>3.6923329454985679E-3</c:v>
                </c:pt>
                <c:pt idx="10">
                  <c:v>3.3552700411322773E-3</c:v>
                </c:pt>
                <c:pt idx="11">
                  <c:v>3.96611030680122E-3</c:v>
                </c:pt>
                <c:pt idx="12">
                  <c:v>3.0939976705095257E-3</c:v>
                </c:pt>
                <c:pt idx="13">
                  <c:v>2.4882177143944824E-3</c:v>
                </c:pt>
                <c:pt idx="14">
                  <c:v>4.0472143622677353E-3</c:v>
                </c:pt>
                <c:pt idx="15">
                  <c:v>3.0282107507556997E-3</c:v>
                </c:pt>
                <c:pt idx="16">
                  <c:v>2.6496281340644087E-3</c:v>
                </c:pt>
                <c:pt idx="17">
                  <c:v>8.7991903276694143E-3</c:v>
                </c:pt>
                <c:pt idx="18">
                  <c:v>6.6573572977742671E-3</c:v>
                </c:pt>
                <c:pt idx="19">
                  <c:v>6.2742751769113304E-3</c:v>
                </c:pt>
                <c:pt idx="20">
                  <c:v>6.8152420110804014E-3</c:v>
                </c:pt>
                <c:pt idx="21">
                  <c:v>5.4077443462415067E-3</c:v>
                </c:pt>
                <c:pt idx="22">
                  <c:v>4.2265499054851179E-3</c:v>
                </c:pt>
                <c:pt idx="23">
                  <c:v>1.1039069767704484E-2</c:v>
                </c:pt>
                <c:pt idx="24">
                  <c:v>8.2067691077567992E-3</c:v>
                </c:pt>
                <c:pt idx="25">
                  <c:v>7.6485104745877362E-3</c:v>
                </c:pt>
                <c:pt idx="26">
                  <c:v>1.6202936591071918E-2</c:v>
                </c:pt>
                <c:pt idx="27">
                  <c:v>1.248259666167675E-2</c:v>
                </c:pt>
                <c:pt idx="28">
                  <c:v>1.1164021167602903E-2</c:v>
                </c:pt>
                <c:pt idx="29">
                  <c:v>5.3062803226374099E-2</c:v>
                </c:pt>
                <c:pt idx="30">
                  <c:v>4.0016060860272352E-2</c:v>
                </c:pt>
                <c:pt idx="31">
                  <c:v>3.8597840738175702E-2</c:v>
                </c:pt>
                <c:pt idx="32">
                  <c:v>4.144548444586358E-2</c:v>
                </c:pt>
                <c:pt idx="33">
                  <c:v>3.314686470756209E-2</c:v>
                </c:pt>
                <c:pt idx="34">
                  <c:v>2.5726106999492342E-2</c:v>
                </c:pt>
                <c:pt idx="35">
                  <c:v>3.3689734067847088E-2</c:v>
                </c:pt>
                <c:pt idx="36">
                  <c:v>2.484423261820658E-2</c:v>
                </c:pt>
                <c:pt idx="37">
                  <c:v>2.1011323959151045E-2</c:v>
                </c:pt>
                <c:pt idx="38">
                  <c:v>5.4011400882710475E-2</c:v>
                </c:pt>
                <c:pt idx="39">
                  <c:v>4.0858135295860576E-2</c:v>
                </c:pt>
                <c:pt idx="40">
                  <c:v>3.7709136131941642E-2</c:v>
                </c:pt>
                <c:pt idx="41">
                  <c:v>5.787831382810766E-2</c:v>
                </c:pt>
                <c:pt idx="42">
                  <c:v>4.4936018567432491E-2</c:v>
                </c:pt>
                <c:pt idx="43">
                  <c:v>3.820728459171973E-2</c:v>
                </c:pt>
                <c:pt idx="44">
                  <c:v>0.10392374179459399</c:v>
                </c:pt>
                <c:pt idx="45">
                  <c:v>7.8358234916788422E-2</c:v>
                </c:pt>
                <c:pt idx="46">
                  <c:v>7.2745606953529371E-2</c:v>
                </c:pt>
                <c:pt idx="47">
                  <c:v>0.10239620953233669</c:v>
                </c:pt>
                <c:pt idx="48">
                  <c:v>7.9902498201974537E-2</c:v>
                </c:pt>
                <c:pt idx="49">
                  <c:v>6.6704237555763726E-2</c:v>
                </c:pt>
                <c:pt idx="50">
                  <c:v>0.1927309906693157</c:v>
                </c:pt>
                <c:pt idx="51">
                  <c:v>0.14483628142109192</c:v>
                </c:pt>
                <c:pt idx="52">
                  <c:v>0.13542698419839175</c:v>
                </c:pt>
                <c:pt idx="53">
                  <c:v>0.15670724728632557</c:v>
                </c:pt>
                <c:pt idx="54">
                  <c:v>0.12372338672258294</c:v>
                </c:pt>
                <c:pt idx="55">
                  <c:v>9.8500638659615128E-2</c:v>
                </c:pt>
                <c:pt idx="56">
                  <c:v>0.23855032540942456</c:v>
                </c:pt>
                <c:pt idx="57">
                  <c:v>0.17792112794034831</c:v>
                </c:pt>
                <c:pt idx="58">
                  <c:v>0.16428147370612184</c:v>
                </c:pt>
                <c:pt idx="59">
                  <c:v>0.19459789835467303</c:v>
                </c:pt>
                <c:pt idx="60">
                  <c:v>0.15306753859799088</c:v>
                </c:pt>
                <c:pt idx="61">
                  <c:v>0.1228320744911266</c:v>
                </c:pt>
                <c:pt idx="62">
                  <c:v>0.66351470985992578</c:v>
                </c:pt>
                <c:pt idx="63">
                  <c:v>0.49561965203964048</c:v>
                </c:pt>
                <c:pt idx="64">
                  <c:v>0.48361729258895558</c:v>
                </c:pt>
                <c:pt idx="65">
                  <c:v>0.59426153276624061</c:v>
                </c:pt>
                <c:pt idx="66">
                  <c:v>0.47324938439426234</c:v>
                </c:pt>
                <c:pt idx="67">
                  <c:v>0.3803389134167533</c:v>
                </c:pt>
                <c:pt idx="68">
                  <c:v>0.42135422380443233</c:v>
                </c:pt>
                <c:pt idx="69">
                  <c:v>0.31440028757119626</c:v>
                </c:pt>
                <c:pt idx="70">
                  <c:v>0.25405150523409858</c:v>
                </c:pt>
                <c:pt idx="71">
                  <c:v>0.30768559440944093</c:v>
                </c:pt>
                <c:pt idx="72">
                  <c:v>0.23230079422117325</c:v>
                </c:pt>
                <c:pt idx="73">
                  <c:v>0.1915186996465657</c:v>
                </c:pt>
                <c:pt idx="74">
                  <c:v>0.29437567263513614</c:v>
                </c:pt>
                <c:pt idx="75">
                  <c:v>0.22265033252640282</c:v>
                </c:pt>
                <c:pt idx="76">
                  <c:v>0.19223905581457332</c:v>
                </c:pt>
                <c:pt idx="77">
                  <c:v>0.24977522984426961</c:v>
                </c:pt>
                <c:pt idx="78">
                  <c:v>0.19183075468582</c:v>
                </c:pt>
                <c:pt idx="79">
                  <c:v>0.15906938124066486</c:v>
                </c:pt>
                <c:pt idx="80">
                  <c:v>0.35868251631873133</c:v>
                </c:pt>
                <c:pt idx="81">
                  <c:v>0.27007936141503114</c:v>
                </c:pt>
                <c:pt idx="82">
                  <c:v>0.24634640046300121</c:v>
                </c:pt>
                <c:pt idx="83">
                  <c:v>0.30699220567715862</c:v>
                </c:pt>
                <c:pt idx="84">
                  <c:v>0.23981337790770149</c:v>
                </c:pt>
                <c:pt idx="85">
                  <c:v>0.19527442217158641</c:v>
                </c:pt>
                <c:pt idx="86">
                  <c:v>0.28834644882482974</c:v>
                </c:pt>
                <c:pt idx="87">
                  <c:v>0.21651417690003677</c:v>
                </c:pt>
                <c:pt idx="88">
                  <c:v>0.1859642676684006</c:v>
                </c:pt>
                <c:pt idx="89">
                  <c:v>0.23175233752114668</c:v>
                </c:pt>
                <c:pt idx="90">
                  <c:v>0.17805666200104228</c:v>
                </c:pt>
                <c:pt idx="91">
                  <c:v>0.14631232955644341</c:v>
                </c:pt>
                <c:pt idx="92">
                  <c:v>0.15123332246197041</c:v>
                </c:pt>
                <c:pt idx="93">
                  <c:v>0.11456759312267893</c:v>
                </c:pt>
                <c:pt idx="94">
                  <c:v>9.0445414175835945E-2</c:v>
                </c:pt>
                <c:pt idx="95">
                  <c:v>0.36490008077633557</c:v>
                </c:pt>
                <c:pt idx="96">
                  <c:v>0.27262144195628751</c:v>
                </c:pt>
                <c:pt idx="97">
                  <c:v>0.26220212280659688</c:v>
                </c:pt>
                <c:pt idx="98">
                  <c:v>0.27175242888912599</c:v>
                </c:pt>
                <c:pt idx="99">
                  <c:v>0.21799521319272641</c:v>
                </c:pt>
                <c:pt idx="100">
                  <c:v>0.16751760024254458</c:v>
                </c:pt>
                <c:pt idx="101">
                  <c:v>0.41769674950466523</c:v>
                </c:pt>
                <c:pt idx="102">
                  <c:v>0.30931116722506646</c:v>
                </c:pt>
                <c:pt idx="103">
                  <c:v>0.28753240921842377</c:v>
                </c:pt>
                <c:pt idx="104">
                  <c:v>0.33319512051413852</c:v>
                </c:pt>
                <c:pt idx="105">
                  <c:v>0.26313430471014893</c:v>
                </c:pt>
                <c:pt idx="106">
                  <c:v>0.20972690561129081</c:v>
                </c:pt>
                <c:pt idx="107">
                  <c:v>0.31878187259126217</c:v>
                </c:pt>
                <c:pt idx="108">
                  <c:v>0.23765961408030406</c:v>
                </c:pt>
                <c:pt idx="109">
                  <c:v>0.20590871867404978</c:v>
                </c:pt>
                <c:pt idx="110">
                  <c:v>0.2724260752429189</c:v>
                </c:pt>
                <c:pt idx="111">
                  <c:v>0.20965948091609274</c:v>
                </c:pt>
                <c:pt idx="112">
                  <c:v>0.17437148864240415</c:v>
                </c:pt>
                <c:pt idx="113">
                  <c:v>0.27717861605680338</c:v>
                </c:pt>
                <c:pt idx="114">
                  <c:v>0.20952068588750242</c:v>
                </c:pt>
                <c:pt idx="115">
                  <c:v>0.1817758938443173</c:v>
                </c:pt>
                <c:pt idx="116">
                  <c:v>0.21562626099327578</c:v>
                </c:pt>
                <c:pt idx="117">
                  <c:v>0.16626492282263144</c:v>
                </c:pt>
                <c:pt idx="118">
                  <c:v>0.13481366431845562</c:v>
                </c:pt>
                <c:pt idx="119">
                  <c:v>0.20089607872405935</c:v>
                </c:pt>
                <c:pt idx="120">
                  <c:v>0.15092497393752205</c:v>
                </c:pt>
                <c:pt idx="121">
                  <c:v>0.12991799343701518</c:v>
                </c:pt>
                <c:pt idx="122">
                  <c:v>0.2319746945834438</c:v>
                </c:pt>
                <c:pt idx="123">
                  <c:v>0.17681127332963925</c:v>
                </c:pt>
                <c:pt idx="124">
                  <c:v>0.15559275678847873</c:v>
                </c:pt>
                <c:pt idx="125">
                  <c:v>0.17035896368943804</c:v>
                </c:pt>
                <c:pt idx="126">
                  <c:v>0.13215249610896482</c:v>
                </c:pt>
                <c:pt idx="127">
                  <c:v>0.10469418811540168</c:v>
                </c:pt>
                <c:pt idx="128">
                  <c:v>0.16185599647916793</c:v>
                </c:pt>
                <c:pt idx="129">
                  <c:v>0.12073528363357348</c:v>
                </c:pt>
                <c:pt idx="130">
                  <c:v>0.1049790566961029</c:v>
                </c:pt>
                <c:pt idx="131">
                  <c:v>0.19580890854436317</c:v>
                </c:pt>
                <c:pt idx="132">
                  <c:v>0.14950696692170748</c:v>
                </c:pt>
                <c:pt idx="133">
                  <c:v>0.13227080882707676</c:v>
                </c:pt>
                <c:pt idx="134">
                  <c:v>0.12311034473381258</c:v>
                </c:pt>
                <c:pt idx="135">
                  <c:v>9.6292455802479596E-2</c:v>
                </c:pt>
                <c:pt idx="136">
                  <c:v>7.2528558820116204E-2</c:v>
                </c:pt>
                <c:pt idx="137">
                  <c:v>6.5582856920915714E-2</c:v>
                </c:pt>
                <c:pt idx="138">
                  <c:v>4.763287412920908E-2</c:v>
                </c:pt>
                <c:pt idx="139">
                  <c:v>3.6795674779850358E-2</c:v>
                </c:pt>
                <c:pt idx="140">
                  <c:v>4.9846476692480643E-2</c:v>
                </c:pt>
                <c:pt idx="141">
                  <c:v>3.7256421299798781E-2</c:v>
                </c:pt>
                <c:pt idx="142">
                  <c:v>3.1716184940199538E-2</c:v>
                </c:pt>
                <c:pt idx="143">
                  <c:v>4.9577744430914013E-2</c:v>
                </c:pt>
                <c:pt idx="144">
                  <c:v>3.7838826926269262E-2</c:v>
                </c:pt>
                <c:pt idx="145">
                  <c:v>3.2631023955575503E-2</c:v>
                </c:pt>
                <c:pt idx="146">
                  <c:v>4.1523570742425429E-2</c:v>
                </c:pt>
                <c:pt idx="147">
                  <c:v>3.1862552108394726E-2</c:v>
                </c:pt>
                <c:pt idx="148">
                  <c:v>2.6307911803030447E-2</c:v>
                </c:pt>
                <c:pt idx="149">
                  <c:v>3.6852244827006324E-2</c:v>
                </c:pt>
                <c:pt idx="150">
                  <c:v>2.7855828761632322E-2</c:v>
                </c:pt>
                <c:pt idx="151">
                  <c:v>2.3630753776835534E-2</c:v>
                </c:pt>
                <c:pt idx="152">
                  <c:v>5.3180560645676833E-2</c:v>
                </c:pt>
                <c:pt idx="153">
                  <c:v>4.0249069639269448E-2</c:v>
                </c:pt>
                <c:pt idx="154">
                  <c:v>3.661148426228112E-2</c:v>
                </c:pt>
                <c:pt idx="155">
                  <c:v>3.9047244614687129E-2</c:v>
                </c:pt>
                <c:pt idx="156">
                  <c:v>3.0678988691550099E-2</c:v>
                </c:pt>
                <c:pt idx="157">
                  <c:v>2.3989516919068712E-2</c:v>
                </c:pt>
                <c:pt idx="158">
                  <c:v>9.0092407662680743E-2</c:v>
                </c:pt>
                <c:pt idx="159">
                  <c:v>6.7110619255157683E-2</c:v>
                </c:pt>
                <c:pt idx="160">
                  <c:v>6.4323216953516851E-2</c:v>
                </c:pt>
                <c:pt idx="161">
                  <c:v>0.15626026151543784</c:v>
                </c:pt>
                <c:pt idx="162">
                  <c:v>0.12035391259757641</c:v>
                </c:pt>
                <c:pt idx="163">
                  <c:v>0.10926789228484163</c:v>
                </c:pt>
                <c:pt idx="164">
                  <c:v>0.14105106541854451</c:v>
                </c:pt>
                <c:pt idx="165">
                  <c:v>0.10956417909995669</c:v>
                </c:pt>
                <c:pt idx="166">
                  <c:v>9.0031565697992116E-2</c:v>
                </c:pt>
                <c:pt idx="167">
                  <c:v>0.14549424311998849</c:v>
                </c:pt>
                <c:pt idx="168">
                  <c:v>0.10949745963948417</c:v>
                </c:pt>
                <c:pt idx="169">
                  <c:v>9.5409730778926505E-2</c:v>
                </c:pt>
                <c:pt idx="170">
                  <c:v>0.11879631408071883</c:v>
                </c:pt>
                <c:pt idx="171">
                  <c:v>9.1623672300066045E-2</c:v>
                </c:pt>
                <c:pt idx="172">
                  <c:v>7.5102045175182583E-2</c:v>
                </c:pt>
                <c:pt idx="173">
                  <c:v>8.7611318233450197E-2</c:v>
                </c:pt>
                <c:pt idx="174">
                  <c:v>6.6164369851714172E-2</c:v>
                </c:pt>
                <c:pt idx="175">
                  <c:v>5.3964959265284738E-2</c:v>
                </c:pt>
                <c:pt idx="176">
                  <c:v>6.9904741864807565E-2</c:v>
                </c:pt>
                <c:pt idx="177">
                  <c:v>5.2813634411809814E-2</c:v>
                </c:pt>
                <c:pt idx="178">
                  <c:v>4.4157643747046692E-2</c:v>
                </c:pt>
                <c:pt idx="179">
                  <c:v>0.10460738822344089</c:v>
                </c:pt>
                <c:pt idx="180">
                  <c:v>7.894508941057099E-2</c:v>
                </c:pt>
                <c:pt idx="181">
                  <c:v>7.2341521239059403E-2</c:v>
                </c:pt>
                <c:pt idx="182">
                  <c:v>0.15661672139131502</c:v>
                </c:pt>
                <c:pt idx="183">
                  <c:v>0.12013550241725479</c:v>
                </c:pt>
                <c:pt idx="184">
                  <c:v>0.10795382424862561</c:v>
                </c:pt>
                <c:pt idx="185">
                  <c:v>0.1187984918491917</c:v>
                </c:pt>
                <c:pt idx="186">
                  <c:v>9.2653655592734335E-2</c:v>
                </c:pt>
                <c:pt idx="187">
                  <c:v>7.3238382883933292E-2</c:v>
                </c:pt>
                <c:pt idx="188">
                  <c:v>0.11822633677700584</c:v>
                </c:pt>
                <c:pt idx="189">
                  <c:v>8.8077359275860884E-2</c:v>
                </c:pt>
                <c:pt idx="190">
                  <c:v>7.7162475658121205E-2</c:v>
                </c:pt>
                <c:pt idx="191">
                  <c:v>0.11030059270746068</c:v>
                </c:pt>
                <c:pt idx="192">
                  <c:v>8.494631705085938E-2</c:v>
                </c:pt>
                <c:pt idx="193">
                  <c:v>7.1692146087004804E-2</c:v>
                </c:pt>
                <c:pt idx="194">
                  <c:v>0.18257978088929364</c:v>
                </c:pt>
                <c:pt idx="195">
                  <c:v>0.13768841276580465</c:v>
                </c:pt>
                <c:pt idx="196">
                  <c:v>0.12706638152911701</c:v>
                </c:pt>
                <c:pt idx="197">
                  <c:v>0.13355785951126192</c:v>
                </c:pt>
                <c:pt idx="198">
                  <c:v>0.10554289220824589</c:v>
                </c:pt>
                <c:pt idx="199">
                  <c:v>8.1975556287581922E-2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2-4D95-8AE5-274B9AFA1860}"/>
            </c:ext>
          </c:extLst>
        </c:ser>
        <c:ser>
          <c:idx val="1"/>
          <c:order val="1"/>
          <c:tx>
            <c:strRef>
              <c:f>'invasion BH'!$E$11</c:f>
              <c:strCache>
                <c:ptCount val="1"/>
                <c:pt idx="0">
                  <c:v>Ut harvest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BH'!$E$12:$E$211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82-4D95-8AE5-274B9AFA1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scatterChart>
        <c:scatterStyle val="lineMarker"/>
        <c:varyColors val="0"/>
        <c:ser>
          <c:idx val="2"/>
          <c:order val="2"/>
          <c:tx>
            <c:strRef>
              <c:f>'invasion BH'!$G$11</c:f>
              <c:strCache>
                <c:ptCount val="1"/>
                <c:pt idx="0">
                  <c:v>Recruits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BH'!$G$12:$G$211</c:f>
              <c:numCache>
                <c:formatCode>General</c:formatCode>
                <c:ptCount val="200"/>
                <c:pt idx="0">
                  <c:v>0.01</c:v>
                </c:pt>
                <c:pt idx="1">
                  <c:v>0</c:v>
                </c:pt>
                <c:pt idx="2">
                  <c:v>4.3021664256853156E-3</c:v>
                </c:pt>
                <c:pt idx="3">
                  <c:v>0</c:v>
                </c:pt>
                <c:pt idx="4">
                  <c:v>0</c:v>
                </c:pt>
                <c:pt idx="5">
                  <c:v>2.6991028046686349E-2</c:v>
                </c:pt>
                <c:pt idx="6">
                  <c:v>0</c:v>
                </c:pt>
                <c:pt idx="7">
                  <c:v>0</c:v>
                </c:pt>
                <c:pt idx="8">
                  <c:v>3.9703001821939934E-2</c:v>
                </c:pt>
                <c:pt idx="9">
                  <c:v>0</c:v>
                </c:pt>
                <c:pt idx="10">
                  <c:v>0</c:v>
                </c:pt>
                <c:pt idx="11">
                  <c:v>1.3547984918921317E-2</c:v>
                </c:pt>
                <c:pt idx="12">
                  <c:v>0</c:v>
                </c:pt>
                <c:pt idx="13">
                  <c:v>0</c:v>
                </c:pt>
                <c:pt idx="14">
                  <c:v>2.7564726591138362E-2</c:v>
                </c:pt>
                <c:pt idx="15">
                  <c:v>0</c:v>
                </c:pt>
                <c:pt idx="16">
                  <c:v>0</c:v>
                </c:pt>
                <c:pt idx="17">
                  <c:v>8.6102227557823471E-2</c:v>
                </c:pt>
                <c:pt idx="18">
                  <c:v>0</c:v>
                </c:pt>
                <c:pt idx="19">
                  <c:v>0</c:v>
                </c:pt>
                <c:pt idx="20">
                  <c:v>1.5213910859815051E-2</c:v>
                </c:pt>
                <c:pt idx="21">
                  <c:v>0</c:v>
                </c:pt>
                <c:pt idx="22">
                  <c:v>0</c:v>
                </c:pt>
                <c:pt idx="23">
                  <c:v>0.10314913307862425</c:v>
                </c:pt>
                <c:pt idx="24">
                  <c:v>0</c:v>
                </c:pt>
                <c:pt idx="25">
                  <c:v>0</c:v>
                </c:pt>
                <c:pt idx="26">
                  <c:v>0.12297877315874882</c:v>
                </c:pt>
                <c:pt idx="27">
                  <c:v>0</c:v>
                </c:pt>
                <c:pt idx="28">
                  <c:v>0</c:v>
                </c:pt>
                <c:pt idx="29">
                  <c:v>0.57228747730459661</c:v>
                </c:pt>
                <c:pt idx="30">
                  <c:v>0</c:v>
                </c:pt>
                <c:pt idx="31">
                  <c:v>0</c:v>
                </c:pt>
                <c:pt idx="32">
                  <c:v>7.9560534084451309E-2</c:v>
                </c:pt>
                <c:pt idx="33">
                  <c:v>0</c:v>
                </c:pt>
                <c:pt idx="34">
                  <c:v>0</c:v>
                </c:pt>
                <c:pt idx="35">
                  <c:v>0.18867541877914082</c:v>
                </c:pt>
                <c:pt idx="36">
                  <c:v>0</c:v>
                </c:pt>
                <c:pt idx="37">
                  <c:v>0</c:v>
                </c:pt>
                <c:pt idx="38">
                  <c:v>0.48056334205287216</c:v>
                </c:pt>
                <c:pt idx="39">
                  <c:v>0</c:v>
                </c:pt>
                <c:pt idx="40">
                  <c:v>0</c:v>
                </c:pt>
                <c:pt idx="41">
                  <c:v>0.32109289993177015</c:v>
                </c:pt>
                <c:pt idx="42">
                  <c:v>0</c:v>
                </c:pt>
                <c:pt idx="43">
                  <c:v>0</c:v>
                </c:pt>
                <c:pt idx="44">
                  <c:v>0.95300340335876377</c:v>
                </c:pt>
                <c:pt idx="45">
                  <c:v>0</c:v>
                </c:pt>
                <c:pt idx="46">
                  <c:v>0</c:v>
                </c:pt>
                <c:pt idx="47">
                  <c:v>0.49314697279971059</c:v>
                </c:pt>
                <c:pt idx="48">
                  <c:v>0</c:v>
                </c:pt>
                <c:pt idx="49">
                  <c:v>0</c:v>
                </c:pt>
                <c:pt idx="50">
                  <c:v>1.8252223537866821</c:v>
                </c:pt>
                <c:pt idx="51">
                  <c:v>0</c:v>
                </c:pt>
                <c:pt idx="52">
                  <c:v>0</c:v>
                </c:pt>
                <c:pt idx="53">
                  <c:v>0.461550584518583</c:v>
                </c:pt>
                <c:pt idx="54">
                  <c:v>0</c:v>
                </c:pt>
                <c:pt idx="55">
                  <c:v>0</c:v>
                </c:pt>
                <c:pt idx="56">
                  <c:v>2.1372592987253616</c:v>
                </c:pt>
                <c:pt idx="57">
                  <c:v>0</c:v>
                </c:pt>
                <c:pt idx="58">
                  <c:v>0</c:v>
                </c:pt>
                <c:pt idx="59">
                  <c:v>0.63331528594871234</c:v>
                </c:pt>
                <c:pt idx="60">
                  <c:v>0</c:v>
                </c:pt>
                <c:pt idx="61">
                  <c:v>0</c:v>
                </c:pt>
                <c:pt idx="62">
                  <c:v>7.4793640683122193</c:v>
                </c:pt>
                <c:pt idx="63">
                  <c:v>0</c:v>
                </c:pt>
                <c:pt idx="64">
                  <c:v>0</c:v>
                </c:pt>
                <c:pt idx="65">
                  <c:v>1.9277312473553572</c:v>
                </c:pt>
                <c:pt idx="66">
                  <c:v>0</c:v>
                </c:pt>
                <c:pt idx="67">
                  <c:v>0</c:v>
                </c:pt>
                <c:pt idx="68">
                  <c:v>1.6386244562253469</c:v>
                </c:pt>
                <c:pt idx="69">
                  <c:v>0</c:v>
                </c:pt>
                <c:pt idx="70">
                  <c:v>0</c:v>
                </c:pt>
                <c:pt idx="71">
                  <c:v>1.3764775425101163</c:v>
                </c:pt>
                <c:pt idx="72">
                  <c:v>0</c:v>
                </c:pt>
                <c:pt idx="73">
                  <c:v>0</c:v>
                </c:pt>
                <c:pt idx="74">
                  <c:v>1.8301364997015581</c:v>
                </c:pt>
                <c:pt idx="75">
                  <c:v>0</c:v>
                </c:pt>
                <c:pt idx="76">
                  <c:v>0</c:v>
                </c:pt>
                <c:pt idx="77">
                  <c:v>1.1526850688527648</c:v>
                </c:pt>
                <c:pt idx="78">
                  <c:v>0</c:v>
                </c:pt>
                <c:pt idx="79">
                  <c:v>0</c:v>
                </c:pt>
                <c:pt idx="80">
                  <c:v>3.0247503831967788</c:v>
                </c:pt>
                <c:pt idx="81">
                  <c:v>0</c:v>
                </c:pt>
                <c:pt idx="82">
                  <c:v>0</c:v>
                </c:pt>
                <c:pt idx="83">
                  <c:v>1.1819333360580639</c:v>
                </c:pt>
                <c:pt idx="84">
                  <c:v>0</c:v>
                </c:pt>
                <c:pt idx="85">
                  <c:v>0</c:v>
                </c:pt>
                <c:pt idx="86">
                  <c:v>1.7541116036248641</c:v>
                </c:pt>
                <c:pt idx="87">
                  <c:v>0</c:v>
                </c:pt>
                <c:pt idx="88">
                  <c:v>0</c:v>
                </c:pt>
                <c:pt idx="89">
                  <c:v>0.99015550833151955</c:v>
                </c:pt>
                <c:pt idx="90">
                  <c:v>0</c:v>
                </c:pt>
                <c:pt idx="91">
                  <c:v>0</c:v>
                </c:pt>
                <c:pt idx="92">
                  <c:v>0.43961810387433037</c:v>
                </c:pt>
                <c:pt idx="93">
                  <c:v>0</c:v>
                </c:pt>
                <c:pt idx="94">
                  <c:v>0</c:v>
                </c:pt>
                <c:pt idx="95">
                  <c:v>3.8811922871775697</c:v>
                </c:pt>
                <c:pt idx="96">
                  <c:v>0</c:v>
                </c:pt>
                <c:pt idx="97">
                  <c:v>0</c:v>
                </c:pt>
                <c:pt idx="98">
                  <c:v>0.41093350434832182</c:v>
                </c:pt>
                <c:pt idx="99">
                  <c:v>0</c:v>
                </c:pt>
                <c:pt idx="100">
                  <c:v>0</c:v>
                </c:pt>
                <c:pt idx="101">
                  <c:v>3.8616756808401473</c:v>
                </c:pt>
                <c:pt idx="102">
                  <c:v>0</c:v>
                </c:pt>
                <c:pt idx="103">
                  <c:v>0</c:v>
                </c:pt>
                <c:pt idx="104">
                  <c:v>0.98888490458131484</c:v>
                </c:pt>
                <c:pt idx="105">
                  <c:v>0</c:v>
                </c:pt>
                <c:pt idx="106">
                  <c:v>0</c:v>
                </c:pt>
                <c:pt idx="107">
                  <c:v>2.0550238871602202</c:v>
                </c:pt>
                <c:pt idx="108">
                  <c:v>0</c:v>
                </c:pt>
                <c:pt idx="109">
                  <c:v>0</c:v>
                </c:pt>
                <c:pt idx="110">
                  <c:v>1.2842758774313208</c:v>
                </c:pt>
                <c:pt idx="111">
                  <c:v>0</c:v>
                </c:pt>
                <c:pt idx="112">
                  <c:v>0</c:v>
                </c:pt>
                <c:pt idx="113">
                  <c:v>1.7826097312954092</c:v>
                </c:pt>
                <c:pt idx="114">
                  <c:v>0</c:v>
                </c:pt>
                <c:pt idx="115">
                  <c:v>0</c:v>
                </c:pt>
                <c:pt idx="116">
                  <c:v>0.81088635770855144</c:v>
                </c:pt>
                <c:pt idx="117">
                  <c:v>0</c:v>
                </c:pt>
                <c:pt idx="118">
                  <c:v>0</c:v>
                </c:pt>
                <c:pt idx="119">
                  <c:v>1.2353272433351616</c:v>
                </c:pt>
                <c:pt idx="120">
                  <c:v>0</c:v>
                </c:pt>
                <c:pt idx="121">
                  <c:v>0</c:v>
                </c:pt>
                <c:pt idx="122">
                  <c:v>1.6128942684040974</c:v>
                </c:pt>
                <c:pt idx="123">
                  <c:v>0</c:v>
                </c:pt>
                <c:pt idx="124">
                  <c:v>0</c:v>
                </c:pt>
                <c:pt idx="125">
                  <c:v>0.49052205850103064</c:v>
                </c:pt>
                <c:pt idx="126">
                  <c:v>0</c:v>
                </c:pt>
                <c:pt idx="127">
                  <c:v>0</c:v>
                </c:pt>
                <c:pt idx="128">
                  <c:v>1.0623670283671092</c:v>
                </c:pt>
                <c:pt idx="129">
                  <c:v>0</c:v>
                </c:pt>
                <c:pt idx="130">
                  <c:v>0</c:v>
                </c:pt>
                <c:pt idx="131">
                  <c:v>1.4018163280614291</c:v>
                </c:pt>
                <c:pt idx="132">
                  <c:v>0</c:v>
                </c:pt>
                <c:pt idx="133">
                  <c:v>0</c:v>
                </c:pt>
                <c:pt idx="134">
                  <c:v>0.12508278785051596</c:v>
                </c:pt>
                <c:pt idx="135">
                  <c:v>0</c:v>
                </c:pt>
                <c:pt idx="136">
                  <c:v>0</c:v>
                </c:pt>
                <c:pt idx="137">
                  <c:v>0.16193993621904615</c:v>
                </c:pt>
                <c:pt idx="138">
                  <c:v>0</c:v>
                </c:pt>
                <c:pt idx="139">
                  <c:v>0</c:v>
                </c:pt>
                <c:pt idx="140">
                  <c:v>0.28203836610313937</c:v>
                </c:pt>
                <c:pt idx="141">
                  <c:v>0</c:v>
                </c:pt>
                <c:pt idx="142">
                  <c:v>0</c:v>
                </c:pt>
                <c:pt idx="143">
                  <c:v>0.30343108260782758</c:v>
                </c:pt>
                <c:pt idx="144">
                  <c:v>0</c:v>
                </c:pt>
                <c:pt idx="145">
                  <c:v>0</c:v>
                </c:pt>
                <c:pt idx="146">
                  <c:v>0.18533275379378489</c:v>
                </c:pt>
                <c:pt idx="147">
                  <c:v>0</c:v>
                </c:pt>
                <c:pt idx="148">
                  <c:v>0</c:v>
                </c:pt>
                <c:pt idx="149">
                  <c:v>0.20506623765613829</c:v>
                </c:pt>
                <c:pt idx="150">
                  <c:v>0</c:v>
                </c:pt>
                <c:pt idx="151">
                  <c:v>0</c:v>
                </c:pt>
                <c:pt idx="152">
                  <c:v>0.44180417906342101</c:v>
                </c:pt>
                <c:pt idx="153">
                  <c:v>0</c:v>
                </c:pt>
                <c:pt idx="154">
                  <c:v>0</c:v>
                </c:pt>
                <c:pt idx="155">
                  <c:v>9.0333196347434502E-2</c:v>
                </c:pt>
                <c:pt idx="156">
                  <c:v>0</c:v>
                </c:pt>
                <c:pt idx="157">
                  <c:v>0</c:v>
                </c:pt>
                <c:pt idx="158">
                  <c:v>0.94627705711865173</c:v>
                </c:pt>
                <c:pt idx="159">
                  <c:v>0</c:v>
                </c:pt>
                <c:pt idx="160">
                  <c:v>0</c:v>
                </c:pt>
                <c:pt idx="161">
                  <c:v>1.2832224912346846</c:v>
                </c:pt>
                <c:pt idx="162">
                  <c:v>0</c:v>
                </c:pt>
                <c:pt idx="163">
                  <c:v>0</c:v>
                </c:pt>
                <c:pt idx="164">
                  <c:v>0.59985438433965566</c:v>
                </c:pt>
                <c:pt idx="165">
                  <c:v>0</c:v>
                </c:pt>
                <c:pt idx="166">
                  <c:v>0</c:v>
                </c:pt>
                <c:pt idx="167">
                  <c:v>0.96479801971802692</c:v>
                </c:pt>
                <c:pt idx="168">
                  <c:v>0</c:v>
                </c:pt>
                <c:pt idx="169">
                  <c:v>0</c:v>
                </c:pt>
                <c:pt idx="170">
                  <c:v>0.49481208278047828</c:v>
                </c:pt>
                <c:pt idx="171">
                  <c:v>0</c:v>
                </c:pt>
                <c:pt idx="172">
                  <c:v>0</c:v>
                </c:pt>
                <c:pt idx="173">
                  <c:v>0.35994811766505613</c:v>
                </c:pt>
                <c:pt idx="174">
                  <c:v>0</c:v>
                </c:pt>
                <c:pt idx="175">
                  <c:v>0</c:v>
                </c:pt>
                <c:pt idx="176">
                  <c:v>0.3494001852623484</c:v>
                </c:pt>
                <c:pt idx="177">
                  <c:v>0</c:v>
                </c:pt>
                <c:pt idx="178">
                  <c:v>0</c:v>
                </c:pt>
                <c:pt idx="179">
                  <c:v>0.90043101994549635</c:v>
                </c:pt>
                <c:pt idx="180">
                  <c:v>0</c:v>
                </c:pt>
                <c:pt idx="181">
                  <c:v>0</c:v>
                </c:pt>
                <c:pt idx="182">
                  <c:v>1.2208231767547064</c:v>
                </c:pt>
                <c:pt idx="183">
                  <c:v>0</c:v>
                </c:pt>
                <c:pt idx="184">
                  <c:v>0</c:v>
                </c:pt>
                <c:pt idx="185">
                  <c:v>0.33015292901013027</c:v>
                </c:pt>
                <c:pt idx="186">
                  <c:v>0</c:v>
                </c:pt>
                <c:pt idx="187">
                  <c:v>0</c:v>
                </c:pt>
                <c:pt idx="188">
                  <c:v>0.81201336771556065</c:v>
                </c:pt>
                <c:pt idx="189">
                  <c:v>0</c:v>
                </c:pt>
                <c:pt idx="190">
                  <c:v>0</c:v>
                </c:pt>
                <c:pt idx="191">
                  <c:v>0.58164540810753684</c:v>
                </c:pt>
                <c:pt idx="192">
                  <c:v>0</c:v>
                </c:pt>
                <c:pt idx="193">
                  <c:v>0</c:v>
                </c:pt>
                <c:pt idx="194">
                  <c:v>1.6277054553802845</c:v>
                </c:pt>
                <c:pt idx="195">
                  <c:v>0</c:v>
                </c:pt>
                <c:pt idx="196">
                  <c:v>0</c:v>
                </c:pt>
                <c:pt idx="197">
                  <c:v>0.2706782509885709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AA-4E2D-B36A-A6D49FC25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557536"/>
        <c:axId val="554575840"/>
      </c:scatterChart>
      <c:valAx>
        <c:axId val="149819396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stock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valAx>
        <c:axId val="554575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recruits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557536"/>
        <c:crosses val="max"/>
        <c:crossBetween val="midCat"/>
      </c:valAx>
      <c:valAx>
        <c:axId val="55455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457584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Unfished cohort biomass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1227034120735"/>
          <c:y val="0.29208333333333336"/>
          <c:w val="0.8123217410323709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'invasion BH'!$F$9</c:f>
              <c:strCache>
                <c:ptCount val="1"/>
                <c:pt idx="0">
                  <c:v>BPRo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'invasion BH'!$G$1:$Z$1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'invasion BH'!$G$9:$Z$9</c:f>
              <c:numCache>
                <c:formatCode>General</c:formatCode>
                <c:ptCount val="20"/>
                <c:pt idx="0">
                  <c:v>1.0823077182670957E-2</c:v>
                </c:pt>
                <c:pt idx="1">
                  <c:v>1.8918391314629603E-2</c:v>
                </c:pt>
                <c:pt idx="2">
                  <c:v>2.246215234256474E-2</c:v>
                </c:pt>
                <c:pt idx="3">
                  <c:v>2.2308780695967527E-2</c:v>
                </c:pt>
                <c:pt idx="4">
                  <c:v>2.0069893786456478E-2</c:v>
                </c:pt>
                <c:pt idx="5">
                  <c:v>1.6985626388390462E-2</c:v>
                </c:pt>
                <c:pt idx="6">
                  <c:v>1.3806423188995018E-2</c:v>
                </c:pt>
                <c:pt idx="7">
                  <c:v>1.0913368713064229E-2</c:v>
                </c:pt>
                <c:pt idx="8">
                  <c:v>8.4565640613074484E-3</c:v>
                </c:pt>
                <c:pt idx="9">
                  <c:v>6.4584704648360629E-3</c:v>
                </c:pt>
                <c:pt idx="10">
                  <c:v>4.8797706213664247E-3</c:v>
                </c:pt>
                <c:pt idx="11">
                  <c:v>3.6573921377151646E-3</c:v>
                </c:pt>
                <c:pt idx="12">
                  <c:v>2.7245721288356468E-3</c:v>
                </c:pt>
                <c:pt idx="13">
                  <c:v>2.0202763352138446E-3</c:v>
                </c:pt>
                <c:pt idx="14">
                  <c:v>1.4927308335025988E-3</c:v>
                </c:pt>
                <c:pt idx="15">
                  <c:v>1.0999362971322948E-3</c:v>
                </c:pt>
                <c:pt idx="16">
                  <c:v>8.0879873247087226E-4</c:v>
                </c:pt>
                <c:pt idx="17">
                  <c:v>5.937559487636737E-4</c:v>
                </c:pt>
                <c:pt idx="18">
                  <c:v>4.3534096152343681E-4</c:v>
                </c:pt>
                <c:pt idx="19">
                  <c:v>1.1734710272047167E-3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65-49D7-9FAA-8F900ABAD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5"/>
        <c:axId val="2025178079"/>
      </c:scatterChart>
      <c:valAx>
        <c:axId val="12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Cohort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78079"/>
        <c:crosses val="autoZero"/>
        <c:crossBetween val="midCat"/>
      </c:valAx>
      <c:valAx>
        <c:axId val="20251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Biomass per recruit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(a)</a:t>
            </a:r>
          </a:p>
        </c:rich>
      </c:tx>
      <c:layout>
        <c:manualLayout>
          <c:xMode val="edge"/>
          <c:yMode val="edge"/>
          <c:x val="7.5763791558140822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7299014093827"/>
          <c:y val="0.1526162875473899"/>
          <c:w val="0.80319792913586341"/>
          <c:h val="0.64181284631087787"/>
        </c:manualLayout>
      </c:layout>
      <c:scatterChart>
        <c:scatterStyle val="lineMarker"/>
        <c:varyColors val="0"/>
        <c:ser>
          <c:idx val="1"/>
          <c:order val="0"/>
          <c:tx>
            <c:strRef>
              <c:f>'invasion BH'!$AV$11</c:f>
              <c:strCache>
                <c:ptCount val="1"/>
                <c:pt idx="0">
                  <c:v>CR=10, I=1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BH'!$AV$12:$AV$211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1.0119474741956158E-2</c:v>
                </c:pt>
                <c:pt idx="2">
                  <c:v>9.329730300700341E-3</c:v>
                </c:pt>
                <c:pt idx="3">
                  <c:v>1.9397520613990062E-2</c:v>
                </c:pt>
                <c:pt idx="4">
                  <c:v>2.4702340467532741E-2</c:v>
                </c:pt>
                <c:pt idx="5">
                  <c:v>3.9870134830783256E-2</c:v>
                </c:pt>
                <c:pt idx="6">
                  <c:v>4.2270993846673398E-2</c:v>
                </c:pt>
                <c:pt idx="7">
                  <c:v>7.4603032751883638E-2</c:v>
                </c:pt>
                <c:pt idx="8">
                  <c:v>0.11324987858583832</c:v>
                </c:pt>
                <c:pt idx="9">
                  <c:v>0.11165019866787321</c:v>
                </c:pt>
                <c:pt idx="10">
                  <c:v>0.18558786089363152</c:v>
                </c:pt>
                <c:pt idx="11">
                  <c:v>0.16864925377807335</c:v>
                </c:pt>
                <c:pt idx="12">
                  <c:v>0.38006106613191404</c:v>
                </c:pt>
                <c:pt idx="13">
                  <c:v>0.39371138890057761</c:v>
                </c:pt>
                <c:pt idx="14">
                  <c:v>0.38425929264026659</c:v>
                </c:pt>
                <c:pt idx="15">
                  <c:v>0.36665925503675845</c:v>
                </c:pt>
                <c:pt idx="16">
                  <c:v>0.36006229026267272</c:v>
                </c:pt>
                <c:pt idx="17">
                  <c:v>0.42693860063745087</c:v>
                </c:pt>
                <c:pt idx="18">
                  <c:v>0.39784071323348874</c:v>
                </c:pt>
                <c:pt idx="19">
                  <c:v>0.63733217270467712</c:v>
                </c:pt>
                <c:pt idx="20">
                  <c:v>0.52669072665502525</c:v>
                </c:pt>
                <c:pt idx="21">
                  <c:v>0.54179799836348241</c:v>
                </c:pt>
                <c:pt idx="22">
                  <c:v>0.50608500373962528</c:v>
                </c:pt>
                <c:pt idx="23">
                  <c:v>0.49812302441299999</c:v>
                </c:pt>
                <c:pt idx="24">
                  <c:v>0.43837611290251205</c:v>
                </c:pt>
                <c:pt idx="25">
                  <c:v>0.37267800051337474</c:v>
                </c:pt>
                <c:pt idx="26">
                  <c:v>0.39922207341173543</c:v>
                </c:pt>
                <c:pt idx="27">
                  <c:v>0.49425751793518191</c:v>
                </c:pt>
                <c:pt idx="28">
                  <c:v>0.45267000145186082</c:v>
                </c:pt>
                <c:pt idx="29">
                  <c:v>0.69155476126914939</c:v>
                </c:pt>
                <c:pt idx="30">
                  <c:v>0.80373013215506117</c:v>
                </c:pt>
                <c:pt idx="31">
                  <c:v>0.77988559902030419</c:v>
                </c:pt>
                <c:pt idx="32">
                  <c:v>0.69915542055909763</c:v>
                </c:pt>
                <c:pt idx="33">
                  <c:v>0.72662934060549178</c:v>
                </c:pt>
                <c:pt idx="34">
                  <c:v>0.6596742013202227</c:v>
                </c:pt>
                <c:pt idx="35">
                  <c:v>0.55792603184607892</c:v>
                </c:pt>
                <c:pt idx="36">
                  <c:v>0.51896036885697117</c:v>
                </c:pt>
                <c:pt idx="37">
                  <c:v>0.4410933765113772</c:v>
                </c:pt>
                <c:pt idx="38">
                  <c:v>0.46759363618184102</c:v>
                </c:pt>
                <c:pt idx="39">
                  <c:v>0.4321257209221222</c:v>
                </c:pt>
                <c:pt idx="40">
                  <c:v>0.37207547898564314</c:v>
                </c:pt>
                <c:pt idx="41">
                  <c:v>0.37570814894772164</c:v>
                </c:pt>
                <c:pt idx="42">
                  <c:v>0.45577588300674948</c:v>
                </c:pt>
                <c:pt idx="43">
                  <c:v>0.5024007211854048</c:v>
                </c:pt>
                <c:pt idx="44">
                  <c:v>0.58237981960640262</c:v>
                </c:pt>
                <c:pt idx="45">
                  <c:v>0.58960008849947776</c:v>
                </c:pt>
                <c:pt idx="46">
                  <c:v>0.67150508982772572</c:v>
                </c:pt>
                <c:pt idx="47">
                  <c:v>0.62469147751431731</c:v>
                </c:pt>
                <c:pt idx="48">
                  <c:v>0.57132695153045576</c:v>
                </c:pt>
                <c:pt idx="49">
                  <c:v>0.50392723184801391</c:v>
                </c:pt>
                <c:pt idx="50">
                  <c:v>0.6347869757770872</c:v>
                </c:pt>
                <c:pt idx="51">
                  <c:v>0.58958836418437055</c:v>
                </c:pt>
                <c:pt idx="52">
                  <c:v>0.50395036649613301</c:v>
                </c:pt>
                <c:pt idx="53">
                  <c:v>0.48039170449625712</c:v>
                </c:pt>
                <c:pt idx="54">
                  <c:v>0.54560036105033693</c:v>
                </c:pt>
                <c:pt idx="55">
                  <c:v>0.44330576592955989</c:v>
                </c:pt>
                <c:pt idx="56">
                  <c:v>0.58238585157507949</c:v>
                </c:pt>
                <c:pt idx="57">
                  <c:v>0.47973934842370691</c:v>
                </c:pt>
                <c:pt idx="58">
                  <c:v>0.69200892327461472</c:v>
                </c:pt>
                <c:pt idx="59">
                  <c:v>0.61362228615187187</c:v>
                </c:pt>
                <c:pt idx="60">
                  <c:v>0.83657054181057267</c:v>
                </c:pt>
                <c:pt idx="61">
                  <c:v>0.85573650239159083</c:v>
                </c:pt>
                <c:pt idx="62">
                  <c:v>1.4373704998114281</c:v>
                </c:pt>
                <c:pt idx="63">
                  <c:v>1.1857390467858713</c:v>
                </c:pt>
                <c:pt idx="64">
                  <c:v>1.2264479563176425</c:v>
                </c:pt>
                <c:pt idx="65">
                  <c:v>1.1967363310707888</c:v>
                </c:pt>
                <c:pt idx="66">
                  <c:v>1.000910330447184</c:v>
                </c:pt>
                <c:pt idx="67">
                  <c:v>0.8185357809810202</c:v>
                </c:pt>
                <c:pt idx="68">
                  <c:v>0.76257522675613965</c:v>
                </c:pt>
                <c:pt idx="69">
                  <c:v>0.65646020956315088</c:v>
                </c:pt>
                <c:pt idx="70">
                  <c:v>0.55656869731048575</c:v>
                </c:pt>
                <c:pt idx="71">
                  <c:v>0.5528075017103441</c:v>
                </c:pt>
                <c:pt idx="72">
                  <c:v>0.49248414809570795</c:v>
                </c:pt>
                <c:pt idx="73">
                  <c:v>0.48248127791704765</c:v>
                </c:pt>
                <c:pt idx="74">
                  <c:v>0.53860996684819884</c:v>
                </c:pt>
                <c:pt idx="75">
                  <c:v>0.5305771024496202</c:v>
                </c:pt>
                <c:pt idx="76">
                  <c:v>0.46456818734208122</c:v>
                </c:pt>
                <c:pt idx="77">
                  <c:v>0.49019805372951558</c:v>
                </c:pt>
                <c:pt idx="78">
                  <c:v>0.48476925214133842</c:v>
                </c:pt>
                <c:pt idx="79">
                  <c:v>0.46480195906262217</c:v>
                </c:pt>
                <c:pt idx="80">
                  <c:v>0.64311377267459302</c:v>
                </c:pt>
                <c:pt idx="81">
                  <c:v>0.55816227637410165</c:v>
                </c:pt>
                <c:pt idx="82">
                  <c:v>0.53275488763607215</c:v>
                </c:pt>
                <c:pt idx="83">
                  <c:v>0.55057778535793067</c:v>
                </c:pt>
                <c:pt idx="84">
                  <c:v>0.47812804048287838</c:v>
                </c:pt>
                <c:pt idx="85">
                  <c:v>0.42989189467060268</c:v>
                </c:pt>
                <c:pt idx="86">
                  <c:v>0.48761091267828588</c:v>
                </c:pt>
                <c:pt idx="87">
                  <c:v>0.56652949598249702</c:v>
                </c:pt>
                <c:pt idx="88">
                  <c:v>0.55427610320755416</c:v>
                </c:pt>
                <c:pt idx="89">
                  <c:v>0.55793274441799823</c:v>
                </c:pt>
                <c:pt idx="90">
                  <c:v>0.52077588491622184</c:v>
                </c:pt>
                <c:pt idx="91">
                  <c:v>0.60792361917741444</c:v>
                </c:pt>
                <c:pt idx="92">
                  <c:v>0.51709019808730594</c:v>
                </c:pt>
                <c:pt idx="93">
                  <c:v>0.64455978423543014</c:v>
                </c:pt>
                <c:pt idx="94">
                  <c:v>0.94770877728717562</c:v>
                </c:pt>
                <c:pt idx="95">
                  <c:v>1.1476498445731593</c:v>
                </c:pt>
                <c:pt idx="96">
                  <c:v>1.1031136694904864</c:v>
                </c:pt>
                <c:pt idx="97">
                  <c:v>1.0072136567739913</c:v>
                </c:pt>
                <c:pt idx="98">
                  <c:v>0.89446217080067747</c:v>
                </c:pt>
                <c:pt idx="99">
                  <c:v>0.92795150711423391</c:v>
                </c:pt>
                <c:pt idx="100">
                  <c:v>0.85508619957438314</c:v>
                </c:pt>
                <c:pt idx="101">
                  <c:v>1.0138871982180713</c:v>
                </c:pt>
                <c:pt idx="102">
                  <c:v>0.8700934729437183</c:v>
                </c:pt>
                <c:pt idx="103">
                  <c:v>0.87444044228700901</c:v>
                </c:pt>
                <c:pt idx="104">
                  <c:v>0.80485161277096751</c:v>
                </c:pt>
                <c:pt idx="105">
                  <c:v>0.7345632152359477</c:v>
                </c:pt>
                <c:pt idx="106">
                  <c:v>0.67013119466258186</c:v>
                </c:pt>
                <c:pt idx="107">
                  <c:v>0.70017992754121305</c:v>
                </c:pt>
                <c:pt idx="108">
                  <c:v>0.83927764063331378</c:v>
                </c:pt>
                <c:pt idx="109">
                  <c:v>0.75589055113050563</c:v>
                </c:pt>
                <c:pt idx="110">
                  <c:v>0.75952487164463556</c:v>
                </c:pt>
                <c:pt idx="111">
                  <c:v>0.68091020013870351</c:v>
                </c:pt>
                <c:pt idx="112">
                  <c:v>0.73396462993692735</c:v>
                </c:pt>
                <c:pt idx="113">
                  <c:v>0.73047687792146898</c:v>
                </c:pt>
                <c:pt idx="114">
                  <c:v>0.60624111932047753</c:v>
                </c:pt>
                <c:pt idx="115">
                  <c:v>0.67284204508226175</c:v>
                </c:pt>
                <c:pt idx="116">
                  <c:v>0.60644854608969012</c:v>
                </c:pt>
                <c:pt idx="117">
                  <c:v>0.71224672485573004</c:v>
                </c:pt>
                <c:pt idx="118">
                  <c:v>0.57660863250605954</c:v>
                </c:pt>
                <c:pt idx="119">
                  <c:v>0.60217387690825164</c:v>
                </c:pt>
                <c:pt idx="120">
                  <c:v>0.5859144446466571</c:v>
                </c:pt>
                <c:pt idx="121">
                  <c:v>0.73643031359026845</c:v>
                </c:pt>
                <c:pt idx="122">
                  <c:v>0.7397388741567279</c:v>
                </c:pt>
                <c:pt idx="123">
                  <c:v>0.75212608714176066</c:v>
                </c:pt>
                <c:pt idx="124">
                  <c:v>0.7367870125115118</c:v>
                </c:pt>
                <c:pt idx="125">
                  <c:v>0.65727650011939309</c:v>
                </c:pt>
                <c:pt idx="126">
                  <c:v>0.58649439692935301</c:v>
                </c:pt>
                <c:pt idx="127">
                  <c:v>0.5466107022134461</c:v>
                </c:pt>
                <c:pt idx="128">
                  <c:v>0.52725795562273892</c:v>
                </c:pt>
                <c:pt idx="129">
                  <c:v>0.52461652396337888</c:v>
                </c:pt>
                <c:pt idx="130">
                  <c:v>0.46285031446223673</c:v>
                </c:pt>
                <c:pt idx="131">
                  <c:v>0.53046897984245811</c:v>
                </c:pt>
                <c:pt idx="132">
                  <c:v>0.58832763841161229</c:v>
                </c:pt>
                <c:pt idx="133">
                  <c:v>0.52569962266704595</c:v>
                </c:pt>
                <c:pt idx="134">
                  <c:v>0.45876833110178994</c:v>
                </c:pt>
                <c:pt idx="135">
                  <c:v>0.47167579543147203</c:v>
                </c:pt>
                <c:pt idx="136">
                  <c:v>0.38773614136119638</c:v>
                </c:pt>
                <c:pt idx="137">
                  <c:v>0.32349777706356836</c:v>
                </c:pt>
                <c:pt idx="138">
                  <c:v>0.32385602832186261</c:v>
                </c:pt>
                <c:pt idx="139">
                  <c:v>0.28042981702374647</c:v>
                </c:pt>
                <c:pt idx="140">
                  <c:v>0.26021699820788474</c:v>
                </c:pt>
                <c:pt idx="141">
                  <c:v>0.33872412798970175</c:v>
                </c:pt>
                <c:pt idx="142">
                  <c:v>0.382011581942649</c:v>
                </c:pt>
                <c:pt idx="143">
                  <c:v>0.36711728040141689</c:v>
                </c:pt>
                <c:pt idx="144">
                  <c:v>0.34261804438437454</c:v>
                </c:pt>
                <c:pt idx="145">
                  <c:v>0.66442141638951235</c:v>
                </c:pt>
                <c:pt idx="146">
                  <c:v>0.54715981650126044</c:v>
                </c:pt>
                <c:pt idx="147">
                  <c:v>0.5751981661858302</c:v>
                </c:pt>
                <c:pt idx="148">
                  <c:v>0.52859434800521632</c:v>
                </c:pt>
                <c:pt idx="149">
                  <c:v>0.4761757295076664</c:v>
                </c:pt>
                <c:pt idx="150">
                  <c:v>0.51055977552130849</c:v>
                </c:pt>
                <c:pt idx="151">
                  <c:v>0.5046197696920639</c:v>
                </c:pt>
                <c:pt idx="152">
                  <c:v>0.50802105644271323</c:v>
                </c:pt>
                <c:pt idx="153">
                  <c:v>0.43775905067142823</c:v>
                </c:pt>
                <c:pt idx="154">
                  <c:v>0.38944755977369322</c:v>
                </c:pt>
                <c:pt idx="155">
                  <c:v>0.33109284118464682</c:v>
                </c:pt>
                <c:pt idx="156">
                  <c:v>0.2994270736656785</c:v>
                </c:pt>
                <c:pt idx="157">
                  <c:v>0.31641154822305206</c:v>
                </c:pt>
                <c:pt idx="158">
                  <c:v>0.43090589731172352</c:v>
                </c:pt>
                <c:pt idx="159">
                  <c:v>0.43323255918328785</c:v>
                </c:pt>
                <c:pt idx="160">
                  <c:v>0.55118237073048792</c:v>
                </c:pt>
                <c:pt idx="161">
                  <c:v>0.67140382988010072</c:v>
                </c:pt>
                <c:pt idx="162">
                  <c:v>0.64096206311142023</c:v>
                </c:pt>
                <c:pt idx="163">
                  <c:v>0.60816577588052889</c:v>
                </c:pt>
                <c:pt idx="164">
                  <c:v>0.57844313166105643</c:v>
                </c:pt>
                <c:pt idx="165">
                  <c:v>0.59356797923950866</c:v>
                </c:pt>
                <c:pt idx="166">
                  <c:v>0.61649221011077437</c:v>
                </c:pt>
                <c:pt idx="167">
                  <c:v>0.5984577834268241</c:v>
                </c:pt>
                <c:pt idx="168">
                  <c:v>0.67580393632515279</c:v>
                </c:pt>
                <c:pt idx="169">
                  <c:v>0.57613122269262318</c:v>
                </c:pt>
                <c:pt idx="170">
                  <c:v>0.54185607552940895</c:v>
                </c:pt>
                <c:pt idx="171">
                  <c:v>0.59610653706463956</c:v>
                </c:pt>
                <c:pt idx="172">
                  <c:v>0.48739813137931759</c:v>
                </c:pt>
                <c:pt idx="173">
                  <c:v>0.4404353942169757</c:v>
                </c:pt>
                <c:pt idx="174">
                  <c:v>0.57905083897839582</c:v>
                </c:pt>
                <c:pt idx="175">
                  <c:v>0.56818105538540853</c:v>
                </c:pt>
                <c:pt idx="176">
                  <c:v>0.51723334058141579</c:v>
                </c:pt>
                <c:pt idx="177">
                  <c:v>0.52116269594129117</c:v>
                </c:pt>
                <c:pt idx="178">
                  <c:v>0.45553916278336265</c:v>
                </c:pt>
                <c:pt idx="179">
                  <c:v>0.49840051959768777</c:v>
                </c:pt>
                <c:pt idx="180">
                  <c:v>0.43078595751864379</c:v>
                </c:pt>
                <c:pt idx="181">
                  <c:v>0.4874648158880836</c:v>
                </c:pt>
                <c:pt idx="182">
                  <c:v>0.55880060987763025</c:v>
                </c:pt>
                <c:pt idx="183">
                  <c:v>0.5389314313028255</c:v>
                </c:pt>
                <c:pt idx="184">
                  <c:v>0.62580028693211676</c:v>
                </c:pt>
                <c:pt idx="185">
                  <c:v>0.55110979675042226</c:v>
                </c:pt>
                <c:pt idx="186">
                  <c:v>0.49857931480602102</c:v>
                </c:pt>
                <c:pt idx="187">
                  <c:v>0.45124411131150749</c:v>
                </c:pt>
                <c:pt idx="188">
                  <c:v>0.44361042185863148</c:v>
                </c:pt>
                <c:pt idx="189">
                  <c:v>0.35632564094150754</c:v>
                </c:pt>
                <c:pt idx="190">
                  <c:v>0.3148752699939899</c:v>
                </c:pt>
                <c:pt idx="191">
                  <c:v>0.31863608318472636</c:v>
                </c:pt>
                <c:pt idx="192">
                  <c:v>0.28671555495848966</c:v>
                </c:pt>
                <c:pt idx="193">
                  <c:v>0.36930615352462454</c:v>
                </c:pt>
                <c:pt idx="194">
                  <c:v>0.4813597609496898</c:v>
                </c:pt>
                <c:pt idx="195">
                  <c:v>0.51750577836014244</c:v>
                </c:pt>
                <c:pt idx="196">
                  <c:v>0.59238903068279225</c:v>
                </c:pt>
                <c:pt idx="197">
                  <c:v>0.53055713354769463</c:v>
                </c:pt>
                <c:pt idx="198">
                  <c:v>0.5818438058585812</c:v>
                </c:pt>
                <c:pt idx="199">
                  <c:v>0.65164690442842632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9C-4214-ACE9-7388992B97E9}"/>
            </c:ext>
          </c:extLst>
        </c:ser>
        <c:ser>
          <c:idx val="2"/>
          <c:order val="1"/>
          <c:tx>
            <c:strRef>
              <c:f>'invasion BH'!$AW$11</c:f>
              <c:strCache>
                <c:ptCount val="1"/>
                <c:pt idx="0">
                  <c:v>CR=10,I=3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BH'!$AW$12:$AW$211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1.8257789326547637E-3</c:v>
                </c:pt>
                <c:pt idx="3">
                  <c:v>1.4700050601620883E-3</c:v>
                </c:pt>
                <c:pt idx="4">
                  <c:v>1.2294952980104858E-3</c:v>
                </c:pt>
                <c:pt idx="5">
                  <c:v>4.5193521423484879E-3</c:v>
                </c:pt>
                <c:pt idx="6">
                  <c:v>3.382346307559582E-3</c:v>
                </c:pt>
                <c:pt idx="7">
                  <c:v>3.226016762497418E-3</c:v>
                </c:pt>
                <c:pt idx="8">
                  <c:v>9.7841930427545656E-3</c:v>
                </c:pt>
                <c:pt idx="9">
                  <c:v>7.4846037301737074E-3</c:v>
                </c:pt>
                <c:pt idx="10">
                  <c:v>6.9590474803674978E-3</c:v>
                </c:pt>
                <c:pt idx="11">
                  <c:v>9.1253991913624079E-3</c:v>
                </c:pt>
                <c:pt idx="12">
                  <c:v>7.1336392214093108E-3</c:v>
                </c:pt>
                <c:pt idx="13">
                  <c:v>5.8628720289314422E-3</c:v>
                </c:pt>
                <c:pt idx="14">
                  <c:v>1.1409140007198068E-2</c:v>
                </c:pt>
                <c:pt idx="15">
                  <c:v>8.5705221129967583E-3</c:v>
                </c:pt>
                <c:pt idx="16">
                  <c:v>7.6816458485612412E-3</c:v>
                </c:pt>
                <c:pt idx="17">
                  <c:v>3.1295932771465758E-2</c:v>
                </c:pt>
                <c:pt idx="18">
                  <c:v>2.366757766153756E-2</c:v>
                </c:pt>
                <c:pt idx="19">
                  <c:v>2.2608431551975335E-2</c:v>
                </c:pt>
                <c:pt idx="20">
                  <c:v>2.5515832686395463E-2</c:v>
                </c:pt>
                <c:pt idx="21">
                  <c:v>2.0279401691401772E-2</c:v>
                </c:pt>
                <c:pt idx="22">
                  <c:v>1.5987333399571389E-2</c:v>
                </c:pt>
                <c:pt idx="23">
                  <c:v>4.5999839543824736E-2</c:v>
                </c:pt>
                <c:pt idx="24">
                  <c:v>3.4251259855782049E-2</c:v>
                </c:pt>
                <c:pt idx="25">
                  <c:v>3.2173508779381542E-2</c:v>
                </c:pt>
                <c:pt idx="26">
                  <c:v>7.0900008469110307E-2</c:v>
                </c:pt>
                <c:pt idx="27">
                  <c:v>5.4614135469271484E-2</c:v>
                </c:pt>
                <c:pt idx="28">
                  <c:v>4.9066977061204206E-2</c:v>
                </c:pt>
                <c:pt idx="29">
                  <c:v>0.21464551354363554</c:v>
                </c:pt>
                <c:pt idx="30">
                  <c:v>0.16206510596074017</c:v>
                </c:pt>
                <c:pt idx="31">
                  <c:v>0.15552969550715287</c:v>
                </c:pt>
                <c:pt idx="32">
                  <c:v>0.15800324522602388</c:v>
                </c:pt>
                <c:pt idx="33">
                  <c:v>0.12662179260414061</c:v>
                </c:pt>
                <c:pt idx="34">
                  <c:v>9.6720617152162139E-2</c:v>
                </c:pt>
                <c:pt idx="35">
                  <c:v>0.1032372078501604</c:v>
                </c:pt>
                <c:pt idx="36">
                  <c:v>7.5387556914207218E-2</c:v>
                </c:pt>
                <c:pt idx="37">
                  <c:v>6.0955665503922264E-2</c:v>
                </c:pt>
                <c:pt idx="38">
                  <c:v>0.13773063405951716</c:v>
                </c:pt>
                <c:pt idx="39">
                  <c:v>0.1036694774913778</c:v>
                </c:pt>
                <c:pt idx="40">
                  <c:v>9.4739668216575493E-2</c:v>
                </c:pt>
                <c:pt idx="41">
                  <c:v>0.13469143763476779</c:v>
                </c:pt>
                <c:pt idx="42">
                  <c:v>0.10471441979752462</c:v>
                </c:pt>
                <c:pt idx="43">
                  <c:v>8.7805061721410449E-2</c:v>
                </c:pt>
                <c:pt idx="44">
                  <c:v>0.20446274555736843</c:v>
                </c:pt>
                <c:pt idx="45">
                  <c:v>0.15404880434013041</c:v>
                </c:pt>
                <c:pt idx="46">
                  <c:v>0.14089086432584841</c:v>
                </c:pt>
                <c:pt idx="47">
                  <c:v>0.18340730412660927</c:v>
                </c:pt>
                <c:pt idx="48">
                  <c:v>0.14308237007950331</c:v>
                </c:pt>
                <c:pt idx="49">
                  <c:v>0.11765234089066452</c:v>
                </c:pt>
                <c:pt idx="50">
                  <c:v>0.29072180777354578</c:v>
                </c:pt>
                <c:pt idx="51">
                  <c:v>0.21818662997706273</c:v>
                </c:pt>
                <c:pt idx="52">
                  <c:v>0.20122053075703056</c:v>
                </c:pt>
                <c:pt idx="53">
                  <c:v>0.22347831552108177</c:v>
                </c:pt>
                <c:pt idx="54">
                  <c:v>0.17615935328653759</c:v>
                </c:pt>
                <c:pt idx="55">
                  <c:v>0.13899425027888343</c:v>
                </c:pt>
                <c:pt idx="56">
                  <c:v>0.30081714326542958</c:v>
                </c:pt>
                <c:pt idx="57">
                  <c:v>0.22397722140343651</c:v>
                </c:pt>
                <c:pt idx="58">
                  <c:v>0.20445892917276193</c:v>
                </c:pt>
                <c:pt idx="59">
                  <c:v>0.23662000251052268</c:v>
                </c:pt>
                <c:pt idx="60">
                  <c:v>0.18578347823957425</c:v>
                </c:pt>
                <c:pt idx="61">
                  <c:v>0.14844964661594098</c:v>
                </c:pt>
                <c:pt idx="62">
                  <c:v>0.75155392668182641</c:v>
                </c:pt>
                <c:pt idx="63">
                  <c:v>0.56123726063329127</c:v>
                </c:pt>
                <c:pt idx="64">
                  <c:v>0.54613400988027172</c:v>
                </c:pt>
                <c:pt idx="65">
                  <c:v>0.65567485892644872</c:v>
                </c:pt>
                <c:pt idx="66">
                  <c:v>0.52256995694644603</c:v>
                </c:pt>
                <c:pt idx="67">
                  <c:v>0.4176629085194451</c:v>
                </c:pt>
                <c:pt idx="68">
                  <c:v>0.44791135646955266</c:v>
                </c:pt>
                <c:pt idx="69">
                  <c:v>0.33345444391546797</c:v>
                </c:pt>
                <c:pt idx="70">
                  <c:v>0.26742544378716132</c:v>
                </c:pt>
                <c:pt idx="71">
                  <c:v>0.31809858744186625</c:v>
                </c:pt>
                <c:pt idx="72">
                  <c:v>0.23969942425804064</c:v>
                </c:pt>
                <c:pt idx="73">
                  <c:v>0.19704378873674305</c:v>
                </c:pt>
                <c:pt idx="74">
                  <c:v>0.30301285467353095</c:v>
                </c:pt>
                <c:pt idx="75">
                  <c:v>0.22907640372994206</c:v>
                </c:pt>
                <c:pt idx="76">
                  <c:v>0.19788968649364966</c:v>
                </c:pt>
                <c:pt idx="77">
                  <c:v>0.25874108337814727</c:v>
                </c:pt>
                <c:pt idx="78">
                  <c:v>0.19872913093347855</c:v>
                </c:pt>
                <c:pt idx="79">
                  <c:v>0.16501163962383122</c:v>
                </c:pt>
                <c:pt idx="80">
                  <c:v>0.37672811347814333</c:v>
                </c:pt>
                <c:pt idx="81">
                  <c:v>0.28370418574458572</c:v>
                </c:pt>
                <c:pt idx="82">
                  <c:v>0.25911168762276188</c:v>
                </c:pt>
                <c:pt idx="83">
                  <c:v>0.322878910370058</c:v>
                </c:pt>
                <c:pt idx="84">
                  <c:v>0.25230882023531181</c:v>
                </c:pt>
                <c:pt idx="85">
                  <c:v>0.2054065668367594</c:v>
                </c:pt>
                <c:pt idx="86">
                  <c:v>0.30148762557085773</c:v>
                </c:pt>
                <c:pt idx="87">
                  <c:v>0.22636585952397451</c:v>
                </c:pt>
                <c:pt idx="88">
                  <c:v>0.19421452345596529</c:v>
                </c:pt>
                <c:pt idx="89">
                  <c:v>0.2425478174496602</c:v>
                </c:pt>
                <c:pt idx="90">
                  <c:v>0.18628201151546447</c:v>
                </c:pt>
                <c:pt idx="91">
                  <c:v>0.15317283388498701</c:v>
                </c:pt>
                <c:pt idx="92">
                  <c:v>0.1590181237017235</c:v>
                </c:pt>
                <c:pt idx="93">
                  <c:v>0.12049561243207525</c:v>
                </c:pt>
                <c:pt idx="94">
                  <c:v>9.5231825384560057E-2</c:v>
                </c:pt>
                <c:pt idx="95">
                  <c:v>0.3997626163216515</c:v>
                </c:pt>
                <c:pt idx="96">
                  <c:v>0.29869280190614705</c:v>
                </c:pt>
                <c:pt idx="97">
                  <c:v>0.28792355030545352</c:v>
                </c:pt>
                <c:pt idx="98">
                  <c:v>0.29807883008833591</c:v>
                </c:pt>
                <c:pt idx="99">
                  <c:v>0.23928876635084015</c:v>
                </c:pt>
                <c:pt idx="100">
                  <c:v>0.18375302622031273</c:v>
                </c:pt>
                <c:pt idx="101">
                  <c:v>0.44351953070612937</c:v>
                </c:pt>
                <c:pt idx="102">
                  <c:v>0.32827886002306406</c:v>
                </c:pt>
                <c:pt idx="103">
                  <c:v>0.30420980229534311</c:v>
                </c:pt>
                <c:pt idx="104">
                  <c:v>0.3508631931822942</c:v>
                </c:pt>
                <c:pt idx="105">
                  <c:v>0.27692994063998855</c:v>
                </c:pt>
                <c:pt idx="106">
                  <c:v>0.22054997396425249</c:v>
                </c:pt>
                <c:pt idx="107">
                  <c:v>0.33140062748077864</c:v>
                </c:pt>
                <c:pt idx="108">
                  <c:v>0.24702830697472114</c:v>
                </c:pt>
                <c:pt idx="109">
                  <c:v>0.21361496374783448</c:v>
                </c:pt>
                <c:pt idx="110">
                  <c:v>0.2829915994168809</c:v>
                </c:pt>
                <c:pt idx="111">
                  <c:v>0.21767500476453083</c:v>
                </c:pt>
                <c:pt idx="112">
                  <c:v>0.18114309333615888</c:v>
                </c:pt>
                <c:pt idx="113">
                  <c:v>0.28950818380944771</c:v>
                </c:pt>
                <c:pt idx="114">
                  <c:v>0.21887163023718287</c:v>
                </c:pt>
                <c:pt idx="115">
                  <c:v>0.19005033789798909</c:v>
                </c:pt>
                <c:pt idx="116">
                  <c:v>0.22639411079238178</c:v>
                </c:pt>
                <c:pt idx="117">
                  <c:v>0.17458670815171398</c:v>
                </c:pt>
                <c:pt idx="118">
                  <c:v>0.14169053863873277</c:v>
                </c:pt>
                <c:pt idx="119">
                  <c:v>0.21312699583842803</c:v>
                </c:pt>
                <c:pt idx="120">
                  <c:v>0.16014108734148541</c:v>
                </c:pt>
                <c:pt idx="121">
                  <c:v>0.13806676087364517</c:v>
                </c:pt>
                <c:pt idx="122">
                  <c:v>0.25081374223281233</c:v>
                </c:pt>
                <c:pt idx="123">
                  <c:v>0.19116089536115707</c:v>
                </c:pt>
                <c:pt idx="124">
                  <c:v>0.16863499738116342</c:v>
                </c:pt>
                <c:pt idx="125">
                  <c:v>0.18526043040947152</c:v>
                </c:pt>
                <c:pt idx="126">
                  <c:v>0.14380796705665583</c:v>
                </c:pt>
                <c:pt idx="127">
                  <c:v>0.11398450074475483</c:v>
                </c:pt>
                <c:pt idx="128">
                  <c:v>0.17751953395528836</c:v>
                </c:pt>
                <c:pt idx="129">
                  <c:v>0.13242625795525459</c:v>
                </c:pt>
                <c:pt idx="130">
                  <c:v>0.11528135525356915</c:v>
                </c:pt>
                <c:pt idx="131">
                  <c:v>0.21957689697796196</c:v>
                </c:pt>
                <c:pt idx="132">
                  <c:v>0.16761470642264226</c:v>
                </c:pt>
                <c:pt idx="133">
                  <c:v>0.14872745268032142</c:v>
                </c:pt>
                <c:pt idx="134">
                  <c:v>0.13876930271899385</c:v>
                </c:pt>
                <c:pt idx="135">
                  <c:v>0.10865118003346932</c:v>
                </c:pt>
                <c:pt idx="136">
                  <c:v>8.1859056642835951E-2</c:v>
                </c:pt>
                <c:pt idx="137">
                  <c:v>7.427017602757742E-2</c:v>
                </c:pt>
                <c:pt idx="138">
                  <c:v>5.3941582099723717E-2</c:v>
                </c:pt>
                <c:pt idx="139">
                  <c:v>4.171175594128463E-2</c:v>
                </c:pt>
                <c:pt idx="140">
                  <c:v>5.9276736475487493E-2</c:v>
                </c:pt>
                <c:pt idx="141">
                  <c:v>4.4315555879596208E-2</c:v>
                </c:pt>
                <c:pt idx="142">
                  <c:v>3.8065503543369517E-2</c:v>
                </c:pt>
                <c:pt idx="143">
                  <c:v>6.3848325843734718E-2</c:v>
                </c:pt>
                <c:pt idx="144">
                  <c:v>4.8751882161345871E-2</c:v>
                </c:pt>
                <c:pt idx="145">
                  <c:v>4.250195938966865E-2</c:v>
                </c:pt>
                <c:pt idx="146">
                  <c:v>5.6571898870368384E-2</c:v>
                </c:pt>
                <c:pt idx="147">
                  <c:v>4.348288333820384E-2</c:v>
                </c:pt>
                <c:pt idx="148">
                  <c:v>3.6201438245820908E-2</c:v>
                </c:pt>
                <c:pt idx="149">
                  <c:v>5.3390340502857465E-2</c:v>
                </c:pt>
                <c:pt idx="150">
                  <c:v>4.041014769107612E-2</c:v>
                </c:pt>
                <c:pt idx="151">
                  <c:v>3.4580067018847152E-2</c:v>
                </c:pt>
                <c:pt idx="152">
                  <c:v>8.3895166200372837E-2</c:v>
                </c:pt>
                <c:pt idx="153">
                  <c:v>6.3511601815407479E-2</c:v>
                </c:pt>
                <c:pt idx="154">
                  <c:v>5.8221832308140348E-2</c:v>
                </c:pt>
                <c:pt idx="155">
                  <c:v>6.2811425829016068E-2</c:v>
                </c:pt>
                <c:pt idx="156">
                  <c:v>4.9438146802777971E-2</c:v>
                </c:pt>
                <c:pt idx="157">
                  <c:v>3.8734771414597489E-2</c:v>
                </c:pt>
                <c:pt idx="158">
                  <c:v>0.14917463480589627</c:v>
                </c:pt>
                <c:pt idx="159">
                  <c:v>0.11114166135111779</c:v>
                </c:pt>
                <c:pt idx="160">
                  <c:v>0.10668011333653744</c:v>
                </c:pt>
                <c:pt idx="161">
                  <c:v>0.25005601522763188</c:v>
                </c:pt>
                <c:pt idx="162">
                  <c:v>0.19284470439839685</c:v>
                </c:pt>
                <c:pt idx="163">
                  <c:v>0.1743048424999849</c:v>
                </c:pt>
                <c:pt idx="164">
                  <c:v>0.21163482585979893</c:v>
                </c:pt>
                <c:pt idx="165">
                  <c:v>0.16455506029427927</c:v>
                </c:pt>
                <c:pt idx="166">
                  <c:v>0.13334240540796438</c:v>
                </c:pt>
                <c:pt idx="167">
                  <c:v>0.19720628714677513</c:v>
                </c:pt>
                <c:pt idx="168">
                  <c:v>0.14794337252376805</c:v>
                </c:pt>
                <c:pt idx="169">
                  <c:v>0.12716842162475533</c:v>
                </c:pt>
                <c:pt idx="170">
                  <c:v>0.15389559794931437</c:v>
                </c:pt>
                <c:pt idx="171">
                  <c:v>0.11837879323214417</c:v>
                </c:pt>
                <c:pt idx="172">
                  <c:v>9.6583851289477593E-2</c:v>
                </c:pt>
                <c:pt idx="173">
                  <c:v>0.11106369425384499</c:v>
                </c:pt>
                <c:pt idx="174">
                  <c:v>8.379779469378297E-2</c:v>
                </c:pt>
                <c:pt idx="175">
                  <c:v>6.816549487725776E-2</c:v>
                </c:pt>
                <c:pt idx="176">
                  <c:v>8.890051008846106E-2</c:v>
                </c:pt>
                <c:pt idx="177">
                  <c:v>6.7119556268167291E-2</c:v>
                </c:pt>
                <c:pt idx="178">
                  <c:v>5.6229022180790095E-2</c:v>
                </c:pt>
                <c:pt idx="179">
                  <c:v>0.13885307220501256</c:v>
                </c:pt>
                <c:pt idx="180">
                  <c:v>0.10478414151045672</c:v>
                </c:pt>
                <c:pt idx="181">
                  <c:v>9.6435716581228362E-2</c:v>
                </c:pt>
                <c:pt idx="182">
                  <c:v>0.2095742352471951</c:v>
                </c:pt>
                <c:pt idx="183">
                  <c:v>0.16085131855817336</c:v>
                </c:pt>
                <c:pt idx="184">
                  <c:v>0.14455483760680476</c:v>
                </c:pt>
                <c:pt idx="185">
                  <c:v>0.15660450826210476</c:v>
                </c:pt>
                <c:pt idx="186">
                  <c:v>0.12221353936429002</c:v>
                </c:pt>
                <c:pt idx="187">
                  <c:v>9.6180228249639621E-2</c:v>
                </c:pt>
                <c:pt idx="188">
                  <c:v>0.1496239380429478</c:v>
                </c:pt>
                <c:pt idx="189">
                  <c:v>0.11131755866972723</c:v>
                </c:pt>
                <c:pt idx="190">
                  <c:v>9.6986228783414077E-2</c:v>
                </c:pt>
                <c:pt idx="191">
                  <c:v>0.13850728068421192</c:v>
                </c:pt>
                <c:pt idx="192">
                  <c:v>0.10654360540445482</c:v>
                </c:pt>
                <c:pt idx="193">
                  <c:v>8.9970543175708614E-2</c:v>
                </c:pt>
                <c:pt idx="194">
                  <c:v>0.22897040458997539</c:v>
                </c:pt>
                <c:pt idx="195">
                  <c:v>0.17270467371570203</c:v>
                </c:pt>
                <c:pt idx="196">
                  <c:v>0.15936114138206617</c:v>
                </c:pt>
                <c:pt idx="197">
                  <c:v>0.16639292702829761</c:v>
                </c:pt>
                <c:pt idx="198">
                  <c:v>0.13153080965577643</c:v>
                </c:pt>
                <c:pt idx="199">
                  <c:v>0.10196291481665046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9C-4214-ACE9-7388992B97E9}"/>
            </c:ext>
          </c:extLst>
        </c:ser>
        <c:ser>
          <c:idx val="3"/>
          <c:order val="2"/>
          <c:tx>
            <c:strRef>
              <c:f>'invasion BH'!$AX$11</c:f>
              <c:strCache>
                <c:ptCount val="1"/>
                <c:pt idx="0">
                  <c:v>CR=6, I=1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BH'!$AX$12:$AX$211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7.5473213291038389E-3</c:v>
                </c:pt>
                <c:pt idx="2">
                  <c:v>6.823438548726345E-3</c:v>
                </c:pt>
                <c:pt idx="3">
                  <c:v>1.238609238735428E-2</c:v>
                </c:pt>
                <c:pt idx="4">
                  <c:v>1.4773219780545908E-2</c:v>
                </c:pt>
                <c:pt idx="5">
                  <c:v>2.1785023343320643E-2</c:v>
                </c:pt>
                <c:pt idx="6">
                  <c:v>2.2412082755516191E-2</c:v>
                </c:pt>
                <c:pt idx="7">
                  <c:v>3.6948289394223365E-2</c:v>
                </c:pt>
                <c:pt idx="8">
                  <c:v>5.472373731980465E-2</c:v>
                </c:pt>
                <c:pt idx="9">
                  <c:v>5.3838847016398281E-2</c:v>
                </c:pt>
                <c:pt idx="10">
                  <c:v>9.2269608686978963E-2</c:v>
                </c:pt>
                <c:pt idx="11">
                  <c:v>8.4611530104594254E-2</c:v>
                </c:pt>
                <c:pt idx="12">
                  <c:v>0.21590894223114082</c:v>
                </c:pt>
                <c:pt idx="13">
                  <c:v>0.23233057873005369</c:v>
                </c:pt>
                <c:pt idx="14">
                  <c:v>0.2330165970480679</c:v>
                </c:pt>
                <c:pt idx="15">
                  <c:v>0.22892707625185918</c:v>
                </c:pt>
                <c:pt idx="16">
                  <c:v>0.23906705288765712</c:v>
                </c:pt>
                <c:pt idx="17">
                  <c:v>0.31699331166733491</c:v>
                </c:pt>
                <c:pt idx="18">
                  <c:v>0.30816152385633705</c:v>
                </c:pt>
                <c:pt idx="19">
                  <c:v>0.53912114163617031</c:v>
                </c:pt>
                <c:pt idx="20">
                  <c:v>0.44945775904858309</c:v>
                </c:pt>
                <c:pt idx="21">
                  <c:v>0.47426197835446277</c:v>
                </c:pt>
                <c:pt idx="22">
                  <c:v>0.45036109887230336</c:v>
                </c:pt>
                <c:pt idx="23">
                  <c:v>0.45415069365158756</c:v>
                </c:pt>
                <c:pt idx="24">
                  <c:v>0.40535092800061134</c:v>
                </c:pt>
                <c:pt idx="25">
                  <c:v>0.34836664495164538</c:v>
                </c:pt>
                <c:pt idx="26">
                  <c:v>0.38101425247671034</c:v>
                </c:pt>
                <c:pt idx="27">
                  <c:v>0.47968723951925474</c:v>
                </c:pt>
                <c:pt idx="28">
                  <c:v>0.44145700941040045</c:v>
                </c:pt>
                <c:pt idx="29">
                  <c:v>0.68055287573714662</c:v>
                </c:pt>
                <c:pt idx="30">
                  <c:v>0.79489384584726341</c:v>
                </c:pt>
                <c:pt idx="31">
                  <c:v>0.77356702355051132</c:v>
                </c:pt>
                <c:pt idx="32">
                  <c:v>0.6944033659635841</c:v>
                </c:pt>
                <c:pt idx="33">
                  <c:v>0.72675848269363152</c:v>
                </c:pt>
                <c:pt idx="34">
                  <c:v>0.6628481802624856</c:v>
                </c:pt>
                <c:pt idx="35">
                  <c:v>0.56246009378286754</c:v>
                </c:pt>
                <c:pt idx="36">
                  <c:v>0.52576547487676917</c:v>
                </c:pt>
                <c:pt idx="37">
                  <c:v>0.44802621154812639</c:v>
                </c:pt>
                <c:pt idx="38">
                  <c:v>0.47644468203626356</c:v>
                </c:pt>
                <c:pt idx="39">
                  <c:v>0.44064885677195065</c:v>
                </c:pt>
                <c:pt idx="40">
                  <c:v>0.37953539782532658</c:v>
                </c:pt>
                <c:pt idx="41">
                  <c:v>0.38276339799705872</c:v>
                </c:pt>
                <c:pt idx="42">
                  <c:v>0.46278306666655744</c:v>
                </c:pt>
                <c:pt idx="43">
                  <c:v>0.50870850502070097</c:v>
                </c:pt>
                <c:pt idx="44">
                  <c:v>0.58813072267704525</c:v>
                </c:pt>
                <c:pt idx="45">
                  <c:v>0.5948746799706699</c:v>
                </c:pt>
                <c:pt idx="46">
                  <c:v>0.67772149802672887</c:v>
                </c:pt>
                <c:pt idx="47">
                  <c:v>0.63084408972093931</c:v>
                </c:pt>
                <c:pt idx="48">
                  <c:v>0.57752913137741113</c:v>
                </c:pt>
                <c:pt idx="49">
                  <c:v>0.51002390356438998</c:v>
                </c:pt>
                <c:pt idx="50">
                  <c:v>0.64572393761722191</c:v>
                </c:pt>
                <c:pt idx="51">
                  <c:v>0.60058496439771003</c:v>
                </c:pt>
                <c:pt idx="52">
                  <c:v>0.51382589080343344</c:v>
                </c:pt>
                <c:pt idx="53">
                  <c:v>0.4902522224987903</c:v>
                </c:pt>
                <c:pt idx="54">
                  <c:v>0.55718621400009116</c:v>
                </c:pt>
                <c:pt idx="55">
                  <c:v>0.45276096715875003</c:v>
                </c:pt>
                <c:pt idx="56">
                  <c:v>0.5942822166860825</c:v>
                </c:pt>
                <c:pt idx="57">
                  <c:v>0.48950241596916327</c:v>
                </c:pt>
                <c:pt idx="58">
                  <c:v>0.7048870234942084</c:v>
                </c:pt>
                <c:pt idx="59">
                  <c:v>0.62497075355811749</c:v>
                </c:pt>
                <c:pt idx="60">
                  <c:v>0.85248121793596843</c:v>
                </c:pt>
                <c:pt idx="61">
                  <c:v>0.87278762787075836</c:v>
                </c:pt>
                <c:pt idx="62">
                  <c:v>1.4723426042109566</c:v>
                </c:pt>
                <c:pt idx="63">
                  <c:v>1.2147126353210571</c:v>
                </c:pt>
                <c:pt idx="64">
                  <c:v>1.2596924192149164</c:v>
                </c:pt>
                <c:pt idx="65">
                  <c:v>1.232671112537477</c:v>
                </c:pt>
                <c:pt idx="66">
                  <c:v>1.0322782935775325</c:v>
                </c:pt>
                <c:pt idx="67">
                  <c:v>0.84556693512369008</c:v>
                </c:pt>
                <c:pt idx="68">
                  <c:v>0.79070533274053778</c:v>
                </c:pt>
                <c:pt idx="69">
                  <c:v>0.68199499416384624</c:v>
                </c:pt>
                <c:pt idx="70">
                  <c:v>0.57895942658418775</c:v>
                </c:pt>
                <c:pt idx="71">
                  <c:v>0.57540439574172775</c:v>
                </c:pt>
                <c:pt idx="72">
                  <c:v>0.51251274050042972</c:v>
                </c:pt>
                <c:pt idx="73">
                  <c:v>0.50131390721292157</c:v>
                </c:pt>
                <c:pt idx="74">
                  <c:v>0.55774132157273737</c:v>
                </c:pt>
                <c:pt idx="75">
                  <c:v>0.54809967201126597</c:v>
                </c:pt>
                <c:pt idx="76">
                  <c:v>0.47934288051611373</c:v>
                </c:pt>
                <c:pt idx="77">
                  <c:v>0.50430721742777551</c:v>
                </c:pt>
                <c:pt idx="78">
                  <c:v>0.49771012175591478</c:v>
                </c:pt>
                <c:pt idx="79">
                  <c:v>0.4763880958594981</c:v>
                </c:pt>
                <c:pt idx="80">
                  <c:v>0.65680515569599396</c:v>
                </c:pt>
                <c:pt idx="81">
                  <c:v>0.56967781955265717</c:v>
                </c:pt>
                <c:pt idx="82">
                  <c:v>0.54330368536677232</c:v>
                </c:pt>
                <c:pt idx="83">
                  <c:v>0.56128263989552785</c:v>
                </c:pt>
                <c:pt idx="84">
                  <c:v>0.48742402319063177</c:v>
                </c:pt>
                <c:pt idx="85">
                  <c:v>0.43833990752546487</c:v>
                </c:pt>
                <c:pt idx="86">
                  <c:v>0.49721929717574898</c:v>
                </c:pt>
                <c:pt idx="87">
                  <c:v>0.57711854734794898</c:v>
                </c:pt>
                <c:pt idx="88">
                  <c:v>0.56421228930888778</c:v>
                </c:pt>
                <c:pt idx="89">
                  <c:v>0.56755639292151894</c:v>
                </c:pt>
                <c:pt idx="90">
                  <c:v>0.5296427061067488</c:v>
                </c:pt>
                <c:pt idx="91">
                  <c:v>0.61865543740740958</c:v>
                </c:pt>
                <c:pt idx="92">
                  <c:v>0.5262647431507218</c:v>
                </c:pt>
                <c:pt idx="93">
                  <c:v>0.65675255348094874</c:v>
                </c:pt>
                <c:pt idx="94">
                  <c:v>0.96656548278550547</c:v>
                </c:pt>
                <c:pt idx="95">
                  <c:v>1.1717448845712666</c:v>
                </c:pt>
                <c:pt idx="96">
                  <c:v>1.1272519519592969</c:v>
                </c:pt>
                <c:pt idx="97">
                  <c:v>1.0297564601270381</c:v>
                </c:pt>
                <c:pt idx="98">
                  <c:v>0.91547361251878012</c:v>
                </c:pt>
                <c:pt idx="99">
                  <c:v>0.9551164088826305</c:v>
                </c:pt>
                <c:pt idx="100">
                  <c:v>0.88312561838292281</c:v>
                </c:pt>
                <c:pt idx="101">
                  <c:v>1.0521016845757865</c:v>
                </c:pt>
                <c:pt idx="102">
                  <c:v>0.90401666112844248</c:v>
                </c:pt>
                <c:pt idx="103">
                  <c:v>0.90983378686020533</c:v>
                </c:pt>
                <c:pt idx="104">
                  <c:v>0.83810070275704951</c:v>
                </c:pt>
                <c:pt idx="105">
                  <c:v>0.76531382734643894</c:v>
                </c:pt>
                <c:pt idx="106">
                  <c:v>0.69837942301601619</c:v>
                </c:pt>
                <c:pt idx="107">
                  <c:v>0.72960205975460191</c:v>
                </c:pt>
                <c:pt idx="108">
                  <c:v>0.87361635627003476</c:v>
                </c:pt>
                <c:pt idx="109">
                  <c:v>0.78648694947433806</c:v>
                </c:pt>
                <c:pt idx="110">
                  <c:v>0.78965935523868058</c:v>
                </c:pt>
                <c:pt idx="111">
                  <c:v>0.70768752109615363</c:v>
                </c:pt>
                <c:pt idx="112">
                  <c:v>0.76248369973421515</c:v>
                </c:pt>
                <c:pt idx="113">
                  <c:v>0.75862292573064871</c:v>
                </c:pt>
                <c:pt idx="114">
                  <c:v>0.62950511104781381</c:v>
                </c:pt>
                <c:pt idx="115">
                  <c:v>0.69809510227466431</c:v>
                </c:pt>
                <c:pt idx="116">
                  <c:v>0.62897053223329125</c:v>
                </c:pt>
                <c:pt idx="117">
                  <c:v>0.73773057646218565</c:v>
                </c:pt>
                <c:pt idx="118">
                  <c:v>0.59713936497587849</c:v>
                </c:pt>
                <c:pt idx="119">
                  <c:v>0.62292276117304168</c:v>
                </c:pt>
                <c:pt idx="120">
                  <c:v>0.60562172425303462</c:v>
                </c:pt>
                <c:pt idx="121">
                  <c:v>0.76007301737764876</c:v>
                </c:pt>
                <c:pt idx="122">
                  <c:v>0.76287388131790002</c:v>
                </c:pt>
                <c:pt idx="123">
                  <c:v>0.77518633624875977</c:v>
                </c:pt>
                <c:pt idx="124">
                  <c:v>0.75926287528359815</c:v>
                </c:pt>
                <c:pt idx="125">
                  <c:v>0.67735636912589658</c:v>
                </c:pt>
                <c:pt idx="126">
                  <c:v>0.60460320387489219</c:v>
                </c:pt>
                <c:pt idx="127">
                  <c:v>0.56384629804638098</c:v>
                </c:pt>
                <c:pt idx="128">
                  <c:v>0.54406984588159923</c:v>
                </c:pt>
                <c:pt idx="129">
                  <c:v>0.54112389729975063</c:v>
                </c:pt>
                <c:pt idx="130">
                  <c:v>0.47724338397271604</c:v>
                </c:pt>
                <c:pt idx="131">
                  <c:v>0.545629668541188</c:v>
                </c:pt>
                <c:pt idx="132">
                  <c:v>0.60375016302916917</c:v>
                </c:pt>
                <c:pt idx="133">
                  <c:v>0.53899941672595553</c:v>
                </c:pt>
                <c:pt idx="134">
                  <c:v>0.47001792179525309</c:v>
                </c:pt>
                <c:pt idx="135">
                  <c:v>0.48265302892834377</c:v>
                </c:pt>
                <c:pt idx="136">
                  <c:v>0.3965996044301443</c:v>
                </c:pt>
                <c:pt idx="137">
                  <c:v>0.33072608236583362</c:v>
                </c:pt>
                <c:pt idx="138">
                  <c:v>0.33037735500391657</c:v>
                </c:pt>
                <c:pt idx="139">
                  <c:v>0.28560952666792006</c:v>
                </c:pt>
                <c:pt idx="140">
                  <c:v>0.26420346299344016</c:v>
                </c:pt>
                <c:pt idx="141">
                  <c:v>0.340684064218022</c:v>
                </c:pt>
                <c:pt idx="142">
                  <c:v>0.38175932975956389</c:v>
                </c:pt>
                <c:pt idx="143">
                  <c:v>0.36574990531805734</c:v>
                </c:pt>
                <c:pt idx="144">
                  <c:v>0.34061080454985138</c:v>
                </c:pt>
                <c:pt idx="145">
                  <c:v>0.65816704122938496</c:v>
                </c:pt>
                <c:pt idx="146">
                  <c:v>0.54195365179840638</c:v>
                </c:pt>
                <c:pt idx="147">
                  <c:v>0.57036868343409919</c:v>
                </c:pt>
                <c:pt idx="148">
                  <c:v>0.52460897468675161</c:v>
                </c:pt>
                <c:pt idx="149">
                  <c:v>0.47363841065505252</c:v>
                </c:pt>
                <c:pt idx="150">
                  <c:v>0.51122451825301185</c:v>
                </c:pt>
                <c:pt idx="151">
                  <c:v>0.5072639029553212</c:v>
                </c:pt>
                <c:pt idx="152">
                  <c:v>0.51209185002876134</c:v>
                </c:pt>
                <c:pt idx="153">
                  <c:v>0.44186910485074549</c:v>
                </c:pt>
                <c:pt idx="154">
                  <c:v>0.39352378767536339</c:v>
                </c:pt>
                <c:pt idx="155">
                  <c:v>0.33474032157978634</c:v>
                </c:pt>
                <c:pt idx="156">
                  <c:v>0.30274052049420369</c:v>
                </c:pt>
                <c:pt idx="157">
                  <c:v>0.31935102854146985</c:v>
                </c:pt>
                <c:pt idx="158">
                  <c:v>0.43252967785578722</c:v>
                </c:pt>
                <c:pt idx="159">
                  <c:v>0.4336388991294946</c:v>
                </c:pt>
                <c:pt idx="160">
                  <c:v>0.54944222398197451</c:v>
                </c:pt>
                <c:pt idx="161">
                  <c:v>0.66882411216138926</c:v>
                </c:pt>
                <c:pt idx="162">
                  <c:v>0.63882001539969269</c:v>
                </c:pt>
                <c:pt idx="163">
                  <c:v>0.60676112855964914</c:v>
                </c:pt>
                <c:pt idx="164">
                  <c:v>0.57861745996333358</c:v>
                </c:pt>
                <c:pt idx="165">
                  <c:v>0.59697069251387158</c:v>
                </c:pt>
                <c:pt idx="166">
                  <c:v>0.62316031272478722</c:v>
                </c:pt>
                <c:pt idx="167">
                  <c:v>0.60677708874045011</c:v>
                </c:pt>
                <c:pt idx="168">
                  <c:v>0.6873263435490724</c:v>
                </c:pt>
                <c:pt idx="169">
                  <c:v>0.58654406323702191</c:v>
                </c:pt>
                <c:pt idx="170">
                  <c:v>0.55236285234120497</c:v>
                </c:pt>
                <c:pt idx="171">
                  <c:v>0.60886286210577067</c:v>
                </c:pt>
                <c:pt idx="172">
                  <c:v>0.49801155015548798</c:v>
                </c:pt>
                <c:pt idx="173">
                  <c:v>0.45029624920566846</c:v>
                </c:pt>
                <c:pt idx="174">
                  <c:v>0.59193016805098342</c:v>
                </c:pt>
                <c:pt idx="175">
                  <c:v>0.58051322883253131</c:v>
                </c:pt>
                <c:pt idx="176">
                  <c:v>0.52827735574027557</c:v>
                </c:pt>
                <c:pt idx="177">
                  <c:v>0.531956504072994</c:v>
                </c:pt>
                <c:pt idx="178">
                  <c:v>0.46488064979771559</c:v>
                </c:pt>
                <c:pt idx="179">
                  <c:v>0.50852813155831234</c:v>
                </c:pt>
                <c:pt idx="180">
                  <c:v>0.43942046534099433</c:v>
                </c:pt>
                <c:pt idx="181">
                  <c:v>0.49665994423262677</c:v>
                </c:pt>
                <c:pt idx="182">
                  <c:v>0.56842848948140279</c:v>
                </c:pt>
                <c:pt idx="183">
                  <c:v>0.5477978185674528</c:v>
                </c:pt>
                <c:pt idx="184">
                  <c:v>0.63549406603012648</c:v>
                </c:pt>
                <c:pt idx="185">
                  <c:v>0.55956417275162307</c:v>
                </c:pt>
                <c:pt idx="186">
                  <c:v>0.50625520518890776</c:v>
                </c:pt>
                <c:pt idx="187">
                  <c:v>0.45842399350295243</c:v>
                </c:pt>
                <c:pt idx="188">
                  <c:v>0.45118720087037617</c:v>
                </c:pt>
                <c:pt idx="189">
                  <c:v>0.36250705408167028</c:v>
                </c:pt>
                <c:pt idx="190">
                  <c:v>0.32036527099590145</c:v>
                </c:pt>
                <c:pt idx="191">
                  <c:v>0.32362578958078464</c:v>
                </c:pt>
                <c:pt idx="192">
                  <c:v>0.29068410938551426</c:v>
                </c:pt>
                <c:pt idx="193">
                  <c:v>0.37175254478410918</c:v>
                </c:pt>
                <c:pt idx="194">
                  <c:v>0.48127435443473188</c:v>
                </c:pt>
                <c:pt idx="195">
                  <c:v>0.51582631236944487</c:v>
                </c:pt>
                <c:pt idx="196">
                  <c:v>0.58952866243302326</c:v>
                </c:pt>
                <c:pt idx="197">
                  <c:v>0.52779685974303225</c:v>
                </c:pt>
                <c:pt idx="198">
                  <c:v>0.58056900202255046</c:v>
                </c:pt>
                <c:pt idx="199">
                  <c:v>0.65341384156478854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9C-4214-ACE9-7388992B97E9}"/>
            </c:ext>
          </c:extLst>
        </c:ser>
        <c:ser>
          <c:idx val="4"/>
          <c:order val="3"/>
          <c:tx>
            <c:strRef>
              <c:f>'invasion BH'!$AY$11</c:f>
              <c:strCache>
                <c:ptCount val="1"/>
                <c:pt idx="0">
                  <c:v>CR=6, I=3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BH'!$AY$12:$AY$211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1.6156976283570957E-3</c:v>
                </c:pt>
                <c:pt idx="3">
                  <c:v>1.3131053645859861E-3</c:v>
                </c:pt>
                <c:pt idx="4">
                  <c:v>1.069611984259697E-3</c:v>
                </c:pt>
                <c:pt idx="5">
                  <c:v>2.8803328338083975E-3</c:v>
                </c:pt>
                <c:pt idx="6">
                  <c:v>2.1468454123787163E-3</c:v>
                </c:pt>
                <c:pt idx="7">
                  <c:v>2.0017910665806357E-3</c:v>
                </c:pt>
                <c:pt idx="8">
                  <c:v>4.8106122721587345E-3</c:v>
                </c:pt>
                <c:pt idx="9">
                  <c:v>3.6923329454985679E-3</c:v>
                </c:pt>
                <c:pt idx="10">
                  <c:v>3.3552700411322773E-3</c:v>
                </c:pt>
                <c:pt idx="11">
                  <c:v>3.96611030680122E-3</c:v>
                </c:pt>
                <c:pt idx="12">
                  <c:v>3.0939976705095257E-3</c:v>
                </c:pt>
                <c:pt idx="13">
                  <c:v>2.4882177143944824E-3</c:v>
                </c:pt>
                <c:pt idx="14">
                  <c:v>4.0472143622677353E-3</c:v>
                </c:pt>
                <c:pt idx="15">
                  <c:v>3.0282107507556997E-3</c:v>
                </c:pt>
                <c:pt idx="16">
                  <c:v>2.6496281340644087E-3</c:v>
                </c:pt>
                <c:pt idx="17">
                  <c:v>8.7991903276694143E-3</c:v>
                </c:pt>
                <c:pt idx="18">
                  <c:v>6.6573572977742671E-3</c:v>
                </c:pt>
                <c:pt idx="19">
                  <c:v>6.2742751769113304E-3</c:v>
                </c:pt>
                <c:pt idx="20">
                  <c:v>6.8152420110804014E-3</c:v>
                </c:pt>
                <c:pt idx="21">
                  <c:v>5.4077443462415067E-3</c:v>
                </c:pt>
                <c:pt idx="22">
                  <c:v>4.2265499054851179E-3</c:v>
                </c:pt>
                <c:pt idx="23">
                  <c:v>1.1039069767704484E-2</c:v>
                </c:pt>
                <c:pt idx="24">
                  <c:v>8.2067691077567992E-3</c:v>
                </c:pt>
                <c:pt idx="25">
                  <c:v>7.6485104745877362E-3</c:v>
                </c:pt>
                <c:pt idx="26">
                  <c:v>1.6202936591071918E-2</c:v>
                </c:pt>
                <c:pt idx="27">
                  <c:v>1.248259666167675E-2</c:v>
                </c:pt>
                <c:pt idx="28">
                  <c:v>1.1164021167602903E-2</c:v>
                </c:pt>
                <c:pt idx="29">
                  <c:v>5.3062803226374099E-2</c:v>
                </c:pt>
                <c:pt idx="30">
                  <c:v>4.0016060860272352E-2</c:v>
                </c:pt>
                <c:pt idx="31">
                  <c:v>3.8597840738175702E-2</c:v>
                </c:pt>
                <c:pt idx="32">
                  <c:v>4.144548444586358E-2</c:v>
                </c:pt>
                <c:pt idx="33">
                  <c:v>3.314686470756209E-2</c:v>
                </c:pt>
                <c:pt idx="34">
                  <c:v>2.5726106999492342E-2</c:v>
                </c:pt>
                <c:pt idx="35">
                  <c:v>3.3689734067847088E-2</c:v>
                </c:pt>
                <c:pt idx="36">
                  <c:v>2.484423261820658E-2</c:v>
                </c:pt>
                <c:pt idx="37">
                  <c:v>2.1011323959151045E-2</c:v>
                </c:pt>
                <c:pt idx="38">
                  <c:v>5.4011400882710475E-2</c:v>
                </c:pt>
                <c:pt idx="39">
                  <c:v>4.0858135295860576E-2</c:v>
                </c:pt>
                <c:pt idx="40">
                  <c:v>3.7709136131941642E-2</c:v>
                </c:pt>
                <c:pt idx="41">
                  <c:v>5.787831382810766E-2</c:v>
                </c:pt>
                <c:pt idx="42">
                  <c:v>4.4936018567432491E-2</c:v>
                </c:pt>
                <c:pt idx="43">
                  <c:v>3.820728459171973E-2</c:v>
                </c:pt>
                <c:pt idx="44">
                  <c:v>0.10392374179459399</c:v>
                </c:pt>
                <c:pt idx="45">
                  <c:v>7.8358234916788422E-2</c:v>
                </c:pt>
                <c:pt idx="46">
                  <c:v>7.2745606953529371E-2</c:v>
                </c:pt>
                <c:pt idx="47">
                  <c:v>0.10239620953233669</c:v>
                </c:pt>
                <c:pt idx="48">
                  <c:v>7.9902498201974537E-2</c:v>
                </c:pt>
                <c:pt idx="49">
                  <c:v>6.6704237555763726E-2</c:v>
                </c:pt>
                <c:pt idx="50">
                  <c:v>0.1927309906693157</c:v>
                </c:pt>
                <c:pt idx="51">
                  <c:v>0.14483628142109192</c:v>
                </c:pt>
                <c:pt idx="52">
                  <c:v>0.13542698419839175</c:v>
                </c:pt>
                <c:pt idx="53">
                  <c:v>0.15670724728632557</c:v>
                </c:pt>
                <c:pt idx="54">
                  <c:v>0.12372338672258294</c:v>
                </c:pt>
                <c:pt idx="55">
                  <c:v>9.8500638659615128E-2</c:v>
                </c:pt>
                <c:pt idx="56">
                  <c:v>0.23855032540942456</c:v>
                </c:pt>
                <c:pt idx="57">
                  <c:v>0.17792112794034831</c:v>
                </c:pt>
                <c:pt idx="58">
                  <c:v>0.16428147370612184</c:v>
                </c:pt>
                <c:pt idx="59">
                  <c:v>0.19459789835467303</c:v>
                </c:pt>
                <c:pt idx="60">
                  <c:v>0.15306753859799088</c:v>
                </c:pt>
                <c:pt idx="61">
                  <c:v>0.1228320744911266</c:v>
                </c:pt>
                <c:pt idx="62">
                  <c:v>0.66351470985992578</c:v>
                </c:pt>
                <c:pt idx="63">
                  <c:v>0.49561965203964048</c:v>
                </c:pt>
                <c:pt idx="64">
                  <c:v>0.48361729258895558</c:v>
                </c:pt>
                <c:pt idx="65">
                  <c:v>0.59426153276624061</c:v>
                </c:pt>
                <c:pt idx="66">
                  <c:v>0.47324938439426234</c:v>
                </c:pt>
                <c:pt idx="67">
                  <c:v>0.3803389134167533</c:v>
                </c:pt>
                <c:pt idx="68">
                  <c:v>0.42135422380443233</c:v>
                </c:pt>
                <c:pt idx="69">
                  <c:v>0.31440028757119626</c:v>
                </c:pt>
                <c:pt idx="70">
                  <c:v>0.25405150523409858</c:v>
                </c:pt>
                <c:pt idx="71">
                  <c:v>0.30768559440944093</c:v>
                </c:pt>
                <c:pt idx="72">
                  <c:v>0.23230079422117325</c:v>
                </c:pt>
                <c:pt idx="73">
                  <c:v>0.1915186996465657</c:v>
                </c:pt>
                <c:pt idx="74">
                  <c:v>0.29437567263513614</c:v>
                </c:pt>
                <c:pt idx="75">
                  <c:v>0.22265033252640282</c:v>
                </c:pt>
                <c:pt idx="76">
                  <c:v>0.19223905581457332</c:v>
                </c:pt>
                <c:pt idx="77">
                  <c:v>0.24977522984426961</c:v>
                </c:pt>
                <c:pt idx="78">
                  <c:v>0.19183075468582</c:v>
                </c:pt>
                <c:pt idx="79">
                  <c:v>0.15906938124066486</c:v>
                </c:pt>
                <c:pt idx="80">
                  <c:v>0.35868251631873133</c:v>
                </c:pt>
                <c:pt idx="81">
                  <c:v>0.27007936141503114</c:v>
                </c:pt>
                <c:pt idx="82">
                  <c:v>0.24634640046300121</c:v>
                </c:pt>
                <c:pt idx="83">
                  <c:v>0.30699220567715862</c:v>
                </c:pt>
                <c:pt idx="84">
                  <c:v>0.23981337790770149</c:v>
                </c:pt>
                <c:pt idx="85">
                  <c:v>0.19527442217158641</c:v>
                </c:pt>
                <c:pt idx="86">
                  <c:v>0.28834644882482974</c:v>
                </c:pt>
                <c:pt idx="87">
                  <c:v>0.21651417690003677</c:v>
                </c:pt>
                <c:pt idx="88">
                  <c:v>0.1859642676684006</c:v>
                </c:pt>
                <c:pt idx="89">
                  <c:v>0.23175233752114668</c:v>
                </c:pt>
                <c:pt idx="90">
                  <c:v>0.17805666200104228</c:v>
                </c:pt>
                <c:pt idx="91">
                  <c:v>0.14631232955644341</c:v>
                </c:pt>
                <c:pt idx="92">
                  <c:v>0.15123332246197041</c:v>
                </c:pt>
                <c:pt idx="93">
                  <c:v>0.11456759312267893</c:v>
                </c:pt>
                <c:pt idx="94">
                  <c:v>9.0445414175835945E-2</c:v>
                </c:pt>
                <c:pt idx="95">
                  <c:v>0.36490008077633557</c:v>
                </c:pt>
                <c:pt idx="96">
                  <c:v>0.27262144195628751</c:v>
                </c:pt>
                <c:pt idx="97">
                  <c:v>0.26220212280659688</c:v>
                </c:pt>
                <c:pt idx="98">
                  <c:v>0.27175242888912599</c:v>
                </c:pt>
                <c:pt idx="99">
                  <c:v>0.21799521319272641</c:v>
                </c:pt>
                <c:pt idx="100">
                  <c:v>0.16751760024254458</c:v>
                </c:pt>
                <c:pt idx="101">
                  <c:v>0.41769674950466523</c:v>
                </c:pt>
                <c:pt idx="102">
                  <c:v>0.30931116722506646</c:v>
                </c:pt>
                <c:pt idx="103">
                  <c:v>0.28753240921842377</c:v>
                </c:pt>
                <c:pt idx="104">
                  <c:v>0.33319512051413852</c:v>
                </c:pt>
                <c:pt idx="105">
                  <c:v>0.26313430471014893</c:v>
                </c:pt>
                <c:pt idx="106">
                  <c:v>0.20972690561129081</c:v>
                </c:pt>
                <c:pt idx="107">
                  <c:v>0.31878187259126217</c:v>
                </c:pt>
                <c:pt idx="108">
                  <c:v>0.23765961408030406</c:v>
                </c:pt>
                <c:pt idx="109">
                  <c:v>0.20590871867404978</c:v>
                </c:pt>
                <c:pt idx="110">
                  <c:v>0.2724260752429189</c:v>
                </c:pt>
                <c:pt idx="111">
                  <c:v>0.20965948091609274</c:v>
                </c:pt>
                <c:pt idx="112">
                  <c:v>0.17437148864240415</c:v>
                </c:pt>
                <c:pt idx="113">
                  <c:v>0.27717861605680338</c:v>
                </c:pt>
                <c:pt idx="114">
                  <c:v>0.20952068588750242</c:v>
                </c:pt>
                <c:pt idx="115">
                  <c:v>0.1817758938443173</c:v>
                </c:pt>
                <c:pt idx="116">
                  <c:v>0.21562626099327578</c:v>
                </c:pt>
                <c:pt idx="117">
                  <c:v>0.16626492282263144</c:v>
                </c:pt>
                <c:pt idx="118">
                  <c:v>0.13481366431845562</c:v>
                </c:pt>
                <c:pt idx="119">
                  <c:v>0.20089607872405935</c:v>
                </c:pt>
                <c:pt idx="120">
                  <c:v>0.15092497393752205</c:v>
                </c:pt>
                <c:pt idx="121">
                  <c:v>0.12991799343701518</c:v>
                </c:pt>
                <c:pt idx="122">
                  <c:v>0.2319746945834438</c:v>
                </c:pt>
                <c:pt idx="123">
                  <c:v>0.17681127332963925</c:v>
                </c:pt>
                <c:pt idx="124">
                  <c:v>0.15559275678847873</c:v>
                </c:pt>
                <c:pt idx="125">
                  <c:v>0.17035896368943804</c:v>
                </c:pt>
                <c:pt idx="126">
                  <c:v>0.13215249610896482</c:v>
                </c:pt>
                <c:pt idx="127">
                  <c:v>0.10469418811540168</c:v>
                </c:pt>
                <c:pt idx="128">
                  <c:v>0.16185599647916793</c:v>
                </c:pt>
                <c:pt idx="129">
                  <c:v>0.12073528363357348</c:v>
                </c:pt>
                <c:pt idx="130">
                  <c:v>0.1049790566961029</c:v>
                </c:pt>
                <c:pt idx="131">
                  <c:v>0.19580890854436317</c:v>
                </c:pt>
                <c:pt idx="132">
                  <c:v>0.14950696692170748</c:v>
                </c:pt>
                <c:pt idx="133">
                  <c:v>0.13227080882707676</c:v>
                </c:pt>
                <c:pt idx="134">
                  <c:v>0.12311034473381258</c:v>
                </c:pt>
                <c:pt idx="135">
                  <c:v>9.6292455802479596E-2</c:v>
                </c:pt>
                <c:pt idx="136">
                  <c:v>7.2528558820116204E-2</c:v>
                </c:pt>
                <c:pt idx="137">
                  <c:v>6.5582856920915714E-2</c:v>
                </c:pt>
                <c:pt idx="138">
                  <c:v>4.763287412920908E-2</c:v>
                </c:pt>
                <c:pt idx="139">
                  <c:v>3.6795674779850358E-2</c:v>
                </c:pt>
                <c:pt idx="140">
                  <c:v>4.9846476692480643E-2</c:v>
                </c:pt>
                <c:pt idx="141">
                  <c:v>3.7256421299798781E-2</c:v>
                </c:pt>
                <c:pt idx="142">
                  <c:v>3.1716184940199538E-2</c:v>
                </c:pt>
                <c:pt idx="143">
                  <c:v>4.9577744430914013E-2</c:v>
                </c:pt>
                <c:pt idx="144">
                  <c:v>3.7838826926269262E-2</c:v>
                </c:pt>
                <c:pt idx="145">
                  <c:v>3.2631023955575503E-2</c:v>
                </c:pt>
                <c:pt idx="146">
                  <c:v>4.1523570742425429E-2</c:v>
                </c:pt>
                <c:pt idx="147">
                  <c:v>3.1862552108394726E-2</c:v>
                </c:pt>
                <c:pt idx="148">
                  <c:v>2.6307911803030447E-2</c:v>
                </c:pt>
                <c:pt idx="149">
                  <c:v>3.6852244827006324E-2</c:v>
                </c:pt>
                <c:pt idx="150">
                  <c:v>2.7855828761632322E-2</c:v>
                </c:pt>
                <c:pt idx="151">
                  <c:v>2.3630753776835534E-2</c:v>
                </c:pt>
                <c:pt idx="152">
                  <c:v>5.3180560645676833E-2</c:v>
                </c:pt>
                <c:pt idx="153">
                  <c:v>4.0249069639269448E-2</c:v>
                </c:pt>
                <c:pt idx="154">
                  <c:v>3.661148426228112E-2</c:v>
                </c:pt>
                <c:pt idx="155">
                  <c:v>3.9047244614687129E-2</c:v>
                </c:pt>
                <c:pt idx="156">
                  <c:v>3.0678988691550099E-2</c:v>
                </c:pt>
                <c:pt idx="157">
                  <c:v>2.3989516919068712E-2</c:v>
                </c:pt>
                <c:pt idx="158">
                  <c:v>9.0092407662680743E-2</c:v>
                </c:pt>
                <c:pt idx="159">
                  <c:v>6.7110619255157683E-2</c:v>
                </c:pt>
                <c:pt idx="160">
                  <c:v>6.4323216953516851E-2</c:v>
                </c:pt>
                <c:pt idx="161">
                  <c:v>0.15626026151543784</c:v>
                </c:pt>
                <c:pt idx="162">
                  <c:v>0.12035391259757641</c:v>
                </c:pt>
                <c:pt idx="163">
                  <c:v>0.10926789228484163</c:v>
                </c:pt>
                <c:pt idx="164">
                  <c:v>0.14105106541854451</c:v>
                </c:pt>
                <c:pt idx="165">
                  <c:v>0.10956417909995669</c:v>
                </c:pt>
                <c:pt idx="166">
                  <c:v>9.0031565697992116E-2</c:v>
                </c:pt>
                <c:pt idx="167">
                  <c:v>0.14549424311998849</c:v>
                </c:pt>
                <c:pt idx="168">
                  <c:v>0.10949745963948417</c:v>
                </c:pt>
                <c:pt idx="169">
                  <c:v>9.5409730778926505E-2</c:v>
                </c:pt>
                <c:pt idx="170">
                  <c:v>0.11879631408071883</c:v>
                </c:pt>
                <c:pt idx="171">
                  <c:v>9.1623672300066045E-2</c:v>
                </c:pt>
                <c:pt idx="172">
                  <c:v>7.5102045175182583E-2</c:v>
                </c:pt>
                <c:pt idx="173">
                  <c:v>8.7611318233450197E-2</c:v>
                </c:pt>
                <c:pt idx="174">
                  <c:v>6.6164369851714172E-2</c:v>
                </c:pt>
                <c:pt idx="175">
                  <c:v>5.3964959265284738E-2</c:v>
                </c:pt>
                <c:pt idx="176">
                  <c:v>6.9904741864807565E-2</c:v>
                </c:pt>
                <c:pt idx="177">
                  <c:v>5.2813634411809814E-2</c:v>
                </c:pt>
                <c:pt idx="178">
                  <c:v>4.4157643747046692E-2</c:v>
                </c:pt>
                <c:pt idx="179">
                  <c:v>0.10460738822344089</c:v>
                </c:pt>
                <c:pt idx="180">
                  <c:v>7.894508941057099E-2</c:v>
                </c:pt>
                <c:pt idx="181">
                  <c:v>7.2341521239059403E-2</c:v>
                </c:pt>
                <c:pt idx="182">
                  <c:v>0.15661672139131502</c:v>
                </c:pt>
                <c:pt idx="183">
                  <c:v>0.12013550241725479</c:v>
                </c:pt>
                <c:pt idx="184">
                  <c:v>0.10795382424862561</c:v>
                </c:pt>
                <c:pt idx="185">
                  <c:v>0.1187984918491917</c:v>
                </c:pt>
                <c:pt idx="186">
                  <c:v>9.2653655592734335E-2</c:v>
                </c:pt>
                <c:pt idx="187">
                  <c:v>7.3238382883933292E-2</c:v>
                </c:pt>
                <c:pt idx="188">
                  <c:v>0.11822633677700584</c:v>
                </c:pt>
                <c:pt idx="189">
                  <c:v>8.8077359275860884E-2</c:v>
                </c:pt>
                <c:pt idx="190">
                  <c:v>7.7162475658121205E-2</c:v>
                </c:pt>
                <c:pt idx="191">
                  <c:v>0.11030059270746068</c:v>
                </c:pt>
                <c:pt idx="192">
                  <c:v>8.494631705085938E-2</c:v>
                </c:pt>
                <c:pt idx="193">
                  <c:v>7.1692146087004804E-2</c:v>
                </c:pt>
                <c:pt idx="194">
                  <c:v>0.18257978088929364</c:v>
                </c:pt>
                <c:pt idx="195">
                  <c:v>0.13768841276580465</c:v>
                </c:pt>
                <c:pt idx="196">
                  <c:v>0.12706638152911701</c:v>
                </c:pt>
                <c:pt idx="197">
                  <c:v>0.13355785951126192</c:v>
                </c:pt>
                <c:pt idx="198">
                  <c:v>0.10554289220824589</c:v>
                </c:pt>
                <c:pt idx="199">
                  <c:v>8.1975556287581922E-2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9C-4214-ACE9-7388992B9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valAx>
        <c:axId val="1498193967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Years after introduction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Spawning stock numbers</a:t>
                </a:r>
              </a:p>
            </c:rich>
          </c:tx>
          <c:layout>
            <c:manualLayout>
              <c:xMode val="edge"/>
              <c:yMode val="edge"/>
              <c:x val="3.3104150751209573E-2"/>
              <c:y val="0.22150882181393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16148188695664378"/>
          <c:y val="0.18055555555555552"/>
          <c:w val="0.77712364831401437"/>
          <c:h val="8.0128765955537626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'invasion Ricker'!$AD$11</c:f>
              <c:strCache>
                <c:ptCount val="1"/>
                <c:pt idx="0">
                  <c:v>ssn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'invasion Ricker'!$F$12:$F$211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Ricker'!$AD$12:$AD$211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1.5930728097275687E-3</c:v>
                </c:pt>
                <c:pt idx="3">
                  <c:v>1.2962079678028459E-3</c:v>
                </c:pt>
                <c:pt idx="4">
                  <c:v>1.0523932651185881E-3</c:v>
                </c:pt>
                <c:pt idx="5">
                  <c:v>2.7126931293538444E-3</c:v>
                </c:pt>
                <c:pt idx="6">
                  <c:v>2.0204160627388806E-3</c:v>
                </c:pt>
                <c:pt idx="7">
                  <c:v>1.8767020552411054E-3</c:v>
                </c:pt>
                <c:pt idx="8">
                  <c:v>4.3754959749353764E-3</c:v>
                </c:pt>
                <c:pt idx="9">
                  <c:v>3.3594744577454651E-3</c:v>
                </c:pt>
                <c:pt idx="10">
                  <c:v>3.042679231619582E-3</c:v>
                </c:pt>
                <c:pt idx="11">
                  <c:v>3.5520269488435959E-3</c:v>
                </c:pt>
                <c:pt idx="12">
                  <c:v>2.7696431703029111E-3</c:v>
                </c:pt>
                <c:pt idx="13">
                  <c:v>2.2213987421345741E-3</c:v>
                </c:pt>
                <c:pt idx="14">
                  <c:v>3.5313145618861719E-3</c:v>
                </c:pt>
                <c:pt idx="15">
                  <c:v>2.640660660908492E-3</c:v>
                </c:pt>
                <c:pt idx="16">
                  <c:v>2.3026113925697787E-3</c:v>
                </c:pt>
                <c:pt idx="17">
                  <c:v>7.4191821976516701E-3</c:v>
                </c:pt>
                <c:pt idx="18">
                  <c:v>5.613504922868392E-3</c:v>
                </c:pt>
                <c:pt idx="19">
                  <c:v>5.2786964498382867E-3</c:v>
                </c:pt>
                <c:pt idx="20">
                  <c:v>5.7005471504556326E-3</c:v>
                </c:pt>
                <c:pt idx="21">
                  <c:v>4.5218025302653899E-3</c:v>
                </c:pt>
                <c:pt idx="22">
                  <c:v>3.5294867525087915E-3</c:v>
                </c:pt>
                <c:pt idx="23">
                  <c:v>9.0614272989081764E-3</c:v>
                </c:pt>
                <c:pt idx="24">
                  <c:v>6.7347185860698478E-3</c:v>
                </c:pt>
                <c:pt idx="25">
                  <c:v>6.2671839523515743E-3</c:v>
                </c:pt>
                <c:pt idx="26">
                  <c:v>1.3146307216638837E-2</c:v>
                </c:pt>
                <c:pt idx="27">
                  <c:v>1.0128681736127429E-2</c:v>
                </c:pt>
                <c:pt idx="28">
                  <c:v>9.0478710878490465E-3</c:v>
                </c:pt>
                <c:pt idx="29">
                  <c:v>4.3427649460670278E-2</c:v>
                </c:pt>
                <c:pt idx="30">
                  <c:v>3.2743834820930018E-2</c:v>
                </c:pt>
                <c:pt idx="31">
                  <c:v>3.1602339549181062E-2</c:v>
                </c:pt>
                <c:pt idx="32">
                  <c:v>3.4523410021692645E-2</c:v>
                </c:pt>
                <c:pt idx="33">
                  <c:v>2.7585066490932467E-2</c:v>
                </c:pt>
                <c:pt idx="34">
                  <c:v>2.1514508342760939E-2</c:v>
                </c:pt>
                <c:pt idx="35">
                  <c:v>3.0318187534967771E-2</c:v>
                </c:pt>
                <c:pt idx="36">
                  <c:v>2.2414405520150716E-2</c:v>
                </c:pt>
                <c:pt idx="37">
                  <c:v>1.92181757097592E-2</c:v>
                </c:pt>
                <c:pt idx="38">
                  <c:v>5.1617340845954325E-2</c:v>
                </c:pt>
                <c:pt idx="39">
                  <c:v>3.9093022500654405E-2</c:v>
                </c:pt>
                <c:pt idx="40">
                  <c:v>3.6199513972141481E-2</c:v>
                </c:pt>
                <c:pt idx="41">
                  <c:v>5.8354991950002211E-2</c:v>
                </c:pt>
                <c:pt idx="42">
                  <c:v>4.5248550719807171E-2</c:v>
                </c:pt>
                <c:pt idx="43">
                  <c:v>3.8809820670993991E-2</c:v>
                </c:pt>
                <c:pt idx="44">
                  <c:v>0.11674747948283465</c:v>
                </c:pt>
                <c:pt idx="45">
                  <c:v>8.8049711209359866E-2</c:v>
                </c:pt>
                <c:pt idx="46">
                  <c:v>8.2445254558788011E-2</c:v>
                </c:pt>
                <c:pt idx="47">
                  <c:v>0.12383369859796489</c:v>
                </c:pt>
                <c:pt idx="48">
                  <c:v>9.654933861169171E-2</c:v>
                </c:pt>
                <c:pt idx="49">
                  <c:v>8.1588188828056088E-2</c:v>
                </c:pt>
                <c:pt idx="50">
                  <c:v>0.2671118155834748</c:v>
                </c:pt>
                <c:pt idx="51">
                  <c:v>0.20088434277936396</c:v>
                </c:pt>
                <c:pt idx="52">
                  <c:v>0.18963863845779744</c:v>
                </c:pt>
                <c:pt idx="53">
                  <c:v>0.22581463396249754</c:v>
                </c:pt>
                <c:pt idx="54">
                  <c:v>0.17845819016084477</c:v>
                </c:pt>
                <c:pt idx="55">
                  <c:v>0.14294196909063606</c:v>
                </c:pt>
                <c:pt idx="56">
                  <c:v>0.3602131802248536</c:v>
                </c:pt>
                <c:pt idx="57">
                  <c:v>0.26892087908058987</c:v>
                </c:pt>
                <c:pt idx="58">
                  <c:v>0.24916296738337118</c:v>
                </c:pt>
                <c:pt idx="59">
                  <c:v>0.29538326431709072</c:v>
                </c:pt>
                <c:pt idx="60">
                  <c:v>0.23252341514812144</c:v>
                </c:pt>
                <c:pt idx="61">
                  <c:v>0.18653432881064541</c:v>
                </c:pt>
                <c:pt idx="62">
                  <c:v>0.95945298738728324</c:v>
                </c:pt>
                <c:pt idx="63">
                  <c:v>0.71663784838305955</c:v>
                </c:pt>
                <c:pt idx="64">
                  <c:v>0.69773989934534753</c:v>
                </c:pt>
                <c:pt idx="65">
                  <c:v>0.77376694551765179</c:v>
                </c:pt>
                <c:pt idx="66">
                  <c:v>0.619964381953378</c:v>
                </c:pt>
                <c:pt idx="67">
                  <c:v>0.48496583096823054</c:v>
                </c:pt>
                <c:pt idx="68">
                  <c:v>0.42548181405143531</c:v>
                </c:pt>
                <c:pt idx="69">
                  <c:v>0.3129128506072083</c:v>
                </c:pt>
                <c:pt idx="70">
                  <c:v>0.23699028250315443</c:v>
                </c:pt>
                <c:pt idx="71">
                  <c:v>0.27312614479376479</c:v>
                </c:pt>
                <c:pt idx="72">
                  <c:v>0.20214050398331526</c:v>
                </c:pt>
                <c:pt idx="73">
                  <c:v>0.16671338957130216</c:v>
                </c:pt>
                <c:pt idx="74">
                  <c:v>0.31000151475843696</c:v>
                </c:pt>
                <c:pt idx="75">
                  <c:v>0.23449746590044396</c:v>
                </c:pt>
                <c:pt idx="76">
                  <c:v>0.20870840709743604</c:v>
                </c:pt>
                <c:pt idx="77">
                  <c:v>0.29599501898003577</c:v>
                </c:pt>
                <c:pt idx="78">
                  <c:v>0.22856640364470682</c:v>
                </c:pt>
                <c:pt idx="79">
                  <c:v>0.19228033371283434</c:v>
                </c:pt>
                <c:pt idx="80">
                  <c:v>0.46806310548109642</c:v>
                </c:pt>
                <c:pt idx="81">
                  <c:v>0.35288608026123491</c:v>
                </c:pt>
                <c:pt idx="82">
                  <c:v>0.32421315716568111</c:v>
                </c:pt>
                <c:pt idx="83">
                  <c:v>0.4022350626955527</c:v>
                </c:pt>
                <c:pt idx="84">
                  <c:v>0.31482503758687114</c:v>
                </c:pt>
                <c:pt idx="85">
                  <c:v>0.25579660368123197</c:v>
                </c:pt>
                <c:pt idx="86">
                  <c:v>0.35902537179500921</c:v>
                </c:pt>
                <c:pt idx="87">
                  <c:v>0.26941502576873094</c:v>
                </c:pt>
                <c:pt idx="88">
                  <c:v>0.22924379942398043</c:v>
                </c:pt>
                <c:pt idx="89">
                  <c:v>0.2888997581443003</c:v>
                </c:pt>
                <c:pt idx="90">
                  <c:v>0.22130628349237105</c:v>
                </c:pt>
                <c:pt idx="91">
                  <c:v>0.18258971905538152</c:v>
                </c:pt>
                <c:pt idx="92">
                  <c:v>0.19336492510958236</c:v>
                </c:pt>
                <c:pt idx="93">
                  <c:v>0.14673046474325627</c:v>
                </c:pt>
                <c:pt idx="94">
                  <c:v>0.1165418155167377</c:v>
                </c:pt>
                <c:pt idx="95">
                  <c:v>0.52842999709201799</c:v>
                </c:pt>
                <c:pt idx="96">
                  <c:v>0.39497106102179419</c:v>
                </c:pt>
                <c:pt idx="97">
                  <c:v>0.38224635708644716</c:v>
                </c:pt>
                <c:pt idx="98">
                  <c:v>0.39456367041868706</c:v>
                </c:pt>
                <c:pt idx="99">
                  <c:v>0.31716496396329591</c:v>
                </c:pt>
                <c:pt idx="100">
                  <c:v>0.24318302612407916</c:v>
                </c:pt>
                <c:pt idx="101">
                  <c:v>0.51213888284274622</c:v>
                </c:pt>
                <c:pt idx="102">
                  <c:v>0.37839854502082332</c:v>
                </c:pt>
                <c:pt idx="103">
                  <c:v>0.34556378276867328</c:v>
                </c:pt>
                <c:pt idx="104">
                  <c:v>0.39551268810494894</c:v>
                </c:pt>
                <c:pt idx="105">
                  <c:v>0.31106318430924473</c:v>
                </c:pt>
                <c:pt idx="106">
                  <c:v>0.2477777250533047</c:v>
                </c:pt>
                <c:pt idx="107">
                  <c:v>0.36622042148252687</c:v>
                </c:pt>
                <c:pt idx="108">
                  <c:v>0.27312064197534491</c:v>
                </c:pt>
                <c:pt idx="109">
                  <c:v>0.23546699982320596</c:v>
                </c:pt>
                <c:pt idx="110">
                  <c:v>0.3227627828006282</c:v>
                </c:pt>
                <c:pt idx="111">
                  <c:v>0.24782068719606148</c:v>
                </c:pt>
                <c:pt idx="112">
                  <c:v>0.20783956970612966</c:v>
                </c:pt>
                <c:pt idx="113">
                  <c:v>0.34750714556997409</c:v>
                </c:pt>
                <c:pt idx="114">
                  <c:v>0.26310077952082028</c:v>
                </c:pt>
                <c:pt idx="115">
                  <c:v>0.22994533855117835</c:v>
                </c:pt>
                <c:pt idx="116">
                  <c:v>0.27880319207963422</c:v>
                </c:pt>
                <c:pt idx="117">
                  <c:v>0.21525208266977133</c:v>
                </c:pt>
                <c:pt idx="118">
                  <c:v>0.17527040381184694</c:v>
                </c:pt>
                <c:pt idx="119">
                  <c:v>0.27008833327334342</c:v>
                </c:pt>
                <c:pt idx="120">
                  <c:v>0.20305117675482093</c:v>
                </c:pt>
                <c:pt idx="121">
                  <c:v>0.17573184952449142</c:v>
                </c:pt>
                <c:pt idx="122">
                  <c:v>0.32880960484959432</c:v>
                </c:pt>
                <c:pt idx="123">
                  <c:v>0.25062946228807398</c:v>
                </c:pt>
                <c:pt idx="124">
                  <c:v>0.22197705650858965</c:v>
                </c:pt>
                <c:pt idx="125">
                  <c:v>0.2449099726960359</c:v>
                </c:pt>
                <c:pt idx="126">
                  <c:v>0.19031501277937463</c:v>
                </c:pt>
                <c:pt idx="127">
                  <c:v>0.15091954897593501</c:v>
                </c:pt>
                <c:pt idx="128">
                  <c:v>0.23664480071703542</c:v>
                </c:pt>
                <c:pt idx="129">
                  <c:v>0.1765309110627811</c:v>
                </c:pt>
                <c:pt idx="130">
                  <c:v>0.15384279648999913</c:v>
                </c:pt>
                <c:pt idx="131">
                  <c:v>0.29796728195464256</c:v>
                </c:pt>
                <c:pt idx="132">
                  <c:v>0.2274168410800543</c:v>
                </c:pt>
                <c:pt idx="133">
                  <c:v>0.20225162589262888</c:v>
                </c:pt>
                <c:pt idx="134">
                  <c:v>0.18907640784873633</c:v>
                </c:pt>
                <c:pt idx="135">
                  <c:v>0.14815511148977528</c:v>
                </c:pt>
                <c:pt idx="136">
                  <c:v>0.11164571595192535</c:v>
                </c:pt>
                <c:pt idx="137">
                  <c:v>0.1015058255186003</c:v>
                </c:pt>
                <c:pt idx="138">
                  <c:v>7.3720910186193728E-2</c:v>
                </c:pt>
                <c:pt idx="139">
                  <c:v>5.704148721243197E-2</c:v>
                </c:pt>
                <c:pt idx="140">
                  <c:v>8.0009814220383058E-2</c:v>
                </c:pt>
                <c:pt idx="141">
                  <c:v>5.9826439824886703E-2</c:v>
                </c:pt>
                <c:pt idx="142">
                  <c:v>5.1256967773833977E-2</c:v>
                </c:pt>
                <c:pt idx="143">
                  <c:v>8.1621886323692203E-2</c:v>
                </c:pt>
                <c:pt idx="144">
                  <c:v>6.2357939765648823E-2</c:v>
                </c:pt>
                <c:pt idx="145">
                  <c:v>5.3903931219649419E-2</c:v>
                </c:pt>
                <c:pt idx="146">
                  <c:v>6.9330805796168918E-2</c:v>
                </c:pt>
                <c:pt idx="147">
                  <c:v>5.3212107084018669E-2</c:v>
                </c:pt>
                <c:pt idx="148">
                  <c:v>4.4024612953731293E-2</c:v>
                </c:pt>
                <c:pt idx="149">
                  <c:v>6.2342139616077229E-2</c:v>
                </c:pt>
                <c:pt idx="150">
                  <c:v>4.714073296509292E-2</c:v>
                </c:pt>
                <c:pt idx="151">
                  <c:v>4.0063087614764056E-2</c:v>
                </c:pt>
                <c:pt idx="152">
                  <c:v>9.087242453191649E-2</c:v>
                </c:pt>
                <c:pt idx="153">
                  <c:v>6.8786603431988169E-2</c:v>
                </c:pt>
                <c:pt idx="154">
                  <c:v>6.2616796833515134E-2</c:v>
                </c:pt>
                <c:pt idx="155">
                  <c:v>6.705345272486124E-2</c:v>
                </c:pt>
                <c:pt idx="156">
                  <c:v>5.2683407217820361E-2</c:v>
                </c:pt>
                <c:pt idx="157">
                  <c:v>4.1238419060984244E-2</c:v>
                </c:pt>
                <c:pt idx="158">
                  <c:v>0.15767539184654372</c:v>
                </c:pt>
                <c:pt idx="159">
                  <c:v>0.11747227353345389</c:v>
                </c:pt>
                <c:pt idx="160">
                  <c:v>0.11271207711737433</c:v>
                </c:pt>
                <c:pt idx="161">
                  <c:v>0.27792477519960002</c:v>
                </c:pt>
                <c:pt idx="162">
                  <c:v>0.21399294634990093</c:v>
                </c:pt>
                <c:pt idx="163">
                  <c:v>0.19460732310906539</c:v>
                </c:pt>
                <c:pt idx="164">
                  <c:v>0.24893875646238317</c:v>
                </c:pt>
                <c:pt idx="165">
                  <c:v>0.19353071175070863</c:v>
                </c:pt>
                <c:pt idx="166">
                  <c:v>0.15865416626323195</c:v>
                </c:pt>
                <c:pt idx="167">
                  <c:v>0.24804721851553832</c:v>
                </c:pt>
                <c:pt idx="168">
                  <c:v>0.18659572486192108</c:v>
                </c:pt>
                <c:pt idx="169">
                  <c:v>0.16172493490899145</c:v>
                </c:pt>
                <c:pt idx="170">
                  <c:v>0.20001663483674578</c:v>
                </c:pt>
                <c:pt idx="171">
                  <c:v>0.15406987781988377</c:v>
                </c:pt>
                <c:pt idx="172">
                  <c:v>0.12619239128720247</c:v>
                </c:pt>
                <c:pt idx="173">
                  <c:v>0.14732257565371504</c:v>
                </c:pt>
                <c:pt idx="174">
                  <c:v>0.1112532696162479</c:v>
                </c:pt>
                <c:pt idx="175">
                  <c:v>9.0770310928732195E-2</c:v>
                </c:pt>
                <c:pt idx="176">
                  <c:v>0.11917481297429688</c:v>
                </c:pt>
                <c:pt idx="177">
                  <c:v>9.003494513862792E-2</c:v>
                </c:pt>
                <c:pt idx="178">
                  <c:v>7.5493625454638835E-2</c:v>
                </c:pt>
                <c:pt idx="179">
                  <c:v>0.18282539457771121</c:v>
                </c:pt>
                <c:pt idx="180">
                  <c:v>0.13800583240312791</c:v>
                </c:pt>
                <c:pt idx="181">
                  <c:v>0.12673383960718196</c:v>
                </c:pt>
                <c:pt idx="182">
                  <c:v>0.27719375330200102</c:v>
                </c:pt>
                <c:pt idx="183">
                  <c:v>0.21263619369221623</c:v>
                </c:pt>
                <c:pt idx="184">
                  <c:v>0.19129086945308821</c:v>
                </c:pt>
                <c:pt idx="185">
                  <c:v>0.20895121794820698</c:v>
                </c:pt>
                <c:pt idx="186">
                  <c:v>0.16307353949816791</c:v>
                </c:pt>
                <c:pt idx="187">
                  <c:v>0.12861143053582</c:v>
                </c:pt>
                <c:pt idx="188">
                  <c:v>0.20295061031566378</c:v>
                </c:pt>
                <c:pt idx="189">
                  <c:v>0.15108477618796889</c:v>
                </c:pt>
                <c:pt idx="190">
                  <c:v>0.13190941891658828</c:v>
                </c:pt>
                <c:pt idx="191">
                  <c:v>0.18953723175691356</c:v>
                </c:pt>
                <c:pt idx="192">
                  <c:v>0.14583572899417391</c:v>
                </c:pt>
                <c:pt idx="193">
                  <c:v>0.12326603653178143</c:v>
                </c:pt>
                <c:pt idx="194">
                  <c:v>0.31557349202504942</c:v>
                </c:pt>
                <c:pt idx="195">
                  <c:v>0.23804017361018345</c:v>
                </c:pt>
                <c:pt idx="196">
                  <c:v>0.21976446390448243</c:v>
                </c:pt>
                <c:pt idx="197">
                  <c:v>0.22958649326790187</c:v>
                </c:pt>
                <c:pt idx="198">
                  <c:v>0.18150661007803681</c:v>
                </c:pt>
                <c:pt idx="199">
                  <c:v>0.14071409740735683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E5-45C0-BCED-DFAD57CA6272}"/>
            </c:ext>
          </c:extLst>
        </c:ser>
        <c:ser>
          <c:idx val="1"/>
          <c:order val="1"/>
          <c:tx>
            <c:strRef>
              <c:f>'invasion Ricker'!$E$11</c:f>
              <c:strCache>
                <c:ptCount val="1"/>
                <c:pt idx="0">
                  <c:v>Ut harvest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'invasion Ricker'!$F$12:$F$211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Ricker'!$E$12:$E$211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E5-45C0-BCED-DFAD57CA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scatterChart>
        <c:scatterStyle val="lineMarker"/>
        <c:varyColors val="0"/>
        <c:ser>
          <c:idx val="2"/>
          <c:order val="2"/>
          <c:tx>
            <c:strRef>
              <c:f>'invasion Ricker'!$G$11</c:f>
              <c:strCache>
                <c:ptCount val="1"/>
                <c:pt idx="0">
                  <c:v>Recruits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'invasion Ricker'!$F$12:$F$211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Ricker'!$G$12:$G$211</c:f>
              <c:numCache>
                <c:formatCode>General</c:formatCode>
                <c:ptCount val="200"/>
                <c:pt idx="0">
                  <c:v>0.01</c:v>
                </c:pt>
                <c:pt idx="1">
                  <c:v>0</c:v>
                </c:pt>
                <c:pt idx="2">
                  <c:v>4.0039148907395627E-3</c:v>
                </c:pt>
                <c:pt idx="3">
                  <c:v>0</c:v>
                </c:pt>
                <c:pt idx="4">
                  <c:v>0</c:v>
                </c:pt>
                <c:pt idx="5">
                  <c:v>2.4997274676686967E-2</c:v>
                </c:pt>
                <c:pt idx="6">
                  <c:v>0</c:v>
                </c:pt>
                <c:pt idx="7">
                  <c:v>0</c:v>
                </c:pt>
                <c:pt idx="8">
                  <c:v>3.5505465692479365E-2</c:v>
                </c:pt>
                <c:pt idx="9">
                  <c:v>0</c:v>
                </c:pt>
                <c:pt idx="10">
                  <c:v>0</c:v>
                </c:pt>
                <c:pt idx="11">
                  <c:v>1.1788756875063811E-2</c:v>
                </c:pt>
                <c:pt idx="12">
                  <c:v>0</c:v>
                </c:pt>
                <c:pt idx="13">
                  <c:v>0</c:v>
                </c:pt>
                <c:pt idx="14">
                  <c:v>2.358486904047645E-2</c:v>
                </c:pt>
                <c:pt idx="15">
                  <c:v>0</c:v>
                </c:pt>
                <c:pt idx="16">
                  <c:v>0</c:v>
                </c:pt>
                <c:pt idx="17">
                  <c:v>7.189227501488607E-2</c:v>
                </c:pt>
                <c:pt idx="18">
                  <c:v>0</c:v>
                </c:pt>
                <c:pt idx="19">
                  <c:v>0</c:v>
                </c:pt>
                <c:pt idx="20">
                  <c:v>1.2460060508385671E-2</c:v>
                </c:pt>
                <c:pt idx="21">
                  <c:v>0</c:v>
                </c:pt>
                <c:pt idx="22">
                  <c:v>0</c:v>
                </c:pt>
                <c:pt idx="23">
                  <c:v>8.4111028624815481E-2</c:v>
                </c:pt>
                <c:pt idx="24">
                  <c:v>0</c:v>
                </c:pt>
                <c:pt idx="25">
                  <c:v>0</c:v>
                </c:pt>
                <c:pt idx="26">
                  <c:v>9.9124460406478876E-2</c:v>
                </c:pt>
                <c:pt idx="27">
                  <c:v>0</c:v>
                </c:pt>
                <c:pt idx="28">
                  <c:v>0</c:v>
                </c:pt>
                <c:pt idx="29">
                  <c:v>0.46948375334721415</c:v>
                </c:pt>
                <c:pt idx="30">
                  <c:v>0</c:v>
                </c:pt>
                <c:pt idx="31">
                  <c:v>0</c:v>
                </c:pt>
                <c:pt idx="32">
                  <c:v>7.2742197389419033E-2</c:v>
                </c:pt>
                <c:pt idx="33">
                  <c:v>0</c:v>
                </c:pt>
                <c:pt idx="34">
                  <c:v>0</c:v>
                </c:pt>
                <c:pt idx="35">
                  <c:v>0.18490274111213031</c:v>
                </c:pt>
                <c:pt idx="36">
                  <c:v>0</c:v>
                </c:pt>
                <c:pt idx="37">
                  <c:v>0</c:v>
                </c:pt>
                <c:pt idx="38">
                  <c:v>0.46648323626326726</c:v>
                </c:pt>
                <c:pt idx="39">
                  <c:v>0</c:v>
                </c:pt>
                <c:pt idx="40">
                  <c:v>0</c:v>
                </c:pt>
                <c:pt idx="41">
                  <c:v>0.34416783624034686</c:v>
                </c:pt>
                <c:pt idx="42">
                  <c:v>0</c:v>
                </c:pt>
                <c:pt idx="43">
                  <c:v>0</c:v>
                </c:pt>
                <c:pt idx="44">
                  <c:v>1.1121969393213877</c:v>
                </c:pt>
                <c:pt idx="45">
                  <c:v>0</c:v>
                </c:pt>
                <c:pt idx="46">
                  <c:v>0</c:v>
                </c:pt>
                <c:pt idx="47">
                  <c:v>0.65562858826816717</c:v>
                </c:pt>
                <c:pt idx="48">
                  <c:v>0</c:v>
                </c:pt>
                <c:pt idx="49">
                  <c:v>0</c:v>
                </c:pt>
                <c:pt idx="50">
                  <c:v>2.6365190621973777</c:v>
                </c:pt>
                <c:pt idx="51">
                  <c:v>0</c:v>
                </c:pt>
                <c:pt idx="52">
                  <c:v>0</c:v>
                </c:pt>
                <c:pt idx="53">
                  <c:v>0.71560556970958022</c:v>
                </c:pt>
                <c:pt idx="54">
                  <c:v>0</c:v>
                </c:pt>
                <c:pt idx="55">
                  <c:v>0</c:v>
                </c:pt>
                <c:pt idx="56">
                  <c:v>3.2783188183181542</c:v>
                </c:pt>
                <c:pt idx="57">
                  <c:v>0</c:v>
                </c:pt>
                <c:pt idx="58">
                  <c:v>0</c:v>
                </c:pt>
                <c:pt idx="59">
                  <c:v>0.95709509186795305</c:v>
                </c:pt>
                <c:pt idx="60">
                  <c:v>0</c:v>
                </c:pt>
                <c:pt idx="61">
                  <c:v>0</c:v>
                </c:pt>
                <c:pt idx="62">
                  <c:v>10.724306176761836</c:v>
                </c:pt>
                <c:pt idx="63">
                  <c:v>0</c:v>
                </c:pt>
                <c:pt idx="64">
                  <c:v>0</c:v>
                </c:pt>
                <c:pt idx="65">
                  <c:v>1.6914285239496589</c:v>
                </c:pt>
                <c:pt idx="66">
                  <c:v>0</c:v>
                </c:pt>
                <c:pt idx="67">
                  <c:v>0</c:v>
                </c:pt>
                <c:pt idx="68">
                  <c:v>0.75696804969944875</c:v>
                </c:pt>
                <c:pt idx="69">
                  <c:v>0</c:v>
                </c:pt>
                <c:pt idx="70">
                  <c:v>0</c:v>
                </c:pt>
                <c:pt idx="71">
                  <c:v>1.2430909145815885</c:v>
                </c:pt>
                <c:pt idx="72">
                  <c:v>0</c:v>
                </c:pt>
                <c:pt idx="73">
                  <c:v>0</c:v>
                </c:pt>
                <c:pt idx="74">
                  <c:v>2.2906595491869766</c:v>
                </c:pt>
                <c:pt idx="75">
                  <c:v>0</c:v>
                </c:pt>
                <c:pt idx="76">
                  <c:v>0</c:v>
                </c:pt>
                <c:pt idx="77">
                  <c:v>1.52169583395522</c:v>
                </c:pt>
                <c:pt idx="78">
                  <c:v>0</c:v>
                </c:pt>
                <c:pt idx="79">
                  <c:v>0</c:v>
                </c:pt>
                <c:pt idx="80">
                  <c:v>4.0878498803495837</c:v>
                </c:pt>
                <c:pt idx="81">
                  <c:v>0</c:v>
                </c:pt>
                <c:pt idx="82">
                  <c:v>0</c:v>
                </c:pt>
                <c:pt idx="83">
                  <c:v>1.5129576889619771</c:v>
                </c:pt>
                <c:pt idx="84">
                  <c:v>0</c:v>
                </c:pt>
                <c:pt idx="85">
                  <c:v>0</c:v>
                </c:pt>
                <c:pt idx="86">
                  <c:v>2.0583854316383632</c:v>
                </c:pt>
                <c:pt idx="87">
                  <c:v>0</c:v>
                </c:pt>
                <c:pt idx="88">
                  <c:v>0</c:v>
                </c:pt>
                <c:pt idx="89">
                  <c:v>1.2822462966396684</c:v>
                </c:pt>
                <c:pt idx="90">
                  <c:v>0</c:v>
                </c:pt>
                <c:pt idx="91">
                  <c:v>0</c:v>
                </c:pt>
                <c:pt idx="92">
                  <c:v>0.60096593497997419</c:v>
                </c:pt>
                <c:pt idx="93">
                  <c:v>0</c:v>
                </c:pt>
                <c:pt idx="94">
                  <c:v>0</c:v>
                </c:pt>
                <c:pt idx="95">
                  <c:v>5.7624176144437387</c:v>
                </c:pt>
                <c:pt idx="96">
                  <c:v>0</c:v>
                </c:pt>
                <c:pt idx="97">
                  <c:v>0</c:v>
                </c:pt>
                <c:pt idx="98">
                  <c:v>0.55905928948340855</c:v>
                </c:pt>
                <c:pt idx="99">
                  <c:v>0</c:v>
                </c:pt>
                <c:pt idx="100">
                  <c:v>0</c:v>
                </c:pt>
                <c:pt idx="101">
                  <c:v>4.371031971947879</c:v>
                </c:pt>
                <c:pt idx="102">
                  <c:v>0</c:v>
                </c:pt>
                <c:pt idx="103">
                  <c:v>0</c:v>
                </c:pt>
                <c:pt idx="104">
                  <c:v>1.1734046004236409</c:v>
                </c:pt>
                <c:pt idx="105">
                  <c:v>0</c:v>
                </c:pt>
                <c:pt idx="106">
                  <c:v>0</c:v>
                </c:pt>
                <c:pt idx="107">
                  <c:v>2.2891502860623438</c:v>
                </c:pt>
                <c:pt idx="108">
                  <c:v>0</c:v>
                </c:pt>
                <c:pt idx="109">
                  <c:v>0</c:v>
                </c:pt>
                <c:pt idx="110">
                  <c:v>1.6273911376147512</c:v>
                </c:pt>
                <c:pt idx="111">
                  <c:v>0</c:v>
                </c:pt>
                <c:pt idx="112">
                  <c:v>0</c:v>
                </c:pt>
                <c:pt idx="113">
                  <c:v>2.3326444837044282</c:v>
                </c:pt>
                <c:pt idx="114">
                  <c:v>0</c:v>
                </c:pt>
                <c:pt idx="115">
                  <c:v>0</c:v>
                </c:pt>
                <c:pt idx="116">
                  <c:v>1.0911302653840902</c:v>
                </c:pt>
                <c:pt idx="117">
                  <c:v>0</c:v>
                </c:pt>
                <c:pt idx="118">
                  <c:v>0</c:v>
                </c:pt>
                <c:pt idx="119">
                  <c:v>1.7169369799874941</c:v>
                </c:pt>
                <c:pt idx="120">
                  <c:v>0</c:v>
                </c:pt>
                <c:pt idx="121">
                  <c:v>0</c:v>
                </c:pt>
                <c:pt idx="122">
                  <c:v>2.3716114536582715</c:v>
                </c:pt>
                <c:pt idx="123">
                  <c:v>0</c:v>
                </c:pt>
                <c:pt idx="124">
                  <c:v>0</c:v>
                </c:pt>
                <c:pt idx="125">
                  <c:v>0.71169379815817302</c:v>
                </c:pt>
                <c:pt idx="126">
                  <c:v>0</c:v>
                </c:pt>
                <c:pt idx="127">
                  <c:v>0</c:v>
                </c:pt>
                <c:pt idx="128">
                  <c:v>1.5746143508094752</c:v>
                </c:pt>
                <c:pt idx="129">
                  <c:v>0</c:v>
                </c:pt>
                <c:pt idx="130">
                  <c:v>0</c:v>
                </c:pt>
                <c:pt idx="131">
                  <c:v>2.1964233118017633</c:v>
                </c:pt>
                <c:pt idx="132">
                  <c:v>0</c:v>
                </c:pt>
                <c:pt idx="133">
                  <c:v>0</c:v>
                </c:pt>
                <c:pt idx="134">
                  <c:v>0.19261847140843377</c:v>
                </c:pt>
                <c:pt idx="135">
                  <c:v>0</c:v>
                </c:pt>
                <c:pt idx="136">
                  <c:v>0</c:v>
                </c:pt>
                <c:pt idx="137">
                  <c:v>0.25664577537128658</c:v>
                </c:pt>
                <c:pt idx="138">
                  <c:v>0</c:v>
                </c:pt>
                <c:pt idx="139">
                  <c:v>0</c:v>
                </c:pt>
                <c:pt idx="140">
                  <c:v>0.47236462256673839</c:v>
                </c:pt>
                <c:pt idx="141">
                  <c:v>0</c:v>
                </c:pt>
                <c:pt idx="142">
                  <c:v>0</c:v>
                </c:pt>
                <c:pt idx="143">
                  <c:v>0.50719854593315128</c:v>
                </c:pt>
                <c:pt idx="144">
                  <c:v>0</c:v>
                </c:pt>
                <c:pt idx="145">
                  <c:v>0</c:v>
                </c:pt>
                <c:pt idx="146">
                  <c:v>0.31486170931168989</c:v>
                </c:pt>
                <c:pt idx="147">
                  <c:v>0</c:v>
                </c:pt>
                <c:pt idx="148">
                  <c:v>0</c:v>
                </c:pt>
                <c:pt idx="149">
                  <c:v>0.35121062041619633</c:v>
                </c:pt>
                <c:pt idx="150">
                  <c:v>0</c:v>
                </c:pt>
                <c:pt idx="151">
                  <c:v>0</c:v>
                </c:pt>
                <c:pt idx="152">
                  <c:v>0.75777612614703471</c:v>
                </c:pt>
                <c:pt idx="153">
                  <c:v>0</c:v>
                </c:pt>
                <c:pt idx="154">
                  <c:v>0</c:v>
                </c:pt>
                <c:pt idx="155">
                  <c:v>0.15769021377470233</c:v>
                </c:pt>
                <c:pt idx="156">
                  <c:v>0</c:v>
                </c:pt>
                <c:pt idx="157">
                  <c:v>0</c:v>
                </c:pt>
                <c:pt idx="158">
                  <c:v>1.6632123479548826</c:v>
                </c:pt>
                <c:pt idx="159">
                  <c:v>0</c:v>
                </c:pt>
                <c:pt idx="160">
                  <c:v>0</c:v>
                </c:pt>
                <c:pt idx="161">
                  <c:v>2.301863934999155</c:v>
                </c:pt>
                <c:pt idx="162">
                  <c:v>0</c:v>
                </c:pt>
                <c:pt idx="163">
                  <c:v>0</c:v>
                </c:pt>
                <c:pt idx="164">
                  <c:v>1.0353535596675181</c:v>
                </c:pt>
                <c:pt idx="165">
                  <c:v>0</c:v>
                </c:pt>
                <c:pt idx="166">
                  <c:v>0</c:v>
                </c:pt>
                <c:pt idx="167">
                  <c:v>1.5942020910394179</c:v>
                </c:pt>
                <c:pt idx="168">
                  <c:v>0</c:v>
                </c:pt>
                <c:pt idx="169">
                  <c:v>0</c:v>
                </c:pt>
                <c:pt idx="170">
                  <c:v>0.8285245051862774</c:v>
                </c:pt>
                <c:pt idx="171">
                  <c:v>0</c:v>
                </c:pt>
                <c:pt idx="172">
                  <c:v>0</c:v>
                </c:pt>
                <c:pt idx="173">
                  <c:v>0.60670909073984058</c:v>
                </c:pt>
                <c:pt idx="174">
                  <c:v>0</c:v>
                </c:pt>
                <c:pt idx="175">
                  <c:v>0</c:v>
                </c:pt>
                <c:pt idx="176">
                  <c:v>0.60839338183379099</c:v>
                </c:pt>
                <c:pt idx="177">
                  <c:v>0</c:v>
                </c:pt>
                <c:pt idx="178">
                  <c:v>0</c:v>
                </c:pt>
                <c:pt idx="179">
                  <c:v>1.5899059056236122</c:v>
                </c:pt>
                <c:pt idx="180">
                  <c:v>0</c:v>
                </c:pt>
                <c:pt idx="181">
                  <c:v>0</c:v>
                </c:pt>
                <c:pt idx="182">
                  <c:v>2.1736581441215583</c:v>
                </c:pt>
                <c:pt idx="183">
                  <c:v>0</c:v>
                </c:pt>
                <c:pt idx="184">
                  <c:v>0</c:v>
                </c:pt>
                <c:pt idx="185">
                  <c:v>0.56263843226453314</c:v>
                </c:pt>
                <c:pt idx="186">
                  <c:v>0</c:v>
                </c:pt>
                <c:pt idx="187">
                  <c:v>0</c:v>
                </c:pt>
                <c:pt idx="188">
                  <c:v>1.3676706600748223</c:v>
                </c:pt>
                <c:pt idx="189">
                  <c:v>0</c:v>
                </c:pt>
                <c:pt idx="190">
                  <c:v>0</c:v>
                </c:pt>
                <c:pt idx="191">
                  <c:v>1.0109798441954589</c:v>
                </c:pt>
                <c:pt idx="192">
                  <c:v>0</c:v>
                </c:pt>
                <c:pt idx="193">
                  <c:v>0</c:v>
                </c:pt>
                <c:pt idx="194">
                  <c:v>2.8183184278845017</c:v>
                </c:pt>
                <c:pt idx="195">
                  <c:v>0</c:v>
                </c:pt>
                <c:pt idx="196">
                  <c:v>0</c:v>
                </c:pt>
                <c:pt idx="197">
                  <c:v>0.4490128410370835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0-4F06-A0D0-72991B43B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805840"/>
        <c:axId val="1379813328"/>
      </c:scatterChart>
      <c:valAx>
        <c:axId val="149819396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stock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valAx>
        <c:axId val="13798133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Recruits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05840"/>
        <c:crosses val="max"/>
        <c:crossBetween val="midCat"/>
      </c:valAx>
      <c:valAx>
        <c:axId val="1379805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9813328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Unfished cohort biomass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1227034120735"/>
          <c:y val="0.29208333333333336"/>
          <c:w val="0.8123217410323709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'invasion Ricker'!$F$9</c:f>
              <c:strCache>
                <c:ptCount val="1"/>
                <c:pt idx="0">
                  <c:v>BPRo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'invasion Ricker'!$G$1:$Z$1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'invasion Ricker'!$G$9:$Z$9</c:f>
              <c:numCache>
                <c:formatCode>General</c:formatCode>
                <c:ptCount val="20"/>
                <c:pt idx="0">
                  <c:v>1.0823077182670957E-2</c:v>
                </c:pt>
                <c:pt idx="1">
                  <c:v>1.8918391314629603E-2</c:v>
                </c:pt>
                <c:pt idx="2">
                  <c:v>2.246215234256474E-2</c:v>
                </c:pt>
                <c:pt idx="3">
                  <c:v>2.2308780695967527E-2</c:v>
                </c:pt>
                <c:pt idx="4">
                  <c:v>2.0069893786456478E-2</c:v>
                </c:pt>
                <c:pt idx="5">
                  <c:v>1.6985626388390462E-2</c:v>
                </c:pt>
                <c:pt idx="6">
                  <c:v>1.3806423188995018E-2</c:v>
                </c:pt>
                <c:pt idx="7">
                  <c:v>1.0913368713064229E-2</c:v>
                </c:pt>
                <c:pt idx="8">
                  <c:v>8.4565640613074484E-3</c:v>
                </c:pt>
                <c:pt idx="9">
                  <c:v>6.4584704648360629E-3</c:v>
                </c:pt>
                <c:pt idx="10">
                  <c:v>4.8797706213664247E-3</c:v>
                </c:pt>
                <c:pt idx="11">
                  <c:v>3.6573921377151646E-3</c:v>
                </c:pt>
                <c:pt idx="12">
                  <c:v>2.7245721288356468E-3</c:v>
                </c:pt>
                <c:pt idx="13">
                  <c:v>2.0202763352138446E-3</c:v>
                </c:pt>
                <c:pt idx="14">
                  <c:v>1.4927308335025988E-3</c:v>
                </c:pt>
                <c:pt idx="15">
                  <c:v>1.0999362971322948E-3</c:v>
                </c:pt>
                <c:pt idx="16">
                  <c:v>8.0879873247087226E-4</c:v>
                </c:pt>
                <c:pt idx="17">
                  <c:v>5.937559487636737E-4</c:v>
                </c:pt>
                <c:pt idx="18">
                  <c:v>4.3534096152343681E-4</c:v>
                </c:pt>
                <c:pt idx="19">
                  <c:v>1.1734710272047167E-3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1-4A1A-B860-EDDD32EFD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5"/>
        <c:axId val="2025178079"/>
      </c:scatterChart>
      <c:valAx>
        <c:axId val="12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Cohort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78079"/>
        <c:crosses val="autoZero"/>
        <c:crossBetween val="midCat"/>
      </c:valAx>
      <c:valAx>
        <c:axId val="20251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Biomass per recruit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'intrinsic growth rate'!$AI$11</c:f>
              <c:strCache>
                <c:ptCount val="1"/>
                <c:pt idx="0">
                  <c:v>ssb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'intrinsic growth rate'!$K$12:$K$211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'intrinsic growth rate'!$AI$12:$AI$211</c:f>
              <c:numCache>
                <c:formatCode>General</c:formatCode>
                <c:ptCount val="200"/>
                <c:pt idx="0">
                  <c:v>1.1669309501982242E-7</c:v>
                </c:pt>
                <c:pt idx="1">
                  <c:v>1.2031332739994807E-7</c:v>
                </c:pt>
                <c:pt idx="2">
                  <c:v>1.3204994903559552E-7</c:v>
                </c:pt>
                <c:pt idx="3">
                  <c:v>1.604580292067128E-7</c:v>
                </c:pt>
                <c:pt idx="4">
                  <c:v>2.077836226498804E-7</c:v>
                </c:pt>
                <c:pt idx="5">
                  <c:v>2.7731296050771068E-7</c:v>
                </c:pt>
                <c:pt idx="6">
                  <c:v>3.7014159897509171E-7</c:v>
                </c:pt>
                <c:pt idx="7">
                  <c:v>4.9015090901931425E-7</c:v>
                </c:pt>
                <c:pt idx="8">
                  <c:v>6.5627262561218785E-7</c:v>
                </c:pt>
                <c:pt idx="9">
                  <c:v>8.9394164793348464E-7</c:v>
                </c:pt>
                <c:pt idx="10">
                  <c:v>1.2491044409550875E-6</c:v>
                </c:pt>
                <c:pt idx="11">
                  <c:v>1.6979339282063458E-6</c:v>
                </c:pt>
                <c:pt idx="12">
                  <c:v>2.4346993260750573E-6</c:v>
                </c:pt>
                <c:pt idx="13">
                  <c:v>3.7606377679374384E-6</c:v>
                </c:pt>
                <c:pt idx="14">
                  <c:v>5.911507951457988E-6</c:v>
                </c:pt>
                <c:pt idx="15">
                  <c:v>8.5300705326050214E-6</c:v>
                </c:pt>
                <c:pt idx="16">
                  <c:v>1.0818800841535565E-5</c:v>
                </c:pt>
                <c:pt idx="17">
                  <c:v>1.3222390972728308E-5</c:v>
                </c:pt>
                <c:pt idx="18">
                  <c:v>1.734977324858927E-5</c:v>
                </c:pt>
                <c:pt idx="19">
                  <c:v>2.6824876344778733E-5</c:v>
                </c:pt>
                <c:pt idx="20">
                  <c:v>4.3063364183102929E-5</c:v>
                </c:pt>
                <c:pt idx="21">
                  <c:v>6.583493554054127E-5</c:v>
                </c:pt>
                <c:pt idx="22">
                  <c:v>9.0577130654364454E-5</c:v>
                </c:pt>
                <c:pt idx="23">
                  <c:v>1.1492071192172324E-4</c:v>
                </c:pt>
                <c:pt idx="24">
                  <c:v>1.442749206621463E-4</c:v>
                </c:pt>
                <c:pt idx="25">
                  <c:v>1.8307826212316373E-4</c:v>
                </c:pt>
                <c:pt idx="26">
                  <c:v>2.3229806909869376E-4</c:v>
                </c:pt>
                <c:pt idx="27">
                  <c:v>3.0700803728507704E-4</c:v>
                </c:pt>
                <c:pt idx="28">
                  <c:v>4.3841577208015491E-4</c:v>
                </c:pt>
                <c:pt idx="29">
                  <c:v>7.0156707057745453E-4</c:v>
                </c:pt>
                <c:pt idx="30">
                  <c:v>1.1915839955233796E-3</c:v>
                </c:pt>
                <c:pt idx="31">
                  <c:v>2.0145980471602456E-3</c:v>
                </c:pt>
                <c:pt idx="32">
                  <c:v>3.1325213135346458E-3</c:v>
                </c:pt>
                <c:pt idx="33">
                  <c:v>4.3758716602527604E-3</c:v>
                </c:pt>
                <c:pt idx="34">
                  <c:v>5.6957381142033634E-3</c:v>
                </c:pt>
                <c:pt idx="35">
                  <c:v>7.3616628157753706E-3</c:v>
                </c:pt>
                <c:pt idx="36">
                  <c:v>9.5284518514657454E-3</c:v>
                </c:pt>
                <c:pt idx="37">
                  <c:v>1.1764007827586506E-2</c:v>
                </c:pt>
                <c:pt idx="38">
                  <c:v>1.4078361274217539E-2</c:v>
                </c:pt>
                <c:pt idx="39">
                  <c:v>1.6978301124520246E-2</c:v>
                </c:pt>
                <c:pt idx="40">
                  <c:v>2.0803725473975403E-2</c:v>
                </c:pt>
                <c:pt idx="41">
                  <c:v>2.5137115811685724E-2</c:v>
                </c:pt>
                <c:pt idx="42">
                  <c:v>2.9506624752553785E-2</c:v>
                </c:pt>
                <c:pt idx="43">
                  <c:v>3.5328366814254525E-2</c:v>
                </c:pt>
                <c:pt idx="44">
                  <c:v>4.5543497808216621E-2</c:v>
                </c:pt>
                <c:pt idx="45">
                  <c:v>6.0588053333180188E-2</c:v>
                </c:pt>
                <c:pt idx="46">
                  <c:v>7.8243549102525123E-2</c:v>
                </c:pt>
                <c:pt idx="47">
                  <c:v>9.5290269345503886E-2</c:v>
                </c:pt>
                <c:pt idx="48">
                  <c:v>0.10934498513399032</c:v>
                </c:pt>
                <c:pt idx="49">
                  <c:v>0.11801696606937553</c:v>
                </c:pt>
                <c:pt idx="50">
                  <c:v>0.12116713469154279</c:v>
                </c:pt>
                <c:pt idx="51">
                  <c:v>0.12288172329610213</c:v>
                </c:pt>
                <c:pt idx="52">
                  <c:v>0.12849364097669874</c:v>
                </c:pt>
                <c:pt idx="53">
                  <c:v>0.13617938684105263</c:v>
                </c:pt>
                <c:pt idx="54">
                  <c:v>0.13890611633142433</c:v>
                </c:pt>
                <c:pt idx="55">
                  <c:v>0.13565711675461711</c:v>
                </c:pt>
                <c:pt idx="56">
                  <c:v>0.13357009909313425</c:v>
                </c:pt>
                <c:pt idx="57">
                  <c:v>0.13532212357105916</c:v>
                </c:pt>
                <c:pt idx="58">
                  <c:v>0.1415325745198876</c:v>
                </c:pt>
                <c:pt idx="59">
                  <c:v>0.1513786595715805</c:v>
                </c:pt>
                <c:pt idx="60">
                  <c:v>0.16563413251302078</c:v>
                </c:pt>
                <c:pt idx="61">
                  <c:v>0.18458367114097829</c:v>
                </c:pt>
                <c:pt idx="62">
                  <c:v>0.2129367715674049</c:v>
                </c:pt>
                <c:pt idx="63">
                  <c:v>0.25369764917565973</c:v>
                </c:pt>
                <c:pt idx="64">
                  <c:v>0.30375296465350432</c:v>
                </c:pt>
                <c:pt idx="65">
                  <c:v>0.34463051898014374</c:v>
                </c:pt>
                <c:pt idx="66">
                  <c:v>0.35651525271796375</c:v>
                </c:pt>
                <c:pt idx="67">
                  <c:v>0.34221715646492545</c:v>
                </c:pt>
                <c:pt idx="68">
                  <c:v>0.31312117447000903</c:v>
                </c:pt>
                <c:pt idx="69">
                  <c:v>0.27731204539648874</c:v>
                </c:pt>
                <c:pt idx="70">
                  <c:v>0.24340644680458229</c:v>
                </c:pt>
                <c:pt idx="71">
                  <c:v>0.21657527045862213</c:v>
                </c:pt>
                <c:pt idx="72">
                  <c:v>0.19538282149392419</c:v>
                </c:pt>
                <c:pt idx="73">
                  <c:v>0.1784460098210679</c:v>
                </c:pt>
                <c:pt idx="74">
                  <c:v>0.16630070202816544</c:v>
                </c:pt>
                <c:pt idx="75">
                  <c:v>0.1592303802478327</c:v>
                </c:pt>
                <c:pt idx="76">
                  <c:v>0.15694609124091474</c:v>
                </c:pt>
                <c:pt idx="77">
                  <c:v>0.15658137052976634</c:v>
                </c:pt>
                <c:pt idx="78">
                  <c:v>0.15367699434075732</c:v>
                </c:pt>
                <c:pt idx="79">
                  <c:v>0.14838591209325788</c:v>
                </c:pt>
                <c:pt idx="80">
                  <c:v>0.14602782585723978</c:v>
                </c:pt>
                <c:pt idx="81">
                  <c:v>0.1492924912464402</c:v>
                </c:pt>
                <c:pt idx="82">
                  <c:v>0.15776961795054772</c:v>
                </c:pt>
                <c:pt idx="83">
                  <c:v>0.16571699708845752</c:v>
                </c:pt>
                <c:pt idx="84">
                  <c:v>0.16568889022694477</c:v>
                </c:pt>
                <c:pt idx="85">
                  <c:v>0.15847317758693877</c:v>
                </c:pt>
                <c:pt idx="86">
                  <c:v>0.14908408586628891</c:v>
                </c:pt>
                <c:pt idx="87">
                  <c:v>0.14200236829592755</c:v>
                </c:pt>
                <c:pt idx="88">
                  <c:v>0.14197537495317233</c:v>
                </c:pt>
                <c:pt idx="89">
                  <c:v>0.14997285605735747</c:v>
                </c:pt>
                <c:pt idx="90">
                  <c:v>0.15928653981589941</c:v>
                </c:pt>
                <c:pt idx="91">
                  <c:v>0.16372889285913286</c:v>
                </c:pt>
                <c:pt idx="92">
                  <c:v>0.16313098688712388</c:v>
                </c:pt>
                <c:pt idx="93">
                  <c:v>0.16284799434766875</c:v>
                </c:pt>
                <c:pt idx="94">
                  <c:v>0.16933419765855839</c:v>
                </c:pt>
                <c:pt idx="95">
                  <c:v>0.1899091014635842</c:v>
                </c:pt>
                <c:pt idx="96">
                  <c:v>0.22941116986679508</c:v>
                </c:pt>
                <c:pt idx="97">
                  <c:v>0.27668927038678387</c:v>
                </c:pt>
                <c:pt idx="98">
                  <c:v>0.30688543324105882</c:v>
                </c:pt>
                <c:pt idx="99">
                  <c:v>0.30705899585440782</c:v>
                </c:pt>
                <c:pt idx="100">
                  <c:v>0.2874900806158206</c:v>
                </c:pt>
                <c:pt idx="101">
                  <c:v>0.27017840140053923</c:v>
                </c:pt>
                <c:pt idx="102">
                  <c:v>0.26624351202909202</c:v>
                </c:pt>
                <c:pt idx="103">
                  <c:v>0.27230944816711694</c:v>
                </c:pt>
                <c:pt idx="104">
                  <c:v>0.2765462250682299</c:v>
                </c:pt>
                <c:pt idx="105">
                  <c:v>0.26989055530370049</c:v>
                </c:pt>
                <c:pt idx="106">
                  <c:v>0.25415413396395331</c:v>
                </c:pt>
                <c:pt idx="107">
                  <c:v>0.23589305250075182</c:v>
                </c:pt>
                <c:pt idx="108">
                  <c:v>0.22245696894794523</c:v>
                </c:pt>
                <c:pt idx="109">
                  <c:v>0.21923466347906329</c:v>
                </c:pt>
                <c:pt idx="110">
                  <c:v>0.22619877095309324</c:v>
                </c:pt>
                <c:pt idx="111">
                  <c:v>0.23355658791383965</c:v>
                </c:pt>
                <c:pt idx="112">
                  <c:v>0.23228751250997048</c:v>
                </c:pt>
                <c:pt idx="113">
                  <c:v>0.22421631785707355</c:v>
                </c:pt>
                <c:pt idx="114">
                  <c:v>0.21603395929826533</c:v>
                </c:pt>
                <c:pt idx="115">
                  <c:v>0.21108491662908144</c:v>
                </c:pt>
                <c:pt idx="116">
                  <c:v>0.20566803039102827</c:v>
                </c:pt>
                <c:pt idx="117">
                  <c:v>0.199679332173089</c:v>
                </c:pt>
                <c:pt idx="118">
                  <c:v>0.19580022407217676</c:v>
                </c:pt>
                <c:pt idx="119">
                  <c:v>0.19420746483275561</c:v>
                </c:pt>
                <c:pt idx="120">
                  <c:v>0.19136909878596639</c:v>
                </c:pt>
                <c:pt idx="121">
                  <c:v>0.1870242008752403</c:v>
                </c:pt>
                <c:pt idx="122">
                  <c:v>0.18707434912837206</c:v>
                </c:pt>
                <c:pt idx="123">
                  <c:v>0.19615844780097993</c:v>
                </c:pt>
                <c:pt idx="124">
                  <c:v>0.21016521461411014</c:v>
                </c:pt>
                <c:pt idx="125">
                  <c:v>0.21914785279321081</c:v>
                </c:pt>
                <c:pt idx="126">
                  <c:v>0.21744405619968343</c:v>
                </c:pt>
                <c:pt idx="127">
                  <c:v>0.20581392231233128</c:v>
                </c:pt>
                <c:pt idx="128">
                  <c:v>0.1890676061097365</c:v>
                </c:pt>
                <c:pt idx="129">
                  <c:v>0.17377592726202706</c:v>
                </c:pt>
                <c:pt idx="130">
                  <c:v>0.16352330035170784</c:v>
                </c:pt>
                <c:pt idx="131">
                  <c:v>0.15801327680779384</c:v>
                </c:pt>
                <c:pt idx="132">
                  <c:v>0.15558366583014197</c:v>
                </c:pt>
                <c:pt idx="133">
                  <c:v>0.1562301914760465</c:v>
                </c:pt>
                <c:pt idx="134">
                  <c:v>0.1592506549200696</c:v>
                </c:pt>
                <c:pt idx="135">
                  <c:v>0.15931633941912557</c:v>
                </c:pt>
                <c:pt idx="136">
                  <c:v>0.15179566271920464</c:v>
                </c:pt>
                <c:pt idx="137">
                  <c:v>0.13906744435851684</c:v>
                </c:pt>
                <c:pt idx="138">
                  <c:v>0.12526109237722685</c:v>
                </c:pt>
                <c:pt idx="139">
                  <c:v>0.1117277762540221</c:v>
                </c:pt>
                <c:pt idx="140">
                  <c:v>0.10014374579771147</c:v>
                </c:pt>
                <c:pt idx="141">
                  <c:v>9.236209648934561E-2</c:v>
                </c:pt>
                <c:pt idx="142">
                  <c:v>8.9286699739795902E-2</c:v>
                </c:pt>
                <c:pt idx="143">
                  <c:v>9.2068515277110005E-2</c:v>
                </c:pt>
                <c:pt idx="144">
                  <c:v>9.8952483721320109E-2</c:v>
                </c:pt>
                <c:pt idx="145">
                  <c:v>0.10750329549697063</c:v>
                </c:pt>
                <c:pt idx="146">
                  <c:v>0.11774711586503733</c:v>
                </c:pt>
                <c:pt idx="147">
                  <c:v>0.13404352540962952</c:v>
                </c:pt>
                <c:pt idx="148">
                  <c:v>0.15164447707187631</c:v>
                </c:pt>
                <c:pt idx="149">
                  <c:v>0.15888656173173699</c:v>
                </c:pt>
                <c:pt idx="150">
                  <c:v>0.15478003427082687</c:v>
                </c:pt>
                <c:pt idx="151">
                  <c:v>0.14661000032268667</c:v>
                </c:pt>
                <c:pt idx="152">
                  <c:v>0.14186095424845482</c:v>
                </c:pt>
                <c:pt idx="153">
                  <c:v>0.14209412279730693</c:v>
                </c:pt>
                <c:pt idx="154">
                  <c:v>0.14227215340741348</c:v>
                </c:pt>
                <c:pt idx="155">
                  <c:v>0.13660794095858703</c:v>
                </c:pt>
                <c:pt idx="156">
                  <c:v>0.12419225728729358</c:v>
                </c:pt>
                <c:pt idx="157">
                  <c:v>0.10954954937220325</c:v>
                </c:pt>
                <c:pt idx="158">
                  <c:v>9.9414107102390584E-2</c:v>
                </c:pt>
                <c:pt idx="159">
                  <c:v>9.8503343567187207E-2</c:v>
                </c:pt>
                <c:pt idx="160">
                  <c:v>0.10817265568482287</c:v>
                </c:pt>
                <c:pt idx="161">
                  <c:v>0.12521804722546093</c:v>
                </c:pt>
                <c:pt idx="162">
                  <c:v>0.14483598828541513</c:v>
                </c:pt>
                <c:pt idx="163">
                  <c:v>0.16348373219749837</c:v>
                </c:pt>
                <c:pt idx="164">
                  <c:v>0.17538557266881977</c:v>
                </c:pt>
                <c:pt idx="165">
                  <c:v>0.17681447659374949</c:v>
                </c:pt>
                <c:pt idx="166">
                  <c:v>0.17217902442626176</c:v>
                </c:pt>
                <c:pt idx="167">
                  <c:v>0.1690878257875624</c:v>
                </c:pt>
                <c:pt idx="168">
                  <c:v>0.17162972250469749</c:v>
                </c:pt>
                <c:pt idx="169">
                  <c:v>0.17715815391763251</c:v>
                </c:pt>
                <c:pt idx="170">
                  <c:v>0.18097001926274833</c:v>
                </c:pt>
                <c:pt idx="171">
                  <c:v>0.17968965981051785</c:v>
                </c:pt>
                <c:pt idx="172">
                  <c:v>0.17270425287199798</c:v>
                </c:pt>
                <c:pt idx="173">
                  <c:v>0.16407031683284218</c:v>
                </c:pt>
                <c:pt idx="174">
                  <c:v>0.15678136517676966</c:v>
                </c:pt>
                <c:pt idx="175">
                  <c:v>0.15180208708177889</c:v>
                </c:pt>
                <c:pt idx="176">
                  <c:v>0.15277878325841246</c:v>
                </c:pt>
                <c:pt idx="177">
                  <c:v>0.15854572607257639</c:v>
                </c:pt>
                <c:pt idx="178">
                  <c:v>0.16057132743757299</c:v>
                </c:pt>
                <c:pt idx="179">
                  <c:v>0.15575274347901799</c:v>
                </c:pt>
                <c:pt idx="180">
                  <c:v>0.14757149559918736</c:v>
                </c:pt>
                <c:pt idx="181">
                  <c:v>0.14104450396769319</c:v>
                </c:pt>
                <c:pt idx="182">
                  <c:v>0.13908545661562693</c:v>
                </c:pt>
                <c:pt idx="183">
                  <c:v>0.14210637487589123</c:v>
                </c:pt>
                <c:pt idx="184">
                  <c:v>0.15032154797653899</c:v>
                </c:pt>
                <c:pt idx="185">
                  <c:v>0.15993603040759183</c:v>
                </c:pt>
                <c:pt idx="186">
                  <c:v>0.16594114437085922</c:v>
                </c:pt>
                <c:pt idx="187">
                  <c:v>0.16480300660222777</c:v>
                </c:pt>
                <c:pt idx="188">
                  <c:v>0.15574623022192211</c:v>
                </c:pt>
                <c:pt idx="189">
                  <c:v>0.14251767914753721</c:v>
                </c:pt>
                <c:pt idx="190">
                  <c:v>0.12964468680073155</c:v>
                </c:pt>
                <c:pt idx="191">
                  <c:v>0.11795875323388827</c:v>
                </c:pt>
                <c:pt idx="192">
                  <c:v>0.10676506055059962</c:v>
                </c:pt>
                <c:pt idx="193">
                  <c:v>9.8504920609318369E-2</c:v>
                </c:pt>
                <c:pt idx="194">
                  <c:v>9.6756397977928371E-2</c:v>
                </c:pt>
                <c:pt idx="195">
                  <c:v>0.10383271651920549</c:v>
                </c:pt>
                <c:pt idx="196">
                  <c:v>0.11965381113849263</c:v>
                </c:pt>
                <c:pt idx="197">
                  <c:v>0.13802938299923101</c:v>
                </c:pt>
                <c:pt idx="198">
                  <c:v>0.15183739758427187</c:v>
                </c:pt>
                <c:pt idx="199">
                  <c:v>0.15897310126548192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E-44E2-B608-2D0F59CD53C7}"/>
            </c:ext>
          </c:extLst>
        </c:ser>
        <c:ser>
          <c:idx val="1"/>
          <c:order val="1"/>
          <c:tx>
            <c:strRef>
              <c:f>'intrinsic growth rate'!$J$11</c:f>
              <c:strCache>
                <c:ptCount val="1"/>
                <c:pt idx="0">
                  <c:v>Ut harvest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'intrinsic growth rate'!$K$12:$K$211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'intrinsic growth rate'!$J$12:$J$211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E-44E2-B608-2D0F59CD5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scatterChart>
        <c:scatterStyle val="lineMarker"/>
        <c:varyColors val="0"/>
        <c:ser>
          <c:idx val="2"/>
          <c:order val="2"/>
          <c:tx>
            <c:strRef>
              <c:f>'intrinsic growth rate'!$AH$11</c:f>
              <c:strCache>
                <c:ptCount val="1"/>
                <c:pt idx="0">
                  <c:v>mean weight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rate'!$K$12:$K$211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'intrinsic growth rate'!$AH$12:$AH$211</c:f>
              <c:numCache>
                <c:formatCode>General</c:formatCode>
                <c:ptCount val="200"/>
                <c:pt idx="0">
                  <c:v>0.13882298220164718</c:v>
                </c:pt>
                <c:pt idx="1">
                  <c:v>5.3914757733343394E-2</c:v>
                </c:pt>
                <c:pt idx="2">
                  <c:v>9.8531495610216444E-2</c:v>
                </c:pt>
                <c:pt idx="3">
                  <c:v>5.3654836097134381E-2</c:v>
                </c:pt>
                <c:pt idx="4">
                  <c:v>6.7193885060257544E-2</c:v>
                </c:pt>
                <c:pt idx="5">
                  <c:v>5.7751579789700844E-2</c:v>
                </c:pt>
                <c:pt idx="6">
                  <c:v>8.9775679777236078E-2</c:v>
                </c:pt>
                <c:pt idx="7">
                  <c:v>5.4177481736904697E-2</c:v>
                </c:pt>
                <c:pt idx="8">
                  <c:v>4.847425751728579E-2</c:v>
                </c:pt>
                <c:pt idx="9">
                  <c:v>8.6495526314895155E-2</c:v>
                </c:pt>
                <c:pt idx="10">
                  <c:v>4.8476146219355955E-2</c:v>
                </c:pt>
                <c:pt idx="11">
                  <c:v>9.3049031541250229E-2</c:v>
                </c:pt>
                <c:pt idx="12">
                  <c:v>2.9579424831670083E-2</c:v>
                </c:pt>
                <c:pt idx="13">
                  <c:v>5.1917381199259663E-2</c:v>
                </c:pt>
                <c:pt idx="14">
                  <c:v>8.8256874736898791E-2</c:v>
                </c:pt>
                <c:pt idx="15">
                  <c:v>0.11440645253344577</c:v>
                </c:pt>
                <c:pt idx="16">
                  <c:v>7.6564528487477301E-2</c:v>
                </c:pt>
                <c:pt idx="17">
                  <c:v>3.8991674286765955E-2</c:v>
                </c:pt>
                <c:pt idx="18">
                  <c:v>6.0788668961277124E-2</c:v>
                </c:pt>
                <c:pt idx="19">
                  <c:v>3.1270990817131153E-2</c:v>
                </c:pt>
                <c:pt idx="20">
                  <c:v>8.6578406319497023E-2</c:v>
                </c:pt>
                <c:pt idx="21">
                  <c:v>7.7582334698228284E-2</c:v>
                </c:pt>
                <c:pt idx="22">
                  <c:v>8.1650191381245477E-2</c:v>
                </c:pt>
                <c:pt idx="23">
                  <c:v>5.5851755525977036E-2</c:v>
                </c:pt>
                <c:pt idx="24">
                  <c:v>7.3193896343458353E-2</c:v>
                </c:pt>
                <c:pt idx="25">
                  <c:v>0.10722980700260633</c:v>
                </c:pt>
                <c:pt idx="26">
                  <c:v>5.4095985843818868E-2</c:v>
                </c:pt>
                <c:pt idx="27">
                  <c:v>3.6750513295943726E-2</c:v>
                </c:pt>
                <c:pt idx="28">
                  <c:v>6.6346364150142167E-2</c:v>
                </c:pt>
                <c:pt idx="29">
                  <c:v>3.2893767998317502E-2</c:v>
                </c:pt>
                <c:pt idx="30">
                  <c:v>3.8440303178151697E-2</c:v>
                </c:pt>
                <c:pt idx="31">
                  <c:v>6.1986693764565164E-2</c:v>
                </c:pt>
                <c:pt idx="32">
                  <c:v>0.11518800320300863</c:v>
                </c:pt>
                <c:pt idx="33">
                  <c:v>5.2801332349205754E-2</c:v>
                </c:pt>
                <c:pt idx="34">
                  <c:v>5.9873909860678538E-2</c:v>
                </c:pt>
                <c:pt idx="35">
                  <c:v>9.2019628839561482E-2</c:v>
                </c:pt>
                <c:pt idx="36">
                  <c:v>7.8471012928241601E-2</c:v>
                </c:pt>
                <c:pt idx="37">
                  <c:v>0.10504040860677061</c:v>
                </c:pt>
                <c:pt idx="38">
                  <c:v>5.8517828753637292E-2</c:v>
                </c:pt>
                <c:pt idx="39">
                  <c:v>7.4887038232541933E-2</c:v>
                </c:pt>
                <c:pt idx="40">
                  <c:v>0.12404921344169238</c:v>
                </c:pt>
                <c:pt idx="41">
                  <c:v>9.5411291532552331E-2</c:v>
                </c:pt>
                <c:pt idx="42">
                  <c:v>5.6273021790517776E-2</c:v>
                </c:pt>
                <c:pt idx="43">
                  <c:v>6.0442545972739924E-2</c:v>
                </c:pt>
                <c:pt idx="44">
                  <c:v>6.4212433802882718E-2</c:v>
                </c:pt>
                <c:pt idx="45">
                  <c:v>8.8905900050234826E-2</c:v>
                </c:pt>
                <c:pt idx="46">
                  <c:v>8.080686606202607E-2</c:v>
                </c:pt>
                <c:pt idx="47">
                  <c:v>0.11668560611371102</c:v>
                </c:pt>
                <c:pt idx="48">
                  <c:v>0.15304157150379968</c:v>
                </c:pt>
                <c:pt idx="49">
                  <c:v>0.18862287087786239</c:v>
                </c:pt>
                <c:pt idx="50">
                  <c:v>8.1255989130989567E-2</c:v>
                </c:pt>
                <c:pt idx="51">
                  <c:v>0.10581970831910693</c:v>
                </c:pt>
                <c:pt idx="52">
                  <c:v>0.18219103348388016</c:v>
                </c:pt>
                <c:pt idx="53">
                  <c:v>0.19064528531317124</c:v>
                </c:pt>
                <c:pt idx="54">
                  <c:v>0.11113211725087671</c:v>
                </c:pt>
                <c:pt idx="55">
                  <c:v>0.17911327594359489</c:v>
                </c:pt>
                <c:pt idx="56">
                  <c:v>9.0008631984447807E-2</c:v>
                </c:pt>
                <c:pt idx="57">
                  <c:v>0.16288804804841084</c:v>
                </c:pt>
                <c:pt idx="58">
                  <c:v>7.9443768717304963E-2</c:v>
                </c:pt>
                <c:pt idx="59">
                  <c:v>0.12955188725359984</c:v>
                </c:pt>
                <c:pt idx="60">
                  <c:v>8.0728560160331211E-2</c:v>
                </c:pt>
                <c:pt idx="61">
                  <c:v>0.10101098349173614</c:v>
                </c:pt>
                <c:pt idx="62">
                  <c:v>5.4748353451305042E-2</c:v>
                </c:pt>
                <c:pt idx="63">
                  <c:v>0.12531657410785199</c:v>
                </c:pt>
                <c:pt idx="64">
                  <c:v>0.14803910087099484</c:v>
                </c:pt>
                <c:pt idx="65">
                  <c:v>0.16075779296095122</c:v>
                </c:pt>
                <c:pt idx="66">
                  <c:v>0.23001042521754991</c:v>
                </c:pt>
                <c:pt idx="67">
                  <c:v>0.29799694414394429</c:v>
                </c:pt>
                <c:pt idx="68">
                  <c:v>0.20537391200890895</c:v>
                </c:pt>
                <c:pt idx="69">
                  <c:v>0.20687571352489773</c:v>
                </c:pt>
                <c:pt idx="70">
                  <c:v>0.23542660562182322</c:v>
                </c:pt>
                <c:pt idx="71">
                  <c:v>0.17464272111521489</c:v>
                </c:pt>
                <c:pt idx="72">
                  <c:v>0.19466000569794045</c:v>
                </c:pt>
                <c:pt idx="73">
                  <c:v>0.16985061348909244</c:v>
                </c:pt>
                <c:pt idx="74">
                  <c:v>0.12066067998589458</c:v>
                </c:pt>
                <c:pt idx="75">
                  <c:v>0.13136760997864808</c:v>
                </c:pt>
                <c:pt idx="76">
                  <c:v>0.19611066124829388</c:v>
                </c:pt>
                <c:pt idx="77">
                  <c:v>0.15403289034487233</c:v>
                </c:pt>
                <c:pt idx="78">
                  <c:v>0.14442349023328713</c:v>
                </c:pt>
                <c:pt idx="79">
                  <c:v>0.15028579648950985</c:v>
                </c:pt>
                <c:pt idx="80">
                  <c:v>8.0428852900288311E-2</c:v>
                </c:pt>
                <c:pt idx="81">
                  <c:v>0.13621914255048403</c:v>
                </c:pt>
                <c:pt idx="82">
                  <c:v>0.17615635721813183</c:v>
                </c:pt>
                <c:pt idx="83">
                  <c:v>0.15254795370521251</c:v>
                </c:pt>
                <c:pt idx="84">
                  <c:v>0.19636137067313558</c:v>
                </c:pt>
                <c:pt idx="85">
                  <c:v>0.20540930671574337</c:v>
                </c:pt>
                <c:pt idx="86">
                  <c:v>0.12002107205096407</c:v>
                </c:pt>
                <c:pt idx="87">
                  <c:v>9.2498983565689363E-2</c:v>
                </c:pt>
                <c:pt idx="88">
                  <c:v>0.11857789831476551</c:v>
                </c:pt>
                <c:pt idx="89">
                  <c:v>0.13991568932885942</c:v>
                </c:pt>
                <c:pt idx="90">
                  <c:v>0.17722354763230938</c:v>
                </c:pt>
                <c:pt idx="91">
                  <c:v>0.11187960313595069</c:v>
                </c:pt>
                <c:pt idx="92">
                  <c:v>0.16852361523202744</c:v>
                </c:pt>
                <c:pt idx="93">
                  <c:v>9.9797157089453775E-2</c:v>
                </c:pt>
                <c:pt idx="94">
                  <c:v>6.2485787923908236E-2</c:v>
                </c:pt>
                <c:pt idx="95">
                  <c:v>6.8910794073397105E-2</c:v>
                </c:pt>
                <c:pt idx="96">
                  <c:v>0.1161742997982569</c:v>
                </c:pt>
                <c:pt idx="97">
                  <c:v>0.19353847739970326</c:v>
                </c:pt>
                <c:pt idx="98">
                  <c:v>0.25188710380621371</c:v>
                </c:pt>
                <c:pt idx="99">
                  <c:v>0.1473773898273795</c:v>
                </c:pt>
                <c:pt idx="100">
                  <c:v>0.14558227725430364</c:v>
                </c:pt>
                <c:pt idx="101">
                  <c:v>9.7204449071392085E-2</c:v>
                </c:pt>
                <c:pt idx="102">
                  <c:v>0.1591659988031468</c:v>
                </c:pt>
                <c:pt idx="103">
                  <c:v>0.16257635770205023</c:v>
                </c:pt>
                <c:pt idx="104">
                  <c:v>0.18839568936978521</c:v>
                </c:pt>
                <c:pt idx="105">
                  <c:v>0.1949900907562874</c:v>
                </c:pt>
                <c:pt idx="106">
                  <c:v>0.19148454351223945</c:v>
                </c:pt>
                <c:pt idx="107">
                  <c:v>0.13759609899181177</c:v>
                </c:pt>
                <c:pt idx="108">
                  <c:v>9.4356498685288406E-2</c:v>
                </c:pt>
                <c:pt idx="109">
                  <c:v>0.14019690568122553</c:v>
                </c:pt>
                <c:pt idx="110">
                  <c:v>0.15409263052912309</c:v>
                </c:pt>
                <c:pt idx="111">
                  <c:v>0.20435168752733451</c:v>
                </c:pt>
                <c:pt idx="112">
                  <c:v>0.13728429932154537</c:v>
                </c:pt>
                <c:pt idx="113">
                  <c:v>0.12907575775506619</c:v>
                </c:pt>
                <c:pt idx="114">
                  <c:v>0.20708864194338697</c:v>
                </c:pt>
                <c:pt idx="115">
                  <c:v>0.13805485569574433</c:v>
                </c:pt>
                <c:pt idx="116">
                  <c:v>0.16847427585198513</c:v>
                </c:pt>
                <c:pt idx="117">
                  <c:v>0.1089309232640189</c:v>
                </c:pt>
                <c:pt idx="118">
                  <c:v>0.19563648333749517</c:v>
                </c:pt>
                <c:pt idx="119">
                  <c:v>0.15839235071438523</c:v>
                </c:pt>
                <c:pt idx="120">
                  <c:v>0.1542578934536965</c:v>
                </c:pt>
                <c:pt idx="121">
                  <c:v>9.1652474132325495E-2</c:v>
                </c:pt>
                <c:pt idx="122">
                  <c:v>0.10815901861033893</c:v>
                </c:pt>
                <c:pt idx="123">
                  <c:v>0.12706648888848956</c:v>
                </c:pt>
                <c:pt idx="124">
                  <c:v>0.15046320570310728</c:v>
                </c:pt>
                <c:pt idx="125">
                  <c:v>0.20020317024442286</c:v>
                </c:pt>
                <c:pt idx="126">
                  <c:v>0.22076868880579809</c:v>
                </c:pt>
                <c:pt idx="127">
                  <c:v>0.1891311802964574</c:v>
                </c:pt>
                <c:pt idx="128">
                  <c:v>0.1576371807980457</c:v>
                </c:pt>
                <c:pt idx="129">
                  <c:v>0.14051753028954772</c:v>
                </c:pt>
                <c:pt idx="130">
                  <c:v>0.18594465548974126</c:v>
                </c:pt>
                <c:pt idx="131">
                  <c:v>0.12380798747412093</c:v>
                </c:pt>
                <c:pt idx="132">
                  <c:v>0.10521382577842503</c:v>
                </c:pt>
                <c:pt idx="133">
                  <c:v>0.15543960431320489</c:v>
                </c:pt>
                <c:pt idx="134">
                  <c:v>0.23512994855411001</c:v>
                </c:pt>
                <c:pt idx="135">
                  <c:v>0.16953067767776317</c:v>
                </c:pt>
                <c:pt idx="136">
                  <c:v>0.23172067610096445</c:v>
                </c:pt>
                <c:pt idx="137">
                  <c:v>0.27721327934190731</c:v>
                </c:pt>
                <c:pt idx="138">
                  <c:v>0.17634353529958774</c:v>
                </c:pt>
                <c:pt idx="139">
                  <c:v>0.19866229394008564</c:v>
                </c:pt>
                <c:pt idx="140">
                  <c:v>0.19273753968858731</c:v>
                </c:pt>
                <c:pt idx="141">
                  <c:v>9.8097004957827388E-2</c:v>
                </c:pt>
                <c:pt idx="142">
                  <c:v>9.2204996769462602E-2</c:v>
                </c:pt>
                <c:pt idx="143">
                  <c:v>0.12969057964785818</c:v>
                </c:pt>
                <c:pt idx="144">
                  <c:v>0.18261088353997468</c:v>
                </c:pt>
                <c:pt idx="145">
                  <c:v>5.4619374144789068E-2</c:v>
                </c:pt>
                <c:pt idx="146">
                  <c:v>0.11443948264630963</c:v>
                </c:pt>
                <c:pt idx="147">
                  <c:v>0.13456026797806347</c:v>
                </c:pt>
                <c:pt idx="148">
                  <c:v>0.18846261070498418</c:v>
                </c:pt>
                <c:pt idx="149">
                  <c:v>0.21145156330199785</c:v>
                </c:pt>
                <c:pt idx="150">
                  <c:v>0.12911118297793381</c:v>
                </c:pt>
                <c:pt idx="151">
                  <c:v>0.12286965302167888</c:v>
                </c:pt>
                <c:pt idx="152">
                  <c:v>0.12671665540733845</c:v>
                </c:pt>
                <c:pt idx="153">
                  <c:v>0.19963759196607872</c:v>
                </c:pt>
                <c:pt idx="154">
                  <c:v>0.24707355728546743</c:v>
                </c:pt>
                <c:pt idx="155">
                  <c:v>0.28257263143120137</c:v>
                </c:pt>
                <c:pt idx="156">
                  <c:v>0.2191350505676814</c:v>
                </c:pt>
                <c:pt idx="157">
                  <c:v>0.13413205941603804</c:v>
                </c:pt>
                <c:pt idx="158">
                  <c:v>7.6992886779259098E-2</c:v>
                </c:pt>
                <c:pt idx="159">
                  <c:v>0.10194849384072623</c:v>
                </c:pt>
                <c:pt idx="160">
                  <c:v>8.7070704080039613E-2</c:v>
                </c:pt>
                <c:pt idx="161">
                  <c:v>8.2355348097727418E-2</c:v>
                </c:pt>
                <c:pt idx="162">
                  <c:v>0.12328378137727766</c:v>
                </c:pt>
                <c:pt idx="163">
                  <c:v>0.16461552004295826</c:v>
                </c:pt>
                <c:pt idx="164">
                  <c:v>0.17631529781963268</c:v>
                </c:pt>
                <c:pt idx="165">
                  <c:v>0.13659660452364833</c:v>
                </c:pt>
                <c:pt idx="166">
                  <c:v>0.11681536935753074</c:v>
                </c:pt>
                <c:pt idx="167">
                  <c:v>0.13141168586461513</c:v>
                </c:pt>
                <c:pt idx="168">
                  <c:v>0.10885932318789535</c:v>
                </c:pt>
                <c:pt idx="169">
                  <c:v>0.18120751202477692</c:v>
                </c:pt>
                <c:pt idx="170">
                  <c:v>0.19830752566827367</c:v>
                </c:pt>
                <c:pt idx="171">
                  <c:v>0.12821539530121925</c:v>
                </c:pt>
                <c:pt idx="172">
                  <c:v>0.19801373725850871</c:v>
                </c:pt>
                <c:pt idx="173">
                  <c:v>0.21671594638709035</c:v>
                </c:pt>
                <c:pt idx="174">
                  <c:v>9.6252994695149224E-2</c:v>
                </c:pt>
                <c:pt idx="175">
                  <c:v>0.11128793449855977</c:v>
                </c:pt>
                <c:pt idx="176">
                  <c:v>0.1623437366592215</c:v>
                </c:pt>
                <c:pt idx="177">
                  <c:v>0.16317770346189783</c:v>
                </c:pt>
                <c:pt idx="178">
                  <c:v>0.21436495161751493</c:v>
                </c:pt>
                <c:pt idx="179">
                  <c:v>0.13218713147852579</c:v>
                </c:pt>
                <c:pt idx="180">
                  <c:v>0.17343073702232353</c:v>
                </c:pt>
                <c:pt idx="181">
                  <c:v>0.11947230866009713</c:v>
                </c:pt>
                <c:pt idx="182">
                  <c:v>9.8275705144829903E-2</c:v>
                </c:pt>
                <c:pt idx="183">
                  <c:v>0.12723658910477542</c:v>
                </c:pt>
                <c:pt idx="184">
                  <c:v>0.10619994446121195</c:v>
                </c:pt>
                <c:pt idx="185">
                  <c:v>0.16668685885410545</c:v>
                </c:pt>
                <c:pt idx="186">
                  <c:v>0.21153147727381066</c:v>
                </c:pt>
                <c:pt idx="187">
                  <c:v>0.21824982037266574</c:v>
                </c:pt>
                <c:pt idx="188">
                  <c:v>0.16116269950001913</c:v>
                </c:pt>
                <c:pt idx="189">
                  <c:v>0.23426440298905443</c:v>
                </c:pt>
                <c:pt idx="190">
                  <c:v>0.24322701093413543</c:v>
                </c:pt>
                <c:pt idx="191">
                  <c:v>0.16707658732724034</c:v>
                </c:pt>
                <c:pt idx="192">
                  <c:v>0.17920413812264932</c:v>
                </c:pt>
                <c:pt idx="193">
                  <c:v>9.6447418241263863E-2</c:v>
                </c:pt>
                <c:pt idx="194">
                  <c:v>7.4298618616169071E-2</c:v>
                </c:pt>
                <c:pt idx="195">
                  <c:v>9.2842869287217689E-2</c:v>
                </c:pt>
                <c:pt idx="196">
                  <c:v>9.852340311162075E-2</c:v>
                </c:pt>
                <c:pt idx="197">
                  <c:v>0.1650231875382655</c:v>
                </c:pt>
                <c:pt idx="198">
                  <c:v>0.12970701191906273</c:v>
                </c:pt>
                <c:pt idx="199">
                  <c:v>0.10181428471670759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E-44E2-B608-2D0F59CD5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88127"/>
        <c:axId val="1742868207"/>
      </c:scatterChart>
      <c:valAx>
        <c:axId val="149819396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after introduction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stock biomass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valAx>
        <c:axId val="174286820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88127"/>
        <c:crosses val="max"/>
        <c:crossBetween val="midCat"/>
      </c:valAx>
      <c:valAx>
        <c:axId val="10085881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2868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Unfished cohort biomass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1227034120735"/>
          <c:y val="0.29208333333333336"/>
          <c:w val="0.8123217410323709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rate'!$K$9</c:f>
              <c:strCache>
                <c:ptCount val="1"/>
                <c:pt idx="0">
                  <c:v>BPRo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'intrinsic growth rate'!$L$1:$AE$1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'intrinsic growth rate'!$L$9:$AE$9</c:f>
              <c:numCache>
                <c:formatCode>General</c:formatCode>
                <c:ptCount val="20"/>
                <c:pt idx="0">
                  <c:v>1.0823077182670957E-2</c:v>
                </c:pt>
                <c:pt idx="1">
                  <c:v>1.8918391314629603E-2</c:v>
                </c:pt>
                <c:pt idx="2">
                  <c:v>2.246215234256474E-2</c:v>
                </c:pt>
                <c:pt idx="3">
                  <c:v>2.2308780695967527E-2</c:v>
                </c:pt>
                <c:pt idx="4">
                  <c:v>2.0069893786456478E-2</c:v>
                </c:pt>
                <c:pt idx="5">
                  <c:v>1.6985626388390462E-2</c:v>
                </c:pt>
                <c:pt idx="6">
                  <c:v>1.3806423188995018E-2</c:v>
                </c:pt>
                <c:pt idx="7">
                  <c:v>1.0913368713064229E-2</c:v>
                </c:pt>
                <c:pt idx="8">
                  <c:v>8.4565640613074484E-3</c:v>
                </c:pt>
                <c:pt idx="9">
                  <c:v>6.4584704648360629E-3</c:v>
                </c:pt>
                <c:pt idx="10">
                  <c:v>4.8797706213664247E-3</c:v>
                </c:pt>
                <c:pt idx="11">
                  <c:v>3.6573921377151646E-3</c:v>
                </c:pt>
                <c:pt idx="12">
                  <c:v>2.7245721288356468E-3</c:v>
                </c:pt>
                <c:pt idx="13">
                  <c:v>2.0202763352138446E-3</c:v>
                </c:pt>
                <c:pt idx="14">
                  <c:v>1.4927308335025988E-3</c:v>
                </c:pt>
                <c:pt idx="15">
                  <c:v>1.0999362971322948E-3</c:v>
                </c:pt>
                <c:pt idx="16">
                  <c:v>8.0879873247087226E-4</c:v>
                </c:pt>
                <c:pt idx="17">
                  <c:v>5.937559487636737E-4</c:v>
                </c:pt>
                <c:pt idx="18">
                  <c:v>4.3534096152343681E-4</c:v>
                </c:pt>
                <c:pt idx="19">
                  <c:v>1.1734710272047167E-3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C-443D-AA86-F3C2E5F85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5"/>
        <c:axId val="2025178079"/>
      </c:scatterChart>
      <c:valAx>
        <c:axId val="12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Cohort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78079"/>
        <c:crosses val="autoZero"/>
        <c:crossBetween val="midCat"/>
      </c:valAx>
      <c:valAx>
        <c:axId val="20251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Biomass per recruit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SSb initial growth from very low abundance, given successful spawning ever year</a:t>
            </a:r>
          </a:p>
        </c:rich>
      </c:tx>
      <c:layout>
        <c:manualLayout>
          <c:xMode val="edge"/>
          <c:yMode val="edge"/>
          <c:x val="0.1159234470691163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'intrinsic growth rate'!$AI$11</c:f>
              <c:strCache>
                <c:ptCount val="1"/>
                <c:pt idx="0">
                  <c:v>ssb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9941579177602801"/>
                  <c:y val="6.84011373578302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'intrinsic growth rate'!$AI$12:$AI$41</c:f>
              <c:numCache>
                <c:formatCode>General</c:formatCode>
                <c:ptCount val="30"/>
                <c:pt idx="0">
                  <c:v>1.1669309501982242E-7</c:v>
                </c:pt>
                <c:pt idx="1">
                  <c:v>1.2031332739994807E-7</c:v>
                </c:pt>
                <c:pt idx="2">
                  <c:v>1.3204994903559552E-7</c:v>
                </c:pt>
                <c:pt idx="3">
                  <c:v>1.604580292067128E-7</c:v>
                </c:pt>
                <c:pt idx="4">
                  <c:v>2.077836226498804E-7</c:v>
                </c:pt>
                <c:pt idx="5">
                  <c:v>2.7731296050771068E-7</c:v>
                </c:pt>
                <c:pt idx="6">
                  <c:v>3.7014159897509171E-7</c:v>
                </c:pt>
                <c:pt idx="7">
                  <c:v>4.9015090901931425E-7</c:v>
                </c:pt>
                <c:pt idx="8">
                  <c:v>6.5627262561218785E-7</c:v>
                </c:pt>
                <c:pt idx="9">
                  <c:v>8.9394164793348464E-7</c:v>
                </c:pt>
                <c:pt idx="10">
                  <c:v>1.2491044409550875E-6</c:v>
                </c:pt>
                <c:pt idx="11">
                  <c:v>1.6979339282063458E-6</c:v>
                </c:pt>
                <c:pt idx="12">
                  <c:v>2.4346993260750573E-6</c:v>
                </c:pt>
                <c:pt idx="13">
                  <c:v>3.7606377679374384E-6</c:v>
                </c:pt>
                <c:pt idx="14">
                  <c:v>5.911507951457988E-6</c:v>
                </c:pt>
                <c:pt idx="15">
                  <c:v>8.5300705326050214E-6</c:v>
                </c:pt>
                <c:pt idx="16">
                  <c:v>1.0818800841535565E-5</c:v>
                </c:pt>
                <c:pt idx="17">
                  <c:v>1.3222390972728308E-5</c:v>
                </c:pt>
                <c:pt idx="18">
                  <c:v>1.734977324858927E-5</c:v>
                </c:pt>
                <c:pt idx="19">
                  <c:v>2.6824876344778733E-5</c:v>
                </c:pt>
                <c:pt idx="20">
                  <c:v>4.3063364183102929E-5</c:v>
                </c:pt>
                <c:pt idx="21">
                  <c:v>6.583493554054127E-5</c:v>
                </c:pt>
                <c:pt idx="22">
                  <c:v>9.0577130654364454E-5</c:v>
                </c:pt>
                <c:pt idx="23">
                  <c:v>1.1492071192172324E-4</c:v>
                </c:pt>
                <c:pt idx="24">
                  <c:v>1.442749206621463E-4</c:v>
                </c:pt>
                <c:pt idx="25">
                  <c:v>1.8307826212316373E-4</c:v>
                </c:pt>
                <c:pt idx="26">
                  <c:v>2.3229806909869376E-4</c:v>
                </c:pt>
                <c:pt idx="27">
                  <c:v>3.0700803728507704E-4</c:v>
                </c:pt>
                <c:pt idx="28">
                  <c:v>4.3841577208015491E-4</c:v>
                </c:pt>
                <c:pt idx="29">
                  <c:v>7.0156707057745453E-4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B-4381-8F6B-1A758900E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706079"/>
        <c:axId val="809419583"/>
      </c:lineChart>
      <c:catAx>
        <c:axId val="991706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419583"/>
        <c:crosses val="autoZero"/>
        <c:auto val="1"/>
        <c:lblAlgn val="ctr"/>
        <c:lblOffset val="100"/>
        <c:noMultiLvlLbl val="0"/>
      </c:catAx>
      <c:valAx>
        <c:axId val="8094195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70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compensation ratio CR and interval between successful spawns on initial population growth rate after invasion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3840359096712"/>
          <c:y val="0.30622739865850107"/>
          <c:w val="0.84518421807692234"/>
          <c:h val="0.476882473024205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rate'!$B$50</c:f>
              <c:strCache>
                <c:ptCount val="1"/>
                <c:pt idx="0">
                  <c:v>CR=5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rate'!$C$50:$I$50</c:f>
              <c:numCache>
                <c:formatCode>General</c:formatCode>
                <c:ptCount val="7"/>
                <c:pt idx="0">
                  <c:v>0.29787978147614308</c:v>
                </c:pt>
                <c:pt idx="1">
                  <c:v>0.16673390469222676</c:v>
                </c:pt>
                <c:pt idx="2">
                  <c:v>5.4147756275240586E-2</c:v>
                </c:pt>
                <c:pt idx="3">
                  <c:v>4.9119486689934669E-2</c:v>
                </c:pt>
                <c:pt idx="4">
                  <c:v>3.6176553221674932E-3</c:v>
                </c:pt>
                <c:pt idx="5">
                  <c:v>-1.8881518152447648E-2</c:v>
                </c:pt>
                <c:pt idx="6">
                  <c:v>-8.069548910615329E-2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4-4F4F-8EAB-39BDAD190528}"/>
            </c:ext>
          </c:extLst>
        </c:ser>
        <c:ser>
          <c:idx val="1"/>
          <c:order val="1"/>
          <c:tx>
            <c:strRef>
              <c:f>'intrinsic growth rate'!$B$51</c:f>
              <c:strCache>
                <c:ptCount val="1"/>
                <c:pt idx="0">
                  <c:v>CR=8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rate'!$C$51:$I$51</c:f>
              <c:numCache>
                <c:formatCode>General</c:formatCode>
                <c:ptCount val="7"/>
                <c:pt idx="0">
                  <c:v>0.39708944832941412</c:v>
                </c:pt>
                <c:pt idx="1">
                  <c:v>0.2527711197221349</c:v>
                </c:pt>
                <c:pt idx="2">
                  <c:v>0.12469135142457002</c:v>
                </c:pt>
                <c:pt idx="3">
                  <c:v>0.11947118058617824</c:v>
                </c:pt>
                <c:pt idx="4">
                  <c:v>6.6957501019520194E-2</c:v>
                </c:pt>
                <c:pt idx="5">
                  <c:v>3.8492655902403326E-2</c:v>
                </c:pt>
                <c:pt idx="6">
                  <c:v>-3.4684198574114158E-2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F4-4F4F-8EAB-39BDAD190528}"/>
            </c:ext>
          </c:extLst>
        </c:ser>
        <c:ser>
          <c:idx val="2"/>
          <c:order val="2"/>
          <c:tx>
            <c:strRef>
              <c:f>'intrinsic growth rate'!$B$52</c:f>
              <c:strCache>
                <c:ptCount val="1"/>
                <c:pt idx="0">
                  <c:v>CR=11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rate'!$C$52:$I$52</c:f>
              <c:numCache>
                <c:formatCode>General</c:formatCode>
                <c:ptCount val="7"/>
                <c:pt idx="0">
                  <c:v>0.46157246034036387</c:v>
                </c:pt>
                <c:pt idx="1">
                  <c:v>0.31602423238998689</c:v>
                </c:pt>
                <c:pt idx="2">
                  <c:v>0.17723059460800411</c:v>
                </c:pt>
                <c:pt idx="3">
                  <c:v>0.17180590445834448</c:v>
                </c:pt>
                <c:pt idx="4">
                  <c:v>0.11391269323145456</c:v>
                </c:pt>
                <c:pt idx="5">
                  <c:v>8.0374581136760742E-2</c:v>
                </c:pt>
                <c:pt idx="6">
                  <c:v>-5.7416268375556879E-4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F4-4F4F-8EAB-39BDAD190528}"/>
            </c:ext>
          </c:extLst>
        </c:ser>
        <c:ser>
          <c:idx val="3"/>
          <c:order val="3"/>
          <c:tx>
            <c:strRef>
              <c:f>'intrinsic growth rate'!$B$53</c:f>
              <c:strCache>
                <c:ptCount val="1"/>
                <c:pt idx="0">
                  <c:v>CR=14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rate'!$C$53:$I$53</c:f>
              <c:numCache>
                <c:formatCode>General</c:formatCode>
                <c:ptCount val="7"/>
                <c:pt idx="0">
                  <c:v>0.49973949380264621</c:v>
                </c:pt>
                <c:pt idx="1">
                  <c:v>0.36597649525475534</c:v>
                </c:pt>
                <c:pt idx="2">
                  <c:v>0.21963378673271725</c:v>
                </c:pt>
                <c:pt idx="3">
                  <c:v>0.21387750352932472</c:v>
                </c:pt>
                <c:pt idx="4">
                  <c:v>0.15147378933348563</c:v>
                </c:pt>
                <c:pt idx="5">
                  <c:v>0.11352104205614581</c:v>
                </c:pt>
                <c:pt idx="6">
                  <c:v>2.6669638317383948E-2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F4-4F4F-8EAB-39BDAD190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89056"/>
        <c:axId val="1121349040"/>
      </c:scatterChart>
      <c:valAx>
        <c:axId val="1106289056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Interval between successful spawns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49040"/>
        <c:crosses val="autoZero"/>
        <c:crossBetween val="midCat"/>
      </c:valAx>
      <c:valAx>
        <c:axId val="112134904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Population "r"</a:t>
                </a:r>
              </a:p>
            </c:rich>
          </c:tx>
          <c:layout>
            <c:manualLayout>
              <c:xMode val="edge"/>
              <c:yMode val="edge"/>
              <c:x val="2.6901442895573491E-2"/>
              <c:y val="0.4080792505103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8905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81462075127623"/>
          <c:y val="0.34847222222222224"/>
          <c:w val="0.5300081070203714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(b)</a:t>
            </a:r>
          </a:p>
        </c:rich>
      </c:tx>
      <c:layout>
        <c:manualLayout>
          <c:xMode val="edge"/>
          <c:yMode val="edge"/>
          <c:x val="7.1734998642411077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3840359096712"/>
          <c:y val="0.16733850976961212"/>
          <c:w val="0.84518421807692234"/>
          <c:h val="0.615771361913094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rate'!$B$50</c:f>
              <c:strCache>
                <c:ptCount val="1"/>
                <c:pt idx="0">
                  <c:v>CR=5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rate'!$C$50:$I$50</c:f>
              <c:numCache>
                <c:formatCode>General</c:formatCode>
                <c:ptCount val="7"/>
                <c:pt idx="0">
                  <c:v>0.29787978147614308</c:v>
                </c:pt>
                <c:pt idx="1">
                  <c:v>0.16673390469222676</c:v>
                </c:pt>
                <c:pt idx="2">
                  <c:v>5.4147756275240586E-2</c:v>
                </c:pt>
                <c:pt idx="3">
                  <c:v>4.9119486689934669E-2</c:v>
                </c:pt>
                <c:pt idx="4">
                  <c:v>3.6176553221674932E-3</c:v>
                </c:pt>
                <c:pt idx="5">
                  <c:v>-1.8881518152447648E-2</c:v>
                </c:pt>
                <c:pt idx="6">
                  <c:v>-8.069548910615329E-2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D-499D-8887-20139BF7F38E}"/>
            </c:ext>
          </c:extLst>
        </c:ser>
        <c:ser>
          <c:idx val="1"/>
          <c:order val="1"/>
          <c:tx>
            <c:strRef>
              <c:f>'intrinsic growth rate'!$B$51</c:f>
              <c:strCache>
                <c:ptCount val="1"/>
                <c:pt idx="0">
                  <c:v>CR=8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rate'!$C$51:$I$51</c:f>
              <c:numCache>
                <c:formatCode>General</c:formatCode>
                <c:ptCount val="7"/>
                <c:pt idx="0">
                  <c:v>0.39708944832941412</c:v>
                </c:pt>
                <c:pt idx="1">
                  <c:v>0.2527711197221349</c:v>
                </c:pt>
                <c:pt idx="2">
                  <c:v>0.12469135142457002</c:v>
                </c:pt>
                <c:pt idx="3">
                  <c:v>0.11947118058617824</c:v>
                </c:pt>
                <c:pt idx="4">
                  <c:v>6.6957501019520194E-2</c:v>
                </c:pt>
                <c:pt idx="5">
                  <c:v>3.8492655902403326E-2</c:v>
                </c:pt>
                <c:pt idx="6">
                  <c:v>-3.4684198574114158E-2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D-499D-8887-20139BF7F38E}"/>
            </c:ext>
          </c:extLst>
        </c:ser>
        <c:ser>
          <c:idx val="2"/>
          <c:order val="2"/>
          <c:tx>
            <c:strRef>
              <c:f>'intrinsic growth rate'!$B$52</c:f>
              <c:strCache>
                <c:ptCount val="1"/>
                <c:pt idx="0">
                  <c:v>CR=11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rate'!$C$52:$I$52</c:f>
              <c:numCache>
                <c:formatCode>General</c:formatCode>
                <c:ptCount val="7"/>
                <c:pt idx="0">
                  <c:v>0.46157246034036387</c:v>
                </c:pt>
                <c:pt idx="1">
                  <c:v>0.31602423238998689</c:v>
                </c:pt>
                <c:pt idx="2">
                  <c:v>0.17723059460800411</c:v>
                </c:pt>
                <c:pt idx="3">
                  <c:v>0.17180590445834448</c:v>
                </c:pt>
                <c:pt idx="4">
                  <c:v>0.11391269323145456</c:v>
                </c:pt>
                <c:pt idx="5">
                  <c:v>8.0374581136760742E-2</c:v>
                </c:pt>
                <c:pt idx="6">
                  <c:v>-5.7416268375556879E-4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3D-499D-8887-20139BF7F38E}"/>
            </c:ext>
          </c:extLst>
        </c:ser>
        <c:ser>
          <c:idx val="3"/>
          <c:order val="3"/>
          <c:tx>
            <c:strRef>
              <c:f>'intrinsic growth rate'!$B$53</c:f>
              <c:strCache>
                <c:ptCount val="1"/>
                <c:pt idx="0">
                  <c:v>CR=14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rate'!$C$53:$I$53</c:f>
              <c:numCache>
                <c:formatCode>General</c:formatCode>
                <c:ptCount val="7"/>
                <c:pt idx="0">
                  <c:v>0.49973949380264621</c:v>
                </c:pt>
                <c:pt idx="1">
                  <c:v>0.36597649525475534</c:v>
                </c:pt>
                <c:pt idx="2">
                  <c:v>0.21963378673271725</c:v>
                </c:pt>
                <c:pt idx="3">
                  <c:v>0.21387750352932472</c:v>
                </c:pt>
                <c:pt idx="4">
                  <c:v>0.15147378933348563</c:v>
                </c:pt>
                <c:pt idx="5">
                  <c:v>0.11352104205614581</c:v>
                </c:pt>
                <c:pt idx="6">
                  <c:v>2.6669638317383948E-2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3D-499D-8887-20139BF7F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89056"/>
        <c:axId val="1121349040"/>
      </c:scatterChart>
      <c:valAx>
        <c:axId val="1106289056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Interval between successful spawns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49040"/>
        <c:crosses val="autoZero"/>
        <c:crossBetween val="midCat"/>
      </c:valAx>
      <c:valAx>
        <c:axId val="112134904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Population "r"</a:t>
                </a:r>
              </a:p>
            </c:rich>
          </c:tx>
          <c:layout>
            <c:manualLayout>
              <c:xMode val="edge"/>
              <c:yMode val="edge"/>
              <c:x val="2.6901442895573491E-2"/>
              <c:y val="0.4080792505103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8905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007577464409025"/>
          <c:y val="0.20032407407407407"/>
          <c:w val="0.6522873929093419"/>
          <c:h val="7.8125546806649168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(a)</a:t>
            </a:r>
          </a:p>
        </c:rich>
      </c:tx>
      <c:layout>
        <c:manualLayout>
          <c:xMode val="edge"/>
          <c:yMode val="edge"/>
          <c:x val="7.5763791558140822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7299014093827"/>
          <c:y val="0.1526162875473899"/>
          <c:w val="0.80319792913586341"/>
          <c:h val="0.64181284631087787"/>
        </c:manualLayout>
      </c:layout>
      <c:scatterChart>
        <c:scatterStyle val="lineMarker"/>
        <c:varyColors val="0"/>
        <c:ser>
          <c:idx val="1"/>
          <c:order val="0"/>
          <c:tx>
            <c:strRef>
              <c:f>'invasion BH'!$AV$11</c:f>
              <c:strCache>
                <c:ptCount val="1"/>
                <c:pt idx="0">
                  <c:v>CR=10, I=1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BH'!$AV$12:$AV$211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1.0119474741956158E-2</c:v>
                </c:pt>
                <c:pt idx="2">
                  <c:v>9.329730300700341E-3</c:v>
                </c:pt>
                <c:pt idx="3">
                  <c:v>1.9397520613990062E-2</c:v>
                </c:pt>
                <c:pt idx="4">
                  <c:v>2.4702340467532741E-2</c:v>
                </c:pt>
                <c:pt idx="5">
                  <c:v>3.9870134830783256E-2</c:v>
                </c:pt>
                <c:pt idx="6">
                  <c:v>4.2270993846673398E-2</c:v>
                </c:pt>
                <c:pt idx="7">
                  <c:v>7.4603032751883638E-2</c:v>
                </c:pt>
                <c:pt idx="8">
                  <c:v>0.11324987858583832</c:v>
                </c:pt>
                <c:pt idx="9">
                  <c:v>0.11165019866787321</c:v>
                </c:pt>
                <c:pt idx="10">
                  <c:v>0.18558786089363152</c:v>
                </c:pt>
                <c:pt idx="11">
                  <c:v>0.16864925377807335</c:v>
                </c:pt>
                <c:pt idx="12">
                  <c:v>0.38006106613191404</c:v>
                </c:pt>
                <c:pt idx="13">
                  <c:v>0.39371138890057761</c:v>
                </c:pt>
                <c:pt idx="14">
                  <c:v>0.38425929264026659</c:v>
                </c:pt>
                <c:pt idx="15">
                  <c:v>0.36665925503675845</c:v>
                </c:pt>
                <c:pt idx="16">
                  <c:v>0.36006229026267272</c:v>
                </c:pt>
                <c:pt idx="17">
                  <c:v>0.42693860063745087</c:v>
                </c:pt>
                <c:pt idx="18">
                  <c:v>0.39784071323348874</c:v>
                </c:pt>
                <c:pt idx="19">
                  <c:v>0.63733217270467712</c:v>
                </c:pt>
                <c:pt idx="20">
                  <c:v>0.52669072665502525</c:v>
                </c:pt>
                <c:pt idx="21">
                  <c:v>0.54179799836348241</c:v>
                </c:pt>
                <c:pt idx="22">
                  <c:v>0.50608500373962528</c:v>
                </c:pt>
                <c:pt idx="23">
                  <c:v>0.49812302441299999</c:v>
                </c:pt>
                <c:pt idx="24">
                  <c:v>0.43837611290251205</c:v>
                </c:pt>
                <c:pt idx="25">
                  <c:v>0.37267800051337474</c:v>
                </c:pt>
                <c:pt idx="26">
                  <c:v>0.39922207341173543</c:v>
                </c:pt>
                <c:pt idx="27">
                  <c:v>0.49425751793518191</c:v>
                </c:pt>
                <c:pt idx="28">
                  <c:v>0.45267000145186082</c:v>
                </c:pt>
                <c:pt idx="29">
                  <c:v>0.69155476126914939</c:v>
                </c:pt>
                <c:pt idx="30">
                  <c:v>0.80373013215506117</c:v>
                </c:pt>
                <c:pt idx="31">
                  <c:v>0.77988559902030419</c:v>
                </c:pt>
                <c:pt idx="32">
                  <c:v>0.69915542055909763</c:v>
                </c:pt>
                <c:pt idx="33">
                  <c:v>0.72662934060549178</c:v>
                </c:pt>
                <c:pt idx="34">
                  <c:v>0.6596742013202227</c:v>
                </c:pt>
                <c:pt idx="35">
                  <c:v>0.55792603184607892</c:v>
                </c:pt>
                <c:pt idx="36">
                  <c:v>0.51896036885697117</c:v>
                </c:pt>
                <c:pt idx="37">
                  <c:v>0.4410933765113772</c:v>
                </c:pt>
                <c:pt idx="38">
                  <c:v>0.46759363618184102</c:v>
                </c:pt>
                <c:pt idx="39">
                  <c:v>0.4321257209221222</c:v>
                </c:pt>
                <c:pt idx="40">
                  <c:v>0.37207547898564314</c:v>
                </c:pt>
                <c:pt idx="41">
                  <c:v>0.37570814894772164</c:v>
                </c:pt>
                <c:pt idx="42">
                  <c:v>0.45577588300674948</c:v>
                </c:pt>
                <c:pt idx="43">
                  <c:v>0.5024007211854048</c:v>
                </c:pt>
                <c:pt idx="44">
                  <c:v>0.58237981960640262</c:v>
                </c:pt>
                <c:pt idx="45">
                  <c:v>0.58960008849947776</c:v>
                </c:pt>
                <c:pt idx="46">
                  <c:v>0.67150508982772572</c:v>
                </c:pt>
                <c:pt idx="47">
                  <c:v>0.62469147751431731</c:v>
                </c:pt>
                <c:pt idx="48">
                  <c:v>0.57132695153045576</c:v>
                </c:pt>
                <c:pt idx="49">
                  <c:v>0.50392723184801391</c:v>
                </c:pt>
                <c:pt idx="50">
                  <c:v>0.6347869757770872</c:v>
                </c:pt>
                <c:pt idx="51">
                  <c:v>0.58958836418437055</c:v>
                </c:pt>
                <c:pt idx="52">
                  <c:v>0.50395036649613301</c:v>
                </c:pt>
                <c:pt idx="53">
                  <c:v>0.48039170449625712</c:v>
                </c:pt>
                <c:pt idx="54">
                  <c:v>0.54560036105033693</c:v>
                </c:pt>
                <c:pt idx="55">
                  <c:v>0.44330576592955989</c:v>
                </c:pt>
                <c:pt idx="56">
                  <c:v>0.58238585157507949</c:v>
                </c:pt>
                <c:pt idx="57">
                  <c:v>0.47973934842370691</c:v>
                </c:pt>
                <c:pt idx="58">
                  <c:v>0.69200892327461472</c:v>
                </c:pt>
                <c:pt idx="59">
                  <c:v>0.61362228615187187</c:v>
                </c:pt>
                <c:pt idx="60">
                  <c:v>0.83657054181057267</c:v>
                </c:pt>
                <c:pt idx="61">
                  <c:v>0.85573650239159083</c:v>
                </c:pt>
                <c:pt idx="62">
                  <c:v>1.4373704998114281</c:v>
                </c:pt>
                <c:pt idx="63">
                  <c:v>1.1857390467858713</c:v>
                </c:pt>
                <c:pt idx="64">
                  <c:v>1.2264479563176425</c:v>
                </c:pt>
                <c:pt idx="65">
                  <c:v>1.1967363310707888</c:v>
                </c:pt>
                <c:pt idx="66">
                  <c:v>1.000910330447184</c:v>
                </c:pt>
                <c:pt idx="67">
                  <c:v>0.8185357809810202</c:v>
                </c:pt>
                <c:pt idx="68">
                  <c:v>0.76257522675613965</c:v>
                </c:pt>
                <c:pt idx="69">
                  <c:v>0.65646020956315088</c:v>
                </c:pt>
                <c:pt idx="70">
                  <c:v>0.55656869731048575</c:v>
                </c:pt>
                <c:pt idx="71">
                  <c:v>0.5528075017103441</c:v>
                </c:pt>
                <c:pt idx="72">
                  <c:v>0.49248414809570795</c:v>
                </c:pt>
                <c:pt idx="73">
                  <c:v>0.48248127791704765</c:v>
                </c:pt>
                <c:pt idx="74">
                  <c:v>0.53860996684819884</c:v>
                </c:pt>
                <c:pt idx="75">
                  <c:v>0.5305771024496202</c:v>
                </c:pt>
                <c:pt idx="76">
                  <c:v>0.46456818734208122</c:v>
                </c:pt>
                <c:pt idx="77">
                  <c:v>0.49019805372951558</c:v>
                </c:pt>
                <c:pt idx="78">
                  <c:v>0.48476925214133842</c:v>
                </c:pt>
                <c:pt idx="79">
                  <c:v>0.46480195906262217</c:v>
                </c:pt>
                <c:pt idx="80">
                  <c:v>0.64311377267459302</c:v>
                </c:pt>
                <c:pt idx="81">
                  <c:v>0.55816227637410165</c:v>
                </c:pt>
                <c:pt idx="82">
                  <c:v>0.53275488763607215</c:v>
                </c:pt>
                <c:pt idx="83">
                  <c:v>0.55057778535793067</c:v>
                </c:pt>
                <c:pt idx="84">
                  <c:v>0.47812804048287838</c:v>
                </c:pt>
                <c:pt idx="85">
                  <c:v>0.42989189467060268</c:v>
                </c:pt>
                <c:pt idx="86">
                  <c:v>0.48761091267828588</c:v>
                </c:pt>
                <c:pt idx="87">
                  <c:v>0.56652949598249702</c:v>
                </c:pt>
                <c:pt idx="88">
                  <c:v>0.55427610320755416</c:v>
                </c:pt>
                <c:pt idx="89">
                  <c:v>0.55793274441799823</c:v>
                </c:pt>
                <c:pt idx="90">
                  <c:v>0.52077588491622184</c:v>
                </c:pt>
                <c:pt idx="91">
                  <c:v>0.60792361917741444</c:v>
                </c:pt>
                <c:pt idx="92">
                  <c:v>0.51709019808730594</c:v>
                </c:pt>
                <c:pt idx="93">
                  <c:v>0.64455978423543014</c:v>
                </c:pt>
                <c:pt idx="94">
                  <c:v>0.94770877728717562</c:v>
                </c:pt>
                <c:pt idx="95">
                  <c:v>1.1476498445731593</c:v>
                </c:pt>
                <c:pt idx="96">
                  <c:v>1.1031136694904864</c:v>
                </c:pt>
                <c:pt idx="97">
                  <c:v>1.0072136567739913</c:v>
                </c:pt>
                <c:pt idx="98">
                  <c:v>0.89446217080067747</c:v>
                </c:pt>
                <c:pt idx="99">
                  <c:v>0.92795150711423391</c:v>
                </c:pt>
                <c:pt idx="100">
                  <c:v>0.85508619957438314</c:v>
                </c:pt>
                <c:pt idx="101">
                  <c:v>1.0138871982180713</c:v>
                </c:pt>
                <c:pt idx="102">
                  <c:v>0.8700934729437183</c:v>
                </c:pt>
                <c:pt idx="103">
                  <c:v>0.87444044228700901</c:v>
                </c:pt>
                <c:pt idx="104">
                  <c:v>0.80485161277096751</c:v>
                </c:pt>
                <c:pt idx="105">
                  <c:v>0.7345632152359477</c:v>
                </c:pt>
                <c:pt idx="106">
                  <c:v>0.67013119466258186</c:v>
                </c:pt>
                <c:pt idx="107">
                  <c:v>0.70017992754121305</c:v>
                </c:pt>
                <c:pt idx="108">
                  <c:v>0.83927764063331378</c:v>
                </c:pt>
                <c:pt idx="109">
                  <c:v>0.75589055113050563</c:v>
                </c:pt>
                <c:pt idx="110">
                  <c:v>0.75952487164463556</c:v>
                </c:pt>
                <c:pt idx="111">
                  <c:v>0.68091020013870351</c:v>
                </c:pt>
                <c:pt idx="112">
                  <c:v>0.73396462993692735</c:v>
                </c:pt>
                <c:pt idx="113">
                  <c:v>0.73047687792146898</c:v>
                </c:pt>
                <c:pt idx="114">
                  <c:v>0.60624111932047753</c:v>
                </c:pt>
                <c:pt idx="115">
                  <c:v>0.67284204508226175</c:v>
                </c:pt>
                <c:pt idx="116">
                  <c:v>0.60644854608969012</c:v>
                </c:pt>
                <c:pt idx="117">
                  <c:v>0.71224672485573004</c:v>
                </c:pt>
                <c:pt idx="118">
                  <c:v>0.57660863250605954</c:v>
                </c:pt>
                <c:pt idx="119">
                  <c:v>0.60217387690825164</c:v>
                </c:pt>
                <c:pt idx="120">
                  <c:v>0.5859144446466571</c:v>
                </c:pt>
                <c:pt idx="121">
                  <c:v>0.73643031359026845</c:v>
                </c:pt>
                <c:pt idx="122">
                  <c:v>0.7397388741567279</c:v>
                </c:pt>
                <c:pt idx="123">
                  <c:v>0.75212608714176066</c:v>
                </c:pt>
                <c:pt idx="124">
                  <c:v>0.7367870125115118</c:v>
                </c:pt>
                <c:pt idx="125">
                  <c:v>0.65727650011939309</c:v>
                </c:pt>
                <c:pt idx="126">
                  <c:v>0.58649439692935301</c:v>
                </c:pt>
                <c:pt idx="127">
                  <c:v>0.5466107022134461</c:v>
                </c:pt>
                <c:pt idx="128">
                  <c:v>0.52725795562273892</c:v>
                </c:pt>
                <c:pt idx="129">
                  <c:v>0.52461652396337888</c:v>
                </c:pt>
                <c:pt idx="130">
                  <c:v>0.46285031446223673</c:v>
                </c:pt>
                <c:pt idx="131">
                  <c:v>0.53046897984245811</c:v>
                </c:pt>
                <c:pt idx="132">
                  <c:v>0.58832763841161229</c:v>
                </c:pt>
                <c:pt idx="133">
                  <c:v>0.52569962266704595</c:v>
                </c:pt>
                <c:pt idx="134">
                  <c:v>0.45876833110178994</c:v>
                </c:pt>
                <c:pt idx="135">
                  <c:v>0.47167579543147203</c:v>
                </c:pt>
                <c:pt idx="136">
                  <c:v>0.38773614136119638</c:v>
                </c:pt>
                <c:pt idx="137">
                  <c:v>0.32349777706356836</c:v>
                </c:pt>
                <c:pt idx="138">
                  <c:v>0.32385602832186261</c:v>
                </c:pt>
                <c:pt idx="139">
                  <c:v>0.28042981702374647</c:v>
                </c:pt>
                <c:pt idx="140">
                  <c:v>0.26021699820788474</c:v>
                </c:pt>
                <c:pt idx="141">
                  <c:v>0.33872412798970175</c:v>
                </c:pt>
                <c:pt idx="142">
                  <c:v>0.382011581942649</c:v>
                </c:pt>
                <c:pt idx="143">
                  <c:v>0.36711728040141689</c:v>
                </c:pt>
                <c:pt idx="144">
                  <c:v>0.34261804438437454</c:v>
                </c:pt>
                <c:pt idx="145">
                  <c:v>0.66442141638951235</c:v>
                </c:pt>
                <c:pt idx="146">
                  <c:v>0.54715981650126044</c:v>
                </c:pt>
                <c:pt idx="147">
                  <c:v>0.5751981661858302</c:v>
                </c:pt>
                <c:pt idx="148">
                  <c:v>0.52859434800521632</c:v>
                </c:pt>
                <c:pt idx="149">
                  <c:v>0.4761757295076664</c:v>
                </c:pt>
                <c:pt idx="150">
                  <c:v>0.51055977552130849</c:v>
                </c:pt>
                <c:pt idx="151">
                  <c:v>0.5046197696920639</c:v>
                </c:pt>
                <c:pt idx="152">
                  <c:v>0.50802105644271323</c:v>
                </c:pt>
                <c:pt idx="153">
                  <c:v>0.43775905067142823</c:v>
                </c:pt>
                <c:pt idx="154">
                  <c:v>0.38944755977369322</c:v>
                </c:pt>
                <c:pt idx="155">
                  <c:v>0.33109284118464682</c:v>
                </c:pt>
                <c:pt idx="156">
                  <c:v>0.2994270736656785</c:v>
                </c:pt>
                <c:pt idx="157">
                  <c:v>0.31641154822305206</c:v>
                </c:pt>
                <c:pt idx="158">
                  <c:v>0.43090589731172352</c:v>
                </c:pt>
                <c:pt idx="159">
                  <c:v>0.43323255918328785</c:v>
                </c:pt>
                <c:pt idx="160">
                  <c:v>0.55118237073048792</c:v>
                </c:pt>
                <c:pt idx="161">
                  <c:v>0.67140382988010072</c:v>
                </c:pt>
                <c:pt idx="162">
                  <c:v>0.64096206311142023</c:v>
                </c:pt>
                <c:pt idx="163">
                  <c:v>0.60816577588052889</c:v>
                </c:pt>
                <c:pt idx="164">
                  <c:v>0.57844313166105643</c:v>
                </c:pt>
                <c:pt idx="165">
                  <c:v>0.59356797923950866</c:v>
                </c:pt>
                <c:pt idx="166">
                  <c:v>0.61649221011077437</c:v>
                </c:pt>
                <c:pt idx="167">
                  <c:v>0.5984577834268241</c:v>
                </c:pt>
                <c:pt idx="168">
                  <c:v>0.67580393632515279</c:v>
                </c:pt>
                <c:pt idx="169">
                  <c:v>0.57613122269262318</c:v>
                </c:pt>
                <c:pt idx="170">
                  <c:v>0.54185607552940895</c:v>
                </c:pt>
                <c:pt idx="171">
                  <c:v>0.59610653706463956</c:v>
                </c:pt>
                <c:pt idx="172">
                  <c:v>0.48739813137931759</c:v>
                </c:pt>
                <c:pt idx="173">
                  <c:v>0.4404353942169757</c:v>
                </c:pt>
                <c:pt idx="174">
                  <c:v>0.57905083897839582</c:v>
                </c:pt>
                <c:pt idx="175">
                  <c:v>0.56818105538540853</c:v>
                </c:pt>
                <c:pt idx="176">
                  <c:v>0.51723334058141579</c:v>
                </c:pt>
                <c:pt idx="177">
                  <c:v>0.52116269594129117</c:v>
                </c:pt>
                <c:pt idx="178">
                  <c:v>0.45553916278336265</c:v>
                </c:pt>
                <c:pt idx="179">
                  <c:v>0.49840051959768777</c:v>
                </c:pt>
                <c:pt idx="180">
                  <c:v>0.43078595751864379</c:v>
                </c:pt>
                <c:pt idx="181">
                  <c:v>0.4874648158880836</c:v>
                </c:pt>
                <c:pt idx="182">
                  <c:v>0.55880060987763025</c:v>
                </c:pt>
                <c:pt idx="183">
                  <c:v>0.5389314313028255</c:v>
                </c:pt>
                <c:pt idx="184">
                  <c:v>0.62580028693211676</c:v>
                </c:pt>
                <c:pt idx="185">
                  <c:v>0.55110979675042226</c:v>
                </c:pt>
                <c:pt idx="186">
                  <c:v>0.49857931480602102</c:v>
                </c:pt>
                <c:pt idx="187">
                  <c:v>0.45124411131150749</c:v>
                </c:pt>
                <c:pt idx="188">
                  <c:v>0.44361042185863148</c:v>
                </c:pt>
                <c:pt idx="189">
                  <c:v>0.35632564094150754</c:v>
                </c:pt>
                <c:pt idx="190">
                  <c:v>0.3148752699939899</c:v>
                </c:pt>
                <c:pt idx="191">
                  <c:v>0.31863608318472636</c:v>
                </c:pt>
                <c:pt idx="192">
                  <c:v>0.28671555495848966</c:v>
                </c:pt>
                <c:pt idx="193">
                  <c:v>0.36930615352462454</c:v>
                </c:pt>
                <c:pt idx="194">
                  <c:v>0.4813597609496898</c:v>
                </c:pt>
                <c:pt idx="195">
                  <c:v>0.51750577836014244</c:v>
                </c:pt>
                <c:pt idx="196">
                  <c:v>0.59238903068279225</c:v>
                </c:pt>
                <c:pt idx="197">
                  <c:v>0.53055713354769463</c:v>
                </c:pt>
                <c:pt idx="198">
                  <c:v>0.5818438058585812</c:v>
                </c:pt>
                <c:pt idx="199">
                  <c:v>0.65164690442842632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A-47D1-BC58-ED1D44B6A1C7}"/>
            </c:ext>
          </c:extLst>
        </c:ser>
        <c:ser>
          <c:idx val="2"/>
          <c:order val="1"/>
          <c:tx>
            <c:strRef>
              <c:f>'invasion BH'!$AW$11</c:f>
              <c:strCache>
                <c:ptCount val="1"/>
                <c:pt idx="0">
                  <c:v>CR=10,I=3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BH'!$AW$12:$AW$211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1.8257789326547637E-3</c:v>
                </c:pt>
                <c:pt idx="3">
                  <c:v>1.4700050601620883E-3</c:v>
                </c:pt>
                <c:pt idx="4">
                  <c:v>1.2294952980104858E-3</c:v>
                </c:pt>
                <c:pt idx="5">
                  <c:v>4.5193521423484879E-3</c:v>
                </c:pt>
                <c:pt idx="6">
                  <c:v>3.382346307559582E-3</c:v>
                </c:pt>
                <c:pt idx="7">
                  <c:v>3.226016762497418E-3</c:v>
                </c:pt>
                <c:pt idx="8">
                  <c:v>9.7841930427545656E-3</c:v>
                </c:pt>
                <c:pt idx="9">
                  <c:v>7.4846037301737074E-3</c:v>
                </c:pt>
                <c:pt idx="10">
                  <c:v>6.9590474803674978E-3</c:v>
                </c:pt>
                <c:pt idx="11">
                  <c:v>9.1253991913624079E-3</c:v>
                </c:pt>
                <c:pt idx="12">
                  <c:v>7.1336392214093108E-3</c:v>
                </c:pt>
                <c:pt idx="13">
                  <c:v>5.8628720289314422E-3</c:v>
                </c:pt>
                <c:pt idx="14">
                  <c:v>1.1409140007198068E-2</c:v>
                </c:pt>
                <c:pt idx="15">
                  <c:v>8.5705221129967583E-3</c:v>
                </c:pt>
                <c:pt idx="16">
                  <c:v>7.6816458485612412E-3</c:v>
                </c:pt>
                <c:pt idx="17">
                  <c:v>3.1295932771465758E-2</c:v>
                </c:pt>
                <c:pt idx="18">
                  <c:v>2.366757766153756E-2</c:v>
                </c:pt>
                <c:pt idx="19">
                  <c:v>2.2608431551975335E-2</c:v>
                </c:pt>
                <c:pt idx="20">
                  <c:v>2.5515832686395463E-2</c:v>
                </c:pt>
                <c:pt idx="21">
                  <c:v>2.0279401691401772E-2</c:v>
                </c:pt>
                <c:pt idx="22">
                  <c:v>1.5987333399571389E-2</c:v>
                </c:pt>
                <c:pt idx="23">
                  <c:v>4.5999839543824736E-2</c:v>
                </c:pt>
                <c:pt idx="24">
                  <c:v>3.4251259855782049E-2</c:v>
                </c:pt>
                <c:pt idx="25">
                  <c:v>3.2173508779381542E-2</c:v>
                </c:pt>
                <c:pt idx="26">
                  <c:v>7.0900008469110307E-2</c:v>
                </c:pt>
                <c:pt idx="27">
                  <c:v>5.4614135469271484E-2</c:v>
                </c:pt>
                <c:pt idx="28">
                  <c:v>4.9066977061204206E-2</c:v>
                </c:pt>
                <c:pt idx="29">
                  <c:v>0.21464551354363554</c:v>
                </c:pt>
                <c:pt idx="30">
                  <c:v>0.16206510596074017</c:v>
                </c:pt>
                <c:pt idx="31">
                  <c:v>0.15552969550715287</c:v>
                </c:pt>
                <c:pt idx="32">
                  <c:v>0.15800324522602388</c:v>
                </c:pt>
                <c:pt idx="33">
                  <c:v>0.12662179260414061</c:v>
                </c:pt>
                <c:pt idx="34">
                  <c:v>9.6720617152162139E-2</c:v>
                </c:pt>
                <c:pt idx="35">
                  <c:v>0.1032372078501604</c:v>
                </c:pt>
                <c:pt idx="36">
                  <c:v>7.5387556914207218E-2</c:v>
                </c:pt>
                <c:pt idx="37">
                  <c:v>6.0955665503922264E-2</c:v>
                </c:pt>
                <c:pt idx="38">
                  <c:v>0.13773063405951716</c:v>
                </c:pt>
                <c:pt idx="39">
                  <c:v>0.1036694774913778</c:v>
                </c:pt>
                <c:pt idx="40">
                  <c:v>9.4739668216575493E-2</c:v>
                </c:pt>
                <c:pt idx="41">
                  <c:v>0.13469143763476779</c:v>
                </c:pt>
                <c:pt idx="42">
                  <c:v>0.10471441979752462</c:v>
                </c:pt>
                <c:pt idx="43">
                  <c:v>8.7805061721410449E-2</c:v>
                </c:pt>
                <c:pt idx="44">
                  <c:v>0.20446274555736843</c:v>
                </c:pt>
                <c:pt idx="45">
                  <c:v>0.15404880434013041</c:v>
                </c:pt>
                <c:pt idx="46">
                  <c:v>0.14089086432584841</c:v>
                </c:pt>
                <c:pt idx="47">
                  <c:v>0.18340730412660927</c:v>
                </c:pt>
                <c:pt idx="48">
                  <c:v>0.14308237007950331</c:v>
                </c:pt>
                <c:pt idx="49">
                  <c:v>0.11765234089066452</c:v>
                </c:pt>
                <c:pt idx="50">
                  <c:v>0.29072180777354578</c:v>
                </c:pt>
                <c:pt idx="51">
                  <c:v>0.21818662997706273</c:v>
                </c:pt>
                <c:pt idx="52">
                  <c:v>0.20122053075703056</c:v>
                </c:pt>
                <c:pt idx="53">
                  <c:v>0.22347831552108177</c:v>
                </c:pt>
                <c:pt idx="54">
                  <c:v>0.17615935328653759</c:v>
                </c:pt>
                <c:pt idx="55">
                  <c:v>0.13899425027888343</c:v>
                </c:pt>
                <c:pt idx="56">
                  <c:v>0.30081714326542958</c:v>
                </c:pt>
                <c:pt idx="57">
                  <c:v>0.22397722140343651</c:v>
                </c:pt>
                <c:pt idx="58">
                  <c:v>0.20445892917276193</c:v>
                </c:pt>
                <c:pt idx="59">
                  <c:v>0.23662000251052268</c:v>
                </c:pt>
                <c:pt idx="60">
                  <c:v>0.18578347823957425</c:v>
                </c:pt>
                <c:pt idx="61">
                  <c:v>0.14844964661594098</c:v>
                </c:pt>
                <c:pt idx="62">
                  <c:v>0.75155392668182641</c:v>
                </c:pt>
                <c:pt idx="63">
                  <c:v>0.56123726063329127</c:v>
                </c:pt>
                <c:pt idx="64">
                  <c:v>0.54613400988027172</c:v>
                </c:pt>
                <c:pt idx="65">
                  <c:v>0.65567485892644872</c:v>
                </c:pt>
                <c:pt idx="66">
                  <c:v>0.52256995694644603</c:v>
                </c:pt>
                <c:pt idx="67">
                  <c:v>0.4176629085194451</c:v>
                </c:pt>
                <c:pt idx="68">
                  <c:v>0.44791135646955266</c:v>
                </c:pt>
                <c:pt idx="69">
                  <c:v>0.33345444391546797</c:v>
                </c:pt>
                <c:pt idx="70">
                  <c:v>0.26742544378716132</c:v>
                </c:pt>
                <c:pt idx="71">
                  <c:v>0.31809858744186625</c:v>
                </c:pt>
                <c:pt idx="72">
                  <c:v>0.23969942425804064</c:v>
                </c:pt>
                <c:pt idx="73">
                  <c:v>0.19704378873674305</c:v>
                </c:pt>
                <c:pt idx="74">
                  <c:v>0.30301285467353095</c:v>
                </c:pt>
                <c:pt idx="75">
                  <c:v>0.22907640372994206</c:v>
                </c:pt>
                <c:pt idx="76">
                  <c:v>0.19788968649364966</c:v>
                </c:pt>
                <c:pt idx="77">
                  <c:v>0.25874108337814727</c:v>
                </c:pt>
                <c:pt idx="78">
                  <c:v>0.19872913093347855</c:v>
                </c:pt>
                <c:pt idx="79">
                  <c:v>0.16501163962383122</c:v>
                </c:pt>
                <c:pt idx="80">
                  <c:v>0.37672811347814333</c:v>
                </c:pt>
                <c:pt idx="81">
                  <c:v>0.28370418574458572</c:v>
                </c:pt>
                <c:pt idx="82">
                  <c:v>0.25911168762276188</c:v>
                </c:pt>
                <c:pt idx="83">
                  <c:v>0.322878910370058</c:v>
                </c:pt>
                <c:pt idx="84">
                  <c:v>0.25230882023531181</c:v>
                </c:pt>
                <c:pt idx="85">
                  <c:v>0.2054065668367594</c:v>
                </c:pt>
                <c:pt idx="86">
                  <c:v>0.30148762557085773</c:v>
                </c:pt>
                <c:pt idx="87">
                  <c:v>0.22636585952397451</c:v>
                </c:pt>
                <c:pt idx="88">
                  <c:v>0.19421452345596529</c:v>
                </c:pt>
                <c:pt idx="89">
                  <c:v>0.2425478174496602</c:v>
                </c:pt>
                <c:pt idx="90">
                  <c:v>0.18628201151546447</c:v>
                </c:pt>
                <c:pt idx="91">
                  <c:v>0.15317283388498701</c:v>
                </c:pt>
                <c:pt idx="92">
                  <c:v>0.1590181237017235</c:v>
                </c:pt>
                <c:pt idx="93">
                  <c:v>0.12049561243207525</c:v>
                </c:pt>
                <c:pt idx="94">
                  <c:v>9.5231825384560057E-2</c:v>
                </c:pt>
                <c:pt idx="95">
                  <c:v>0.3997626163216515</c:v>
                </c:pt>
                <c:pt idx="96">
                  <c:v>0.29869280190614705</c:v>
                </c:pt>
                <c:pt idx="97">
                  <c:v>0.28792355030545352</c:v>
                </c:pt>
                <c:pt idx="98">
                  <c:v>0.29807883008833591</c:v>
                </c:pt>
                <c:pt idx="99">
                  <c:v>0.23928876635084015</c:v>
                </c:pt>
                <c:pt idx="100">
                  <c:v>0.18375302622031273</c:v>
                </c:pt>
                <c:pt idx="101">
                  <c:v>0.44351953070612937</c:v>
                </c:pt>
                <c:pt idx="102">
                  <c:v>0.32827886002306406</c:v>
                </c:pt>
                <c:pt idx="103">
                  <c:v>0.30420980229534311</c:v>
                </c:pt>
                <c:pt idx="104">
                  <c:v>0.3508631931822942</c:v>
                </c:pt>
                <c:pt idx="105">
                  <c:v>0.27692994063998855</c:v>
                </c:pt>
                <c:pt idx="106">
                  <c:v>0.22054997396425249</c:v>
                </c:pt>
                <c:pt idx="107">
                  <c:v>0.33140062748077864</c:v>
                </c:pt>
                <c:pt idx="108">
                  <c:v>0.24702830697472114</c:v>
                </c:pt>
                <c:pt idx="109">
                  <c:v>0.21361496374783448</c:v>
                </c:pt>
                <c:pt idx="110">
                  <c:v>0.2829915994168809</c:v>
                </c:pt>
                <c:pt idx="111">
                  <c:v>0.21767500476453083</c:v>
                </c:pt>
                <c:pt idx="112">
                  <c:v>0.18114309333615888</c:v>
                </c:pt>
                <c:pt idx="113">
                  <c:v>0.28950818380944771</c:v>
                </c:pt>
                <c:pt idx="114">
                  <c:v>0.21887163023718287</c:v>
                </c:pt>
                <c:pt idx="115">
                  <c:v>0.19005033789798909</c:v>
                </c:pt>
                <c:pt idx="116">
                  <c:v>0.22639411079238178</c:v>
                </c:pt>
                <c:pt idx="117">
                  <c:v>0.17458670815171398</c:v>
                </c:pt>
                <c:pt idx="118">
                  <c:v>0.14169053863873277</c:v>
                </c:pt>
                <c:pt idx="119">
                  <c:v>0.21312699583842803</c:v>
                </c:pt>
                <c:pt idx="120">
                  <c:v>0.16014108734148541</c:v>
                </c:pt>
                <c:pt idx="121">
                  <c:v>0.13806676087364517</c:v>
                </c:pt>
                <c:pt idx="122">
                  <c:v>0.25081374223281233</c:v>
                </c:pt>
                <c:pt idx="123">
                  <c:v>0.19116089536115707</c:v>
                </c:pt>
                <c:pt idx="124">
                  <c:v>0.16863499738116342</c:v>
                </c:pt>
                <c:pt idx="125">
                  <c:v>0.18526043040947152</c:v>
                </c:pt>
                <c:pt idx="126">
                  <c:v>0.14380796705665583</c:v>
                </c:pt>
                <c:pt idx="127">
                  <c:v>0.11398450074475483</c:v>
                </c:pt>
                <c:pt idx="128">
                  <c:v>0.17751953395528836</c:v>
                </c:pt>
                <c:pt idx="129">
                  <c:v>0.13242625795525459</c:v>
                </c:pt>
                <c:pt idx="130">
                  <c:v>0.11528135525356915</c:v>
                </c:pt>
                <c:pt idx="131">
                  <c:v>0.21957689697796196</c:v>
                </c:pt>
                <c:pt idx="132">
                  <c:v>0.16761470642264226</c:v>
                </c:pt>
                <c:pt idx="133">
                  <c:v>0.14872745268032142</c:v>
                </c:pt>
                <c:pt idx="134">
                  <c:v>0.13876930271899385</c:v>
                </c:pt>
                <c:pt idx="135">
                  <c:v>0.10865118003346932</c:v>
                </c:pt>
                <c:pt idx="136">
                  <c:v>8.1859056642835951E-2</c:v>
                </c:pt>
                <c:pt idx="137">
                  <c:v>7.427017602757742E-2</c:v>
                </c:pt>
                <c:pt idx="138">
                  <c:v>5.3941582099723717E-2</c:v>
                </c:pt>
                <c:pt idx="139">
                  <c:v>4.171175594128463E-2</c:v>
                </c:pt>
                <c:pt idx="140">
                  <c:v>5.9276736475487493E-2</c:v>
                </c:pt>
                <c:pt idx="141">
                  <c:v>4.4315555879596208E-2</c:v>
                </c:pt>
                <c:pt idx="142">
                  <c:v>3.8065503543369517E-2</c:v>
                </c:pt>
                <c:pt idx="143">
                  <c:v>6.3848325843734718E-2</c:v>
                </c:pt>
                <c:pt idx="144">
                  <c:v>4.8751882161345871E-2</c:v>
                </c:pt>
                <c:pt idx="145">
                  <c:v>4.250195938966865E-2</c:v>
                </c:pt>
                <c:pt idx="146">
                  <c:v>5.6571898870368384E-2</c:v>
                </c:pt>
                <c:pt idx="147">
                  <c:v>4.348288333820384E-2</c:v>
                </c:pt>
                <c:pt idx="148">
                  <c:v>3.6201438245820908E-2</c:v>
                </c:pt>
                <c:pt idx="149">
                  <c:v>5.3390340502857465E-2</c:v>
                </c:pt>
                <c:pt idx="150">
                  <c:v>4.041014769107612E-2</c:v>
                </c:pt>
                <c:pt idx="151">
                  <c:v>3.4580067018847152E-2</c:v>
                </c:pt>
                <c:pt idx="152">
                  <c:v>8.3895166200372837E-2</c:v>
                </c:pt>
                <c:pt idx="153">
                  <c:v>6.3511601815407479E-2</c:v>
                </c:pt>
                <c:pt idx="154">
                  <c:v>5.8221832308140348E-2</c:v>
                </c:pt>
                <c:pt idx="155">
                  <c:v>6.2811425829016068E-2</c:v>
                </c:pt>
                <c:pt idx="156">
                  <c:v>4.9438146802777971E-2</c:v>
                </c:pt>
                <c:pt idx="157">
                  <c:v>3.8734771414597489E-2</c:v>
                </c:pt>
                <c:pt idx="158">
                  <c:v>0.14917463480589627</c:v>
                </c:pt>
                <c:pt idx="159">
                  <c:v>0.11114166135111779</c:v>
                </c:pt>
                <c:pt idx="160">
                  <c:v>0.10668011333653744</c:v>
                </c:pt>
                <c:pt idx="161">
                  <c:v>0.25005601522763188</c:v>
                </c:pt>
                <c:pt idx="162">
                  <c:v>0.19284470439839685</c:v>
                </c:pt>
                <c:pt idx="163">
                  <c:v>0.1743048424999849</c:v>
                </c:pt>
                <c:pt idx="164">
                  <c:v>0.21163482585979893</c:v>
                </c:pt>
                <c:pt idx="165">
                  <c:v>0.16455506029427927</c:v>
                </c:pt>
                <c:pt idx="166">
                  <c:v>0.13334240540796438</c:v>
                </c:pt>
                <c:pt idx="167">
                  <c:v>0.19720628714677513</c:v>
                </c:pt>
                <c:pt idx="168">
                  <c:v>0.14794337252376805</c:v>
                </c:pt>
                <c:pt idx="169">
                  <c:v>0.12716842162475533</c:v>
                </c:pt>
                <c:pt idx="170">
                  <c:v>0.15389559794931437</c:v>
                </c:pt>
                <c:pt idx="171">
                  <c:v>0.11837879323214417</c:v>
                </c:pt>
                <c:pt idx="172">
                  <c:v>9.6583851289477593E-2</c:v>
                </c:pt>
                <c:pt idx="173">
                  <c:v>0.11106369425384499</c:v>
                </c:pt>
                <c:pt idx="174">
                  <c:v>8.379779469378297E-2</c:v>
                </c:pt>
                <c:pt idx="175">
                  <c:v>6.816549487725776E-2</c:v>
                </c:pt>
                <c:pt idx="176">
                  <c:v>8.890051008846106E-2</c:v>
                </c:pt>
                <c:pt idx="177">
                  <c:v>6.7119556268167291E-2</c:v>
                </c:pt>
                <c:pt idx="178">
                  <c:v>5.6229022180790095E-2</c:v>
                </c:pt>
                <c:pt idx="179">
                  <c:v>0.13885307220501256</c:v>
                </c:pt>
                <c:pt idx="180">
                  <c:v>0.10478414151045672</c:v>
                </c:pt>
                <c:pt idx="181">
                  <c:v>9.6435716581228362E-2</c:v>
                </c:pt>
                <c:pt idx="182">
                  <c:v>0.2095742352471951</c:v>
                </c:pt>
                <c:pt idx="183">
                  <c:v>0.16085131855817336</c:v>
                </c:pt>
                <c:pt idx="184">
                  <c:v>0.14455483760680476</c:v>
                </c:pt>
                <c:pt idx="185">
                  <c:v>0.15660450826210476</c:v>
                </c:pt>
                <c:pt idx="186">
                  <c:v>0.12221353936429002</c:v>
                </c:pt>
                <c:pt idx="187">
                  <c:v>9.6180228249639621E-2</c:v>
                </c:pt>
                <c:pt idx="188">
                  <c:v>0.1496239380429478</c:v>
                </c:pt>
                <c:pt idx="189">
                  <c:v>0.11131755866972723</c:v>
                </c:pt>
                <c:pt idx="190">
                  <c:v>9.6986228783414077E-2</c:v>
                </c:pt>
                <c:pt idx="191">
                  <c:v>0.13850728068421192</c:v>
                </c:pt>
                <c:pt idx="192">
                  <c:v>0.10654360540445482</c:v>
                </c:pt>
                <c:pt idx="193">
                  <c:v>8.9970543175708614E-2</c:v>
                </c:pt>
                <c:pt idx="194">
                  <c:v>0.22897040458997539</c:v>
                </c:pt>
                <c:pt idx="195">
                  <c:v>0.17270467371570203</c:v>
                </c:pt>
                <c:pt idx="196">
                  <c:v>0.15936114138206617</c:v>
                </c:pt>
                <c:pt idx="197">
                  <c:v>0.16639292702829761</c:v>
                </c:pt>
                <c:pt idx="198">
                  <c:v>0.13153080965577643</c:v>
                </c:pt>
                <c:pt idx="199">
                  <c:v>0.10196291481665046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A-47D1-BC58-ED1D44B6A1C7}"/>
            </c:ext>
          </c:extLst>
        </c:ser>
        <c:ser>
          <c:idx val="3"/>
          <c:order val="2"/>
          <c:tx>
            <c:strRef>
              <c:f>'invasion BH'!$AX$11</c:f>
              <c:strCache>
                <c:ptCount val="1"/>
                <c:pt idx="0">
                  <c:v>CR=6, I=1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BH'!$AX$12:$AX$211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7.5473213291038389E-3</c:v>
                </c:pt>
                <c:pt idx="2">
                  <c:v>6.823438548726345E-3</c:v>
                </c:pt>
                <c:pt idx="3">
                  <c:v>1.238609238735428E-2</c:v>
                </c:pt>
                <c:pt idx="4">
                  <c:v>1.4773219780545908E-2</c:v>
                </c:pt>
                <c:pt idx="5">
                  <c:v>2.1785023343320643E-2</c:v>
                </c:pt>
                <c:pt idx="6">
                  <c:v>2.2412082755516191E-2</c:v>
                </c:pt>
                <c:pt idx="7">
                  <c:v>3.6948289394223365E-2</c:v>
                </c:pt>
                <c:pt idx="8">
                  <c:v>5.472373731980465E-2</c:v>
                </c:pt>
                <c:pt idx="9">
                  <c:v>5.3838847016398281E-2</c:v>
                </c:pt>
                <c:pt idx="10">
                  <c:v>9.2269608686978963E-2</c:v>
                </c:pt>
                <c:pt idx="11">
                  <c:v>8.4611530104594254E-2</c:v>
                </c:pt>
                <c:pt idx="12">
                  <c:v>0.21590894223114082</c:v>
                </c:pt>
                <c:pt idx="13">
                  <c:v>0.23233057873005369</c:v>
                </c:pt>
                <c:pt idx="14">
                  <c:v>0.2330165970480679</c:v>
                </c:pt>
                <c:pt idx="15">
                  <c:v>0.22892707625185918</c:v>
                </c:pt>
                <c:pt idx="16">
                  <c:v>0.23906705288765712</c:v>
                </c:pt>
                <c:pt idx="17">
                  <c:v>0.31699331166733491</c:v>
                </c:pt>
                <c:pt idx="18">
                  <c:v>0.30816152385633705</c:v>
                </c:pt>
                <c:pt idx="19">
                  <c:v>0.53912114163617031</c:v>
                </c:pt>
                <c:pt idx="20">
                  <c:v>0.44945775904858309</c:v>
                </c:pt>
                <c:pt idx="21">
                  <c:v>0.47426197835446277</c:v>
                </c:pt>
                <c:pt idx="22">
                  <c:v>0.45036109887230336</c:v>
                </c:pt>
                <c:pt idx="23">
                  <c:v>0.45415069365158756</c:v>
                </c:pt>
                <c:pt idx="24">
                  <c:v>0.40535092800061134</c:v>
                </c:pt>
                <c:pt idx="25">
                  <c:v>0.34836664495164538</c:v>
                </c:pt>
                <c:pt idx="26">
                  <c:v>0.38101425247671034</c:v>
                </c:pt>
                <c:pt idx="27">
                  <c:v>0.47968723951925474</c:v>
                </c:pt>
                <c:pt idx="28">
                  <c:v>0.44145700941040045</c:v>
                </c:pt>
                <c:pt idx="29">
                  <c:v>0.68055287573714662</c:v>
                </c:pt>
                <c:pt idx="30">
                  <c:v>0.79489384584726341</c:v>
                </c:pt>
                <c:pt idx="31">
                  <c:v>0.77356702355051132</c:v>
                </c:pt>
                <c:pt idx="32">
                  <c:v>0.6944033659635841</c:v>
                </c:pt>
                <c:pt idx="33">
                  <c:v>0.72675848269363152</c:v>
                </c:pt>
                <c:pt idx="34">
                  <c:v>0.6628481802624856</c:v>
                </c:pt>
                <c:pt idx="35">
                  <c:v>0.56246009378286754</c:v>
                </c:pt>
                <c:pt idx="36">
                  <c:v>0.52576547487676917</c:v>
                </c:pt>
                <c:pt idx="37">
                  <c:v>0.44802621154812639</c:v>
                </c:pt>
                <c:pt idx="38">
                  <c:v>0.47644468203626356</c:v>
                </c:pt>
                <c:pt idx="39">
                  <c:v>0.44064885677195065</c:v>
                </c:pt>
                <c:pt idx="40">
                  <c:v>0.37953539782532658</c:v>
                </c:pt>
                <c:pt idx="41">
                  <c:v>0.38276339799705872</c:v>
                </c:pt>
                <c:pt idx="42">
                  <c:v>0.46278306666655744</c:v>
                </c:pt>
                <c:pt idx="43">
                  <c:v>0.50870850502070097</c:v>
                </c:pt>
                <c:pt idx="44">
                  <c:v>0.58813072267704525</c:v>
                </c:pt>
                <c:pt idx="45">
                  <c:v>0.5948746799706699</c:v>
                </c:pt>
                <c:pt idx="46">
                  <c:v>0.67772149802672887</c:v>
                </c:pt>
                <c:pt idx="47">
                  <c:v>0.63084408972093931</c:v>
                </c:pt>
                <c:pt idx="48">
                  <c:v>0.57752913137741113</c:v>
                </c:pt>
                <c:pt idx="49">
                  <c:v>0.51002390356438998</c:v>
                </c:pt>
                <c:pt idx="50">
                  <c:v>0.64572393761722191</c:v>
                </c:pt>
                <c:pt idx="51">
                  <c:v>0.60058496439771003</c:v>
                </c:pt>
                <c:pt idx="52">
                  <c:v>0.51382589080343344</c:v>
                </c:pt>
                <c:pt idx="53">
                  <c:v>0.4902522224987903</c:v>
                </c:pt>
                <c:pt idx="54">
                  <c:v>0.55718621400009116</c:v>
                </c:pt>
                <c:pt idx="55">
                  <c:v>0.45276096715875003</c:v>
                </c:pt>
                <c:pt idx="56">
                  <c:v>0.5942822166860825</c:v>
                </c:pt>
                <c:pt idx="57">
                  <c:v>0.48950241596916327</c:v>
                </c:pt>
                <c:pt idx="58">
                  <c:v>0.7048870234942084</c:v>
                </c:pt>
                <c:pt idx="59">
                  <c:v>0.62497075355811749</c:v>
                </c:pt>
                <c:pt idx="60">
                  <c:v>0.85248121793596843</c:v>
                </c:pt>
                <c:pt idx="61">
                  <c:v>0.87278762787075836</c:v>
                </c:pt>
                <c:pt idx="62">
                  <c:v>1.4723426042109566</c:v>
                </c:pt>
                <c:pt idx="63">
                  <c:v>1.2147126353210571</c:v>
                </c:pt>
                <c:pt idx="64">
                  <c:v>1.2596924192149164</c:v>
                </c:pt>
                <c:pt idx="65">
                  <c:v>1.232671112537477</c:v>
                </c:pt>
                <c:pt idx="66">
                  <c:v>1.0322782935775325</c:v>
                </c:pt>
                <c:pt idx="67">
                  <c:v>0.84556693512369008</c:v>
                </c:pt>
                <c:pt idx="68">
                  <c:v>0.79070533274053778</c:v>
                </c:pt>
                <c:pt idx="69">
                  <c:v>0.68199499416384624</c:v>
                </c:pt>
                <c:pt idx="70">
                  <c:v>0.57895942658418775</c:v>
                </c:pt>
                <c:pt idx="71">
                  <c:v>0.57540439574172775</c:v>
                </c:pt>
                <c:pt idx="72">
                  <c:v>0.51251274050042972</c:v>
                </c:pt>
                <c:pt idx="73">
                  <c:v>0.50131390721292157</c:v>
                </c:pt>
                <c:pt idx="74">
                  <c:v>0.55774132157273737</c:v>
                </c:pt>
                <c:pt idx="75">
                  <c:v>0.54809967201126597</c:v>
                </c:pt>
                <c:pt idx="76">
                  <c:v>0.47934288051611373</c:v>
                </c:pt>
                <c:pt idx="77">
                  <c:v>0.50430721742777551</c:v>
                </c:pt>
                <c:pt idx="78">
                  <c:v>0.49771012175591478</c:v>
                </c:pt>
                <c:pt idx="79">
                  <c:v>0.4763880958594981</c:v>
                </c:pt>
                <c:pt idx="80">
                  <c:v>0.65680515569599396</c:v>
                </c:pt>
                <c:pt idx="81">
                  <c:v>0.56967781955265717</c:v>
                </c:pt>
                <c:pt idx="82">
                  <c:v>0.54330368536677232</c:v>
                </c:pt>
                <c:pt idx="83">
                  <c:v>0.56128263989552785</c:v>
                </c:pt>
                <c:pt idx="84">
                  <c:v>0.48742402319063177</c:v>
                </c:pt>
                <c:pt idx="85">
                  <c:v>0.43833990752546487</c:v>
                </c:pt>
                <c:pt idx="86">
                  <c:v>0.49721929717574898</c:v>
                </c:pt>
                <c:pt idx="87">
                  <c:v>0.57711854734794898</c:v>
                </c:pt>
                <c:pt idx="88">
                  <c:v>0.56421228930888778</c:v>
                </c:pt>
                <c:pt idx="89">
                  <c:v>0.56755639292151894</c:v>
                </c:pt>
                <c:pt idx="90">
                  <c:v>0.5296427061067488</c:v>
                </c:pt>
                <c:pt idx="91">
                  <c:v>0.61865543740740958</c:v>
                </c:pt>
                <c:pt idx="92">
                  <c:v>0.5262647431507218</c:v>
                </c:pt>
                <c:pt idx="93">
                  <c:v>0.65675255348094874</c:v>
                </c:pt>
                <c:pt idx="94">
                  <c:v>0.96656548278550547</c:v>
                </c:pt>
                <c:pt idx="95">
                  <c:v>1.1717448845712666</c:v>
                </c:pt>
                <c:pt idx="96">
                  <c:v>1.1272519519592969</c:v>
                </c:pt>
                <c:pt idx="97">
                  <c:v>1.0297564601270381</c:v>
                </c:pt>
                <c:pt idx="98">
                  <c:v>0.91547361251878012</c:v>
                </c:pt>
                <c:pt idx="99">
                  <c:v>0.9551164088826305</c:v>
                </c:pt>
                <c:pt idx="100">
                  <c:v>0.88312561838292281</c:v>
                </c:pt>
                <c:pt idx="101">
                  <c:v>1.0521016845757865</c:v>
                </c:pt>
                <c:pt idx="102">
                  <c:v>0.90401666112844248</c:v>
                </c:pt>
                <c:pt idx="103">
                  <c:v>0.90983378686020533</c:v>
                </c:pt>
                <c:pt idx="104">
                  <c:v>0.83810070275704951</c:v>
                </c:pt>
                <c:pt idx="105">
                  <c:v>0.76531382734643894</c:v>
                </c:pt>
                <c:pt idx="106">
                  <c:v>0.69837942301601619</c:v>
                </c:pt>
                <c:pt idx="107">
                  <c:v>0.72960205975460191</c:v>
                </c:pt>
                <c:pt idx="108">
                  <c:v>0.87361635627003476</c:v>
                </c:pt>
                <c:pt idx="109">
                  <c:v>0.78648694947433806</c:v>
                </c:pt>
                <c:pt idx="110">
                  <c:v>0.78965935523868058</c:v>
                </c:pt>
                <c:pt idx="111">
                  <c:v>0.70768752109615363</c:v>
                </c:pt>
                <c:pt idx="112">
                  <c:v>0.76248369973421515</c:v>
                </c:pt>
                <c:pt idx="113">
                  <c:v>0.75862292573064871</c:v>
                </c:pt>
                <c:pt idx="114">
                  <c:v>0.62950511104781381</c:v>
                </c:pt>
                <c:pt idx="115">
                  <c:v>0.69809510227466431</c:v>
                </c:pt>
                <c:pt idx="116">
                  <c:v>0.62897053223329125</c:v>
                </c:pt>
                <c:pt idx="117">
                  <c:v>0.73773057646218565</c:v>
                </c:pt>
                <c:pt idx="118">
                  <c:v>0.59713936497587849</c:v>
                </c:pt>
                <c:pt idx="119">
                  <c:v>0.62292276117304168</c:v>
                </c:pt>
                <c:pt idx="120">
                  <c:v>0.60562172425303462</c:v>
                </c:pt>
                <c:pt idx="121">
                  <c:v>0.76007301737764876</c:v>
                </c:pt>
                <c:pt idx="122">
                  <c:v>0.76287388131790002</c:v>
                </c:pt>
                <c:pt idx="123">
                  <c:v>0.77518633624875977</c:v>
                </c:pt>
                <c:pt idx="124">
                  <c:v>0.75926287528359815</c:v>
                </c:pt>
                <c:pt idx="125">
                  <c:v>0.67735636912589658</c:v>
                </c:pt>
                <c:pt idx="126">
                  <c:v>0.60460320387489219</c:v>
                </c:pt>
                <c:pt idx="127">
                  <c:v>0.56384629804638098</c:v>
                </c:pt>
                <c:pt idx="128">
                  <c:v>0.54406984588159923</c:v>
                </c:pt>
                <c:pt idx="129">
                  <c:v>0.54112389729975063</c:v>
                </c:pt>
                <c:pt idx="130">
                  <c:v>0.47724338397271604</c:v>
                </c:pt>
                <c:pt idx="131">
                  <c:v>0.545629668541188</c:v>
                </c:pt>
                <c:pt idx="132">
                  <c:v>0.60375016302916917</c:v>
                </c:pt>
                <c:pt idx="133">
                  <c:v>0.53899941672595553</c:v>
                </c:pt>
                <c:pt idx="134">
                  <c:v>0.47001792179525309</c:v>
                </c:pt>
                <c:pt idx="135">
                  <c:v>0.48265302892834377</c:v>
                </c:pt>
                <c:pt idx="136">
                  <c:v>0.3965996044301443</c:v>
                </c:pt>
                <c:pt idx="137">
                  <c:v>0.33072608236583362</c:v>
                </c:pt>
                <c:pt idx="138">
                  <c:v>0.33037735500391657</c:v>
                </c:pt>
                <c:pt idx="139">
                  <c:v>0.28560952666792006</c:v>
                </c:pt>
                <c:pt idx="140">
                  <c:v>0.26420346299344016</c:v>
                </c:pt>
                <c:pt idx="141">
                  <c:v>0.340684064218022</c:v>
                </c:pt>
                <c:pt idx="142">
                  <c:v>0.38175932975956389</c:v>
                </c:pt>
                <c:pt idx="143">
                  <c:v>0.36574990531805734</c:v>
                </c:pt>
                <c:pt idx="144">
                  <c:v>0.34061080454985138</c:v>
                </c:pt>
                <c:pt idx="145">
                  <c:v>0.65816704122938496</c:v>
                </c:pt>
                <c:pt idx="146">
                  <c:v>0.54195365179840638</c:v>
                </c:pt>
                <c:pt idx="147">
                  <c:v>0.57036868343409919</c:v>
                </c:pt>
                <c:pt idx="148">
                  <c:v>0.52460897468675161</c:v>
                </c:pt>
                <c:pt idx="149">
                  <c:v>0.47363841065505252</c:v>
                </c:pt>
                <c:pt idx="150">
                  <c:v>0.51122451825301185</c:v>
                </c:pt>
                <c:pt idx="151">
                  <c:v>0.5072639029553212</c:v>
                </c:pt>
                <c:pt idx="152">
                  <c:v>0.51209185002876134</c:v>
                </c:pt>
                <c:pt idx="153">
                  <c:v>0.44186910485074549</c:v>
                </c:pt>
                <c:pt idx="154">
                  <c:v>0.39352378767536339</c:v>
                </c:pt>
                <c:pt idx="155">
                  <c:v>0.33474032157978634</c:v>
                </c:pt>
                <c:pt idx="156">
                  <c:v>0.30274052049420369</c:v>
                </c:pt>
                <c:pt idx="157">
                  <c:v>0.31935102854146985</c:v>
                </c:pt>
                <c:pt idx="158">
                  <c:v>0.43252967785578722</c:v>
                </c:pt>
                <c:pt idx="159">
                  <c:v>0.4336388991294946</c:v>
                </c:pt>
                <c:pt idx="160">
                  <c:v>0.54944222398197451</c:v>
                </c:pt>
                <c:pt idx="161">
                  <c:v>0.66882411216138926</c:v>
                </c:pt>
                <c:pt idx="162">
                  <c:v>0.63882001539969269</c:v>
                </c:pt>
                <c:pt idx="163">
                  <c:v>0.60676112855964914</c:v>
                </c:pt>
                <c:pt idx="164">
                  <c:v>0.57861745996333358</c:v>
                </c:pt>
                <c:pt idx="165">
                  <c:v>0.59697069251387158</c:v>
                </c:pt>
                <c:pt idx="166">
                  <c:v>0.62316031272478722</c:v>
                </c:pt>
                <c:pt idx="167">
                  <c:v>0.60677708874045011</c:v>
                </c:pt>
                <c:pt idx="168">
                  <c:v>0.6873263435490724</c:v>
                </c:pt>
                <c:pt idx="169">
                  <c:v>0.58654406323702191</c:v>
                </c:pt>
                <c:pt idx="170">
                  <c:v>0.55236285234120497</c:v>
                </c:pt>
                <c:pt idx="171">
                  <c:v>0.60886286210577067</c:v>
                </c:pt>
                <c:pt idx="172">
                  <c:v>0.49801155015548798</c:v>
                </c:pt>
                <c:pt idx="173">
                  <c:v>0.45029624920566846</c:v>
                </c:pt>
                <c:pt idx="174">
                  <c:v>0.59193016805098342</c:v>
                </c:pt>
                <c:pt idx="175">
                  <c:v>0.58051322883253131</c:v>
                </c:pt>
                <c:pt idx="176">
                  <c:v>0.52827735574027557</c:v>
                </c:pt>
                <c:pt idx="177">
                  <c:v>0.531956504072994</c:v>
                </c:pt>
                <c:pt idx="178">
                  <c:v>0.46488064979771559</c:v>
                </c:pt>
                <c:pt idx="179">
                  <c:v>0.50852813155831234</c:v>
                </c:pt>
                <c:pt idx="180">
                  <c:v>0.43942046534099433</c:v>
                </c:pt>
                <c:pt idx="181">
                  <c:v>0.49665994423262677</c:v>
                </c:pt>
                <c:pt idx="182">
                  <c:v>0.56842848948140279</c:v>
                </c:pt>
                <c:pt idx="183">
                  <c:v>0.5477978185674528</c:v>
                </c:pt>
                <c:pt idx="184">
                  <c:v>0.63549406603012648</c:v>
                </c:pt>
                <c:pt idx="185">
                  <c:v>0.55956417275162307</c:v>
                </c:pt>
                <c:pt idx="186">
                  <c:v>0.50625520518890776</c:v>
                </c:pt>
                <c:pt idx="187">
                  <c:v>0.45842399350295243</c:v>
                </c:pt>
                <c:pt idx="188">
                  <c:v>0.45118720087037617</c:v>
                </c:pt>
                <c:pt idx="189">
                  <c:v>0.36250705408167028</c:v>
                </c:pt>
                <c:pt idx="190">
                  <c:v>0.32036527099590145</c:v>
                </c:pt>
                <c:pt idx="191">
                  <c:v>0.32362578958078464</c:v>
                </c:pt>
                <c:pt idx="192">
                  <c:v>0.29068410938551426</c:v>
                </c:pt>
                <c:pt idx="193">
                  <c:v>0.37175254478410918</c:v>
                </c:pt>
                <c:pt idx="194">
                  <c:v>0.48127435443473188</c:v>
                </c:pt>
                <c:pt idx="195">
                  <c:v>0.51582631236944487</c:v>
                </c:pt>
                <c:pt idx="196">
                  <c:v>0.58952866243302326</c:v>
                </c:pt>
                <c:pt idx="197">
                  <c:v>0.52779685974303225</c:v>
                </c:pt>
                <c:pt idx="198">
                  <c:v>0.58056900202255046</c:v>
                </c:pt>
                <c:pt idx="199">
                  <c:v>0.65341384156478854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6A-47D1-BC58-ED1D44B6A1C7}"/>
            </c:ext>
          </c:extLst>
        </c:ser>
        <c:ser>
          <c:idx val="4"/>
          <c:order val="3"/>
          <c:tx>
            <c:strRef>
              <c:f>'invasion BH'!$AY$11</c:f>
              <c:strCache>
                <c:ptCount val="1"/>
                <c:pt idx="0">
                  <c:v>CR=6, I=3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BH'!$AY$12:$AY$211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1.6156976283570957E-3</c:v>
                </c:pt>
                <c:pt idx="3">
                  <c:v>1.3131053645859861E-3</c:v>
                </c:pt>
                <c:pt idx="4">
                  <c:v>1.069611984259697E-3</c:v>
                </c:pt>
                <c:pt idx="5">
                  <c:v>2.8803328338083975E-3</c:v>
                </c:pt>
                <c:pt idx="6">
                  <c:v>2.1468454123787163E-3</c:v>
                </c:pt>
                <c:pt idx="7">
                  <c:v>2.0017910665806357E-3</c:v>
                </c:pt>
                <c:pt idx="8">
                  <c:v>4.8106122721587345E-3</c:v>
                </c:pt>
                <c:pt idx="9">
                  <c:v>3.6923329454985679E-3</c:v>
                </c:pt>
                <c:pt idx="10">
                  <c:v>3.3552700411322773E-3</c:v>
                </c:pt>
                <c:pt idx="11">
                  <c:v>3.96611030680122E-3</c:v>
                </c:pt>
                <c:pt idx="12">
                  <c:v>3.0939976705095257E-3</c:v>
                </c:pt>
                <c:pt idx="13">
                  <c:v>2.4882177143944824E-3</c:v>
                </c:pt>
                <c:pt idx="14">
                  <c:v>4.0472143622677353E-3</c:v>
                </c:pt>
                <c:pt idx="15">
                  <c:v>3.0282107507556997E-3</c:v>
                </c:pt>
                <c:pt idx="16">
                  <c:v>2.6496281340644087E-3</c:v>
                </c:pt>
                <c:pt idx="17">
                  <c:v>8.7991903276694143E-3</c:v>
                </c:pt>
                <c:pt idx="18">
                  <c:v>6.6573572977742671E-3</c:v>
                </c:pt>
                <c:pt idx="19">
                  <c:v>6.2742751769113304E-3</c:v>
                </c:pt>
                <c:pt idx="20">
                  <c:v>6.8152420110804014E-3</c:v>
                </c:pt>
                <c:pt idx="21">
                  <c:v>5.4077443462415067E-3</c:v>
                </c:pt>
                <c:pt idx="22">
                  <c:v>4.2265499054851179E-3</c:v>
                </c:pt>
                <c:pt idx="23">
                  <c:v>1.1039069767704484E-2</c:v>
                </c:pt>
                <c:pt idx="24">
                  <c:v>8.2067691077567992E-3</c:v>
                </c:pt>
                <c:pt idx="25">
                  <c:v>7.6485104745877362E-3</c:v>
                </c:pt>
                <c:pt idx="26">
                  <c:v>1.6202936591071918E-2</c:v>
                </c:pt>
                <c:pt idx="27">
                  <c:v>1.248259666167675E-2</c:v>
                </c:pt>
                <c:pt idx="28">
                  <c:v>1.1164021167602903E-2</c:v>
                </c:pt>
                <c:pt idx="29">
                  <c:v>5.3062803226374099E-2</c:v>
                </c:pt>
                <c:pt idx="30">
                  <c:v>4.0016060860272352E-2</c:v>
                </c:pt>
                <c:pt idx="31">
                  <c:v>3.8597840738175702E-2</c:v>
                </c:pt>
                <c:pt idx="32">
                  <c:v>4.144548444586358E-2</c:v>
                </c:pt>
                <c:pt idx="33">
                  <c:v>3.314686470756209E-2</c:v>
                </c:pt>
                <c:pt idx="34">
                  <c:v>2.5726106999492342E-2</c:v>
                </c:pt>
                <c:pt idx="35">
                  <c:v>3.3689734067847088E-2</c:v>
                </c:pt>
                <c:pt idx="36">
                  <c:v>2.484423261820658E-2</c:v>
                </c:pt>
                <c:pt idx="37">
                  <c:v>2.1011323959151045E-2</c:v>
                </c:pt>
                <c:pt idx="38">
                  <c:v>5.4011400882710475E-2</c:v>
                </c:pt>
                <c:pt idx="39">
                  <c:v>4.0858135295860576E-2</c:v>
                </c:pt>
                <c:pt idx="40">
                  <c:v>3.7709136131941642E-2</c:v>
                </c:pt>
                <c:pt idx="41">
                  <c:v>5.787831382810766E-2</c:v>
                </c:pt>
                <c:pt idx="42">
                  <c:v>4.4936018567432491E-2</c:v>
                </c:pt>
                <c:pt idx="43">
                  <c:v>3.820728459171973E-2</c:v>
                </c:pt>
                <c:pt idx="44">
                  <c:v>0.10392374179459399</c:v>
                </c:pt>
                <c:pt idx="45">
                  <c:v>7.8358234916788422E-2</c:v>
                </c:pt>
                <c:pt idx="46">
                  <c:v>7.2745606953529371E-2</c:v>
                </c:pt>
                <c:pt idx="47">
                  <c:v>0.10239620953233669</c:v>
                </c:pt>
                <c:pt idx="48">
                  <c:v>7.9902498201974537E-2</c:v>
                </c:pt>
                <c:pt idx="49">
                  <c:v>6.6704237555763726E-2</c:v>
                </c:pt>
                <c:pt idx="50">
                  <c:v>0.1927309906693157</c:v>
                </c:pt>
                <c:pt idx="51">
                  <c:v>0.14483628142109192</c:v>
                </c:pt>
                <c:pt idx="52">
                  <c:v>0.13542698419839175</c:v>
                </c:pt>
                <c:pt idx="53">
                  <c:v>0.15670724728632557</c:v>
                </c:pt>
                <c:pt idx="54">
                  <c:v>0.12372338672258294</c:v>
                </c:pt>
                <c:pt idx="55">
                  <c:v>9.8500638659615128E-2</c:v>
                </c:pt>
                <c:pt idx="56">
                  <c:v>0.23855032540942456</c:v>
                </c:pt>
                <c:pt idx="57">
                  <c:v>0.17792112794034831</c:v>
                </c:pt>
                <c:pt idx="58">
                  <c:v>0.16428147370612184</c:v>
                </c:pt>
                <c:pt idx="59">
                  <c:v>0.19459789835467303</c:v>
                </c:pt>
                <c:pt idx="60">
                  <c:v>0.15306753859799088</c:v>
                </c:pt>
                <c:pt idx="61">
                  <c:v>0.1228320744911266</c:v>
                </c:pt>
                <c:pt idx="62">
                  <c:v>0.66351470985992578</c:v>
                </c:pt>
                <c:pt idx="63">
                  <c:v>0.49561965203964048</c:v>
                </c:pt>
                <c:pt idx="64">
                  <c:v>0.48361729258895558</c:v>
                </c:pt>
                <c:pt idx="65">
                  <c:v>0.59426153276624061</c:v>
                </c:pt>
                <c:pt idx="66">
                  <c:v>0.47324938439426234</c:v>
                </c:pt>
                <c:pt idx="67">
                  <c:v>0.3803389134167533</c:v>
                </c:pt>
                <c:pt idx="68">
                  <c:v>0.42135422380443233</c:v>
                </c:pt>
                <c:pt idx="69">
                  <c:v>0.31440028757119626</c:v>
                </c:pt>
                <c:pt idx="70">
                  <c:v>0.25405150523409858</c:v>
                </c:pt>
                <c:pt idx="71">
                  <c:v>0.30768559440944093</c:v>
                </c:pt>
                <c:pt idx="72">
                  <c:v>0.23230079422117325</c:v>
                </c:pt>
                <c:pt idx="73">
                  <c:v>0.1915186996465657</c:v>
                </c:pt>
                <c:pt idx="74">
                  <c:v>0.29437567263513614</c:v>
                </c:pt>
                <c:pt idx="75">
                  <c:v>0.22265033252640282</c:v>
                </c:pt>
                <c:pt idx="76">
                  <c:v>0.19223905581457332</c:v>
                </c:pt>
                <c:pt idx="77">
                  <c:v>0.24977522984426961</c:v>
                </c:pt>
                <c:pt idx="78">
                  <c:v>0.19183075468582</c:v>
                </c:pt>
                <c:pt idx="79">
                  <c:v>0.15906938124066486</c:v>
                </c:pt>
                <c:pt idx="80">
                  <c:v>0.35868251631873133</c:v>
                </c:pt>
                <c:pt idx="81">
                  <c:v>0.27007936141503114</c:v>
                </c:pt>
                <c:pt idx="82">
                  <c:v>0.24634640046300121</c:v>
                </c:pt>
                <c:pt idx="83">
                  <c:v>0.30699220567715862</c:v>
                </c:pt>
                <c:pt idx="84">
                  <c:v>0.23981337790770149</c:v>
                </c:pt>
                <c:pt idx="85">
                  <c:v>0.19527442217158641</c:v>
                </c:pt>
                <c:pt idx="86">
                  <c:v>0.28834644882482974</c:v>
                </c:pt>
                <c:pt idx="87">
                  <c:v>0.21651417690003677</c:v>
                </c:pt>
                <c:pt idx="88">
                  <c:v>0.1859642676684006</c:v>
                </c:pt>
                <c:pt idx="89">
                  <c:v>0.23175233752114668</c:v>
                </c:pt>
                <c:pt idx="90">
                  <c:v>0.17805666200104228</c:v>
                </c:pt>
                <c:pt idx="91">
                  <c:v>0.14631232955644341</c:v>
                </c:pt>
                <c:pt idx="92">
                  <c:v>0.15123332246197041</c:v>
                </c:pt>
                <c:pt idx="93">
                  <c:v>0.11456759312267893</c:v>
                </c:pt>
                <c:pt idx="94">
                  <c:v>9.0445414175835945E-2</c:v>
                </c:pt>
                <c:pt idx="95">
                  <c:v>0.36490008077633557</c:v>
                </c:pt>
                <c:pt idx="96">
                  <c:v>0.27262144195628751</c:v>
                </c:pt>
                <c:pt idx="97">
                  <c:v>0.26220212280659688</c:v>
                </c:pt>
                <c:pt idx="98">
                  <c:v>0.27175242888912599</c:v>
                </c:pt>
                <c:pt idx="99">
                  <c:v>0.21799521319272641</c:v>
                </c:pt>
                <c:pt idx="100">
                  <c:v>0.16751760024254458</c:v>
                </c:pt>
                <c:pt idx="101">
                  <c:v>0.41769674950466523</c:v>
                </c:pt>
                <c:pt idx="102">
                  <c:v>0.30931116722506646</c:v>
                </c:pt>
                <c:pt idx="103">
                  <c:v>0.28753240921842377</c:v>
                </c:pt>
                <c:pt idx="104">
                  <c:v>0.33319512051413852</c:v>
                </c:pt>
                <c:pt idx="105">
                  <c:v>0.26313430471014893</c:v>
                </c:pt>
                <c:pt idx="106">
                  <c:v>0.20972690561129081</c:v>
                </c:pt>
                <c:pt idx="107">
                  <c:v>0.31878187259126217</c:v>
                </c:pt>
                <c:pt idx="108">
                  <c:v>0.23765961408030406</c:v>
                </c:pt>
                <c:pt idx="109">
                  <c:v>0.20590871867404978</c:v>
                </c:pt>
                <c:pt idx="110">
                  <c:v>0.2724260752429189</c:v>
                </c:pt>
                <c:pt idx="111">
                  <c:v>0.20965948091609274</c:v>
                </c:pt>
                <c:pt idx="112">
                  <c:v>0.17437148864240415</c:v>
                </c:pt>
                <c:pt idx="113">
                  <c:v>0.27717861605680338</c:v>
                </c:pt>
                <c:pt idx="114">
                  <c:v>0.20952068588750242</c:v>
                </c:pt>
                <c:pt idx="115">
                  <c:v>0.1817758938443173</c:v>
                </c:pt>
                <c:pt idx="116">
                  <c:v>0.21562626099327578</c:v>
                </c:pt>
                <c:pt idx="117">
                  <c:v>0.16626492282263144</c:v>
                </c:pt>
                <c:pt idx="118">
                  <c:v>0.13481366431845562</c:v>
                </c:pt>
                <c:pt idx="119">
                  <c:v>0.20089607872405935</c:v>
                </c:pt>
                <c:pt idx="120">
                  <c:v>0.15092497393752205</c:v>
                </c:pt>
                <c:pt idx="121">
                  <c:v>0.12991799343701518</c:v>
                </c:pt>
                <c:pt idx="122">
                  <c:v>0.2319746945834438</c:v>
                </c:pt>
                <c:pt idx="123">
                  <c:v>0.17681127332963925</c:v>
                </c:pt>
                <c:pt idx="124">
                  <c:v>0.15559275678847873</c:v>
                </c:pt>
                <c:pt idx="125">
                  <c:v>0.17035896368943804</c:v>
                </c:pt>
                <c:pt idx="126">
                  <c:v>0.13215249610896482</c:v>
                </c:pt>
                <c:pt idx="127">
                  <c:v>0.10469418811540168</c:v>
                </c:pt>
                <c:pt idx="128">
                  <c:v>0.16185599647916793</c:v>
                </c:pt>
                <c:pt idx="129">
                  <c:v>0.12073528363357348</c:v>
                </c:pt>
                <c:pt idx="130">
                  <c:v>0.1049790566961029</c:v>
                </c:pt>
                <c:pt idx="131">
                  <c:v>0.19580890854436317</c:v>
                </c:pt>
                <c:pt idx="132">
                  <c:v>0.14950696692170748</c:v>
                </c:pt>
                <c:pt idx="133">
                  <c:v>0.13227080882707676</c:v>
                </c:pt>
                <c:pt idx="134">
                  <c:v>0.12311034473381258</c:v>
                </c:pt>
                <c:pt idx="135">
                  <c:v>9.6292455802479596E-2</c:v>
                </c:pt>
                <c:pt idx="136">
                  <c:v>7.2528558820116204E-2</c:v>
                </c:pt>
                <c:pt idx="137">
                  <c:v>6.5582856920915714E-2</c:v>
                </c:pt>
                <c:pt idx="138">
                  <c:v>4.763287412920908E-2</c:v>
                </c:pt>
                <c:pt idx="139">
                  <c:v>3.6795674779850358E-2</c:v>
                </c:pt>
                <c:pt idx="140">
                  <c:v>4.9846476692480643E-2</c:v>
                </c:pt>
                <c:pt idx="141">
                  <c:v>3.7256421299798781E-2</c:v>
                </c:pt>
                <c:pt idx="142">
                  <c:v>3.1716184940199538E-2</c:v>
                </c:pt>
                <c:pt idx="143">
                  <c:v>4.9577744430914013E-2</c:v>
                </c:pt>
                <c:pt idx="144">
                  <c:v>3.7838826926269262E-2</c:v>
                </c:pt>
                <c:pt idx="145">
                  <c:v>3.2631023955575503E-2</c:v>
                </c:pt>
                <c:pt idx="146">
                  <c:v>4.1523570742425429E-2</c:v>
                </c:pt>
                <c:pt idx="147">
                  <c:v>3.1862552108394726E-2</c:v>
                </c:pt>
                <c:pt idx="148">
                  <c:v>2.6307911803030447E-2</c:v>
                </c:pt>
                <c:pt idx="149">
                  <c:v>3.6852244827006324E-2</c:v>
                </c:pt>
                <c:pt idx="150">
                  <c:v>2.7855828761632322E-2</c:v>
                </c:pt>
                <c:pt idx="151">
                  <c:v>2.3630753776835534E-2</c:v>
                </c:pt>
                <c:pt idx="152">
                  <c:v>5.3180560645676833E-2</c:v>
                </c:pt>
                <c:pt idx="153">
                  <c:v>4.0249069639269448E-2</c:v>
                </c:pt>
                <c:pt idx="154">
                  <c:v>3.661148426228112E-2</c:v>
                </c:pt>
                <c:pt idx="155">
                  <c:v>3.9047244614687129E-2</c:v>
                </c:pt>
                <c:pt idx="156">
                  <c:v>3.0678988691550099E-2</c:v>
                </c:pt>
                <c:pt idx="157">
                  <c:v>2.3989516919068712E-2</c:v>
                </c:pt>
                <c:pt idx="158">
                  <c:v>9.0092407662680743E-2</c:v>
                </c:pt>
                <c:pt idx="159">
                  <c:v>6.7110619255157683E-2</c:v>
                </c:pt>
                <c:pt idx="160">
                  <c:v>6.4323216953516851E-2</c:v>
                </c:pt>
                <c:pt idx="161">
                  <c:v>0.15626026151543784</c:v>
                </c:pt>
                <c:pt idx="162">
                  <c:v>0.12035391259757641</c:v>
                </c:pt>
                <c:pt idx="163">
                  <c:v>0.10926789228484163</c:v>
                </c:pt>
                <c:pt idx="164">
                  <c:v>0.14105106541854451</c:v>
                </c:pt>
                <c:pt idx="165">
                  <c:v>0.10956417909995669</c:v>
                </c:pt>
                <c:pt idx="166">
                  <c:v>9.0031565697992116E-2</c:v>
                </c:pt>
                <c:pt idx="167">
                  <c:v>0.14549424311998849</c:v>
                </c:pt>
                <c:pt idx="168">
                  <c:v>0.10949745963948417</c:v>
                </c:pt>
                <c:pt idx="169">
                  <c:v>9.5409730778926505E-2</c:v>
                </c:pt>
                <c:pt idx="170">
                  <c:v>0.11879631408071883</c:v>
                </c:pt>
                <c:pt idx="171">
                  <c:v>9.1623672300066045E-2</c:v>
                </c:pt>
                <c:pt idx="172">
                  <c:v>7.5102045175182583E-2</c:v>
                </c:pt>
                <c:pt idx="173">
                  <c:v>8.7611318233450197E-2</c:v>
                </c:pt>
                <c:pt idx="174">
                  <c:v>6.6164369851714172E-2</c:v>
                </c:pt>
                <c:pt idx="175">
                  <c:v>5.3964959265284738E-2</c:v>
                </c:pt>
                <c:pt idx="176">
                  <c:v>6.9904741864807565E-2</c:v>
                </c:pt>
                <c:pt idx="177">
                  <c:v>5.2813634411809814E-2</c:v>
                </c:pt>
                <c:pt idx="178">
                  <c:v>4.4157643747046692E-2</c:v>
                </c:pt>
                <c:pt idx="179">
                  <c:v>0.10460738822344089</c:v>
                </c:pt>
                <c:pt idx="180">
                  <c:v>7.894508941057099E-2</c:v>
                </c:pt>
                <c:pt idx="181">
                  <c:v>7.2341521239059403E-2</c:v>
                </c:pt>
                <c:pt idx="182">
                  <c:v>0.15661672139131502</c:v>
                </c:pt>
                <c:pt idx="183">
                  <c:v>0.12013550241725479</c:v>
                </c:pt>
                <c:pt idx="184">
                  <c:v>0.10795382424862561</c:v>
                </c:pt>
                <c:pt idx="185">
                  <c:v>0.1187984918491917</c:v>
                </c:pt>
                <c:pt idx="186">
                  <c:v>9.2653655592734335E-2</c:v>
                </c:pt>
                <c:pt idx="187">
                  <c:v>7.3238382883933292E-2</c:v>
                </c:pt>
                <c:pt idx="188">
                  <c:v>0.11822633677700584</c:v>
                </c:pt>
                <c:pt idx="189">
                  <c:v>8.8077359275860884E-2</c:v>
                </c:pt>
                <c:pt idx="190">
                  <c:v>7.7162475658121205E-2</c:v>
                </c:pt>
                <c:pt idx="191">
                  <c:v>0.11030059270746068</c:v>
                </c:pt>
                <c:pt idx="192">
                  <c:v>8.494631705085938E-2</c:v>
                </c:pt>
                <c:pt idx="193">
                  <c:v>7.1692146087004804E-2</c:v>
                </c:pt>
                <c:pt idx="194">
                  <c:v>0.18257978088929364</c:v>
                </c:pt>
                <c:pt idx="195">
                  <c:v>0.13768841276580465</c:v>
                </c:pt>
                <c:pt idx="196">
                  <c:v>0.12706638152911701</c:v>
                </c:pt>
                <c:pt idx="197">
                  <c:v>0.13355785951126192</c:v>
                </c:pt>
                <c:pt idx="198">
                  <c:v>0.10554289220824589</c:v>
                </c:pt>
                <c:pt idx="199">
                  <c:v>8.1975556287581922E-2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6A-47D1-BC58-ED1D44B6A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valAx>
        <c:axId val="1498193967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Years after introduction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Spawning stock numbers</a:t>
                </a:r>
              </a:p>
            </c:rich>
          </c:tx>
          <c:layout>
            <c:manualLayout>
              <c:xMode val="edge"/>
              <c:yMode val="edge"/>
              <c:x val="3.3104150751209573E-2"/>
              <c:y val="0.22150882181393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6148188695664378"/>
          <c:y val="0.18055555555555552"/>
          <c:w val="0.77712364831401437"/>
          <c:h val="8.0128765955537626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(b)</a:t>
            </a:r>
          </a:p>
        </c:rich>
      </c:tx>
      <c:layout>
        <c:manualLayout>
          <c:xMode val="edge"/>
          <c:yMode val="edge"/>
          <c:x val="7.1734998642411077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3840359096712"/>
          <c:y val="0.16733850976961212"/>
          <c:w val="0.84518421807692234"/>
          <c:h val="0.615771361913094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rate'!$B$50</c:f>
              <c:strCache>
                <c:ptCount val="1"/>
                <c:pt idx="0">
                  <c:v>CR=5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rate'!$C$50:$I$50</c:f>
              <c:numCache>
                <c:formatCode>General</c:formatCode>
                <c:ptCount val="7"/>
                <c:pt idx="0">
                  <c:v>0.29787978147614308</c:v>
                </c:pt>
                <c:pt idx="1">
                  <c:v>0.16673390469222676</c:v>
                </c:pt>
                <c:pt idx="2">
                  <c:v>5.4147756275240586E-2</c:v>
                </c:pt>
                <c:pt idx="3">
                  <c:v>4.9119486689934669E-2</c:v>
                </c:pt>
                <c:pt idx="4">
                  <c:v>3.6176553221674932E-3</c:v>
                </c:pt>
                <c:pt idx="5">
                  <c:v>-1.8881518152447648E-2</c:v>
                </c:pt>
                <c:pt idx="6">
                  <c:v>-8.069548910615329E-2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7-4D81-A3A5-D2F5E44BED2B}"/>
            </c:ext>
          </c:extLst>
        </c:ser>
        <c:ser>
          <c:idx val="1"/>
          <c:order val="1"/>
          <c:tx>
            <c:strRef>
              <c:f>'intrinsic growth rate'!$B$51</c:f>
              <c:strCache>
                <c:ptCount val="1"/>
                <c:pt idx="0">
                  <c:v>CR=8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rate'!$C$51:$I$51</c:f>
              <c:numCache>
                <c:formatCode>General</c:formatCode>
                <c:ptCount val="7"/>
                <c:pt idx="0">
                  <c:v>0.39708944832941412</c:v>
                </c:pt>
                <c:pt idx="1">
                  <c:v>0.2527711197221349</c:v>
                </c:pt>
                <c:pt idx="2">
                  <c:v>0.12469135142457002</c:v>
                </c:pt>
                <c:pt idx="3">
                  <c:v>0.11947118058617824</c:v>
                </c:pt>
                <c:pt idx="4">
                  <c:v>6.6957501019520194E-2</c:v>
                </c:pt>
                <c:pt idx="5">
                  <c:v>3.8492655902403326E-2</c:v>
                </c:pt>
                <c:pt idx="6">
                  <c:v>-3.4684198574114158E-2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67-4D81-A3A5-D2F5E44BED2B}"/>
            </c:ext>
          </c:extLst>
        </c:ser>
        <c:ser>
          <c:idx val="2"/>
          <c:order val="2"/>
          <c:tx>
            <c:strRef>
              <c:f>'intrinsic growth rate'!$B$52</c:f>
              <c:strCache>
                <c:ptCount val="1"/>
                <c:pt idx="0">
                  <c:v>CR=11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rate'!$C$52:$I$52</c:f>
              <c:numCache>
                <c:formatCode>General</c:formatCode>
                <c:ptCount val="7"/>
                <c:pt idx="0">
                  <c:v>0.46157246034036387</c:v>
                </c:pt>
                <c:pt idx="1">
                  <c:v>0.31602423238998689</c:v>
                </c:pt>
                <c:pt idx="2">
                  <c:v>0.17723059460800411</c:v>
                </c:pt>
                <c:pt idx="3">
                  <c:v>0.17180590445834448</c:v>
                </c:pt>
                <c:pt idx="4">
                  <c:v>0.11391269323145456</c:v>
                </c:pt>
                <c:pt idx="5">
                  <c:v>8.0374581136760742E-2</c:v>
                </c:pt>
                <c:pt idx="6">
                  <c:v>-5.7416268375556879E-4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67-4D81-A3A5-D2F5E44BED2B}"/>
            </c:ext>
          </c:extLst>
        </c:ser>
        <c:ser>
          <c:idx val="3"/>
          <c:order val="3"/>
          <c:tx>
            <c:strRef>
              <c:f>'intrinsic growth rate'!$B$53</c:f>
              <c:strCache>
                <c:ptCount val="1"/>
                <c:pt idx="0">
                  <c:v>CR=14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rate'!$C$53:$I$53</c:f>
              <c:numCache>
                <c:formatCode>General</c:formatCode>
                <c:ptCount val="7"/>
                <c:pt idx="0">
                  <c:v>0.49973949380264621</c:v>
                </c:pt>
                <c:pt idx="1">
                  <c:v>0.36597649525475534</c:v>
                </c:pt>
                <c:pt idx="2">
                  <c:v>0.21963378673271725</c:v>
                </c:pt>
                <c:pt idx="3">
                  <c:v>0.21387750352932472</c:v>
                </c:pt>
                <c:pt idx="4">
                  <c:v>0.15147378933348563</c:v>
                </c:pt>
                <c:pt idx="5">
                  <c:v>0.11352104205614581</c:v>
                </c:pt>
                <c:pt idx="6">
                  <c:v>2.6669638317383948E-2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67-4D81-A3A5-D2F5E44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89056"/>
        <c:axId val="1121349040"/>
      </c:scatterChart>
      <c:valAx>
        <c:axId val="1106289056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Interval between successful spawns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49040"/>
        <c:crosses val="autoZero"/>
        <c:crossBetween val="midCat"/>
      </c:valAx>
      <c:valAx>
        <c:axId val="1121349040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Population "r"</a:t>
                </a:r>
              </a:p>
            </c:rich>
          </c:tx>
          <c:layout>
            <c:manualLayout>
              <c:xMode val="edge"/>
              <c:yMode val="edge"/>
              <c:x val="2.6901442895573491E-2"/>
              <c:y val="0.4080792505103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8905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007577464409025"/>
          <c:y val="0.20032407407407407"/>
          <c:w val="0.6522873929093419"/>
          <c:h val="7.8125546806649168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68580</xdr:colOff>
      <xdr:row>13</xdr:row>
      <xdr:rowOff>163830</xdr:rowOff>
    </xdr:from>
    <xdr:to>
      <xdr:col>18</xdr:col>
      <xdr:colOff>278130</xdr:colOff>
      <xdr:row>25</xdr:row>
      <xdr:rowOff>11430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DEC59F-AD6D-4DFE-AB6A-A1A67689F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2541270"/>
          <a:ext cx="5970270" cy="2042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175260</xdr:colOff>
      <xdr:row>26</xdr:row>
      <xdr:rowOff>85725</xdr:rowOff>
    </xdr:from>
    <xdr:to>
      <xdr:col>18</xdr:col>
      <xdr:colOff>129540</xdr:colOff>
      <xdr:row>41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2A7E7-2E73-421B-8F83-D1ACFA2B3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586740</xdr:colOff>
      <xdr:row>23</xdr:row>
      <xdr:rowOff>17145</xdr:rowOff>
    </xdr:from>
    <xdr:to>
      <xdr:col>35</xdr:col>
      <xdr:colOff>38100</xdr:colOff>
      <xdr:row>38</xdr:row>
      <xdr:rowOff>17145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DC2E83-3E38-4F0C-82EE-E1F96A07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175260</xdr:colOff>
      <xdr:row>13</xdr:row>
      <xdr:rowOff>11430</xdr:rowOff>
    </xdr:from>
    <xdr:to>
      <xdr:col>19</xdr:col>
      <xdr:colOff>213360</xdr:colOff>
      <xdr:row>27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650175-91A2-462E-883C-8ECB24144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13</xdr:row>
      <xdr:rowOff>20955</xdr:rowOff>
    </xdr:from>
    <xdr:to>
      <xdr:col>21</xdr:col>
      <xdr:colOff>53340</xdr:colOff>
      <xdr:row>28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3E0F5-0E27-4FB5-90F8-F9B7D23EB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586740</xdr:colOff>
      <xdr:row>23</xdr:row>
      <xdr:rowOff>17145</xdr:rowOff>
    </xdr:from>
    <xdr:to>
      <xdr:col>35</xdr:col>
      <xdr:colOff>38100</xdr:colOff>
      <xdr:row>38</xdr:row>
      <xdr:rowOff>17145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79BDA3-33FB-49C4-AB60-ED3DD343C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27</xdr:row>
      <xdr:rowOff>43815</xdr:rowOff>
    </xdr:from>
    <xdr:to>
      <xdr:col>27</xdr:col>
      <xdr:colOff>64770</xdr:colOff>
      <xdr:row>42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54EAA-FD9F-4D08-A990-9EECE5063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586740</xdr:colOff>
      <xdr:row>23</xdr:row>
      <xdr:rowOff>17145</xdr:rowOff>
    </xdr:from>
    <xdr:to>
      <xdr:col>41</xdr:col>
      <xdr:colOff>38100</xdr:colOff>
      <xdr:row>38</xdr:row>
      <xdr:rowOff>17145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BD2328-FFED-415B-8E96-676EE4C6B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76200</xdr:colOff>
      <xdr:row>13</xdr:row>
      <xdr:rowOff>139065</xdr:rowOff>
    </xdr:from>
    <xdr:to>
      <xdr:col>31</xdr:col>
      <xdr:colOff>7620</xdr:colOff>
      <xdr:row>28</xdr:row>
      <xdr:rowOff>139065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B592FE-0D56-49F2-A64B-97FF1CF92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537210</xdr:colOff>
      <xdr:row>4</xdr:row>
      <xdr:rowOff>146685</xdr:rowOff>
    </xdr:from>
    <xdr:to>
      <xdr:col>18</xdr:col>
      <xdr:colOff>266700</xdr:colOff>
      <xdr:row>19</xdr:row>
      <xdr:rowOff>146685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120C27-9B25-4751-A7D3-AE19582F3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7620</xdr:colOff>
      <xdr:row>11</xdr:row>
      <xdr:rowOff>152400</xdr:rowOff>
    </xdr:from>
    <xdr:to>
      <xdr:col>15</xdr:col>
      <xdr:colOff>110490</xdr:colOff>
      <xdr:row>26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7CE467-A87D-489F-9C72-59E1BFDCF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17</xdr:col>
      <xdr:colOff>38100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1370D-EE8F-40CE-8E9B-2B7FAAFD4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18</xdr:row>
      <xdr:rowOff>49530</xdr:rowOff>
    </xdr:from>
    <xdr:to>
      <xdr:col>17</xdr:col>
      <xdr:colOff>38100</xdr:colOff>
      <xdr:row>33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8A532B-1F48-4B16-8089-19510B365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67CC-0652-48C7-BB5D-FE6C3A676838}">
  <sheetPr codeName="Sheet1"/>
  <dimension ref="A1:L13"/>
  <sheetViews>
    <sheetView workbookViewId="0">
      <selection activeCell="G18" sqref="G18"/>
    </sheetView>
  </sheetViews>
  <sheetFormatPr defaultRowHeight="14.4" x14ac:dyDescent="0.55000000000000004"/>
  <cols>
    <col min="2" max="2" width="10.578125" bestFit="1" customWidth="1"/>
  </cols>
  <sheetData>
    <row r="1" spans="1:12" x14ac:dyDescent="0.55000000000000004">
      <c r="A1" t="s">
        <v>26</v>
      </c>
    </row>
    <row r="5" spans="1:12" x14ac:dyDescent="0.55000000000000004">
      <c r="A5" t="s">
        <v>0</v>
      </c>
      <c r="B5">
        <v>1</v>
      </c>
      <c r="C5" t="s">
        <v>107</v>
      </c>
    </row>
    <row r="6" spans="1:12" x14ac:dyDescent="0.55000000000000004">
      <c r="A6" t="s">
        <v>8</v>
      </c>
      <c r="B6">
        <v>0.73</v>
      </c>
      <c r="C6" t="s">
        <v>108</v>
      </c>
    </row>
    <row r="7" spans="1:12" x14ac:dyDescent="0.55000000000000004">
      <c r="A7" t="s">
        <v>9</v>
      </c>
      <c r="B7">
        <v>1</v>
      </c>
      <c r="C7" t="s">
        <v>31</v>
      </c>
    </row>
    <row r="8" spans="1:12" x14ac:dyDescent="0.55000000000000004">
      <c r="A8" t="s">
        <v>10</v>
      </c>
      <c r="B8">
        <v>3.5</v>
      </c>
      <c r="C8" t="s">
        <v>32</v>
      </c>
    </row>
    <row r="9" spans="1:12" x14ac:dyDescent="0.55000000000000004">
      <c r="A9" t="s">
        <v>11</v>
      </c>
      <c r="B9">
        <v>1</v>
      </c>
      <c r="C9" t="s">
        <v>33</v>
      </c>
    </row>
    <row r="10" spans="1:12" x14ac:dyDescent="0.55000000000000004">
      <c r="A10" t="s">
        <v>12</v>
      </c>
      <c r="B10">
        <v>0.25</v>
      </c>
      <c r="C10" t="s">
        <v>34</v>
      </c>
    </row>
    <row r="11" spans="1:12" x14ac:dyDescent="0.55000000000000004">
      <c r="I11" t="s">
        <v>46</v>
      </c>
    </row>
    <row r="12" spans="1:12" x14ac:dyDescent="0.55000000000000004">
      <c r="I12" t="s">
        <v>47</v>
      </c>
      <c r="J12">
        <v>1.16E-3</v>
      </c>
      <c r="K12" t="s">
        <v>48</v>
      </c>
      <c r="L12">
        <f>365*J12</f>
        <v>0.4234</v>
      </c>
    </row>
    <row r="13" spans="1:12" x14ac:dyDescent="0.55000000000000004">
      <c r="A13" t="s">
        <v>101</v>
      </c>
      <c r="I13" t="s"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88CD-3620-4CCF-995C-CE5F327CF5D9}">
  <sheetPr codeName="Sheet2"/>
  <dimension ref="A1:AY211"/>
  <sheetViews>
    <sheetView tabSelected="1" topLeftCell="A2" workbookViewId="0">
      <selection activeCell="B21" sqref="B21"/>
    </sheetView>
  </sheetViews>
  <sheetFormatPr defaultRowHeight="14.4" x14ac:dyDescent="0.55000000000000004"/>
  <cols>
    <col min="1" max="1" width="10" customWidth="1"/>
    <col min="4" max="4" width="17.83984375" customWidth="1"/>
    <col min="7" max="26" width="4.578125" customWidth="1"/>
    <col min="33" max="33" width="11.578125" bestFit="1" customWidth="1"/>
  </cols>
  <sheetData>
    <row r="1" spans="1:51" x14ac:dyDescent="0.55000000000000004">
      <c r="A1" s="4" t="s">
        <v>111</v>
      </c>
      <c r="B1" s="4" t="s">
        <v>112</v>
      </c>
      <c r="C1" s="4" t="s">
        <v>113</v>
      </c>
      <c r="F1" t="s">
        <v>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51" x14ac:dyDescent="0.55000000000000004">
      <c r="A2" t="s">
        <v>44</v>
      </c>
      <c r="B2">
        <f>-LN(Su)</f>
        <v>0.31471074483970024</v>
      </c>
      <c r="C2" t="s">
        <v>50</v>
      </c>
      <c r="F2" t="s">
        <v>4</v>
      </c>
      <c r="G2">
        <f t="shared" ref="G2:Z2" si="0">1/(1+EXP(-asl*(age-ahv)))</f>
        <v>0.5</v>
      </c>
      <c r="H2">
        <f t="shared" si="0"/>
        <v>0.7310585786300049</v>
      </c>
      <c r="I2">
        <f t="shared" si="0"/>
        <v>0.88079707797788231</v>
      </c>
      <c r="J2">
        <f t="shared" si="0"/>
        <v>0.95257412682243336</v>
      </c>
      <c r="K2">
        <f t="shared" si="0"/>
        <v>0.98201379003790845</v>
      </c>
      <c r="L2">
        <f t="shared" si="0"/>
        <v>0.99330714907571527</v>
      </c>
      <c r="M2">
        <f t="shared" si="0"/>
        <v>0.99752737684336534</v>
      </c>
      <c r="N2">
        <f t="shared" si="0"/>
        <v>0.9990889488055994</v>
      </c>
      <c r="O2">
        <f t="shared" si="0"/>
        <v>0.99966464986953363</v>
      </c>
      <c r="P2">
        <f t="shared" si="0"/>
        <v>0.99987660542401369</v>
      </c>
      <c r="Q2">
        <f t="shared" si="0"/>
        <v>0.99995460213129761</v>
      </c>
      <c r="R2">
        <f t="shared" si="0"/>
        <v>0.99998329857815205</v>
      </c>
      <c r="S2">
        <f t="shared" si="0"/>
        <v>0.99999385582539779</v>
      </c>
      <c r="T2">
        <f t="shared" si="0"/>
        <v>0.99999773967570205</v>
      </c>
      <c r="U2">
        <f t="shared" si="0"/>
        <v>0.99999916847197223</v>
      </c>
      <c r="V2">
        <f t="shared" si="0"/>
        <v>0.99999969409777301</v>
      </c>
      <c r="W2">
        <f t="shared" si="0"/>
        <v>0.99999988746483792</v>
      </c>
      <c r="X2">
        <f t="shared" si="0"/>
        <v>0.99999995860062441</v>
      </c>
      <c r="Y2">
        <f t="shared" si="0"/>
        <v>0.9999999847700205</v>
      </c>
      <c r="Z2">
        <f t="shared" si="0"/>
        <v>0.99999999439720355</v>
      </c>
    </row>
    <row r="3" spans="1:51" x14ac:dyDescent="0.55000000000000004">
      <c r="A3" t="s">
        <v>45</v>
      </c>
      <c r="B3">
        <v>0.28999999999999998</v>
      </c>
      <c r="C3" t="s">
        <v>109</v>
      </c>
      <c r="F3" t="s">
        <v>5</v>
      </c>
      <c r="G3">
        <f t="shared" ref="G3:Z3" si="1">(1-EXP(-vbk*age))^3</f>
        <v>1.0823077182670957E-2</v>
      </c>
      <c r="H3">
        <f t="shared" si="1"/>
        <v>6.091618422799687E-2</v>
      </c>
      <c r="I3">
        <f t="shared" si="1"/>
        <v>0.14689159766038104</v>
      </c>
      <c r="J3">
        <f t="shared" si="1"/>
        <v>0.25258045782764715</v>
      </c>
      <c r="K3">
        <f t="shared" si="1"/>
        <v>0.3632228594351169</v>
      </c>
      <c r="L3">
        <f t="shared" si="1"/>
        <v>0.46886172812006011</v>
      </c>
      <c r="M3">
        <f t="shared" si="1"/>
        <v>0.56402280151643858</v>
      </c>
      <c r="N3">
        <f t="shared" si="1"/>
        <v>0.64646231477969807</v>
      </c>
      <c r="O3">
        <f t="shared" si="1"/>
        <v>0.71595843630834266</v>
      </c>
      <c r="P3">
        <f t="shared" si="1"/>
        <v>0.77340576075541212</v>
      </c>
      <c r="Q3">
        <f t="shared" si="1"/>
        <v>0.82021547213796775</v>
      </c>
      <c r="R3">
        <f t="shared" si="1"/>
        <v>0.85795164162232052</v>
      </c>
      <c r="S3">
        <f t="shared" si="1"/>
        <v>0.88812939942003577</v>
      </c>
      <c r="T3">
        <f t="shared" si="1"/>
        <v>0.91211595918035837</v>
      </c>
      <c r="U3">
        <f t="shared" si="1"/>
        <v>0.93109300824476215</v>
      </c>
      <c r="V3">
        <f t="shared" si="1"/>
        <v>0.94605332700515155</v>
      </c>
      <c r="W3">
        <f t="shared" si="1"/>
        <v>0.95781480105962558</v>
      </c>
      <c r="X3">
        <f t="shared" si="1"/>
        <v>0.96704186883844678</v>
      </c>
      <c r="Y3">
        <f t="shared" si="1"/>
        <v>0.97426882228508371</v>
      </c>
      <c r="Z3">
        <f t="shared" si="1"/>
        <v>0.97992205288971057</v>
      </c>
    </row>
    <row r="4" spans="1:51" x14ac:dyDescent="0.55000000000000004">
      <c r="A4" t="s">
        <v>51</v>
      </c>
      <c r="B4">
        <v>10000</v>
      </c>
      <c r="C4" t="s">
        <v>65</v>
      </c>
      <c r="F4" t="s">
        <v>6</v>
      </c>
      <c r="G4">
        <f t="shared" ref="G4:Z4" si="2">1/(1+EXP(-asl*(age-ahm)))</f>
        <v>7.5858180021243546E-2</v>
      </c>
      <c r="H4">
        <f t="shared" si="2"/>
        <v>0.18242552380635635</v>
      </c>
      <c r="I4">
        <f t="shared" si="2"/>
        <v>0.37754066879814541</v>
      </c>
      <c r="J4">
        <f t="shared" si="2"/>
        <v>0.62245933120185459</v>
      </c>
      <c r="K4">
        <f t="shared" si="2"/>
        <v>0.81757447619364365</v>
      </c>
      <c r="L4">
        <f t="shared" si="2"/>
        <v>0.92414181997875655</v>
      </c>
      <c r="M4">
        <f t="shared" si="2"/>
        <v>0.97068776924864364</v>
      </c>
      <c r="N4">
        <f t="shared" si="2"/>
        <v>0.98901305736940681</v>
      </c>
      <c r="O4">
        <f t="shared" si="2"/>
        <v>0.99592986228410396</v>
      </c>
      <c r="P4">
        <f t="shared" si="2"/>
        <v>0.99849881774326299</v>
      </c>
      <c r="Q4">
        <f t="shared" si="2"/>
        <v>0.9994472213630764</v>
      </c>
      <c r="R4">
        <f t="shared" si="2"/>
        <v>0.9997965730219448</v>
      </c>
      <c r="S4">
        <f t="shared" si="2"/>
        <v>0.99992515377248947</v>
      </c>
      <c r="T4">
        <f t="shared" si="2"/>
        <v>0.99997246430888531</v>
      </c>
      <c r="U4">
        <f t="shared" si="2"/>
        <v>0.99998987000901918</v>
      </c>
      <c r="V4">
        <f t="shared" si="2"/>
        <v>0.99999627336071584</v>
      </c>
      <c r="W4">
        <f t="shared" si="2"/>
        <v>0.99999862904279302</v>
      </c>
      <c r="X4">
        <f t="shared" si="2"/>
        <v>0.99999949565259183</v>
      </c>
      <c r="Y4">
        <f t="shared" si="2"/>
        <v>0.99999981446089814</v>
      </c>
      <c r="Z4">
        <f t="shared" si="2"/>
        <v>0.99999993174397095</v>
      </c>
    </row>
    <row r="5" spans="1:51" x14ac:dyDescent="0.55000000000000004">
      <c r="A5" t="s">
        <v>57</v>
      </c>
      <c r="B5">
        <f>SUMPRODUCT(Lo,mwt)*fec</f>
        <v>1166.9309501982243</v>
      </c>
      <c r="C5" t="s">
        <v>58</v>
      </c>
      <c r="F5" t="s">
        <v>7</v>
      </c>
      <c r="G5">
        <v>1</v>
      </c>
      <c r="H5">
        <f>G5*G10</f>
        <v>0.31056428688674781</v>
      </c>
      <c r="I5">
        <f t="shared" ref="I5:Y5" si="3">H5*H10</f>
        <v>0.15291652279865653</v>
      </c>
      <c r="J5">
        <f t="shared" si="3"/>
        <v>8.8323462899058985E-2</v>
      </c>
      <c r="K5">
        <f t="shared" si="3"/>
        <v>5.5255040438999675E-2</v>
      </c>
      <c r="L5">
        <f t="shared" si="3"/>
        <v>3.6227368048349216E-2</v>
      </c>
      <c r="M5">
        <f t="shared" si="3"/>
        <v>2.4478484117796125E-2</v>
      </c>
      <c r="N5">
        <f t="shared" si="3"/>
        <v>1.6881678117282514E-2</v>
      </c>
      <c r="O5">
        <f t="shared" si="3"/>
        <v>1.1811529318533583E-2</v>
      </c>
      <c r="P5">
        <f t="shared" si="3"/>
        <v>8.3506883353543313E-3</v>
      </c>
      <c r="Q5">
        <f t="shared" si="3"/>
        <v>5.9493764591478015E-3</v>
      </c>
      <c r="R5">
        <f t="shared" si="3"/>
        <v>4.2629350656632784E-3</v>
      </c>
      <c r="S5">
        <f t="shared" si="3"/>
        <v>3.0677648218996475E-3</v>
      </c>
      <c r="T5">
        <f t="shared" si="3"/>
        <v>2.2149336549590649E-3</v>
      </c>
      <c r="U5">
        <f t="shared" si="3"/>
        <v>1.6032027093798081E-3</v>
      </c>
      <c r="V5">
        <f t="shared" si="3"/>
        <v>1.1626578182588065E-3</v>
      </c>
      <c r="W5">
        <f t="shared" si="3"/>
        <v>8.4442079155187658E-4</v>
      </c>
      <c r="X5">
        <f t="shared" si="3"/>
        <v>6.1399197686947933E-4</v>
      </c>
      <c r="Y5">
        <f t="shared" si="3"/>
        <v>4.4683864613708266E-4</v>
      </c>
      <c r="Z5">
        <f>Y5*Y10/(1-Y10)</f>
        <v>1.1975146632778044E-3</v>
      </c>
    </row>
    <row r="6" spans="1:51" x14ac:dyDescent="0.55000000000000004">
      <c r="A6" t="s">
        <v>52</v>
      </c>
      <c r="B6">
        <f>-LN(1/sbro)</f>
        <v>7.0621324618969696</v>
      </c>
      <c r="C6" t="s">
        <v>59</v>
      </c>
      <c r="F6" t="s">
        <v>13</v>
      </c>
      <c r="G6">
        <f t="shared" ref="G6:Z6" si="4">mat*wt</f>
        <v>8.2101893730686685E-4</v>
      </c>
      <c r="H6">
        <f t="shared" si="4"/>
        <v>1.1112666816076831E-2</v>
      </c>
      <c r="I6">
        <f t="shared" si="4"/>
        <v>5.5457552021528349E-2</v>
      </c>
      <c r="J6">
        <f t="shared" si="4"/>
        <v>0.15722106285405549</v>
      </c>
      <c r="K6">
        <f t="shared" si="4"/>
        <v>0.29696173904422313</v>
      </c>
      <c r="L6">
        <f t="shared" si="4"/>
        <v>0.43329473074325731</v>
      </c>
      <c r="M6">
        <f t="shared" si="4"/>
        <v>0.54749003500936222</v>
      </c>
      <c r="N6">
        <f t="shared" si="4"/>
        <v>0.63935967041437303</v>
      </c>
      <c r="O6">
        <f t="shared" si="4"/>
        <v>0.71304438687371008</v>
      </c>
      <c r="P6">
        <f t="shared" si="4"/>
        <v>0.77224473775010793</v>
      </c>
      <c r="Q6">
        <f t="shared" si="4"/>
        <v>0.81976207454729566</v>
      </c>
      <c r="R6">
        <f t="shared" si="4"/>
        <v>0.85777711111254784</v>
      </c>
      <c r="S6">
        <f t="shared" si="4"/>
        <v>0.88806292628494798</v>
      </c>
      <c r="T6">
        <f t="shared" si="4"/>
        <v>0.91209084343704561</v>
      </c>
      <c r="U6">
        <f t="shared" si="4"/>
        <v>0.93108357628098637</v>
      </c>
      <c r="V6">
        <f t="shared" si="4"/>
        <v>0.9460498014056582</v>
      </c>
      <c r="W6">
        <f t="shared" si="4"/>
        <v>0.9578134879365211</v>
      </c>
      <c r="X6">
        <f t="shared" si="4"/>
        <v>0.96704138111338667</v>
      </c>
      <c r="Y6">
        <f t="shared" si="4"/>
        <v>0.97426864152012149</v>
      </c>
      <c r="Z6">
        <f t="shared" si="4"/>
        <v>0.9799219860041225</v>
      </c>
    </row>
    <row r="7" spans="1:51" x14ac:dyDescent="0.55000000000000004">
      <c r="A7" t="s">
        <v>55</v>
      </c>
      <c r="B7">
        <f>0.2*B6</f>
        <v>1.4124264923793941</v>
      </c>
      <c r="C7" t="s">
        <v>60</v>
      </c>
      <c r="F7" t="s">
        <v>20</v>
      </c>
      <c r="G7">
        <v>1</v>
      </c>
      <c r="H7">
        <f t="shared" ref="H7:Y7" si="5">G7*G10*(1-G2*uo)</f>
        <v>0.31056428688674781</v>
      </c>
      <c r="I7">
        <f t="shared" si="5"/>
        <v>0.15291652279865653</v>
      </c>
      <c r="J7">
        <f t="shared" si="5"/>
        <v>8.8323462899058985E-2</v>
      </c>
      <c r="K7">
        <f t="shared" si="5"/>
        <v>5.5255040438999675E-2</v>
      </c>
      <c r="L7">
        <f t="shared" si="5"/>
        <v>3.6227368048349216E-2</v>
      </c>
      <c r="M7">
        <f t="shared" si="5"/>
        <v>2.4478484117796125E-2</v>
      </c>
      <c r="N7">
        <f t="shared" si="5"/>
        <v>1.6881678117282514E-2</v>
      </c>
      <c r="O7">
        <f t="shared" si="5"/>
        <v>1.1811529318533583E-2</v>
      </c>
      <c r="P7">
        <f t="shared" si="5"/>
        <v>8.3506883353543313E-3</v>
      </c>
      <c r="Q7">
        <f t="shared" si="5"/>
        <v>5.9493764591478015E-3</v>
      </c>
      <c r="R7">
        <f t="shared" si="5"/>
        <v>4.2629350656632784E-3</v>
      </c>
      <c r="S7">
        <f t="shared" si="5"/>
        <v>3.0677648218996475E-3</v>
      </c>
      <c r="T7">
        <f t="shared" si="5"/>
        <v>2.2149336549590649E-3</v>
      </c>
      <c r="U7">
        <f t="shared" si="5"/>
        <v>1.6032027093798081E-3</v>
      </c>
      <c r="V7">
        <f t="shared" si="5"/>
        <v>1.1626578182588065E-3</v>
      </c>
      <c r="W7">
        <f t="shared" si="5"/>
        <v>8.4442079155187658E-4</v>
      </c>
      <c r="X7">
        <f t="shared" si="5"/>
        <v>6.1399197686947933E-4</v>
      </c>
      <c r="Y7">
        <f t="shared" si="5"/>
        <v>4.4683864613708266E-4</v>
      </c>
      <c r="Z7">
        <f>Y7*Y10*(1-Y2*uo)/(1-Y10)</f>
        <v>1.1975146632778044E-3</v>
      </c>
    </row>
    <row r="8" spans="1:51" x14ac:dyDescent="0.55000000000000004">
      <c r="A8" t="s">
        <v>56</v>
      </c>
      <c r="B8">
        <f>EXP(B7)</f>
        <v>4.1059062766212495</v>
      </c>
      <c r="C8" t="s">
        <v>61</v>
      </c>
      <c r="F8" t="s">
        <v>42</v>
      </c>
      <c r="G8">
        <v>1</v>
      </c>
      <c r="H8">
        <f t="shared" ref="H8:Z8" si="6">IF(MOD(H1,yrbetween)=0,1,0)</f>
        <v>0</v>
      </c>
      <c r="I8">
        <f t="shared" si="6"/>
        <v>1</v>
      </c>
      <c r="J8">
        <f t="shared" si="6"/>
        <v>0</v>
      </c>
      <c r="K8">
        <f t="shared" si="6"/>
        <v>0</v>
      </c>
      <c r="L8">
        <f t="shared" si="6"/>
        <v>1</v>
      </c>
      <c r="M8">
        <f t="shared" si="6"/>
        <v>0</v>
      </c>
      <c r="N8">
        <f t="shared" si="6"/>
        <v>0</v>
      </c>
      <c r="O8">
        <f t="shared" si="6"/>
        <v>1</v>
      </c>
      <c r="P8">
        <f t="shared" si="6"/>
        <v>0</v>
      </c>
      <c r="Q8">
        <f t="shared" si="6"/>
        <v>0</v>
      </c>
      <c r="R8">
        <f t="shared" si="6"/>
        <v>1</v>
      </c>
      <c r="S8">
        <f t="shared" si="6"/>
        <v>0</v>
      </c>
      <c r="T8">
        <f t="shared" si="6"/>
        <v>0</v>
      </c>
      <c r="U8">
        <f t="shared" si="6"/>
        <v>1</v>
      </c>
      <c r="V8">
        <f t="shared" si="6"/>
        <v>0</v>
      </c>
      <c r="W8">
        <f t="shared" si="6"/>
        <v>0</v>
      </c>
      <c r="X8">
        <f t="shared" si="6"/>
        <v>1</v>
      </c>
      <c r="Y8">
        <f t="shared" si="6"/>
        <v>0</v>
      </c>
      <c r="Z8">
        <f t="shared" si="6"/>
        <v>0</v>
      </c>
    </row>
    <row r="9" spans="1:51" x14ac:dyDescent="0.55000000000000004">
      <c r="A9" s="1" t="s">
        <v>1</v>
      </c>
      <c r="B9" s="2">
        <v>6</v>
      </c>
      <c r="C9" t="s">
        <v>63</v>
      </c>
      <c r="F9" t="s">
        <v>25</v>
      </c>
      <c r="G9">
        <f t="shared" ref="G9:Z9" si="7">Lo*wt</f>
        <v>1.0823077182670957E-2</v>
      </c>
      <c r="H9">
        <f t="shared" si="7"/>
        <v>1.8918391314629603E-2</v>
      </c>
      <c r="I9">
        <f t="shared" si="7"/>
        <v>2.246215234256474E-2</v>
      </c>
      <c r="J9">
        <f t="shared" si="7"/>
        <v>2.2308780695967527E-2</v>
      </c>
      <c r="K9">
        <f t="shared" si="7"/>
        <v>2.0069893786456478E-2</v>
      </c>
      <c r="L9">
        <f t="shared" si="7"/>
        <v>1.6985626388390462E-2</v>
      </c>
      <c r="M9">
        <f t="shared" si="7"/>
        <v>1.3806423188995018E-2</v>
      </c>
      <c r="N9">
        <f t="shared" si="7"/>
        <v>1.0913368713064229E-2</v>
      </c>
      <c r="O9">
        <f t="shared" si="7"/>
        <v>8.4565640613074484E-3</v>
      </c>
      <c r="P9">
        <f t="shared" si="7"/>
        <v>6.4584704648360629E-3</v>
      </c>
      <c r="Q9">
        <f t="shared" si="7"/>
        <v>4.8797706213664247E-3</v>
      </c>
      <c r="R9">
        <f t="shared" si="7"/>
        <v>3.6573921377151646E-3</v>
      </c>
      <c r="S9">
        <f t="shared" si="7"/>
        <v>2.7245721288356468E-3</v>
      </c>
      <c r="T9">
        <f t="shared" si="7"/>
        <v>2.0202763352138446E-3</v>
      </c>
      <c r="U9">
        <f t="shared" si="7"/>
        <v>1.4927308335025988E-3</v>
      </c>
      <c r="V9">
        <f t="shared" si="7"/>
        <v>1.0999362971322948E-3</v>
      </c>
      <c r="W9">
        <f t="shared" si="7"/>
        <v>8.0879873247087226E-4</v>
      </c>
      <c r="X9">
        <f t="shared" si="7"/>
        <v>5.937559487636737E-4</v>
      </c>
      <c r="Y9">
        <f t="shared" si="7"/>
        <v>4.3534096152343681E-4</v>
      </c>
      <c r="Z9">
        <f t="shared" si="7"/>
        <v>1.1734710272047167E-3</v>
      </c>
    </row>
    <row r="10" spans="1:51" x14ac:dyDescent="0.55000000000000004">
      <c r="A10" s="1" t="s">
        <v>36</v>
      </c>
      <c r="B10" s="2">
        <v>3</v>
      </c>
      <c r="C10" t="s">
        <v>110</v>
      </c>
      <c r="F10" t="s">
        <v>43</v>
      </c>
      <c r="G10">
        <f t="shared" ref="G10:Z10" si="8">EXP(-Madult/G3^Lpow)</f>
        <v>0.31056428688674781</v>
      </c>
      <c r="H10">
        <f t="shared" si="8"/>
        <v>0.49238283104463965</v>
      </c>
      <c r="I10">
        <f t="shared" si="8"/>
        <v>0.5775926713645817</v>
      </c>
      <c r="J10">
        <f t="shared" si="8"/>
        <v>0.62559866456038116</v>
      </c>
      <c r="K10">
        <f t="shared" si="8"/>
        <v>0.65563915546027729</v>
      </c>
      <c r="L10">
        <f t="shared" si="8"/>
        <v>0.67569038096079803</v>
      </c>
      <c r="M10">
        <f t="shared" si="8"/>
        <v>0.68965373983307043</v>
      </c>
      <c r="N10">
        <f t="shared" si="8"/>
        <v>0.69966559227554526</v>
      </c>
      <c r="O10">
        <f t="shared" si="8"/>
        <v>0.70699467530010596</v>
      </c>
      <c r="P10">
        <f t="shared" si="8"/>
        <v>0.71244144437290402</v>
      </c>
      <c r="Q10">
        <f t="shared" si="8"/>
        <v>0.71653476543891603</v>
      </c>
      <c r="R10">
        <f t="shared" si="8"/>
        <v>0.71963677012338634</v>
      </c>
      <c r="S10">
        <f t="shared" si="8"/>
        <v>0.72200242963458816</v>
      </c>
      <c r="T10">
        <f t="shared" si="8"/>
        <v>0.72381522841118129</v>
      </c>
      <c r="U10">
        <f t="shared" si="8"/>
        <v>0.725209489390506</v>
      </c>
      <c r="V10">
        <f t="shared" si="8"/>
        <v>0.72628487788133489</v>
      </c>
      <c r="W10">
        <f t="shared" si="8"/>
        <v>0.72711612860820829</v>
      </c>
      <c r="X10">
        <f t="shared" si="8"/>
        <v>0.72775974763603524</v>
      </c>
      <c r="Y10">
        <f t="shared" si="8"/>
        <v>0.7282587363806371</v>
      </c>
      <c r="Z10">
        <f t="shared" si="8"/>
        <v>0.72864598554867521</v>
      </c>
      <c r="AJ10" t="s">
        <v>67</v>
      </c>
    </row>
    <row r="11" spans="1:51" x14ac:dyDescent="0.55000000000000004">
      <c r="A11" s="1" t="s">
        <v>79</v>
      </c>
      <c r="B11" s="1">
        <v>5</v>
      </c>
      <c r="C11" t="s">
        <v>80</v>
      </c>
      <c r="E11" t="s">
        <v>27</v>
      </c>
      <c r="F11" t="s">
        <v>2</v>
      </c>
      <c r="G11" t="s">
        <v>120</v>
      </c>
      <c r="K11" t="s">
        <v>66</v>
      </c>
      <c r="AA11" t="s">
        <v>64</v>
      </c>
      <c r="AB11" t="s">
        <v>17</v>
      </c>
      <c r="AC11" t="s">
        <v>30</v>
      </c>
      <c r="AD11" t="s">
        <v>102</v>
      </c>
      <c r="AE11" t="s">
        <v>14</v>
      </c>
      <c r="AG11" t="s">
        <v>22</v>
      </c>
      <c r="AH11" t="s">
        <v>21</v>
      </c>
      <c r="AI11" t="s">
        <v>37</v>
      </c>
      <c r="AJ11" t="s">
        <v>68</v>
      </c>
      <c r="AK11" t="s">
        <v>69</v>
      </c>
      <c r="AL11" t="s">
        <v>70</v>
      </c>
      <c r="AM11" t="s">
        <v>71</v>
      </c>
      <c r="AN11" t="s">
        <v>72</v>
      </c>
      <c r="AO11" t="s">
        <v>73</v>
      </c>
      <c r="AP11" t="s">
        <v>74</v>
      </c>
      <c r="AQ11" t="s">
        <v>75</v>
      </c>
      <c r="AR11" t="s">
        <v>76</v>
      </c>
      <c r="AS11" t="s">
        <v>77</v>
      </c>
      <c r="AT11" t="s">
        <v>78</v>
      </c>
      <c r="AV11" t="s">
        <v>103</v>
      </c>
      <c r="AW11" t="s">
        <v>104</v>
      </c>
      <c r="AX11" t="s">
        <v>105</v>
      </c>
      <c r="AY11" t="s">
        <v>106</v>
      </c>
    </row>
    <row r="12" spans="1:51" x14ac:dyDescent="0.55000000000000004">
      <c r="A12" s="1" t="s">
        <v>23</v>
      </c>
      <c r="B12" s="1">
        <v>0.8</v>
      </c>
      <c r="C12" t="s">
        <v>35</v>
      </c>
      <c r="E12">
        <f t="shared" ref="E12:E43" si="9">Cullrate</f>
        <v>0</v>
      </c>
      <c r="F12">
        <v>1</v>
      </c>
      <c r="G12">
        <f t="shared" ref="G12:Z12" si="10">Rinit*initR*Lf</f>
        <v>0.01</v>
      </c>
      <c r="H12">
        <f t="shared" si="10"/>
        <v>0</v>
      </c>
      <c r="I12">
        <f t="shared" si="10"/>
        <v>1.5291652279865653E-3</v>
      </c>
      <c r="J12">
        <f t="shared" si="10"/>
        <v>0</v>
      </c>
      <c r="K12">
        <f t="shared" si="10"/>
        <v>0</v>
      </c>
      <c r="L12">
        <f t="shared" si="10"/>
        <v>3.6227368048349218E-4</v>
      </c>
      <c r="M12">
        <f t="shared" si="10"/>
        <v>0</v>
      </c>
      <c r="N12">
        <f t="shared" si="10"/>
        <v>0</v>
      </c>
      <c r="O12">
        <f t="shared" si="10"/>
        <v>1.1811529318533583E-4</v>
      </c>
      <c r="P12">
        <f t="shared" si="10"/>
        <v>0</v>
      </c>
      <c r="Q12">
        <f t="shared" si="10"/>
        <v>0</v>
      </c>
      <c r="R12">
        <f t="shared" si="10"/>
        <v>4.2629350656632787E-5</v>
      </c>
      <c r="S12">
        <f t="shared" si="10"/>
        <v>0</v>
      </c>
      <c r="T12">
        <f t="shared" si="10"/>
        <v>0</v>
      </c>
      <c r="U12">
        <f t="shared" si="10"/>
        <v>1.6032027093798083E-5</v>
      </c>
      <c r="V12">
        <f t="shared" si="10"/>
        <v>0</v>
      </c>
      <c r="W12">
        <f t="shared" si="10"/>
        <v>0</v>
      </c>
      <c r="X12">
        <f t="shared" si="10"/>
        <v>6.1399197686947932E-6</v>
      </c>
      <c r="Y12">
        <f t="shared" si="10"/>
        <v>0</v>
      </c>
      <c r="Z12">
        <f t="shared" si="10"/>
        <v>0</v>
      </c>
      <c r="AA12">
        <f t="shared" ref="AA12:AA43" si="11">SUMPRODUCT(G12:Z12,mwt)*fec</f>
        <v>3.9163786807327723</v>
      </c>
      <c r="AB12">
        <f t="shared" ref="AB12:AB43" si="12">E12*SUMPRODUCT(G12:Z12,wt,vul)</f>
        <v>0</v>
      </c>
      <c r="AC12">
        <f>SUMPRODUCT(G12:Z12,vul,wt)/SUMPRODUCT(G12:Z12,vul)</f>
        <v>8.1667364636035078E-2</v>
      </c>
      <c r="AD12">
        <f t="shared" ref="AD12:AD43" si="13">SUMPRODUCT(G12:Z12,mat)</f>
        <v>1.8531231292356896E-3</v>
      </c>
      <c r="AE12">
        <f>E12</f>
        <v>0</v>
      </c>
      <c r="AG12">
        <f t="shared" ref="AG12:AG43" ca="1" si="14">EXP(AH12*sdr)*IF(AI12=0,1,0)</f>
        <v>0</v>
      </c>
      <c r="AH12">
        <f t="shared" ref="AH12:AH43" ca="1" si="15">OFFSET(AI12,0,normseq)</f>
        <v>-1.1003317013091873</v>
      </c>
      <c r="AI12">
        <f t="shared" ref="AI12:AI43" si="16">MOD(F12,yrbetween)</f>
        <v>1</v>
      </c>
      <c r="AJ12">
        <v>-0.2362264694966143</v>
      </c>
      <c r="AK12">
        <v>0.88746446635923348</v>
      </c>
      <c r="AL12">
        <v>-1.0440612641104963</v>
      </c>
      <c r="AM12">
        <v>1.3636645235237665</v>
      </c>
      <c r="AN12">
        <v>-1.1003317013091873</v>
      </c>
      <c r="AO12">
        <v>1.3325370673555881</v>
      </c>
      <c r="AP12">
        <v>0.81311782196280546</v>
      </c>
      <c r="AQ12">
        <v>-5.5298414736171253E-2</v>
      </c>
      <c r="AR12">
        <v>-1.3807266441290267</v>
      </c>
      <c r="AS12">
        <v>0.70866917667444795</v>
      </c>
      <c r="AT12">
        <v>-0.55511691243737005</v>
      </c>
      <c r="AV12">
        <v>4.0579527959692567E-3</v>
      </c>
      <c r="AW12">
        <v>1.8531231292356896E-3</v>
      </c>
      <c r="AX12">
        <v>4.0579527959692567E-3</v>
      </c>
      <c r="AY12">
        <v>1.8531231292356896E-3</v>
      </c>
    </row>
    <row r="13" spans="1:51" x14ac:dyDescent="0.55000000000000004">
      <c r="A13" s="1" t="s">
        <v>24</v>
      </c>
      <c r="B13" s="1">
        <v>0.01</v>
      </c>
      <c r="C13" t="s">
        <v>81</v>
      </c>
      <c r="E13">
        <f t="shared" si="9"/>
        <v>0</v>
      </c>
      <c r="F13">
        <v>2</v>
      </c>
      <c r="G13" s="5">
        <f t="shared" ref="G13:G44" ca="1" si="17">reca*AA12/(1+recb*AA12)*Rmult</f>
        <v>0</v>
      </c>
      <c r="H13">
        <f>G12*G$10*(1-G$2*$E12)</f>
        <v>3.105642868867478E-3</v>
      </c>
      <c r="I13">
        <f t="shared" ref="I13:Y13" si="18">H12*H$10*(1-H$2*$E12)</f>
        <v>0</v>
      </c>
      <c r="J13">
        <f t="shared" si="18"/>
        <v>8.8323462899058986E-4</v>
      </c>
      <c r="K13">
        <f t="shared" si="18"/>
        <v>0</v>
      </c>
      <c r="L13">
        <f t="shared" si="18"/>
        <v>0</v>
      </c>
      <c r="M13">
        <f t="shared" si="18"/>
        <v>2.4478484117796128E-4</v>
      </c>
      <c r="N13">
        <f t="shared" si="18"/>
        <v>0</v>
      </c>
      <c r="O13">
        <f t="shared" si="18"/>
        <v>0</v>
      </c>
      <c r="P13">
        <f t="shared" si="18"/>
        <v>8.3506883353543331E-5</v>
      </c>
      <c r="Q13">
        <f t="shared" si="18"/>
        <v>0</v>
      </c>
      <c r="R13">
        <f t="shared" si="18"/>
        <v>0</v>
      </c>
      <c r="S13">
        <f t="shared" si="18"/>
        <v>3.0677648218996476E-5</v>
      </c>
      <c r="T13">
        <f t="shared" si="18"/>
        <v>0</v>
      </c>
      <c r="U13">
        <f t="shared" si="18"/>
        <v>0</v>
      </c>
      <c r="V13">
        <f t="shared" si="18"/>
        <v>1.1626578182588065E-5</v>
      </c>
      <c r="W13">
        <f t="shared" si="18"/>
        <v>0</v>
      </c>
      <c r="X13">
        <f t="shared" si="18"/>
        <v>0</v>
      </c>
      <c r="Y13">
        <f t="shared" si="18"/>
        <v>4.4683864613708261E-6</v>
      </c>
      <c r="Z13">
        <f>(Y12+Z12)*Y$10*(1-Y$2*$E12)</f>
        <v>0</v>
      </c>
      <c r="AA13">
        <f t="shared" ca="1" si="11"/>
        <v>4.1447648690990002</v>
      </c>
      <c r="AB13">
        <f t="shared" ca="1" si="12"/>
        <v>0</v>
      </c>
      <c r="AC13">
        <f t="shared" ref="AC13:AC43" ca="1" si="19">SUMPRODUCT(G13:Z13,vul,wt)/SUMPRODUCT(G13:Z13,vul)</f>
        <v>0.17087653626529087</v>
      </c>
      <c r="AD13">
        <f t="shared" ca="1" si="13"/>
        <v>1.484087611894876E-3</v>
      </c>
      <c r="AE13">
        <f t="shared" ref="AE13:AE76" si="20">E13</f>
        <v>0</v>
      </c>
      <c r="AG13">
        <f t="shared" ca="1" si="14"/>
        <v>0</v>
      </c>
      <c r="AH13">
        <f t="shared" ca="1" si="15"/>
        <v>-2.5285089577664621E-2</v>
      </c>
      <c r="AI13">
        <f t="shared" si="16"/>
        <v>2</v>
      </c>
      <c r="AJ13">
        <v>1.1600218385865446</v>
      </c>
      <c r="AK13">
        <v>-0.26242560124956071</v>
      </c>
      <c r="AL13">
        <v>-0.31008994483272545</v>
      </c>
      <c r="AM13">
        <v>1.1598717719607521</v>
      </c>
      <c r="AN13">
        <v>-2.5285089577664621E-2</v>
      </c>
      <c r="AO13">
        <v>2.5625013222452253E-3</v>
      </c>
      <c r="AP13">
        <v>1.2046484698657878</v>
      </c>
      <c r="AQ13">
        <v>-1.4591068975278176</v>
      </c>
      <c r="AR13">
        <v>-0.82467067841207609</v>
      </c>
      <c r="AS13">
        <v>-1.3502176443580538</v>
      </c>
      <c r="AT13">
        <v>-1.9996878108941019</v>
      </c>
      <c r="AV13">
        <v>1.0119474741956158E-2</v>
      </c>
      <c r="AW13">
        <v>1.484087611894876E-3</v>
      </c>
      <c r="AX13">
        <v>7.5473213291038389E-3</v>
      </c>
      <c r="AY13">
        <v>1.484087611894876E-3</v>
      </c>
    </row>
    <row r="14" spans="1:51" x14ac:dyDescent="0.55000000000000004">
      <c r="A14" s="1" t="s">
        <v>28</v>
      </c>
      <c r="B14" s="1">
        <v>0</v>
      </c>
      <c r="C14" t="s">
        <v>29</v>
      </c>
      <c r="E14">
        <f t="shared" si="9"/>
        <v>0</v>
      </c>
      <c r="F14">
        <v>3</v>
      </c>
      <c r="G14" s="5">
        <f t="shared" ca="1" si="17"/>
        <v>4.3021664256853156E-3</v>
      </c>
      <c r="H14">
        <f t="shared" ref="H14:H77" ca="1" si="21">G13*G$10*(1-G$2*$E13)</f>
        <v>0</v>
      </c>
      <c r="I14">
        <f t="shared" ref="I14:I77" si="22">H13*H$10*(1-H$2*$E13)</f>
        <v>1.5291652279865655E-3</v>
      </c>
      <c r="J14">
        <f t="shared" ref="J14:J77" si="23">I13*I$10*(1-I$2*$E13)</f>
        <v>0</v>
      </c>
      <c r="K14">
        <f t="shared" ref="K14:K77" si="24">J13*J$10*(1-J$2*$E13)</f>
        <v>5.5255040438999671E-4</v>
      </c>
      <c r="L14">
        <f t="shared" ref="L14:L77" si="25">K13*K$10*(1-K$2*$E13)</f>
        <v>0</v>
      </c>
      <c r="M14">
        <f t="shared" ref="M14:M77" si="26">L13*L$10*(1-L$2*$E13)</f>
        <v>0</v>
      </c>
      <c r="N14">
        <f t="shared" ref="N14:N77" si="27">M13*M$10*(1-M$2*$E13)</f>
        <v>1.6881678117282517E-4</v>
      </c>
      <c r="O14">
        <f t="shared" ref="O14:O77" si="28">N13*N$10*(1-N$2*$E13)</f>
        <v>0</v>
      </c>
      <c r="P14">
        <f t="shared" ref="P14:P77" si="29">O13*O$10*(1-O$2*$E13)</f>
        <v>0</v>
      </c>
      <c r="Q14">
        <f t="shared" ref="Q14:Q77" si="30">P13*P$10*(1-P$2*$E13)</f>
        <v>5.9493764591478023E-5</v>
      </c>
      <c r="R14">
        <f t="shared" ref="R14:R77" si="31">Q13*Q$10*(1-Q$2*$E13)</f>
        <v>0</v>
      </c>
      <c r="S14">
        <f t="shared" ref="S14:S77" si="32">R13*R$10*(1-R$2*$E13)</f>
        <v>0</v>
      </c>
      <c r="T14">
        <f t="shared" ref="T14:T77" si="33">S13*S$10*(1-S$2*$E13)</f>
        <v>2.2149336549590653E-5</v>
      </c>
      <c r="U14">
        <f t="shared" ref="U14:U77" si="34">T13*T$10*(1-T$2*$E13)</f>
        <v>0</v>
      </c>
      <c r="V14">
        <f t="shared" ref="V14:V77" si="35">U13*U$10*(1-U$2*$E13)</f>
        <v>0</v>
      </c>
      <c r="W14">
        <f t="shared" ref="W14:W77" si="36">V13*V$10*(1-V$2*$E13)</f>
        <v>8.4442079155187649E-6</v>
      </c>
      <c r="X14">
        <f t="shared" ref="X14:X77" si="37">W13*W$10*(1-W$2*$E13)</f>
        <v>0</v>
      </c>
      <c r="Y14">
        <f t="shared" ref="Y14:Y77" si="38">X13*X$10*(1-X$2*$E13)</f>
        <v>0</v>
      </c>
      <c r="Z14">
        <f t="shared" ref="Z14:Z77" si="39">(Y13+Z13)*Y$10*(1-Y$2*$E13)</f>
        <v>3.2541414780182644E-6</v>
      </c>
      <c r="AA14">
        <f t="shared" ca="1" si="11"/>
        <v>4.4060661081135359</v>
      </c>
      <c r="AB14">
        <f t="shared" ca="1" si="12"/>
        <v>0</v>
      </c>
      <c r="AC14">
        <f t="shared" ca="1" si="19"/>
        <v>0.14120028603912396</v>
      </c>
      <c r="AD14">
        <f t="shared" ca="1" si="13"/>
        <v>1.6156976283570957E-3</v>
      </c>
      <c r="AE14">
        <f t="shared" si="20"/>
        <v>0</v>
      </c>
      <c r="AG14">
        <f t="shared" ca="1" si="14"/>
        <v>0.20545952374927548</v>
      </c>
      <c r="AH14">
        <f t="shared" ca="1" si="15"/>
        <v>-1.9781327864620835</v>
      </c>
      <c r="AI14">
        <f t="shared" si="16"/>
        <v>0</v>
      </c>
      <c r="AJ14">
        <v>-9.1197307483525947E-2</v>
      </c>
      <c r="AK14">
        <v>0.4572643774736207</v>
      </c>
      <c r="AL14">
        <v>-0.80780637290445156</v>
      </c>
      <c r="AM14">
        <v>-1.7537695384817198</v>
      </c>
      <c r="AN14">
        <v>-1.9781327864620835</v>
      </c>
      <c r="AO14">
        <v>1.0448547982377931</v>
      </c>
      <c r="AP14">
        <v>1.3544172361434903</v>
      </c>
      <c r="AQ14">
        <v>1.5573459677398205</v>
      </c>
      <c r="AR14">
        <v>-0.82166479842271656</v>
      </c>
      <c r="AS14">
        <v>1.4941497283871286</v>
      </c>
      <c r="AT14">
        <v>1.8532591639086604</v>
      </c>
      <c r="AV14">
        <v>9.329730300700341E-3</v>
      </c>
      <c r="AW14">
        <v>1.8257789326547637E-3</v>
      </c>
      <c r="AX14">
        <v>6.823438548726345E-3</v>
      </c>
      <c r="AY14">
        <v>1.6156976283570957E-3</v>
      </c>
    </row>
    <row r="15" spans="1:51" x14ac:dyDescent="0.55000000000000004">
      <c r="E15">
        <f t="shared" si="9"/>
        <v>0</v>
      </c>
      <c r="F15">
        <v>4</v>
      </c>
      <c r="G15" s="5">
        <f t="shared" ca="1" si="17"/>
        <v>0</v>
      </c>
      <c r="H15">
        <f t="shared" ca="1" si="21"/>
        <v>1.3360992480610687E-3</v>
      </c>
      <c r="I15">
        <f t="shared" ca="1" si="22"/>
        <v>0</v>
      </c>
      <c r="J15">
        <f t="shared" si="23"/>
        <v>8.8323462899058997E-4</v>
      </c>
      <c r="K15">
        <f t="shared" si="24"/>
        <v>0</v>
      </c>
      <c r="L15">
        <f t="shared" si="25"/>
        <v>3.6227368048349212E-4</v>
      </c>
      <c r="M15">
        <f t="shared" si="26"/>
        <v>0</v>
      </c>
      <c r="N15">
        <f t="shared" si="27"/>
        <v>0</v>
      </c>
      <c r="O15">
        <f t="shared" si="28"/>
        <v>1.1811529318533585E-4</v>
      </c>
      <c r="P15">
        <f t="shared" si="29"/>
        <v>0</v>
      </c>
      <c r="Q15">
        <f t="shared" si="30"/>
        <v>0</v>
      </c>
      <c r="R15">
        <f t="shared" si="31"/>
        <v>4.2629350656632794E-5</v>
      </c>
      <c r="S15">
        <f t="shared" si="32"/>
        <v>0</v>
      </c>
      <c r="T15">
        <f t="shared" si="33"/>
        <v>0</v>
      </c>
      <c r="U15">
        <f t="shared" si="34"/>
        <v>1.6032027093798086E-5</v>
      </c>
      <c r="V15">
        <f t="shared" si="35"/>
        <v>0</v>
      </c>
      <c r="W15">
        <f t="shared" si="36"/>
        <v>0</v>
      </c>
      <c r="X15">
        <f t="shared" si="37"/>
        <v>6.1399197686947923E-6</v>
      </c>
      <c r="Y15">
        <f t="shared" si="38"/>
        <v>0</v>
      </c>
      <c r="Z15">
        <f t="shared" si="39"/>
        <v>2.3698569607854E-6</v>
      </c>
      <c r="AA15">
        <f t="shared" ca="1" si="11"/>
        <v>4.546569063555113</v>
      </c>
      <c r="AB15">
        <f t="shared" ca="1" si="12"/>
        <v>0</v>
      </c>
      <c r="AC15">
        <f t="shared" ca="1" si="19"/>
        <v>0.24755571218540029</v>
      </c>
      <c r="AD15">
        <f t="shared" ca="1" si="13"/>
        <v>1.3131053645859861E-3</v>
      </c>
      <c r="AE15">
        <f t="shared" si="20"/>
        <v>0</v>
      </c>
      <c r="AG15">
        <f t="shared" ca="1" si="14"/>
        <v>0</v>
      </c>
      <c r="AH15">
        <f t="shared" ca="1" si="15"/>
        <v>0.31683953238825779</v>
      </c>
      <c r="AI15">
        <f t="shared" si="16"/>
        <v>1</v>
      </c>
      <c r="AJ15">
        <v>1.8749960872810334</v>
      </c>
      <c r="AK15">
        <v>-0.36059077501704451</v>
      </c>
      <c r="AL15">
        <v>0.6857453627162613</v>
      </c>
      <c r="AM15">
        <v>-0.91084530140506104</v>
      </c>
      <c r="AN15">
        <v>0.31683953238825779</v>
      </c>
      <c r="AO15">
        <v>1.5772002370795235</v>
      </c>
      <c r="AP15">
        <v>-1.492053343099542</v>
      </c>
      <c r="AQ15">
        <v>1.188682290376164</v>
      </c>
      <c r="AR15">
        <v>-1.4533634384861216</v>
      </c>
      <c r="AS15">
        <v>-5.6064664022414945E-2</v>
      </c>
      <c r="AT15">
        <v>-0.85669398686150089</v>
      </c>
      <c r="AV15">
        <v>1.9397520613990062E-2</v>
      </c>
      <c r="AW15">
        <v>1.4700050601620883E-3</v>
      </c>
      <c r="AX15">
        <v>1.238609238735428E-2</v>
      </c>
      <c r="AY15">
        <v>1.3131053645859861E-3</v>
      </c>
    </row>
    <row r="16" spans="1:51" x14ac:dyDescent="0.55000000000000004">
      <c r="A16" t="s">
        <v>116</v>
      </c>
      <c r="E16">
        <f t="shared" si="9"/>
        <v>0</v>
      </c>
      <c r="F16">
        <v>5</v>
      </c>
      <c r="G16" s="5">
        <f t="shared" ca="1" si="17"/>
        <v>0</v>
      </c>
      <c r="H16">
        <f t="shared" ca="1" si="21"/>
        <v>0</v>
      </c>
      <c r="I16">
        <f t="shared" ca="1" si="22"/>
        <v>6.5787233031692333E-4</v>
      </c>
      <c r="J16">
        <f t="shared" ca="1" si="23"/>
        <v>0</v>
      </c>
      <c r="K16">
        <f t="shared" si="24"/>
        <v>5.5255040438999682E-4</v>
      </c>
      <c r="L16">
        <f t="shared" si="25"/>
        <v>0</v>
      </c>
      <c r="M16">
        <f t="shared" si="26"/>
        <v>2.4478484117796122E-4</v>
      </c>
      <c r="N16">
        <f t="shared" si="27"/>
        <v>0</v>
      </c>
      <c r="O16">
        <f t="shared" si="28"/>
        <v>0</v>
      </c>
      <c r="P16">
        <f t="shared" si="29"/>
        <v>8.3506883353543331E-5</v>
      </c>
      <c r="Q16">
        <f t="shared" si="30"/>
        <v>0</v>
      </c>
      <c r="R16">
        <f t="shared" si="31"/>
        <v>0</v>
      </c>
      <c r="S16">
        <f t="shared" si="32"/>
        <v>3.0677648218996483E-5</v>
      </c>
      <c r="T16">
        <f t="shared" si="33"/>
        <v>0</v>
      </c>
      <c r="U16">
        <f t="shared" si="34"/>
        <v>0</v>
      </c>
      <c r="V16">
        <f t="shared" si="35"/>
        <v>1.1626578182588068E-5</v>
      </c>
      <c r="W16">
        <f t="shared" si="36"/>
        <v>0</v>
      </c>
      <c r="X16">
        <f t="shared" si="37"/>
        <v>0</v>
      </c>
      <c r="Y16">
        <f t="shared" si="38"/>
        <v>4.4683864613708261E-6</v>
      </c>
      <c r="Z16">
        <f t="shared" si="39"/>
        <v>1.7258690356644324E-6</v>
      </c>
      <c r="AA16">
        <f t="shared" ca="1" si="11"/>
        <v>4.4336296033137108</v>
      </c>
      <c r="AB16">
        <f t="shared" ca="1" si="12"/>
        <v>0</v>
      </c>
      <c r="AC16">
        <f t="shared" ca="1" si="19"/>
        <v>0.35294437594974293</v>
      </c>
      <c r="AD16">
        <f t="shared" ca="1" si="13"/>
        <v>1.069611984259697E-3</v>
      </c>
      <c r="AE16">
        <f t="shared" si="20"/>
        <v>0</v>
      </c>
      <c r="AG16">
        <f t="shared" ca="1" si="14"/>
        <v>0</v>
      </c>
      <c r="AH16">
        <f t="shared" ca="1" si="15"/>
        <v>-0.29559373615484219</v>
      </c>
      <c r="AI16">
        <f t="shared" si="16"/>
        <v>2</v>
      </c>
      <c r="AJ16">
        <v>-0.31587433113600127</v>
      </c>
      <c r="AK16">
        <v>-0.95832092483760789</v>
      </c>
      <c r="AL16">
        <v>0.24409928300883621</v>
      </c>
      <c r="AM16">
        <v>0.21081291379232425</v>
      </c>
      <c r="AN16">
        <v>-0.29559373615484219</v>
      </c>
      <c r="AO16">
        <v>-2.7428086468717083E-2</v>
      </c>
      <c r="AP16">
        <v>0.78282710092025809</v>
      </c>
      <c r="AQ16">
        <v>-0.89372065303905401</v>
      </c>
      <c r="AR16">
        <v>-0.58508703659754246</v>
      </c>
      <c r="AS16">
        <v>-1.1391375664970838</v>
      </c>
      <c r="AT16">
        <v>0.25112058210652322</v>
      </c>
      <c r="AV16">
        <v>2.4702340467532741E-2</v>
      </c>
      <c r="AW16">
        <v>1.2294952980104858E-3</v>
      </c>
      <c r="AX16">
        <v>1.4773219780545908E-2</v>
      </c>
      <c r="AY16">
        <v>1.069611984259697E-3</v>
      </c>
    </row>
    <row r="17" spans="1:51" x14ac:dyDescent="0.55000000000000004">
      <c r="A17" t="s">
        <v>15</v>
      </c>
      <c r="B17">
        <f>CR/epro</f>
        <v>5.1416924017490427E-3</v>
      </c>
      <c r="C17" t="s">
        <v>114</v>
      </c>
      <c r="E17">
        <f t="shared" si="9"/>
        <v>0</v>
      </c>
      <c r="F17">
        <v>6</v>
      </c>
      <c r="G17" s="5">
        <f ca="1">reca*AA16/(1+recb*AA16)*Rmult</f>
        <v>2.6991028046686349E-2</v>
      </c>
      <c r="H17">
        <f t="shared" ca="1" si="21"/>
        <v>0</v>
      </c>
      <c r="I17">
        <f t="shared" ca="1" si="22"/>
        <v>0</v>
      </c>
      <c r="J17">
        <f t="shared" ca="1" si="23"/>
        <v>3.7998223668459424E-4</v>
      </c>
      <c r="K17">
        <f t="shared" ca="1" si="24"/>
        <v>0</v>
      </c>
      <c r="L17">
        <f t="shared" si="25"/>
        <v>3.6227368048349223E-4</v>
      </c>
      <c r="M17">
        <f t="shared" si="26"/>
        <v>0</v>
      </c>
      <c r="N17">
        <f t="shared" si="27"/>
        <v>1.6881678117282515E-4</v>
      </c>
      <c r="O17">
        <f t="shared" si="28"/>
        <v>0</v>
      </c>
      <c r="P17">
        <f t="shared" si="29"/>
        <v>0</v>
      </c>
      <c r="Q17">
        <f t="shared" si="30"/>
        <v>5.9493764591478023E-5</v>
      </c>
      <c r="R17">
        <f t="shared" si="31"/>
        <v>0</v>
      </c>
      <c r="S17">
        <f t="shared" si="32"/>
        <v>0</v>
      </c>
      <c r="T17">
        <f t="shared" si="33"/>
        <v>2.2149336549590657E-5</v>
      </c>
      <c r="U17">
        <f t="shared" si="34"/>
        <v>0</v>
      </c>
      <c r="V17">
        <f t="shared" si="35"/>
        <v>0</v>
      </c>
      <c r="W17">
        <f t="shared" si="36"/>
        <v>8.4442079155187683E-6</v>
      </c>
      <c r="X17">
        <f t="shared" si="37"/>
        <v>0</v>
      </c>
      <c r="Y17">
        <f t="shared" si="38"/>
        <v>0</v>
      </c>
      <c r="Z17">
        <f t="shared" si="39"/>
        <v>4.5110206810897123E-6</v>
      </c>
      <c r="AA17">
        <f t="shared" ca="1" si="11"/>
        <v>4.2828863821282877</v>
      </c>
      <c r="AB17">
        <f t="shared" ca="1" si="12"/>
        <v>0</v>
      </c>
      <c r="AC17">
        <f t="shared" ca="1" si="19"/>
        <v>4.1210197034561052E-2</v>
      </c>
      <c r="AD17">
        <f t="shared" ca="1" si="13"/>
        <v>2.8803328338083975E-3</v>
      </c>
      <c r="AE17">
        <f t="shared" si="20"/>
        <v>0</v>
      </c>
      <c r="AG17">
        <f t="shared" ca="1" si="14"/>
        <v>1.2064985870048395</v>
      </c>
      <c r="AH17">
        <f t="shared" ca="1" si="15"/>
        <v>0.23465304366254713</v>
      </c>
      <c r="AI17">
        <f t="shared" si="16"/>
        <v>0</v>
      </c>
      <c r="AJ17">
        <v>0.57594320423959289</v>
      </c>
      <c r="AK17">
        <v>-0.1762816737027606</v>
      </c>
      <c r="AL17">
        <v>0.89680497694644146</v>
      </c>
      <c r="AM17">
        <v>0.45802948989148717</v>
      </c>
      <c r="AN17">
        <v>0.23465304366254713</v>
      </c>
      <c r="AO17">
        <v>-0.87259195424849167</v>
      </c>
      <c r="AP17">
        <v>-0.50719449973257724</v>
      </c>
      <c r="AQ17">
        <v>1.1385509424144402</v>
      </c>
      <c r="AR17">
        <v>-2.1469168132171035</v>
      </c>
      <c r="AS17">
        <v>0.97726115200202912</v>
      </c>
      <c r="AT17">
        <v>0.80568725024932064</v>
      </c>
      <c r="AV17">
        <v>3.9870134830783256E-2</v>
      </c>
      <c r="AW17">
        <v>4.5193521423484879E-3</v>
      </c>
      <c r="AX17">
        <v>2.1785023343320643E-2</v>
      </c>
      <c r="AY17">
        <v>2.8803328338083975E-3</v>
      </c>
    </row>
    <row r="18" spans="1:51" x14ac:dyDescent="0.55000000000000004">
      <c r="A18" t="s">
        <v>16</v>
      </c>
      <c r="B18">
        <f>(CR-1)/(Ro*epro)</f>
        <v>4.2847436681242015E-3</v>
      </c>
      <c r="C18" t="s">
        <v>115</v>
      </c>
      <c r="E18">
        <f t="shared" si="9"/>
        <v>0</v>
      </c>
      <c r="F18">
        <v>7</v>
      </c>
      <c r="G18" s="5">
        <f t="shared" ca="1" si="17"/>
        <v>0</v>
      </c>
      <c r="H18">
        <f t="shared" ca="1" si="21"/>
        <v>8.3824493776593553E-3</v>
      </c>
      <c r="I18">
        <f t="shared" ca="1" si="22"/>
        <v>0</v>
      </c>
      <c r="J18">
        <f t="shared" ca="1" si="23"/>
        <v>0</v>
      </c>
      <c r="K18">
        <f t="shared" ca="1" si="24"/>
        <v>2.3771637982654883E-4</v>
      </c>
      <c r="L18">
        <f t="shared" ca="1" si="25"/>
        <v>0</v>
      </c>
      <c r="M18">
        <f t="shared" si="26"/>
        <v>2.4478484117796128E-4</v>
      </c>
      <c r="N18">
        <f t="shared" si="27"/>
        <v>0</v>
      </c>
      <c r="O18">
        <f t="shared" si="28"/>
        <v>1.1811529318533582E-4</v>
      </c>
      <c r="P18">
        <f t="shared" si="29"/>
        <v>0</v>
      </c>
      <c r="Q18">
        <f t="shared" si="30"/>
        <v>0</v>
      </c>
      <c r="R18">
        <f t="shared" si="31"/>
        <v>4.2629350656632794E-5</v>
      </c>
      <c r="S18">
        <f t="shared" si="32"/>
        <v>0</v>
      </c>
      <c r="T18">
        <f t="shared" si="33"/>
        <v>0</v>
      </c>
      <c r="U18">
        <f t="shared" si="34"/>
        <v>1.6032027093798086E-5</v>
      </c>
      <c r="V18">
        <f t="shared" si="35"/>
        <v>0</v>
      </c>
      <c r="W18">
        <f t="shared" si="36"/>
        <v>0</v>
      </c>
      <c r="X18">
        <f t="shared" si="37"/>
        <v>6.1399197686947949E-6</v>
      </c>
      <c r="Y18">
        <f t="shared" si="38"/>
        <v>0</v>
      </c>
      <c r="Z18">
        <f t="shared" si="39"/>
        <v>3.2851902209973148E-6</v>
      </c>
      <c r="AA18">
        <f t="shared" ca="1" si="11"/>
        <v>4.4263316966035999</v>
      </c>
      <c r="AB18">
        <f t="shared" ca="1" si="12"/>
        <v>0</v>
      </c>
      <c r="AC18">
        <f t="shared" ca="1" si="19"/>
        <v>0.10910243958022948</v>
      </c>
      <c r="AD18">
        <f t="shared" ca="1" si="13"/>
        <v>2.1468454123787163E-3</v>
      </c>
      <c r="AE18">
        <f t="shared" si="20"/>
        <v>0</v>
      </c>
      <c r="AG18">
        <f t="shared" ca="1" si="14"/>
        <v>0</v>
      </c>
      <c r="AH18">
        <f t="shared" ca="1" si="15"/>
        <v>-1.0654093784978613</v>
      </c>
      <c r="AI18">
        <f t="shared" si="16"/>
        <v>1</v>
      </c>
      <c r="AJ18">
        <v>2.3142092686612159E-2</v>
      </c>
      <c r="AK18">
        <v>0.51416691349004395</v>
      </c>
      <c r="AL18">
        <v>-1.0686540008464362</v>
      </c>
      <c r="AM18">
        <v>-0.28131807994213887</v>
      </c>
      <c r="AN18">
        <v>-1.0654093784978613</v>
      </c>
      <c r="AO18">
        <v>-1.0340863809688017</v>
      </c>
      <c r="AP18">
        <v>0.16588046491960995</v>
      </c>
      <c r="AQ18">
        <v>0.74664967542048544</v>
      </c>
      <c r="AR18">
        <v>-2.5168264983221889</v>
      </c>
      <c r="AS18">
        <v>0.29128159440006129</v>
      </c>
      <c r="AT18">
        <v>0.68894223659299314</v>
      </c>
      <c r="AV18">
        <v>4.2270993846673398E-2</v>
      </c>
      <c r="AW18">
        <v>3.382346307559582E-3</v>
      </c>
      <c r="AX18">
        <v>2.2412082755516191E-2</v>
      </c>
      <c r="AY18">
        <v>2.1468454123787163E-3</v>
      </c>
    </row>
    <row r="19" spans="1:51" x14ac:dyDescent="0.55000000000000004">
      <c r="E19">
        <f t="shared" si="9"/>
        <v>0</v>
      </c>
      <c r="F19">
        <v>8</v>
      </c>
      <c r="G19" s="5">
        <f t="shared" ca="1" si="17"/>
        <v>0</v>
      </c>
      <c r="H19">
        <f t="shared" ca="1" si="21"/>
        <v>0</v>
      </c>
      <c r="I19">
        <f t="shared" ca="1" si="22"/>
        <v>4.1273741556602907E-3</v>
      </c>
      <c r="J19">
        <f t="shared" ca="1" si="23"/>
        <v>0</v>
      </c>
      <c r="K19">
        <f t="shared" ca="1" si="24"/>
        <v>0</v>
      </c>
      <c r="L19">
        <f t="shared" ca="1" si="25"/>
        <v>1.5585616650855296E-4</v>
      </c>
      <c r="M19">
        <f t="shared" ca="1" si="26"/>
        <v>0</v>
      </c>
      <c r="N19">
        <f t="shared" si="27"/>
        <v>1.6881678117282517E-4</v>
      </c>
      <c r="O19">
        <f t="shared" si="28"/>
        <v>0</v>
      </c>
      <c r="P19">
        <f t="shared" si="29"/>
        <v>8.3506883353543318E-5</v>
      </c>
      <c r="Q19">
        <f t="shared" si="30"/>
        <v>0</v>
      </c>
      <c r="R19">
        <f t="shared" si="31"/>
        <v>0</v>
      </c>
      <c r="S19">
        <f t="shared" si="32"/>
        <v>3.0677648218996483E-5</v>
      </c>
      <c r="T19">
        <f t="shared" si="33"/>
        <v>0</v>
      </c>
      <c r="U19">
        <f t="shared" si="34"/>
        <v>0</v>
      </c>
      <c r="V19">
        <f t="shared" si="35"/>
        <v>1.1626578182588068E-5</v>
      </c>
      <c r="W19">
        <f t="shared" si="36"/>
        <v>0</v>
      </c>
      <c r="X19">
        <f t="shared" si="37"/>
        <v>0</v>
      </c>
      <c r="Y19">
        <f t="shared" si="38"/>
        <v>4.4683864613708278E-6</v>
      </c>
      <c r="Z19">
        <f t="shared" si="39"/>
        <v>2.3924684791135304E-6</v>
      </c>
      <c r="AA19">
        <f t="shared" ca="1" si="11"/>
        <v>5.1378896075917959</v>
      </c>
      <c r="AB19">
        <f t="shared" ca="1" si="12"/>
        <v>0</v>
      </c>
      <c r="AC19">
        <f t="shared" ca="1" si="19"/>
        <v>0.20167248225199896</v>
      </c>
      <c r="AD19">
        <f t="shared" ca="1" si="13"/>
        <v>2.0017910665806357E-3</v>
      </c>
      <c r="AE19">
        <f t="shared" si="20"/>
        <v>0</v>
      </c>
      <c r="AG19">
        <f t="shared" ca="1" si="14"/>
        <v>0</v>
      </c>
      <c r="AH19">
        <f t="shared" ca="1" si="15"/>
        <v>0.38865550777700264</v>
      </c>
      <c r="AI19">
        <f t="shared" si="16"/>
        <v>2</v>
      </c>
      <c r="AJ19">
        <v>0.48616584535920992</v>
      </c>
      <c r="AK19">
        <v>-0.6594632395717781</v>
      </c>
      <c r="AL19">
        <v>-1.7516322259325534</v>
      </c>
      <c r="AM19">
        <v>-0.88553861132822931</v>
      </c>
      <c r="AN19">
        <v>0.38865550777700264</v>
      </c>
      <c r="AO19">
        <v>0.7956737135828007</v>
      </c>
      <c r="AP19">
        <v>0.15278601495083421</v>
      </c>
      <c r="AQ19">
        <v>1.4379202184500173</v>
      </c>
      <c r="AR19">
        <v>0.23260895432031248</v>
      </c>
      <c r="AS19">
        <v>-0.34625827538548037</v>
      </c>
      <c r="AT19">
        <v>-1.4962552086217329</v>
      </c>
      <c r="AV19">
        <v>7.4603032751883638E-2</v>
      </c>
      <c r="AW19">
        <v>3.226016762497418E-3</v>
      </c>
      <c r="AX19">
        <v>3.6948289394223365E-2</v>
      </c>
      <c r="AY19">
        <v>2.0017910665806357E-3</v>
      </c>
    </row>
    <row r="20" spans="1:51" x14ac:dyDescent="0.55000000000000004">
      <c r="A20" t="s">
        <v>121</v>
      </c>
      <c r="B20">
        <f>1/epro</f>
        <v>8.5694873362484041E-4</v>
      </c>
      <c r="C20" t="s">
        <v>122</v>
      </c>
      <c r="E20">
        <f t="shared" si="9"/>
        <v>0</v>
      </c>
      <c r="F20">
        <v>9</v>
      </c>
      <c r="G20" s="5">
        <f t="shared" ca="1" si="17"/>
        <v>3.9703001821939934E-2</v>
      </c>
      <c r="H20">
        <f t="shared" ca="1" si="21"/>
        <v>0</v>
      </c>
      <c r="I20">
        <f t="shared" ca="1" si="22"/>
        <v>0</v>
      </c>
      <c r="J20">
        <f t="shared" ca="1" si="23"/>
        <v>2.3839410642889623E-3</v>
      </c>
      <c r="K20">
        <f t="shared" ca="1" si="24"/>
        <v>0</v>
      </c>
      <c r="L20">
        <f t="shared" ca="1" si="25"/>
        <v>0</v>
      </c>
      <c r="M20">
        <f t="shared" ca="1" si="26"/>
        <v>1.0531051252325373E-4</v>
      </c>
      <c r="N20">
        <f t="shared" ca="1" si="27"/>
        <v>0</v>
      </c>
      <c r="O20">
        <f t="shared" si="28"/>
        <v>1.1811529318533585E-4</v>
      </c>
      <c r="P20">
        <f t="shared" si="29"/>
        <v>0</v>
      </c>
      <c r="Q20">
        <f t="shared" si="30"/>
        <v>5.9493764591478016E-5</v>
      </c>
      <c r="R20">
        <f t="shared" si="31"/>
        <v>0</v>
      </c>
      <c r="S20">
        <f t="shared" si="32"/>
        <v>0</v>
      </c>
      <c r="T20">
        <f t="shared" si="33"/>
        <v>2.2149336549590657E-5</v>
      </c>
      <c r="U20">
        <f t="shared" si="34"/>
        <v>0</v>
      </c>
      <c r="V20">
        <f t="shared" si="35"/>
        <v>0</v>
      </c>
      <c r="W20">
        <f t="shared" si="36"/>
        <v>8.4442079155187683E-6</v>
      </c>
      <c r="X20">
        <f t="shared" si="37"/>
        <v>0</v>
      </c>
      <c r="Y20">
        <f t="shared" si="38"/>
        <v>0</v>
      </c>
      <c r="Z20">
        <f t="shared" si="39"/>
        <v>4.9964775494479899E-6</v>
      </c>
      <c r="AA20">
        <f t="shared" ca="1" si="11"/>
        <v>6.3123764064956678</v>
      </c>
      <c r="AB20">
        <f t="shared" ca="1" si="12"/>
        <v>0</v>
      </c>
      <c r="AC20">
        <f t="shared" ca="1" si="19"/>
        <v>4.5195102081794156E-2</v>
      </c>
      <c r="AD20">
        <f t="shared" ca="1" si="13"/>
        <v>4.8106122721587345E-3</v>
      </c>
      <c r="AE20">
        <f t="shared" si="20"/>
        <v>0</v>
      </c>
      <c r="AG20">
        <f t="shared" ca="1" si="14"/>
        <v>1.5359941357403561</v>
      </c>
      <c r="AH20">
        <f t="shared" ca="1" si="15"/>
        <v>0.53647227105102502</v>
      </c>
      <c r="AI20">
        <f t="shared" si="16"/>
        <v>0</v>
      </c>
      <c r="AJ20">
        <v>2.5168264983221889</v>
      </c>
      <c r="AK20">
        <v>-0.33798642107285559</v>
      </c>
      <c r="AL20">
        <v>-0.4394166808197042</v>
      </c>
      <c r="AM20">
        <v>-1.3805265552946366</v>
      </c>
      <c r="AN20">
        <v>0.53647227105102502</v>
      </c>
      <c r="AO20">
        <v>-0.56271915127581451</v>
      </c>
      <c r="AP20">
        <v>-0.13894577932660468</v>
      </c>
      <c r="AQ20">
        <v>-1.7488036974100396</v>
      </c>
      <c r="AR20">
        <v>-0.89144123194273561</v>
      </c>
      <c r="AS20">
        <v>-1.8825903680408373</v>
      </c>
      <c r="AT20">
        <v>1.368721314065624</v>
      </c>
      <c r="AV20">
        <v>0.11324987858583832</v>
      </c>
      <c r="AW20">
        <v>9.7841930427545656E-3</v>
      </c>
      <c r="AX20">
        <v>5.472373731980465E-2</v>
      </c>
      <c r="AY20">
        <v>4.8106122721587345E-3</v>
      </c>
    </row>
    <row r="21" spans="1:51" x14ac:dyDescent="0.55000000000000004">
      <c r="A21" t="s">
        <v>123</v>
      </c>
      <c r="B21">
        <f>CR*B20</f>
        <v>5.1416924017490427E-3</v>
      </c>
      <c r="C21" t="s">
        <v>124</v>
      </c>
      <c r="E21">
        <f t="shared" si="9"/>
        <v>0</v>
      </c>
      <c r="F21">
        <v>10</v>
      </c>
      <c r="G21" s="5">
        <f t="shared" ca="1" si="17"/>
        <v>0</v>
      </c>
      <c r="H21">
        <f t="shared" ca="1" si="21"/>
        <v>1.2330334448094026E-2</v>
      </c>
      <c r="I21">
        <f t="shared" ca="1" si="22"/>
        <v>0</v>
      </c>
      <c r="J21">
        <f t="shared" ca="1" si="23"/>
        <v>0</v>
      </c>
      <c r="K21">
        <f t="shared" ca="1" si="24"/>
        <v>1.4913903462098286E-3</v>
      </c>
      <c r="L21">
        <f t="shared" ca="1" si="25"/>
        <v>0</v>
      </c>
      <c r="M21">
        <f t="shared" ca="1" si="26"/>
        <v>0</v>
      </c>
      <c r="N21">
        <f t="shared" ca="1" si="27"/>
        <v>7.262778880539933E-5</v>
      </c>
      <c r="O21">
        <f t="shared" ca="1" si="28"/>
        <v>0</v>
      </c>
      <c r="P21">
        <f t="shared" si="29"/>
        <v>8.3506883353543331E-5</v>
      </c>
      <c r="Q21">
        <f t="shared" si="30"/>
        <v>0</v>
      </c>
      <c r="R21">
        <f t="shared" si="31"/>
        <v>4.2629350656632787E-5</v>
      </c>
      <c r="S21">
        <f t="shared" si="32"/>
        <v>0</v>
      </c>
      <c r="T21">
        <f t="shared" si="33"/>
        <v>0</v>
      </c>
      <c r="U21">
        <f t="shared" si="34"/>
        <v>1.6032027093798086E-5</v>
      </c>
      <c r="V21">
        <f t="shared" si="35"/>
        <v>0</v>
      </c>
      <c r="W21">
        <f t="shared" si="36"/>
        <v>0</v>
      </c>
      <c r="X21">
        <f t="shared" si="37"/>
        <v>6.1399197686947949E-6</v>
      </c>
      <c r="Y21">
        <f t="shared" si="38"/>
        <v>0</v>
      </c>
      <c r="Z21">
        <f t="shared" si="39"/>
        <v>3.6387284265152154E-6</v>
      </c>
      <c r="AA21">
        <f t="shared" ca="1" si="11"/>
        <v>7.5182866446159293</v>
      </c>
      <c r="AB21">
        <f t="shared" ca="1" si="12"/>
        <v>0</v>
      </c>
      <c r="AC21">
        <f t="shared" ca="1" si="19"/>
        <v>0.11711975474924725</v>
      </c>
      <c r="AD21">
        <f t="shared" ca="1" si="13"/>
        <v>3.6923329454985679E-3</v>
      </c>
      <c r="AE21">
        <f t="shared" si="20"/>
        <v>0</v>
      </c>
      <c r="AG21">
        <f t="shared" ca="1" si="14"/>
        <v>0</v>
      </c>
      <c r="AH21">
        <f t="shared" ca="1" si="15"/>
        <v>-1.0824305718415417</v>
      </c>
      <c r="AI21">
        <f t="shared" si="16"/>
        <v>1</v>
      </c>
      <c r="AJ21">
        <v>0.16704348126950208</v>
      </c>
      <c r="AK21">
        <v>0.61790615291101858</v>
      </c>
      <c r="AL21">
        <v>-0.77784761742805131</v>
      </c>
      <c r="AM21">
        <v>-0.27917053557757754</v>
      </c>
      <c r="AN21">
        <v>-1.0824305718415417</v>
      </c>
      <c r="AO21">
        <v>-1.1848123904201202</v>
      </c>
      <c r="AP21">
        <v>1.543353391753044</v>
      </c>
      <c r="AQ21">
        <v>-0.25965618988266215</v>
      </c>
      <c r="AR21">
        <v>-0.87091393652372062</v>
      </c>
      <c r="AS21">
        <v>2.6445923140272498</v>
      </c>
      <c r="AT21">
        <v>-0.19971821529907174</v>
      </c>
      <c r="AV21">
        <v>0.11165019866787321</v>
      </c>
      <c r="AW21">
        <v>7.4846037301737074E-3</v>
      </c>
      <c r="AX21">
        <v>5.3838847016398281E-2</v>
      </c>
      <c r="AY21">
        <v>3.6923329454985679E-3</v>
      </c>
    </row>
    <row r="22" spans="1:51" x14ac:dyDescent="0.55000000000000004">
      <c r="E22">
        <f t="shared" si="9"/>
        <v>0</v>
      </c>
      <c r="F22">
        <v>11</v>
      </c>
      <c r="G22" s="5">
        <f t="shared" ca="1" si="17"/>
        <v>0</v>
      </c>
      <c r="H22">
        <f t="shared" ca="1" si="21"/>
        <v>0</v>
      </c>
      <c r="I22">
        <f t="shared" ca="1" si="22"/>
        <v>6.0712449832797805E-3</v>
      </c>
      <c r="J22">
        <f t="shared" ca="1" si="23"/>
        <v>0</v>
      </c>
      <c r="K22">
        <f t="shared" ca="1" si="24"/>
        <v>0</v>
      </c>
      <c r="L22">
        <f t="shared" ca="1" si="25"/>
        <v>9.7781390705062267E-4</v>
      </c>
      <c r="M22">
        <f t="shared" ca="1" si="26"/>
        <v>0</v>
      </c>
      <c r="N22">
        <f t="shared" ca="1" si="27"/>
        <v>0</v>
      </c>
      <c r="O22">
        <f t="shared" ca="1" si="28"/>
        <v>5.0815164870192938E-5</v>
      </c>
      <c r="P22">
        <f t="shared" ca="1" si="29"/>
        <v>0</v>
      </c>
      <c r="Q22">
        <f t="shared" si="30"/>
        <v>5.9493764591478023E-5</v>
      </c>
      <c r="R22">
        <f t="shared" si="31"/>
        <v>0</v>
      </c>
      <c r="S22">
        <f t="shared" si="32"/>
        <v>3.0677648218996476E-5</v>
      </c>
      <c r="T22">
        <f t="shared" si="33"/>
        <v>0</v>
      </c>
      <c r="U22">
        <f t="shared" si="34"/>
        <v>0</v>
      </c>
      <c r="V22">
        <f t="shared" si="35"/>
        <v>1.1626578182588068E-5</v>
      </c>
      <c r="W22">
        <f t="shared" si="36"/>
        <v>0</v>
      </c>
      <c r="X22">
        <f t="shared" si="37"/>
        <v>0</v>
      </c>
      <c r="Y22">
        <f t="shared" si="38"/>
        <v>4.4683864613708278E-6</v>
      </c>
      <c r="Z22">
        <f t="shared" si="39"/>
        <v>2.6499357659262749E-6</v>
      </c>
      <c r="AA22">
        <f t="shared" ca="1" si="11"/>
        <v>8.9057534118668862</v>
      </c>
      <c r="AB22">
        <f t="shared" ca="1" si="12"/>
        <v>0</v>
      </c>
      <c r="AC22">
        <f t="shared" ca="1" si="19"/>
        <v>0.21166251007702858</v>
      </c>
      <c r="AD22">
        <f t="shared" ca="1" si="13"/>
        <v>3.3552700411322773E-3</v>
      </c>
      <c r="AE22">
        <f t="shared" si="20"/>
        <v>0</v>
      </c>
      <c r="AG22">
        <f t="shared" ca="1" si="14"/>
        <v>0</v>
      </c>
      <c r="AH22">
        <f t="shared" ca="1" si="15"/>
        <v>0.7150742931116838</v>
      </c>
      <c r="AI22">
        <f t="shared" si="16"/>
        <v>2</v>
      </c>
      <c r="AJ22">
        <v>0.9381733434565831</v>
      </c>
      <c r="AK22">
        <v>1.5671957953600213</v>
      </c>
      <c r="AL22">
        <v>0.18896116671385244</v>
      </c>
      <c r="AM22">
        <v>1.0106077752425335</v>
      </c>
      <c r="AN22">
        <v>0.7150742931116838</v>
      </c>
      <c r="AO22">
        <v>0.32529669624636881</v>
      </c>
      <c r="AP22">
        <v>-0.59967533161398023</v>
      </c>
      <c r="AQ22">
        <v>0.82413407653803006</v>
      </c>
      <c r="AR22">
        <v>0.82080759966629557</v>
      </c>
      <c r="AS22">
        <v>0.76876858656760305</v>
      </c>
      <c r="AT22">
        <v>-0.30143269214022439</v>
      </c>
      <c r="AV22">
        <v>0.18558786089363152</v>
      </c>
      <c r="AW22">
        <v>6.9590474803674978E-3</v>
      </c>
      <c r="AX22">
        <v>9.2269608686978963E-2</v>
      </c>
      <c r="AY22">
        <v>3.3552700411322773E-3</v>
      </c>
    </row>
    <row r="23" spans="1:51" x14ac:dyDescent="0.55000000000000004">
      <c r="E23">
        <f t="shared" si="9"/>
        <v>0</v>
      </c>
      <c r="F23">
        <v>12</v>
      </c>
      <c r="G23" s="5">
        <f t="shared" ca="1" si="17"/>
        <v>1.3547984918921317E-2</v>
      </c>
      <c r="H23">
        <f t="shared" ca="1" si="21"/>
        <v>0</v>
      </c>
      <c r="I23">
        <f t="shared" ca="1" si="22"/>
        <v>0</v>
      </c>
      <c r="J23">
        <f t="shared" ca="1" si="23"/>
        <v>3.5067066084013836E-3</v>
      </c>
      <c r="K23">
        <f t="shared" ca="1" si="24"/>
        <v>0</v>
      </c>
      <c r="L23">
        <f t="shared" ca="1" si="25"/>
        <v>0</v>
      </c>
      <c r="M23">
        <f t="shared" ca="1" si="26"/>
        <v>6.6069945136380164E-4</v>
      </c>
      <c r="N23">
        <f t="shared" ca="1" si="27"/>
        <v>0</v>
      </c>
      <c r="O23">
        <f t="shared" ca="1" si="28"/>
        <v>0</v>
      </c>
      <c r="P23">
        <f t="shared" ca="1" si="29"/>
        <v>3.592605098772341E-5</v>
      </c>
      <c r="Q23">
        <f t="shared" ca="1" si="30"/>
        <v>0</v>
      </c>
      <c r="R23">
        <f t="shared" si="31"/>
        <v>4.2629350656632794E-5</v>
      </c>
      <c r="S23">
        <f t="shared" si="32"/>
        <v>0</v>
      </c>
      <c r="T23">
        <f t="shared" si="33"/>
        <v>2.2149336549590653E-5</v>
      </c>
      <c r="U23">
        <f t="shared" si="34"/>
        <v>0</v>
      </c>
      <c r="V23">
        <f t="shared" si="35"/>
        <v>0</v>
      </c>
      <c r="W23">
        <f t="shared" si="36"/>
        <v>8.4442079155187683E-6</v>
      </c>
      <c r="X23">
        <f t="shared" si="37"/>
        <v>0</v>
      </c>
      <c r="Y23">
        <f t="shared" si="38"/>
        <v>0</v>
      </c>
      <c r="Z23">
        <f t="shared" si="39"/>
        <v>5.1839803504015901E-6</v>
      </c>
      <c r="AA23">
        <f t="shared" ca="1" si="11"/>
        <v>10.21857922718967</v>
      </c>
      <c r="AB23">
        <f t="shared" ca="1" si="12"/>
        <v>0</v>
      </c>
      <c r="AC23">
        <f t="shared" ca="1" si="19"/>
        <v>0.12734351922984291</v>
      </c>
      <c r="AD23">
        <f t="shared" ca="1" si="13"/>
        <v>3.96611030680122E-3</v>
      </c>
      <c r="AE23">
        <f t="shared" si="20"/>
        <v>0</v>
      </c>
      <c r="AG23">
        <f t="shared" ca="1" si="14"/>
        <v>0.30715795396969708</v>
      </c>
      <c r="AH23">
        <f t="shared" ca="1" si="15"/>
        <v>-1.4754914445802569</v>
      </c>
      <c r="AI23">
        <f t="shared" si="16"/>
        <v>0</v>
      </c>
      <c r="AJ23">
        <v>-0.71705244408803992</v>
      </c>
      <c r="AK23">
        <v>1.2386908565531485</v>
      </c>
      <c r="AL23">
        <v>1.5203568182187155</v>
      </c>
      <c r="AM23">
        <v>2.1962114260531962</v>
      </c>
      <c r="AN23">
        <v>-1.4754914445802569</v>
      </c>
      <c r="AO23">
        <v>-0.5733272701036185</v>
      </c>
      <c r="AP23">
        <v>-0.70896248871576972</v>
      </c>
      <c r="AQ23">
        <v>-1.2272380445210729</v>
      </c>
      <c r="AR23">
        <v>-0.81621010394883342</v>
      </c>
      <c r="AS23">
        <v>2.7657733880914748E-2</v>
      </c>
      <c r="AT23">
        <v>-1.0810572348418646</v>
      </c>
      <c r="AV23">
        <v>0.16864925377807335</v>
      </c>
      <c r="AW23">
        <v>9.1253991913624079E-3</v>
      </c>
      <c r="AX23">
        <v>8.4611530104594254E-2</v>
      </c>
      <c r="AY23">
        <v>3.96611030680122E-3</v>
      </c>
    </row>
    <row r="24" spans="1:51" x14ac:dyDescent="0.55000000000000004">
      <c r="E24">
        <f t="shared" si="9"/>
        <v>0</v>
      </c>
      <c r="F24">
        <v>13</v>
      </c>
      <c r="G24" s="5">
        <f t="shared" ca="1" si="17"/>
        <v>0</v>
      </c>
      <c r="H24">
        <f t="shared" ca="1" si="21"/>
        <v>4.2075202750972126E-3</v>
      </c>
      <c r="I24">
        <f t="shared" ca="1" si="22"/>
        <v>0</v>
      </c>
      <c r="J24">
        <f t="shared" ca="1" si="23"/>
        <v>0</v>
      </c>
      <c r="K24">
        <f t="shared" ca="1" si="24"/>
        <v>2.1937909712209692E-3</v>
      </c>
      <c r="L24">
        <f t="shared" ca="1" si="25"/>
        <v>0</v>
      </c>
      <c r="M24">
        <f t="shared" ca="1" si="26"/>
        <v>0</v>
      </c>
      <c r="N24">
        <f t="shared" ca="1" si="27"/>
        <v>4.5565384753870364E-4</v>
      </c>
      <c r="O24">
        <f t="shared" ca="1" si="28"/>
        <v>0</v>
      </c>
      <c r="P24">
        <f t="shared" ca="1" si="29"/>
        <v>0</v>
      </c>
      <c r="Q24">
        <f t="shared" ca="1" si="30"/>
        <v>2.5595207656308261E-5</v>
      </c>
      <c r="R24">
        <f t="shared" ca="1" si="31"/>
        <v>0</v>
      </c>
      <c r="S24">
        <f t="shared" si="32"/>
        <v>3.0677648218996483E-5</v>
      </c>
      <c r="T24">
        <f t="shared" si="33"/>
        <v>0</v>
      </c>
      <c r="U24">
        <f t="shared" si="34"/>
        <v>1.6032027093798086E-5</v>
      </c>
      <c r="V24">
        <f t="shared" si="35"/>
        <v>0</v>
      </c>
      <c r="W24">
        <f t="shared" si="36"/>
        <v>0</v>
      </c>
      <c r="X24">
        <f t="shared" si="37"/>
        <v>6.1399197686947949E-6</v>
      </c>
      <c r="Y24">
        <f t="shared" si="38"/>
        <v>0</v>
      </c>
      <c r="Z24">
        <f t="shared" si="39"/>
        <v>3.7752789794055142E-6</v>
      </c>
      <c r="AA24">
        <f t="shared" ca="1" si="11"/>
        <v>10.623453017032205</v>
      </c>
      <c r="AB24">
        <f t="shared" ca="1" si="12"/>
        <v>0</v>
      </c>
      <c r="AC24">
        <f t="shared" ca="1" si="19"/>
        <v>0.23180245391466101</v>
      </c>
      <c r="AD24">
        <f t="shared" ca="1" si="13"/>
        <v>3.0939976705095257E-3</v>
      </c>
      <c r="AE24">
        <f t="shared" si="20"/>
        <v>0</v>
      </c>
      <c r="AG24">
        <f t="shared" ca="1" si="14"/>
        <v>0</v>
      </c>
      <c r="AH24">
        <f t="shared" ca="1" si="15"/>
        <v>1.6894773580133915</v>
      </c>
      <c r="AI24">
        <f t="shared" si="16"/>
        <v>1</v>
      </c>
      <c r="AJ24">
        <v>0.20167021830275189</v>
      </c>
      <c r="AK24">
        <v>-1.0389294402557425</v>
      </c>
      <c r="AL24">
        <v>-0.30175215215422213</v>
      </c>
      <c r="AM24">
        <v>0.14335000741994008</v>
      </c>
      <c r="AN24">
        <v>1.6894773580133915</v>
      </c>
      <c r="AO24">
        <v>1.1451584214228205</v>
      </c>
      <c r="AP24">
        <v>0.32416778594779316</v>
      </c>
      <c r="AQ24">
        <v>0.81014036368287634</v>
      </c>
      <c r="AR24">
        <v>0.39418864616891369</v>
      </c>
      <c r="AS24">
        <v>0.33329115467495285</v>
      </c>
      <c r="AT24">
        <v>0.32578100217506289</v>
      </c>
      <c r="AV24">
        <v>0.38006106613191404</v>
      </c>
      <c r="AW24">
        <v>7.1336392214093108E-3</v>
      </c>
      <c r="AX24">
        <v>0.21590894223114082</v>
      </c>
      <c r="AY24">
        <v>3.0939976705095257E-3</v>
      </c>
    </row>
    <row r="25" spans="1:51" x14ac:dyDescent="0.55000000000000004">
      <c r="E25">
        <f t="shared" si="9"/>
        <v>0</v>
      </c>
      <c r="F25">
        <v>14</v>
      </c>
      <c r="G25" s="5">
        <f t="shared" ca="1" si="17"/>
        <v>0</v>
      </c>
      <c r="H25">
        <f t="shared" ca="1" si="21"/>
        <v>0</v>
      </c>
      <c r="I25">
        <f t="shared" ca="1" si="22"/>
        <v>2.0717107447300867E-3</v>
      </c>
      <c r="J25">
        <f t="shared" ca="1" si="23"/>
        <v>0</v>
      </c>
      <c r="K25">
        <f t="shared" ca="1" si="24"/>
        <v>0</v>
      </c>
      <c r="L25">
        <f t="shared" ca="1" si="25"/>
        <v>1.4383352596276978E-3</v>
      </c>
      <c r="M25">
        <f t="shared" ca="1" si="26"/>
        <v>0</v>
      </c>
      <c r="N25">
        <f t="shared" ca="1" si="27"/>
        <v>0</v>
      </c>
      <c r="O25">
        <f t="shared" ca="1" si="28"/>
        <v>3.1880531911079808E-4</v>
      </c>
      <c r="P25">
        <f t="shared" ca="1" si="29"/>
        <v>0</v>
      </c>
      <c r="Q25">
        <f t="shared" ca="1" si="30"/>
        <v>0</v>
      </c>
      <c r="R25">
        <f t="shared" ca="1" si="31"/>
        <v>1.8339856114373189E-5</v>
      </c>
      <c r="S25">
        <f t="shared" ca="1" si="32"/>
        <v>0</v>
      </c>
      <c r="T25">
        <f t="shared" si="33"/>
        <v>2.2149336549590657E-5</v>
      </c>
      <c r="U25">
        <f t="shared" si="34"/>
        <v>0</v>
      </c>
      <c r="V25">
        <f t="shared" si="35"/>
        <v>1.1626578182588068E-5</v>
      </c>
      <c r="W25">
        <f t="shared" si="36"/>
        <v>0</v>
      </c>
      <c r="X25">
        <f t="shared" si="37"/>
        <v>0</v>
      </c>
      <c r="Y25">
        <f t="shared" si="38"/>
        <v>4.4683864613708278E-6</v>
      </c>
      <c r="Z25">
        <f t="shared" si="39"/>
        <v>2.749379899026241E-6</v>
      </c>
      <c r="AA25">
        <f t="shared" ca="1" si="11"/>
        <v>10.194180631859799</v>
      </c>
      <c r="AB25">
        <f t="shared" ca="1" si="12"/>
        <v>0</v>
      </c>
      <c r="AC25">
        <f t="shared" ca="1" si="19"/>
        <v>0.33596810726999388</v>
      </c>
      <c r="AD25">
        <f t="shared" ca="1" si="13"/>
        <v>2.4882177143944824E-3</v>
      </c>
      <c r="AE25">
        <f t="shared" si="20"/>
        <v>0</v>
      </c>
      <c r="AG25">
        <f t="shared" ca="1" si="14"/>
        <v>0</v>
      </c>
      <c r="AH25">
        <f t="shared" ca="1" si="15"/>
        <v>0.46475179260596633</v>
      </c>
      <c r="AI25">
        <f t="shared" si="16"/>
        <v>2</v>
      </c>
      <c r="AJ25">
        <v>1.234743649547454</v>
      </c>
      <c r="AK25">
        <v>-3.1254785426426679E-2</v>
      </c>
      <c r="AL25">
        <v>1.5527348296018317</v>
      </c>
      <c r="AM25">
        <v>-0.73317096394021064</v>
      </c>
      <c r="AN25">
        <v>0.46475179260596633</v>
      </c>
      <c r="AO25">
        <v>-1.5499290384468623</v>
      </c>
      <c r="AP25">
        <v>-0.965490016824333</v>
      </c>
      <c r="AQ25">
        <v>-0.44346506911097094</v>
      </c>
      <c r="AR25">
        <v>-0.86823547462699935</v>
      </c>
      <c r="AS25">
        <v>0.46083414417807944</v>
      </c>
      <c r="AT25">
        <v>-1.1491465556900948</v>
      </c>
      <c r="AV25">
        <v>0.39371138890057761</v>
      </c>
      <c r="AW25">
        <v>5.8628720289314422E-3</v>
      </c>
      <c r="AX25">
        <v>0.23233057873005369</v>
      </c>
      <c r="AY25">
        <v>2.4882177143944824E-3</v>
      </c>
    </row>
    <row r="26" spans="1:51" x14ac:dyDescent="0.55000000000000004">
      <c r="A26" t="s">
        <v>53</v>
      </c>
      <c r="B26">
        <v>500</v>
      </c>
      <c r="C26" t="s">
        <v>54</v>
      </c>
      <c r="E26">
        <f t="shared" si="9"/>
        <v>0</v>
      </c>
      <c r="F26">
        <v>15</v>
      </c>
      <c r="G26" s="5">
        <f t="shared" ca="1" si="17"/>
        <v>2.7564726591138362E-2</v>
      </c>
      <c r="H26">
        <f t="shared" ca="1" si="21"/>
        <v>0</v>
      </c>
      <c r="I26">
        <f t="shared" ca="1" si="22"/>
        <v>0</v>
      </c>
      <c r="J26">
        <f t="shared" ca="1" si="23"/>
        <v>1.1966049433433578E-3</v>
      </c>
      <c r="K26">
        <f t="shared" ca="1" si="24"/>
        <v>0</v>
      </c>
      <c r="L26">
        <f t="shared" ca="1" si="25"/>
        <v>0</v>
      </c>
      <c r="M26">
        <f t="shared" ca="1" si="26"/>
        <v>9.7186929952718744E-4</v>
      </c>
      <c r="N26">
        <f t="shared" ca="1" si="27"/>
        <v>0</v>
      </c>
      <c r="O26">
        <f t="shared" ca="1" si="28"/>
        <v>0</v>
      </c>
      <c r="P26">
        <f t="shared" ca="1" si="29"/>
        <v>2.2539366306868535E-4</v>
      </c>
      <c r="Q26">
        <f t="shared" ca="1" si="30"/>
        <v>0</v>
      </c>
      <c r="R26">
        <f t="shared" ca="1" si="31"/>
        <v>0</v>
      </c>
      <c r="S26">
        <f t="shared" ca="1" si="32"/>
        <v>1.3198034818675159E-5</v>
      </c>
      <c r="T26">
        <f t="shared" ca="1" si="33"/>
        <v>0</v>
      </c>
      <c r="U26">
        <f t="shared" si="34"/>
        <v>1.6032027093798086E-5</v>
      </c>
      <c r="V26">
        <f t="shared" si="35"/>
        <v>0</v>
      </c>
      <c r="W26">
        <f t="shared" si="36"/>
        <v>8.4442079155187683E-6</v>
      </c>
      <c r="X26">
        <f t="shared" si="37"/>
        <v>0</v>
      </c>
      <c r="Y26">
        <f t="shared" si="38"/>
        <v>0</v>
      </c>
      <c r="Z26">
        <f t="shared" si="39"/>
        <v>5.2564014091134394E-6</v>
      </c>
      <c r="AA26">
        <f t="shared" ca="1" si="11"/>
        <v>9.5679717267983566</v>
      </c>
      <c r="AB26">
        <f t="shared" ca="1" si="12"/>
        <v>0</v>
      </c>
      <c r="AC26">
        <f t="shared" ca="1" si="19"/>
        <v>7.4137501224596683E-2</v>
      </c>
      <c r="AD26">
        <f t="shared" ca="1" si="13"/>
        <v>4.0472143622677353E-3</v>
      </c>
      <c r="AE26">
        <f t="shared" si="20"/>
        <v>0</v>
      </c>
      <c r="AG26">
        <f t="shared" ca="1" si="14"/>
        <v>0.54886104165679905</v>
      </c>
      <c r="AH26">
        <f t="shared" ca="1" si="15"/>
        <v>-0.74988747655879706</v>
      </c>
      <c r="AI26">
        <f t="shared" si="16"/>
        <v>0</v>
      </c>
      <c r="AJ26">
        <v>-0.74190666055073962</v>
      </c>
      <c r="AK26">
        <v>-0.92319169198162854</v>
      </c>
      <c r="AL26">
        <v>-1.9924027583329007</v>
      </c>
      <c r="AM26">
        <v>-0.24102746465359814</v>
      </c>
      <c r="AN26">
        <v>-0.74988747655879706</v>
      </c>
      <c r="AO26">
        <v>-0.8203801371564623</v>
      </c>
      <c r="AP26">
        <v>-0.26084308046847582</v>
      </c>
      <c r="AQ26">
        <v>0.1088801582227461</v>
      </c>
      <c r="AR26">
        <v>-1.1488509699120186</v>
      </c>
      <c r="AS26">
        <v>-0.58354544307803735</v>
      </c>
      <c r="AT26">
        <v>0.60683305491693318</v>
      </c>
      <c r="AV26">
        <v>0.38425929264026659</v>
      </c>
      <c r="AW26">
        <v>1.1409140007198068E-2</v>
      </c>
      <c r="AX26">
        <v>0.2330165970480679</v>
      </c>
      <c r="AY26">
        <v>4.0472143622677353E-3</v>
      </c>
    </row>
    <row r="27" spans="1:51" x14ac:dyDescent="0.55000000000000004">
      <c r="A27" t="s">
        <v>18</v>
      </c>
      <c r="B27">
        <f ca="1">SUM(AB12:AB211)</f>
        <v>0</v>
      </c>
      <c r="E27">
        <f t="shared" si="9"/>
        <v>0</v>
      </c>
      <c r="F27">
        <v>16</v>
      </c>
      <c r="G27" s="5">
        <f t="shared" ca="1" si="17"/>
        <v>0</v>
      </c>
      <c r="H27">
        <f t="shared" ca="1" si="21"/>
        <v>8.5606196570050599E-3</v>
      </c>
      <c r="I27">
        <f t="shared" ca="1" si="22"/>
        <v>0</v>
      </c>
      <c r="J27">
        <f t="shared" ca="1" si="23"/>
        <v>0</v>
      </c>
      <c r="K27">
        <f t="shared" ca="1" si="24"/>
        <v>7.4859445456195524E-4</v>
      </c>
      <c r="L27">
        <f t="shared" ca="1" si="25"/>
        <v>0</v>
      </c>
      <c r="M27">
        <f t="shared" ca="1" si="26"/>
        <v>0</v>
      </c>
      <c r="N27">
        <f t="shared" ca="1" si="27"/>
        <v>6.7025329704787132E-4</v>
      </c>
      <c r="O27">
        <f t="shared" ca="1" si="28"/>
        <v>0</v>
      </c>
      <c r="P27">
        <f t="shared" ca="1" si="29"/>
        <v>0</v>
      </c>
      <c r="Q27">
        <f t="shared" ca="1" si="30"/>
        <v>1.6057978686915387E-4</v>
      </c>
      <c r="R27">
        <f t="shared" ca="1" si="31"/>
        <v>0</v>
      </c>
      <c r="S27">
        <f t="shared" ca="1" si="32"/>
        <v>0</v>
      </c>
      <c r="T27">
        <f t="shared" ca="1" si="33"/>
        <v>9.5290132054853568E-6</v>
      </c>
      <c r="U27">
        <f t="shared" ca="1" si="34"/>
        <v>0</v>
      </c>
      <c r="V27">
        <f t="shared" si="35"/>
        <v>1.1626578182588068E-5</v>
      </c>
      <c r="W27">
        <f t="shared" si="36"/>
        <v>0</v>
      </c>
      <c r="X27">
        <f t="shared" si="37"/>
        <v>6.1399197686947949E-6</v>
      </c>
      <c r="Y27">
        <f t="shared" si="38"/>
        <v>0</v>
      </c>
      <c r="Z27">
        <f t="shared" si="39"/>
        <v>3.8280202481103534E-6</v>
      </c>
      <c r="AA27">
        <f t="shared" ca="1" si="11"/>
        <v>9.0698473673134412</v>
      </c>
      <c r="AB27">
        <f t="shared" ca="1" si="12"/>
        <v>0</v>
      </c>
      <c r="AC27">
        <f t="shared" ca="1" si="19"/>
        <v>0.15814963606628385</v>
      </c>
      <c r="AD27">
        <f t="shared" ca="1" si="13"/>
        <v>3.0282107507556997E-3</v>
      </c>
      <c r="AE27">
        <f t="shared" si="20"/>
        <v>0</v>
      </c>
      <c r="AG27">
        <f t="shared" ca="1" si="14"/>
        <v>0</v>
      </c>
      <c r="AH27">
        <f t="shared" ca="1" si="15"/>
        <v>-1.300154508498963</v>
      </c>
      <c r="AI27">
        <f t="shared" si="16"/>
        <v>1</v>
      </c>
      <c r="AJ27">
        <v>-2.327105903532356</v>
      </c>
      <c r="AK27">
        <v>-0.49505160859553143</v>
      </c>
      <c r="AL27">
        <v>-0.53144503908697516</v>
      </c>
      <c r="AM27">
        <v>-1.3538419807446189</v>
      </c>
      <c r="AN27">
        <v>-1.300154508498963</v>
      </c>
      <c r="AO27">
        <v>5.4837983043398708E-2</v>
      </c>
      <c r="AP27">
        <v>0.29879174689995125</v>
      </c>
      <c r="AQ27">
        <v>0.10018879947892856</v>
      </c>
      <c r="AR27">
        <v>0.46688342081324663</v>
      </c>
      <c r="AS27">
        <v>-0.16394096746807918</v>
      </c>
      <c r="AT27">
        <v>-0.1067269295162987</v>
      </c>
      <c r="AV27">
        <v>0.36665925503675845</v>
      </c>
      <c r="AW27">
        <v>8.5705221129967583E-3</v>
      </c>
      <c r="AX27">
        <v>0.22892707625185918</v>
      </c>
      <c r="AY27">
        <v>3.0282107507556997E-3</v>
      </c>
    </row>
    <row r="28" spans="1:51" x14ac:dyDescent="0.55000000000000004">
      <c r="A28" t="s">
        <v>19</v>
      </c>
      <c r="B28">
        <f ca="1">SUMPRODUCT(AB12:AB211^0.6)</f>
        <v>0</v>
      </c>
      <c r="E28">
        <f t="shared" si="9"/>
        <v>0</v>
      </c>
      <c r="F28">
        <v>17</v>
      </c>
      <c r="G28" s="5">
        <f t="shared" ca="1" si="17"/>
        <v>0</v>
      </c>
      <c r="H28">
        <f t="shared" ca="1" si="21"/>
        <v>0</v>
      </c>
      <c r="I28">
        <f t="shared" ca="1" si="22"/>
        <v>4.215102142212543E-3</v>
      </c>
      <c r="J28">
        <f t="shared" ca="1" si="23"/>
        <v>0</v>
      </c>
      <c r="K28">
        <f t="shared" ca="1" si="24"/>
        <v>0</v>
      </c>
      <c r="L28">
        <f t="shared" ca="1" si="25"/>
        <v>4.908078359712472E-4</v>
      </c>
      <c r="M28">
        <f t="shared" ca="1" si="26"/>
        <v>0</v>
      </c>
      <c r="N28">
        <f t="shared" ca="1" si="27"/>
        <v>0</v>
      </c>
      <c r="O28">
        <f t="shared" ca="1" si="28"/>
        <v>4.6895317005363587E-4</v>
      </c>
      <c r="P28">
        <f t="shared" ca="1" si="29"/>
        <v>0</v>
      </c>
      <c r="Q28">
        <f t="shared" ca="1" si="30"/>
        <v>0</v>
      </c>
      <c r="R28">
        <f t="shared" ca="1" si="31"/>
        <v>1.150609999185203E-4</v>
      </c>
      <c r="S28">
        <f t="shared" ca="1" si="32"/>
        <v>0</v>
      </c>
      <c r="T28">
        <f t="shared" ca="1" si="33"/>
        <v>0</v>
      </c>
      <c r="U28">
        <f t="shared" ca="1" si="34"/>
        <v>6.8972448698615467E-6</v>
      </c>
      <c r="V28">
        <f t="shared" ca="1" si="35"/>
        <v>0</v>
      </c>
      <c r="W28">
        <f t="shared" si="36"/>
        <v>8.4442079155187683E-6</v>
      </c>
      <c r="X28">
        <f t="shared" si="37"/>
        <v>0</v>
      </c>
      <c r="Y28">
        <f t="shared" si="38"/>
        <v>4.4683864613708278E-6</v>
      </c>
      <c r="Z28">
        <f t="shared" si="39"/>
        <v>2.787789188728339E-6</v>
      </c>
      <c r="AA28">
        <f t="shared" ca="1" si="11"/>
        <v>9.0109992556908374</v>
      </c>
      <c r="AB28">
        <f t="shared" ca="1" si="12"/>
        <v>0</v>
      </c>
      <c r="AC28">
        <f t="shared" ca="1" si="19"/>
        <v>0.25587320152858689</v>
      </c>
      <c r="AD28">
        <f t="shared" ca="1" si="13"/>
        <v>2.6496281340644087E-3</v>
      </c>
      <c r="AE28">
        <f t="shared" si="20"/>
        <v>0</v>
      </c>
      <c r="AG28">
        <f t="shared" ca="1" si="14"/>
        <v>0</v>
      </c>
      <c r="AH28">
        <f t="shared" ca="1" si="15"/>
        <v>-0.39600877244083676</v>
      </c>
      <c r="AI28">
        <f t="shared" si="16"/>
        <v>2</v>
      </c>
      <c r="AJ28">
        <v>1.6828198567964137</v>
      </c>
      <c r="AK28">
        <v>0.22491349227493629</v>
      </c>
      <c r="AL28">
        <v>1.3089311323710717</v>
      </c>
      <c r="AM28">
        <v>-0.24630708139738999</v>
      </c>
      <c r="AN28">
        <v>-0.39600877244083676</v>
      </c>
      <c r="AO28">
        <v>-0.2922388375736773</v>
      </c>
      <c r="AP28">
        <v>0.29919192456873134</v>
      </c>
      <c r="AQ28">
        <v>4.4747139327228069E-3</v>
      </c>
      <c r="AR28">
        <v>0.56074895837809891</v>
      </c>
      <c r="AS28">
        <v>-0.97861857284442522</v>
      </c>
      <c r="AT28">
        <v>-1.7609363567316905</v>
      </c>
      <c r="AV28">
        <v>0.36006229026267272</v>
      </c>
      <c r="AW28">
        <v>7.6816458485612412E-3</v>
      </c>
      <c r="AX28">
        <v>0.23906705288765712</v>
      </c>
      <c r="AY28">
        <v>2.6496281340644087E-3</v>
      </c>
    </row>
    <row r="29" spans="1:51" x14ac:dyDescent="0.55000000000000004">
      <c r="E29">
        <f t="shared" si="9"/>
        <v>0</v>
      </c>
      <c r="F29">
        <v>18</v>
      </c>
      <c r="G29" s="5">
        <f t="shared" ca="1" si="17"/>
        <v>8.6102227557823471E-2</v>
      </c>
      <c r="H29">
        <f t="shared" ca="1" si="21"/>
        <v>0</v>
      </c>
      <c r="I29">
        <f t="shared" ca="1" si="22"/>
        <v>0</v>
      </c>
      <c r="J29">
        <f t="shared" ca="1" si="23"/>
        <v>2.4346121063951137E-3</v>
      </c>
      <c r="K29">
        <f t="shared" ca="1" si="24"/>
        <v>0</v>
      </c>
      <c r="L29">
        <f t="shared" ca="1" si="25"/>
        <v>0</v>
      </c>
      <c r="M29">
        <f t="shared" ca="1" si="26"/>
        <v>3.3163413366595691E-4</v>
      </c>
      <c r="N29">
        <f t="shared" ca="1" si="27"/>
        <v>0</v>
      </c>
      <c r="O29">
        <f t="shared" ca="1" si="28"/>
        <v>0</v>
      </c>
      <c r="P29">
        <f t="shared" ca="1" si="29"/>
        <v>3.3154739419302568E-4</v>
      </c>
      <c r="Q29">
        <f t="shared" ca="1" si="30"/>
        <v>0</v>
      </c>
      <c r="R29">
        <f t="shared" ca="1" si="31"/>
        <v>0</v>
      </c>
      <c r="S29">
        <f t="shared" ca="1" si="32"/>
        <v>8.2802126348531163E-5</v>
      </c>
      <c r="T29">
        <f t="shared" ca="1" si="33"/>
        <v>0</v>
      </c>
      <c r="U29">
        <f t="shared" ca="1" si="34"/>
        <v>0</v>
      </c>
      <c r="V29">
        <f t="shared" ca="1" si="35"/>
        <v>5.0019474302735796E-6</v>
      </c>
      <c r="W29">
        <f t="shared" ca="1" si="36"/>
        <v>0</v>
      </c>
      <c r="X29">
        <f t="shared" si="37"/>
        <v>6.1399197686947949E-6</v>
      </c>
      <c r="Y29">
        <f t="shared" si="38"/>
        <v>0</v>
      </c>
      <c r="Z29">
        <f t="shared" si="39"/>
        <v>5.2843733098971674E-6</v>
      </c>
      <c r="AA29">
        <f t="shared" ca="1" si="11"/>
        <v>9.8044739638787792</v>
      </c>
      <c r="AB29">
        <f t="shared" ca="1" si="12"/>
        <v>0</v>
      </c>
      <c r="AC29">
        <f t="shared" ca="1" si="19"/>
        <v>3.4338113291012023E-2</v>
      </c>
      <c r="AD29">
        <f t="shared" ca="1" si="13"/>
        <v>8.7991903276694143E-3</v>
      </c>
      <c r="AE29">
        <f t="shared" si="20"/>
        <v>0</v>
      </c>
      <c r="AG29">
        <f t="shared" ca="1" si="14"/>
        <v>1.9301353601177011</v>
      </c>
      <c r="AH29">
        <f t="shared" ca="1" si="15"/>
        <v>0.82198766904184595</v>
      </c>
      <c r="AI29">
        <f t="shared" si="16"/>
        <v>0</v>
      </c>
      <c r="AJ29">
        <v>0.70807800511829555</v>
      </c>
      <c r="AK29">
        <v>0.7899120646470692</v>
      </c>
      <c r="AL29">
        <v>0.67956420934933703</v>
      </c>
      <c r="AM29">
        <v>0.7694893611187581</v>
      </c>
      <c r="AN29">
        <v>0.82198766904184595</v>
      </c>
      <c r="AO29">
        <v>-0.46952891352702864</v>
      </c>
      <c r="AP29">
        <v>1.5408386389026418</v>
      </c>
      <c r="AQ29">
        <v>-0.57395709518459626</v>
      </c>
      <c r="AR29">
        <v>0.82746851148840506</v>
      </c>
      <c r="AS29">
        <v>0.41327780309075024</v>
      </c>
      <c r="AT29">
        <v>-0.75791831477545202</v>
      </c>
      <c r="AV29">
        <v>0.42693860063745087</v>
      </c>
      <c r="AW29">
        <v>3.1295932771465758E-2</v>
      </c>
      <c r="AX29">
        <v>0.31699331166733491</v>
      </c>
      <c r="AY29">
        <v>8.7991903276694143E-3</v>
      </c>
    </row>
    <row r="30" spans="1:51" x14ac:dyDescent="0.55000000000000004">
      <c r="E30">
        <f t="shared" si="9"/>
        <v>0</v>
      </c>
      <c r="F30">
        <v>19</v>
      </c>
      <c r="G30" s="5">
        <f t="shared" ca="1" si="17"/>
        <v>0</v>
      </c>
      <c r="H30">
        <f t="shared" ca="1" si="21"/>
        <v>2.6740276900855932E-2</v>
      </c>
      <c r="I30">
        <f t="shared" ca="1" si="22"/>
        <v>0</v>
      </c>
      <c r="J30">
        <f t="shared" ca="1" si="23"/>
        <v>0</v>
      </c>
      <c r="K30">
        <f t="shared" ca="1" si="24"/>
        <v>1.5230900824833198E-3</v>
      </c>
      <c r="L30">
        <f t="shared" ca="1" si="25"/>
        <v>0</v>
      </c>
      <c r="M30">
        <f t="shared" ca="1" si="26"/>
        <v>0</v>
      </c>
      <c r="N30">
        <f t="shared" ca="1" si="27"/>
        <v>2.2871272053902756E-4</v>
      </c>
      <c r="O30">
        <f t="shared" ca="1" si="28"/>
        <v>0</v>
      </c>
      <c r="P30">
        <f t="shared" ca="1" si="29"/>
        <v>0</v>
      </c>
      <c r="Q30">
        <f t="shared" ca="1" si="30"/>
        <v>2.3620810439695179E-4</v>
      </c>
      <c r="R30">
        <f t="shared" ca="1" si="31"/>
        <v>0</v>
      </c>
      <c r="S30">
        <f t="shared" ca="1" si="32"/>
        <v>0</v>
      </c>
      <c r="T30">
        <f t="shared" ca="1" si="33"/>
        <v>5.9783336402549649E-5</v>
      </c>
      <c r="U30">
        <f t="shared" ca="1" si="34"/>
        <v>0</v>
      </c>
      <c r="V30">
        <f t="shared" ca="1" si="35"/>
        <v>0</v>
      </c>
      <c r="W30">
        <f t="shared" ca="1" si="36"/>
        <v>3.6328387785651036E-6</v>
      </c>
      <c r="X30">
        <f t="shared" ca="1" si="37"/>
        <v>0</v>
      </c>
      <c r="Y30">
        <f t="shared" si="38"/>
        <v>4.4683864613708278E-6</v>
      </c>
      <c r="Z30">
        <f t="shared" si="39"/>
        <v>3.8483910292292756E-6</v>
      </c>
      <c r="AA30">
        <f t="shared" ca="1" si="11"/>
        <v>11.554513501851201</v>
      </c>
      <c r="AB30">
        <f t="shared" ca="1" si="12"/>
        <v>0</v>
      </c>
      <c r="AC30">
        <f t="shared" ca="1" si="19"/>
        <v>9.9240306516059779E-2</v>
      </c>
      <c r="AD30">
        <f t="shared" ca="1" si="13"/>
        <v>6.6573572977742671E-3</v>
      </c>
      <c r="AE30">
        <f t="shared" si="20"/>
        <v>0</v>
      </c>
      <c r="AG30">
        <f t="shared" ca="1" si="14"/>
        <v>0</v>
      </c>
      <c r="AH30">
        <f t="shared" ca="1" si="15"/>
        <v>-0.13354110706131905</v>
      </c>
      <c r="AI30">
        <f t="shared" si="16"/>
        <v>1</v>
      </c>
      <c r="AJ30">
        <v>-0.16766307453508489</v>
      </c>
      <c r="AK30">
        <v>-9.6038093033712357E-2</v>
      </c>
      <c r="AL30">
        <v>-0.63924971982487477</v>
      </c>
      <c r="AM30">
        <v>1.443320343241794</v>
      </c>
      <c r="AN30">
        <v>-0.13354110706131905</v>
      </c>
      <c r="AO30">
        <v>0.62244907894637436</v>
      </c>
      <c r="AP30">
        <v>0.37647396311513148</v>
      </c>
      <c r="AQ30">
        <v>-1.1860493032145314</v>
      </c>
      <c r="AR30">
        <v>2.1215419110376388</v>
      </c>
      <c r="AS30">
        <v>-0.49297796067548916</v>
      </c>
      <c r="AT30">
        <v>0.76579226515605114</v>
      </c>
      <c r="AV30">
        <v>0.39784071323348874</v>
      </c>
      <c r="AW30">
        <v>2.366757766153756E-2</v>
      </c>
      <c r="AX30">
        <v>0.30816152385633705</v>
      </c>
      <c r="AY30">
        <v>6.6573572977742671E-3</v>
      </c>
    </row>
    <row r="31" spans="1:51" x14ac:dyDescent="0.55000000000000004">
      <c r="E31">
        <f t="shared" si="9"/>
        <v>0</v>
      </c>
      <c r="F31">
        <v>20</v>
      </c>
      <c r="G31" s="5">
        <f t="shared" ca="1" si="17"/>
        <v>0</v>
      </c>
      <c r="H31">
        <f t="shared" ca="1" si="21"/>
        <v>0</v>
      </c>
      <c r="I31">
        <f t="shared" ca="1" si="22"/>
        <v>1.3166453243361027E-2</v>
      </c>
      <c r="J31">
        <f t="shared" ca="1" si="23"/>
        <v>0</v>
      </c>
      <c r="K31">
        <f t="shared" ca="1" si="24"/>
        <v>0</v>
      </c>
      <c r="L31">
        <f t="shared" ca="1" si="25"/>
        <v>9.9859749536928785E-4</v>
      </c>
      <c r="M31">
        <f t="shared" ca="1" si="26"/>
        <v>0</v>
      </c>
      <c r="N31">
        <f t="shared" ca="1" si="27"/>
        <v>0</v>
      </c>
      <c r="O31">
        <f t="shared" ca="1" si="28"/>
        <v>1.6002242107688997E-4</v>
      </c>
      <c r="P31">
        <f t="shared" ca="1" si="29"/>
        <v>0</v>
      </c>
      <c r="Q31">
        <f t="shared" ca="1" si="30"/>
        <v>0</v>
      </c>
      <c r="R31">
        <f t="shared" ca="1" si="31"/>
        <v>1.6925131867884084E-4</v>
      </c>
      <c r="S31">
        <f t="shared" ca="1" si="32"/>
        <v>0</v>
      </c>
      <c r="T31">
        <f t="shared" ca="1" si="33"/>
        <v>0</v>
      </c>
      <c r="U31">
        <f t="shared" ca="1" si="34"/>
        <v>4.3272089293393963E-5</v>
      </c>
      <c r="V31">
        <f t="shared" ca="1" si="35"/>
        <v>0</v>
      </c>
      <c r="W31">
        <f t="shared" ca="1" si="36"/>
        <v>0</v>
      </c>
      <c r="X31">
        <f t="shared" ca="1" si="37"/>
        <v>2.6414956685280302E-6</v>
      </c>
      <c r="Y31">
        <f t="shared" ca="1" si="38"/>
        <v>0</v>
      </c>
      <c r="Z31">
        <f t="shared" si="39"/>
        <v>6.0567658660633562E-6</v>
      </c>
      <c r="AA31">
        <f t="shared" ca="1" si="11"/>
        <v>14.709288201789612</v>
      </c>
      <c r="AB31">
        <f t="shared" ca="1" si="12"/>
        <v>0</v>
      </c>
      <c r="AC31">
        <f t="shared" ca="1" si="19"/>
        <v>0.19098473806844368</v>
      </c>
      <c r="AD31">
        <f t="shared" ca="1" si="13"/>
        <v>6.2742751769113304E-3</v>
      </c>
      <c r="AE31">
        <f t="shared" si="20"/>
        <v>0</v>
      </c>
      <c r="AG31">
        <f t="shared" ca="1" si="14"/>
        <v>0</v>
      </c>
      <c r="AH31">
        <f t="shared" ca="1" si="15"/>
        <v>1.7587717593414709</v>
      </c>
      <c r="AI31">
        <f t="shared" si="16"/>
        <v>2</v>
      </c>
      <c r="AJ31">
        <v>0.28777094485121779</v>
      </c>
      <c r="AK31">
        <v>1.0686540008464362</v>
      </c>
      <c r="AL31">
        <v>-0.92413074526120909</v>
      </c>
      <c r="AM31">
        <v>-1.7102365745813586</v>
      </c>
      <c r="AN31">
        <v>1.7587717593414709</v>
      </c>
      <c r="AO31">
        <v>-0.92202071755309589</v>
      </c>
      <c r="AP31">
        <v>0.20073343875992578</v>
      </c>
      <c r="AQ31">
        <v>0.96341864264104515</v>
      </c>
      <c r="AR31">
        <v>-0.39014139474602416</v>
      </c>
      <c r="AS31">
        <v>0.11480778994155116</v>
      </c>
      <c r="AT31">
        <v>3.5618086258182302E-2</v>
      </c>
      <c r="AV31">
        <v>0.63733217270467712</v>
      </c>
      <c r="AW31">
        <v>2.2608431551975335E-2</v>
      </c>
      <c r="AX31">
        <v>0.53912114163617031</v>
      </c>
      <c r="AY31">
        <v>6.2742751769113304E-3</v>
      </c>
    </row>
    <row r="32" spans="1:51" x14ac:dyDescent="0.55000000000000004">
      <c r="E32">
        <f t="shared" si="9"/>
        <v>0</v>
      </c>
      <c r="F32">
        <v>21</v>
      </c>
      <c r="G32" s="5">
        <f t="shared" ca="1" si="17"/>
        <v>1.5213910859815051E-2</v>
      </c>
      <c r="H32">
        <f t="shared" ca="1" si="21"/>
        <v>0</v>
      </c>
      <c r="I32">
        <f t="shared" ca="1" si="22"/>
        <v>0</v>
      </c>
      <c r="J32">
        <f t="shared" ca="1" si="23"/>
        <v>7.6048469012297568E-3</v>
      </c>
      <c r="K32">
        <f t="shared" ca="1" si="24"/>
        <v>0</v>
      </c>
      <c r="L32">
        <f t="shared" ca="1" si="25"/>
        <v>0</v>
      </c>
      <c r="M32">
        <f t="shared" ca="1" si="26"/>
        <v>6.7474272207257283E-4</v>
      </c>
      <c r="N32">
        <f t="shared" ca="1" si="27"/>
        <v>0</v>
      </c>
      <c r="O32">
        <f t="shared" ca="1" si="28"/>
        <v>0</v>
      </c>
      <c r="P32">
        <f t="shared" ca="1" si="29"/>
        <v>1.1313499962999265E-4</v>
      </c>
      <c r="Q32">
        <f t="shared" ca="1" si="30"/>
        <v>0</v>
      </c>
      <c r="R32">
        <f t="shared" ca="1" si="31"/>
        <v>0</v>
      </c>
      <c r="S32">
        <f t="shared" ca="1" si="32"/>
        <v>1.21799472313165E-4</v>
      </c>
      <c r="T32">
        <f t="shared" ca="1" si="33"/>
        <v>0</v>
      </c>
      <c r="U32">
        <f t="shared" ca="1" si="34"/>
        <v>0</v>
      </c>
      <c r="V32">
        <f t="shared" ca="1" si="35"/>
        <v>3.1381329781322615E-5</v>
      </c>
      <c r="W32">
        <f t="shared" ca="1" si="36"/>
        <v>0</v>
      </c>
      <c r="X32">
        <f t="shared" ca="1" si="37"/>
        <v>0</v>
      </c>
      <c r="Y32">
        <f t="shared" ca="1" si="38"/>
        <v>1.9223742211096395E-6</v>
      </c>
      <c r="Z32">
        <f t="shared" ca="1" si="39"/>
        <v>4.4108926561726745E-6</v>
      </c>
      <c r="AA32">
        <f t="shared" ca="1" si="11"/>
        <v>18.089649824520063</v>
      </c>
      <c r="AB32">
        <f t="shared" ca="1" si="12"/>
        <v>0</v>
      </c>
      <c r="AC32">
        <f t="shared" ca="1" si="19"/>
        <v>0.15973085458649114</v>
      </c>
      <c r="AD32">
        <f t="shared" ca="1" si="13"/>
        <v>6.8152420110804014E-3</v>
      </c>
      <c r="AE32">
        <f t="shared" si="20"/>
        <v>0</v>
      </c>
      <c r="AG32">
        <f t="shared" ca="1" si="14"/>
        <v>0.21383894985874422</v>
      </c>
      <c r="AH32">
        <f t="shared" ca="1" si="15"/>
        <v>-1.9281651475466788</v>
      </c>
      <c r="AI32">
        <f t="shared" si="16"/>
        <v>0</v>
      </c>
      <c r="AJ32">
        <v>0.11134375199617352</v>
      </c>
      <c r="AK32">
        <v>-1.7916863725986332</v>
      </c>
      <c r="AL32">
        <v>-0.37688550946768373</v>
      </c>
      <c r="AM32">
        <v>0.67475411924533546</v>
      </c>
      <c r="AN32">
        <v>-1.9281651475466788</v>
      </c>
      <c r="AO32">
        <v>0.74331751420686487</v>
      </c>
      <c r="AP32">
        <v>-0.30760247682337649</v>
      </c>
      <c r="AQ32">
        <v>0.97209522209595889</v>
      </c>
      <c r="AR32">
        <v>0.59857711676158942</v>
      </c>
      <c r="AS32">
        <v>8.2241058407817036E-3</v>
      </c>
      <c r="AT32">
        <v>0.40587337934994139</v>
      </c>
      <c r="AV32">
        <v>0.52669072665502525</v>
      </c>
      <c r="AW32">
        <v>2.5515832686395463E-2</v>
      </c>
      <c r="AX32">
        <v>0.44945775904858309</v>
      </c>
      <c r="AY32">
        <v>6.8152420110804014E-3</v>
      </c>
    </row>
    <row r="33" spans="5:51" x14ac:dyDescent="0.55000000000000004">
      <c r="E33">
        <f t="shared" si="9"/>
        <v>0</v>
      </c>
      <c r="F33">
        <v>22</v>
      </c>
      <c r="G33" s="5">
        <f t="shared" ca="1" si="17"/>
        <v>0</v>
      </c>
      <c r="H33">
        <f t="shared" ca="1" si="21"/>
        <v>4.7248973769370099E-3</v>
      </c>
      <c r="I33">
        <f t="shared" ca="1" si="22"/>
        <v>0</v>
      </c>
      <c r="J33">
        <f t="shared" ca="1" si="23"/>
        <v>0</v>
      </c>
      <c r="K33">
        <f t="shared" ca="1" si="24"/>
        <v>4.7575820655954889E-3</v>
      </c>
      <c r="L33">
        <f t="shared" ca="1" si="25"/>
        <v>0</v>
      </c>
      <c r="M33">
        <f t="shared" ca="1" si="26"/>
        <v>0</v>
      </c>
      <c r="N33">
        <f t="shared" ca="1" si="27"/>
        <v>4.6533884170249588E-4</v>
      </c>
      <c r="O33">
        <f t="shared" ca="1" si="28"/>
        <v>0</v>
      </c>
      <c r="P33">
        <f t="shared" ca="1" si="29"/>
        <v>0</v>
      </c>
      <c r="Q33">
        <f t="shared" ca="1" si="30"/>
        <v>8.0602062545519923E-5</v>
      </c>
      <c r="R33">
        <f t="shared" ca="1" si="31"/>
        <v>0</v>
      </c>
      <c r="S33">
        <f t="shared" ca="1" si="32"/>
        <v>0</v>
      </c>
      <c r="T33">
        <f t="shared" ca="1" si="33"/>
        <v>8.7939514938315878E-5</v>
      </c>
      <c r="U33">
        <f t="shared" ca="1" si="34"/>
        <v>0</v>
      </c>
      <c r="V33">
        <f t="shared" ca="1" si="35"/>
        <v>0</v>
      </c>
      <c r="W33">
        <f t="shared" ca="1" si="36"/>
        <v>2.2791785267981793E-5</v>
      </c>
      <c r="X33">
        <f t="shared" ca="1" si="37"/>
        <v>0</v>
      </c>
      <c r="Y33">
        <f t="shared" ca="1" si="38"/>
        <v>0</v>
      </c>
      <c r="Z33">
        <f t="shared" ca="1" si="39"/>
        <v>4.6122569332109614E-6</v>
      </c>
      <c r="AA33">
        <f t="shared" ca="1" si="11"/>
        <v>19.354782142712324</v>
      </c>
      <c r="AB33">
        <f t="shared" ca="1" si="12"/>
        <v>0</v>
      </c>
      <c r="AC33">
        <f t="shared" ca="1" si="19"/>
        <v>0.2709233272877577</v>
      </c>
      <c r="AD33">
        <f t="shared" ca="1" si="13"/>
        <v>5.4077443462415067E-3</v>
      </c>
      <c r="AE33">
        <f t="shared" si="20"/>
        <v>0</v>
      </c>
      <c r="AG33">
        <f t="shared" ca="1" si="14"/>
        <v>0</v>
      </c>
      <c r="AH33">
        <f t="shared" ca="1" si="15"/>
        <v>-8.1292910181218758E-2</v>
      </c>
      <c r="AI33">
        <f t="shared" si="16"/>
        <v>1</v>
      </c>
      <c r="AJ33">
        <v>0.36320443541626446</v>
      </c>
      <c r="AK33">
        <v>0.5576180228672456</v>
      </c>
      <c r="AL33">
        <v>0.13523958841688</v>
      </c>
      <c r="AM33">
        <v>1.0467033462191466</v>
      </c>
      <c r="AN33">
        <v>-8.1292910181218758E-2</v>
      </c>
      <c r="AO33">
        <v>0.31989657145459205</v>
      </c>
      <c r="AP33">
        <v>-1.8605533114168793</v>
      </c>
      <c r="AQ33">
        <v>-2.6130874175578356</v>
      </c>
      <c r="AR33">
        <v>5.9283138398313895E-2</v>
      </c>
      <c r="AS33">
        <v>-1.1877500583068468</v>
      </c>
      <c r="AT33">
        <v>2.1229971025604755</v>
      </c>
      <c r="AV33">
        <v>0.54179799836348241</v>
      </c>
      <c r="AW33">
        <v>2.0279401691401772E-2</v>
      </c>
      <c r="AX33">
        <v>0.47426197835446277</v>
      </c>
      <c r="AY33">
        <v>5.4077443462415067E-3</v>
      </c>
    </row>
    <row r="34" spans="5:51" x14ac:dyDescent="0.55000000000000004">
      <c r="E34">
        <f t="shared" si="9"/>
        <v>0</v>
      </c>
      <c r="F34">
        <v>23</v>
      </c>
      <c r="G34" s="5">
        <f t="shared" ca="1" si="17"/>
        <v>0</v>
      </c>
      <c r="H34">
        <f t="shared" ca="1" si="21"/>
        <v>0</v>
      </c>
      <c r="I34">
        <f t="shared" ca="1" si="22"/>
        <v>2.3264583468516368E-3</v>
      </c>
      <c r="J34">
        <f t="shared" ca="1" si="23"/>
        <v>0</v>
      </c>
      <c r="K34">
        <f t="shared" ca="1" si="24"/>
        <v>0</v>
      </c>
      <c r="L34">
        <f t="shared" ca="1" si="25"/>
        <v>3.1192570875199881E-3</v>
      </c>
      <c r="M34">
        <f t="shared" ca="1" si="26"/>
        <v>0</v>
      </c>
      <c r="N34">
        <f t="shared" ca="1" si="27"/>
        <v>0</v>
      </c>
      <c r="O34">
        <f t="shared" ca="1" si="28"/>
        <v>3.2558157628859299E-4</v>
      </c>
      <c r="P34">
        <f t="shared" ca="1" si="29"/>
        <v>0</v>
      </c>
      <c r="Q34">
        <f t="shared" ca="1" si="30"/>
        <v>0</v>
      </c>
      <c r="R34">
        <f t="shared" ca="1" si="31"/>
        <v>5.7754179979946958E-5</v>
      </c>
      <c r="S34">
        <f t="shared" ca="1" si="32"/>
        <v>0</v>
      </c>
      <c r="T34">
        <f t="shared" ca="1" si="33"/>
        <v>0</v>
      </c>
      <c r="U34">
        <f t="shared" ca="1" si="34"/>
        <v>6.3651960091445599E-5</v>
      </c>
      <c r="V34">
        <f t="shared" ca="1" si="35"/>
        <v>0</v>
      </c>
      <c r="W34">
        <f t="shared" ca="1" si="36"/>
        <v>0</v>
      </c>
      <c r="X34">
        <f t="shared" ca="1" si="37"/>
        <v>1.6572274668124518E-5</v>
      </c>
      <c r="Y34">
        <f t="shared" ca="1" si="38"/>
        <v>0</v>
      </c>
      <c r="Z34">
        <f t="shared" ca="1" si="39"/>
        <v>3.3589164060430472E-6</v>
      </c>
      <c r="AA34">
        <f t="shared" ca="1" si="11"/>
        <v>18.408545198102857</v>
      </c>
      <c r="AB34">
        <f t="shared" ca="1" si="12"/>
        <v>0</v>
      </c>
      <c r="AC34">
        <f t="shared" ca="1" si="19"/>
        <v>0.3766917641339837</v>
      </c>
      <c r="AD34">
        <f t="shared" ca="1" si="13"/>
        <v>4.2265499054851179E-3</v>
      </c>
      <c r="AE34">
        <f t="shared" si="20"/>
        <v>0</v>
      </c>
      <c r="AG34">
        <f t="shared" ca="1" si="14"/>
        <v>0</v>
      </c>
      <c r="AH34">
        <f t="shared" ca="1" si="15"/>
        <v>-0.5343531483958941</v>
      </c>
      <c r="AI34">
        <f t="shared" si="16"/>
        <v>2</v>
      </c>
      <c r="AJ34">
        <v>-0.61097580328350887</v>
      </c>
      <c r="AK34">
        <v>0.36304072636994533</v>
      </c>
      <c r="AL34">
        <v>0.87505668489029631</v>
      </c>
      <c r="AM34">
        <v>0.37885683923377655</v>
      </c>
      <c r="AN34">
        <v>-0.5343531483958941</v>
      </c>
      <c r="AO34">
        <v>0.82908627518918365</v>
      </c>
      <c r="AP34">
        <v>0.35749053495237604</v>
      </c>
      <c r="AQ34">
        <v>8.0755171438795514E-2</v>
      </c>
      <c r="AR34">
        <v>0.63138713812804781</v>
      </c>
      <c r="AS34">
        <v>8.9661398305906914E-2</v>
      </c>
      <c r="AT34">
        <v>-0.72478997026337311</v>
      </c>
      <c r="AV34">
        <v>0.50608500373962528</v>
      </c>
      <c r="AW34">
        <v>1.5987333399571389E-2</v>
      </c>
      <c r="AX34">
        <v>0.45036109887230336</v>
      </c>
      <c r="AY34">
        <v>4.2265499054851179E-3</v>
      </c>
    </row>
    <row r="35" spans="5:51" x14ac:dyDescent="0.55000000000000004">
      <c r="E35">
        <f t="shared" si="9"/>
        <v>0</v>
      </c>
      <c r="F35">
        <v>24</v>
      </c>
      <c r="G35" s="5">
        <f t="shared" ca="1" si="17"/>
        <v>0.10314913307862425</v>
      </c>
      <c r="H35">
        <f t="shared" ca="1" si="21"/>
        <v>0</v>
      </c>
      <c r="I35">
        <f t="shared" ca="1" si="22"/>
        <v>0</v>
      </c>
      <c r="J35">
        <f t="shared" ca="1" si="23"/>
        <v>1.3437452913764654E-3</v>
      </c>
      <c r="K35">
        <f t="shared" ca="1" si="24"/>
        <v>0</v>
      </c>
      <c r="L35">
        <f t="shared" ca="1" si="25"/>
        <v>0</v>
      </c>
      <c r="M35">
        <f t="shared" ca="1" si="26"/>
        <v>2.1076520097810499E-3</v>
      </c>
      <c r="N35">
        <f t="shared" ca="1" si="27"/>
        <v>0</v>
      </c>
      <c r="O35">
        <f t="shared" ca="1" si="28"/>
        <v>0</v>
      </c>
      <c r="P35">
        <f t="shared" ca="1" si="29"/>
        <v>2.3018444081185049E-4</v>
      </c>
      <c r="Q35">
        <f t="shared" ca="1" si="30"/>
        <v>0</v>
      </c>
      <c r="R35">
        <f t="shared" ca="1" si="31"/>
        <v>0</v>
      </c>
      <c r="S35">
        <f t="shared" ca="1" si="32"/>
        <v>4.1562031541893771E-5</v>
      </c>
      <c r="T35">
        <f t="shared" ca="1" si="33"/>
        <v>0</v>
      </c>
      <c r="U35">
        <f t="shared" ca="1" si="34"/>
        <v>0</v>
      </c>
      <c r="V35">
        <f t="shared" ca="1" si="35"/>
        <v>4.6161005476622127E-5</v>
      </c>
      <c r="W35">
        <f t="shared" ca="1" si="36"/>
        <v>0</v>
      </c>
      <c r="X35">
        <f t="shared" ca="1" si="37"/>
        <v>0</v>
      </c>
      <c r="Y35">
        <f t="shared" ca="1" si="38"/>
        <v>1.206063443022936E-5</v>
      </c>
      <c r="Z35">
        <f t="shared" ca="1" si="39"/>
        <v>2.4461602174731005E-6</v>
      </c>
      <c r="AA35">
        <f t="shared" ca="1" si="11"/>
        <v>17.223573038090457</v>
      </c>
      <c r="AB35">
        <f t="shared" ca="1" si="12"/>
        <v>0</v>
      </c>
      <c r="AC35">
        <f t="shared" ca="1" si="19"/>
        <v>4.2323865963195158E-2</v>
      </c>
      <c r="AD35">
        <f t="shared" ca="1" si="13"/>
        <v>1.1039069767704484E-2</v>
      </c>
      <c r="AE35">
        <f t="shared" si="20"/>
        <v>0</v>
      </c>
      <c r="AG35">
        <f t="shared" ca="1" si="14"/>
        <v>1.175740594654743</v>
      </c>
      <c r="AH35">
        <f t="shared" ca="1" si="15"/>
        <v>0.20237280295987148</v>
      </c>
      <c r="AI35">
        <f t="shared" si="16"/>
        <v>0</v>
      </c>
      <c r="AJ35">
        <v>-0.41052999222301878</v>
      </c>
      <c r="AK35">
        <v>-0.38066559682192747</v>
      </c>
      <c r="AL35">
        <v>-0.40147597246686928</v>
      </c>
      <c r="AM35">
        <v>1.1832707969006151</v>
      </c>
      <c r="AN35">
        <v>0.20237280295987148</v>
      </c>
      <c r="AO35">
        <v>-3.6229721445124596E-2</v>
      </c>
      <c r="AP35">
        <v>-9.7345491667510942E-2</v>
      </c>
      <c r="AQ35">
        <v>1.1475185601739213</v>
      </c>
      <c r="AR35">
        <v>1.1148836165375542</v>
      </c>
      <c r="AS35">
        <v>1.4752686183783226</v>
      </c>
      <c r="AT35">
        <v>1.2718237485387363</v>
      </c>
      <c r="AV35">
        <v>0.49812302441299999</v>
      </c>
      <c r="AW35">
        <v>4.5999839543824736E-2</v>
      </c>
      <c r="AX35">
        <v>0.45415069365158756</v>
      </c>
      <c r="AY35">
        <v>1.1039069767704484E-2</v>
      </c>
    </row>
    <row r="36" spans="5:51" x14ac:dyDescent="0.55000000000000004">
      <c r="E36">
        <f t="shared" si="9"/>
        <v>0</v>
      </c>
      <c r="F36">
        <v>25</v>
      </c>
      <c r="G36" s="5">
        <f t="shared" ca="1" si="17"/>
        <v>0</v>
      </c>
      <c r="H36">
        <f t="shared" ca="1" si="21"/>
        <v>3.2034436957549192E-2</v>
      </c>
      <c r="I36">
        <f t="shared" ca="1" si="22"/>
        <v>0</v>
      </c>
      <c r="J36">
        <f t="shared" ca="1" si="23"/>
        <v>0</v>
      </c>
      <c r="K36">
        <f t="shared" ca="1" si="24"/>
        <v>8.4064525979441699E-4</v>
      </c>
      <c r="L36">
        <f t="shared" ca="1" si="25"/>
        <v>0</v>
      </c>
      <c r="M36">
        <f t="shared" ca="1" si="26"/>
        <v>0</v>
      </c>
      <c r="N36">
        <f t="shared" ca="1" si="27"/>
        <v>1.4535500908121881E-3</v>
      </c>
      <c r="O36">
        <f t="shared" ca="1" si="28"/>
        <v>0</v>
      </c>
      <c r="P36">
        <f t="shared" ca="1" si="29"/>
        <v>0</v>
      </c>
      <c r="Q36">
        <f t="shared" ca="1" si="30"/>
        <v>1.6399293548416399E-4</v>
      </c>
      <c r="R36">
        <f t="shared" ca="1" si="31"/>
        <v>0</v>
      </c>
      <c r="S36">
        <f t="shared" ca="1" si="32"/>
        <v>0</v>
      </c>
      <c r="T36">
        <f t="shared" ca="1" si="33"/>
        <v>3.0007887753796692E-5</v>
      </c>
      <c r="U36">
        <f t="shared" ca="1" si="34"/>
        <v>0</v>
      </c>
      <c r="V36">
        <f t="shared" ca="1" si="35"/>
        <v>0</v>
      </c>
      <c r="W36">
        <f t="shared" ca="1" si="36"/>
        <v>3.3526040225468129E-5</v>
      </c>
      <c r="X36">
        <f t="shared" ca="1" si="37"/>
        <v>0</v>
      </c>
      <c r="Y36">
        <f t="shared" ca="1" si="38"/>
        <v>0</v>
      </c>
      <c r="Z36">
        <f t="shared" ca="1" si="39"/>
        <v>1.0564699939069184E-5</v>
      </c>
      <c r="AA36">
        <f t="shared" ca="1" si="11"/>
        <v>17.392381937357673</v>
      </c>
      <c r="AB36">
        <f t="shared" ca="1" si="12"/>
        <v>0</v>
      </c>
      <c r="AC36">
        <f t="shared" ca="1" si="19"/>
        <v>0.11064619830213045</v>
      </c>
      <c r="AD36">
        <f t="shared" ca="1" si="13"/>
        <v>8.2067691077567992E-3</v>
      </c>
      <c r="AE36">
        <f t="shared" si="20"/>
        <v>0</v>
      </c>
      <c r="AG36">
        <f t="shared" ca="1" si="14"/>
        <v>0</v>
      </c>
      <c r="AH36">
        <f t="shared" ca="1" si="15"/>
        <v>-0.55940631682460662</v>
      </c>
      <c r="AI36">
        <f t="shared" si="16"/>
        <v>1</v>
      </c>
      <c r="AJ36">
        <v>0.25277813620050438</v>
      </c>
      <c r="AK36">
        <v>-0.89840568762156181</v>
      </c>
      <c r="AL36">
        <v>-0.58599539443093818</v>
      </c>
      <c r="AM36">
        <v>-1.5941441233735532</v>
      </c>
      <c r="AN36">
        <v>-0.55940631682460662</v>
      </c>
      <c r="AO36">
        <v>-0.91758465714519843</v>
      </c>
      <c r="AP36">
        <v>-0.21871983335586265</v>
      </c>
      <c r="AQ36">
        <v>-9.9881845017080195E-2</v>
      </c>
      <c r="AR36">
        <v>-1.0321309673599899</v>
      </c>
      <c r="AS36">
        <v>1.0461758392921183</v>
      </c>
      <c r="AT36">
        <v>-1.1442739378253464</v>
      </c>
      <c r="AV36">
        <v>0.43837611290251205</v>
      </c>
      <c r="AW36">
        <v>3.4251259855782049E-2</v>
      </c>
      <c r="AX36">
        <v>0.40535092800061134</v>
      </c>
      <c r="AY36">
        <v>8.2067691077567992E-3</v>
      </c>
    </row>
    <row r="37" spans="5:51" x14ac:dyDescent="0.55000000000000004">
      <c r="E37">
        <f t="shared" si="9"/>
        <v>0</v>
      </c>
      <c r="F37">
        <v>26</v>
      </c>
      <c r="G37" s="5">
        <f t="shared" ca="1" si="17"/>
        <v>0</v>
      </c>
      <c r="H37">
        <f t="shared" ca="1" si="21"/>
        <v>0</v>
      </c>
      <c r="I37">
        <f t="shared" ca="1" si="22"/>
        <v>1.5773206760079105E-2</v>
      </c>
      <c r="J37">
        <f t="shared" ca="1" si="23"/>
        <v>0</v>
      </c>
      <c r="K37">
        <f t="shared" ca="1" si="24"/>
        <v>0</v>
      </c>
      <c r="L37">
        <f t="shared" ca="1" si="25"/>
        <v>5.51159948173297E-4</v>
      </c>
      <c r="M37">
        <f t="shared" ca="1" si="26"/>
        <v>0</v>
      </c>
      <c r="N37">
        <f t="shared" ca="1" si="27"/>
        <v>0</v>
      </c>
      <c r="O37">
        <f t="shared" ca="1" si="28"/>
        <v>1.0169989851902823E-3</v>
      </c>
      <c r="P37">
        <f t="shared" ca="1" si="29"/>
        <v>0</v>
      </c>
      <c r="Q37">
        <f t="shared" ca="1" si="30"/>
        <v>0</v>
      </c>
      <c r="R37">
        <f t="shared" ca="1" si="31"/>
        <v>1.1750663956078474E-4</v>
      </c>
      <c r="S37">
        <f t="shared" ca="1" si="32"/>
        <v>0</v>
      </c>
      <c r="T37">
        <f t="shared" ca="1" si="33"/>
        <v>0</v>
      </c>
      <c r="U37">
        <f t="shared" ca="1" si="34"/>
        <v>2.1720166128651443E-5</v>
      </c>
      <c r="V37">
        <f t="shared" ca="1" si="35"/>
        <v>0</v>
      </c>
      <c r="W37">
        <f t="shared" ca="1" si="36"/>
        <v>0</v>
      </c>
      <c r="X37">
        <f t="shared" ca="1" si="37"/>
        <v>2.4377324576305449E-5</v>
      </c>
      <c r="Y37">
        <f t="shared" ca="1" si="38"/>
        <v>0</v>
      </c>
      <c r="Z37">
        <f t="shared" ca="1" si="39"/>
        <v>7.6938350278671178E-6</v>
      </c>
      <c r="AA37">
        <f t="shared" ca="1" si="11"/>
        <v>19.908545891319068</v>
      </c>
      <c r="AB37">
        <f t="shared" ca="1" si="12"/>
        <v>0</v>
      </c>
      <c r="AC37">
        <f t="shared" ca="1" si="19"/>
        <v>0.20331469181206016</v>
      </c>
      <c r="AD37">
        <f t="shared" ca="1" si="13"/>
        <v>7.6485104745877362E-3</v>
      </c>
      <c r="AE37">
        <f t="shared" si="20"/>
        <v>0</v>
      </c>
      <c r="AG37">
        <f t="shared" ca="1" si="14"/>
        <v>0</v>
      </c>
      <c r="AH37">
        <f t="shared" ca="1" si="15"/>
        <v>-1.5037994671729393</v>
      </c>
      <c r="AI37">
        <f t="shared" si="16"/>
        <v>2</v>
      </c>
      <c r="AJ37">
        <v>1.2615828381967731</v>
      </c>
      <c r="AK37">
        <v>0.18880427887779661</v>
      </c>
      <c r="AL37">
        <v>0.54098336477181874</v>
      </c>
      <c r="AM37">
        <v>4.388539309729822E-2</v>
      </c>
      <c r="AN37">
        <v>-1.5037994671729393</v>
      </c>
      <c r="AO37">
        <v>-0.93083372121327557</v>
      </c>
      <c r="AP37">
        <v>1.674679879215546</v>
      </c>
      <c r="AQ37">
        <v>0.46978584578027949</v>
      </c>
      <c r="AR37">
        <v>0.50094058678951114</v>
      </c>
      <c r="AS37">
        <v>-9.0967660071328282E-2</v>
      </c>
      <c r="AT37">
        <v>-1.4911211110302247</v>
      </c>
      <c r="AV37">
        <v>0.37267800051337474</v>
      </c>
      <c r="AW37">
        <v>3.2173508779381542E-2</v>
      </c>
      <c r="AX37">
        <v>0.34836664495164538</v>
      </c>
      <c r="AY37">
        <v>7.6485104745877362E-3</v>
      </c>
    </row>
    <row r="38" spans="5:51" x14ac:dyDescent="0.55000000000000004">
      <c r="E38">
        <f t="shared" si="9"/>
        <v>0</v>
      </c>
      <c r="F38">
        <v>27</v>
      </c>
      <c r="G38" s="5">
        <f t="shared" ca="1" si="17"/>
        <v>0.12297877315874882</v>
      </c>
      <c r="H38">
        <f t="shared" ca="1" si="21"/>
        <v>0</v>
      </c>
      <c r="I38">
        <f t="shared" ca="1" si="22"/>
        <v>0</v>
      </c>
      <c r="J38">
        <f t="shared" ca="1" si="23"/>
        <v>9.1104886285399683E-3</v>
      </c>
      <c r="K38">
        <f t="shared" ca="1" si="24"/>
        <v>0</v>
      </c>
      <c r="L38">
        <f t="shared" ca="1" si="25"/>
        <v>0</v>
      </c>
      <c r="M38">
        <f t="shared" ca="1" si="26"/>
        <v>3.7241347535154875E-4</v>
      </c>
      <c r="N38">
        <f t="shared" ca="1" si="27"/>
        <v>0</v>
      </c>
      <c r="O38">
        <f t="shared" ca="1" si="28"/>
        <v>0</v>
      </c>
      <c r="P38">
        <f t="shared" ca="1" si="29"/>
        <v>7.1901286731514092E-4</v>
      </c>
      <c r="Q38">
        <f t="shared" ca="1" si="30"/>
        <v>0</v>
      </c>
      <c r="R38">
        <f t="shared" ca="1" si="31"/>
        <v>0</v>
      </c>
      <c r="S38">
        <f t="shared" ca="1" si="32"/>
        <v>8.4562098561576064E-5</v>
      </c>
      <c r="T38">
        <f t="shared" ca="1" si="33"/>
        <v>0</v>
      </c>
      <c r="U38">
        <f t="shared" ca="1" si="34"/>
        <v>0</v>
      </c>
      <c r="V38">
        <f t="shared" ca="1" si="35"/>
        <v>1.5751670587636275E-5</v>
      </c>
      <c r="W38">
        <f t="shared" ca="1" si="36"/>
        <v>0</v>
      </c>
      <c r="X38">
        <f t="shared" ca="1" si="37"/>
        <v>0</v>
      </c>
      <c r="Y38">
        <f t="shared" ca="1" si="38"/>
        <v>1.7740835581693775E-5</v>
      </c>
      <c r="Z38">
        <f t="shared" ca="1" si="39"/>
        <v>5.6031025753155912E-6</v>
      </c>
      <c r="AA38">
        <f t="shared" ca="1" si="11"/>
        <v>24.052484494834765</v>
      </c>
      <c r="AB38">
        <f t="shared" ca="1" si="12"/>
        <v>0</v>
      </c>
      <c r="AC38">
        <f t="shared" ca="1" si="19"/>
        <v>5.2335854339120122E-2</v>
      </c>
      <c r="AD38">
        <f t="shared" ca="1" si="13"/>
        <v>1.6202936591071918E-2</v>
      </c>
      <c r="AE38">
        <f t="shared" si="20"/>
        <v>0</v>
      </c>
      <c r="AG38">
        <f t="shared" ca="1" si="14"/>
        <v>1.3038737251499368</v>
      </c>
      <c r="AH38">
        <f t="shared" ca="1" si="15"/>
        <v>0.33167452784255147</v>
      </c>
      <c r="AI38">
        <f t="shared" si="16"/>
        <v>0</v>
      </c>
      <c r="AJ38">
        <v>0.99054204838466831</v>
      </c>
      <c r="AK38">
        <v>2.2793756215833127</v>
      </c>
      <c r="AL38">
        <v>-1.689159034867771</v>
      </c>
      <c r="AM38">
        <v>1.082705693988828</v>
      </c>
      <c r="AN38">
        <v>0.33167452784255147</v>
      </c>
      <c r="AO38">
        <v>0.4263108621671563</v>
      </c>
      <c r="AP38">
        <v>-1.4602164810639806</v>
      </c>
      <c r="AQ38">
        <v>-0.89223931354354136</v>
      </c>
      <c r="AR38">
        <v>0.58526893553789705</v>
      </c>
      <c r="AS38">
        <v>-0.4135279141337378</v>
      </c>
      <c r="AT38">
        <v>0.69282577896956354</v>
      </c>
      <c r="AV38">
        <v>0.39922207341173543</v>
      </c>
      <c r="AW38">
        <v>7.0900008469110307E-2</v>
      </c>
      <c r="AX38">
        <v>0.38101425247671034</v>
      </c>
      <c r="AY38">
        <v>1.6202936591071918E-2</v>
      </c>
    </row>
    <row r="39" spans="5:51" x14ac:dyDescent="0.55000000000000004">
      <c r="E39">
        <f t="shared" si="9"/>
        <v>0</v>
      </c>
      <c r="F39">
        <v>28</v>
      </c>
      <c r="G39" s="5">
        <f t="shared" ca="1" si="17"/>
        <v>0</v>
      </c>
      <c r="H39">
        <f t="shared" ca="1" si="21"/>
        <v>3.8192814988253949E-2</v>
      </c>
      <c r="I39">
        <f t="shared" ca="1" si="22"/>
        <v>0</v>
      </c>
      <c r="J39">
        <f t="shared" ca="1" si="23"/>
        <v>0</v>
      </c>
      <c r="K39">
        <f t="shared" ca="1" si="24"/>
        <v>5.6995095195071423E-3</v>
      </c>
      <c r="L39">
        <f t="shared" ca="1" si="25"/>
        <v>0</v>
      </c>
      <c r="M39">
        <f t="shared" ca="1" si="26"/>
        <v>0</v>
      </c>
      <c r="N39">
        <f t="shared" ca="1" si="27"/>
        <v>2.568363460404266E-4</v>
      </c>
      <c r="O39">
        <f t="shared" ca="1" si="28"/>
        <v>0</v>
      </c>
      <c r="P39">
        <f t="shared" ca="1" si="29"/>
        <v>0</v>
      </c>
      <c r="Q39">
        <f t="shared" ca="1" si="30"/>
        <v>5.1225456571270223E-4</v>
      </c>
      <c r="R39">
        <f t="shared" ca="1" si="31"/>
        <v>0</v>
      </c>
      <c r="S39">
        <f t="shared" ca="1" si="32"/>
        <v>0</v>
      </c>
      <c r="T39">
        <f t="shared" ca="1" si="33"/>
        <v>6.1054040616457424E-5</v>
      </c>
      <c r="U39">
        <f t="shared" ca="1" si="34"/>
        <v>0</v>
      </c>
      <c r="V39">
        <f t="shared" ca="1" si="35"/>
        <v>0</v>
      </c>
      <c r="W39">
        <f t="shared" ca="1" si="36"/>
        <v>1.1440200149168425E-5</v>
      </c>
      <c r="X39">
        <f t="shared" ca="1" si="37"/>
        <v>0</v>
      </c>
      <c r="Y39">
        <f t="shared" ca="1" si="38"/>
        <v>0</v>
      </c>
      <c r="Z39">
        <f t="shared" ca="1" si="39"/>
        <v>1.7000426904371381E-5</v>
      </c>
      <c r="AA39">
        <f t="shared" ca="1" si="11"/>
        <v>27.844014548880057</v>
      </c>
      <c r="AB39">
        <f t="shared" ca="1" si="12"/>
        <v>0</v>
      </c>
      <c r="AC39">
        <f t="shared" ca="1" si="19"/>
        <v>0.12808566040724648</v>
      </c>
      <c r="AD39">
        <f t="shared" ca="1" si="13"/>
        <v>1.248259666167675E-2</v>
      </c>
      <c r="AE39">
        <f t="shared" si="20"/>
        <v>0</v>
      </c>
      <c r="AG39">
        <f t="shared" ca="1" si="14"/>
        <v>0</v>
      </c>
      <c r="AH39">
        <f t="shared" ca="1" si="15"/>
        <v>1.0962776286760345</v>
      </c>
      <c r="AI39">
        <f t="shared" si="16"/>
        <v>1</v>
      </c>
      <c r="AJ39">
        <v>1.0405074135633186</v>
      </c>
      <c r="AK39">
        <v>-0.34074105315085035</v>
      </c>
      <c r="AL39">
        <v>-0.1907528712763451</v>
      </c>
      <c r="AM39">
        <v>0.45514298108173534</v>
      </c>
      <c r="AN39">
        <v>1.0962776286760345</v>
      </c>
      <c r="AO39">
        <v>-0.43386307879700325</v>
      </c>
      <c r="AP39">
        <v>0.69701400207122788</v>
      </c>
      <c r="AQ39">
        <v>0.52994664656580426</v>
      </c>
      <c r="AR39">
        <v>0.18086780073645059</v>
      </c>
      <c r="AS39">
        <v>-0.6400955498975236</v>
      </c>
      <c r="AT39">
        <v>0.15549630916211754</v>
      </c>
      <c r="AV39">
        <v>0.49425751793518191</v>
      </c>
      <c r="AW39">
        <v>5.4614135469271484E-2</v>
      </c>
      <c r="AX39">
        <v>0.47968723951925474</v>
      </c>
      <c r="AY39">
        <v>1.248259666167675E-2</v>
      </c>
    </row>
    <row r="40" spans="5:51" x14ac:dyDescent="0.55000000000000004">
      <c r="E40">
        <f t="shared" si="9"/>
        <v>0</v>
      </c>
      <c r="F40">
        <v>29</v>
      </c>
      <c r="G40" s="5">
        <f t="shared" ca="1" si="17"/>
        <v>0</v>
      </c>
      <c r="H40">
        <f t="shared" ca="1" si="21"/>
        <v>0</v>
      </c>
      <c r="I40">
        <f t="shared" ca="1" si="22"/>
        <v>1.8805486369480626E-2</v>
      </c>
      <c r="J40">
        <f t="shared" ca="1" si="23"/>
        <v>0</v>
      </c>
      <c r="K40">
        <f t="shared" ca="1" si="24"/>
        <v>0</v>
      </c>
      <c r="L40">
        <f t="shared" ca="1" si="25"/>
        <v>3.7368216079074735E-3</v>
      </c>
      <c r="M40">
        <f t="shared" ca="1" si="26"/>
        <v>0</v>
      </c>
      <c r="N40">
        <f t="shared" ca="1" si="27"/>
        <v>0</v>
      </c>
      <c r="O40">
        <f t="shared" ca="1" si="28"/>
        <v>1.7969955417026197E-4</v>
      </c>
      <c r="P40">
        <f t="shared" ca="1" si="29"/>
        <v>0</v>
      </c>
      <c r="Q40">
        <f t="shared" ca="1" si="30"/>
        <v>0</v>
      </c>
      <c r="R40">
        <f t="shared" ca="1" si="31"/>
        <v>3.6704820508796487E-4</v>
      </c>
      <c r="S40">
        <f t="shared" ca="1" si="32"/>
        <v>0</v>
      </c>
      <c r="T40">
        <f t="shared" ca="1" si="33"/>
        <v>0</v>
      </c>
      <c r="U40">
        <f t="shared" ca="1" si="34"/>
        <v>4.4191844354226671E-5</v>
      </c>
      <c r="V40">
        <f t="shared" ca="1" si="35"/>
        <v>0</v>
      </c>
      <c r="W40">
        <f t="shared" ca="1" si="36"/>
        <v>0</v>
      </c>
      <c r="X40">
        <f t="shared" ca="1" si="37"/>
        <v>8.3183540429663924E-6</v>
      </c>
      <c r="Y40">
        <f t="shared" ca="1" si="38"/>
        <v>0</v>
      </c>
      <c r="Z40">
        <f t="shared" ca="1" si="39"/>
        <v>1.2380709415308888E-5</v>
      </c>
      <c r="AA40">
        <f t="shared" ca="1" si="11"/>
        <v>31.66353280908158</v>
      </c>
      <c r="AB40">
        <f t="shared" ca="1" si="12"/>
        <v>0</v>
      </c>
      <c r="AC40">
        <f t="shared" ca="1" si="19"/>
        <v>0.22397704589516448</v>
      </c>
      <c r="AD40">
        <f t="shared" ca="1" si="13"/>
        <v>1.1164021167602903E-2</v>
      </c>
      <c r="AE40">
        <f t="shared" si="20"/>
        <v>0</v>
      </c>
      <c r="AG40">
        <f t="shared" ca="1" si="14"/>
        <v>0</v>
      </c>
      <c r="AH40">
        <f t="shared" ca="1" si="15"/>
        <v>-0.26535644792602398</v>
      </c>
      <c r="AI40">
        <f t="shared" si="16"/>
        <v>2</v>
      </c>
      <c r="AJ40">
        <v>0.785114480095217</v>
      </c>
      <c r="AK40">
        <v>-0.6489460702141514</v>
      </c>
      <c r="AL40">
        <v>0.70483793024322949</v>
      </c>
      <c r="AM40">
        <v>0.93532662504003383</v>
      </c>
      <c r="AN40">
        <v>-0.26535644792602398</v>
      </c>
      <c r="AO40">
        <v>-0.11242150321777444</v>
      </c>
      <c r="AP40">
        <v>-0.67802375269820914</v>
      </c>
      <c r="AQ40">
        <v>0.23811480787117034</v>
      </c>
      <c r="AR40">
        <v>1.5729665392427705</v>
      </c>
      <c r="AS40">
        <v>0.15348291526606772</v>
      </c>
      <c r="AT40">
        <v>0.75090156315127388</v>
      </c>
      <c r="AV40">
        <v>0.45267000145186082</v>
      </c>
      <c r="AW40">
        <v>4.9066977061204206E-2</v>
      </c>
      <c r="AX40">
        <v>0.44145700941040045</v>
      </c>
      <c r="AY40">
        <v>1.1164021167602903E-2</v>
      </c>
    </row>
    <row r="41" spans="5:51" x14ac:dyDescent="0.55000000000000004">
      <c r="E41">
        <f t="shared" si="9"/>
        <v>0</v>
      </c>
      <c r="F41">
        <v>30</v>
      </c>
      <c r="G41" s="5">
        <f t="shared" ca="1" si="17"/>
        <v>0.57228747730459661</v>
      </c>
      <c r="H41">
        <f t="shared" ca="1" si="21"/>
        <v>0</v>
      </c>
      <c r="I41">
        <f t="shared" ca="1" si="22"/>
        <v>0</v>
      </c>
      <c r="J41">
        <f t="shared" ca="1" si="23"/>
        <v>1.0861911108458544E-2</v>
      </c>
      <c r="K41">
        <f t="shared" ca="1" si="24"/>
        <v>0</v>
      </c>
      <c r="L41">
        <f t="shared" ca="1" si="25"/>
        <v>0</v>
      </c>
      <c r="M41">
        <f t="shared" ca="1" si="26"/>
        <v>2.5249344158295426E-3</v>
      </c>
      <c r="N41">
        <f t="shared" ca="1" si="27"/>
        <v>0</v>
      </c>
      <c r="O41">
        <f t="shared" ca="1" si="28"/>
        <v>0</v>
      </c>
      <c r="P41">
        <f t="shared" ca="1" si="29"/>
        <v>1.2704662795217817E-4</v>
      </c>
      <c r="Q41">
        <f t="shared" ca="1" si="30"/>
        <v>0</v>
      </c>
      <c r="R41">
        <f t="shared" ca="1" si="31"/>
        <v>0</v>
      </c>
      <c r="S41">
        <f t="shared" ca="1" si="32"/>
        <v>2.6414138478908934E-4</v>
      </c>
      <c r="T41">
        <f t="shared" ca="1" si="33"/>
        <v>0</v>
      </c>
      <c r="U41">
        <f t="shared" ca="1" si="34"/>
        <v>0</v>
      </c>
      <c r="V41">
        <f t="shared" ca="1" si="35"/>
        <v>3.2048344879353437E-5</v>
      </c>
      <c r="W41">
        <f t="shared" ca="1" si="36"/>
        <v>0</v>
      </c>
      <c r="X41">
        <f t="shared" ca="1" si="37"/>
        <v>0</v>
      </c>
      <c r="Y41">
        <f t="shared" ca="1" si="38"/>
        <v>6.0537632390564155E-6</v>
      </c>
      <c r="Z41">
        <f t="shared" ca="1" si="39"/>
        <v>9.0163597942887072E-6</v>
      </c>
      <c r="AA41">
        <f t="shared" ca="1" si="11"/>
        <v>39.376944094729943</v>
      </c>
      <c r="AB41">
        <f t="shared" ca="1" si="12"/>
        <v>0</v>
      </c>
      <c r="AC41">
        <f t="shared" ca="1" si="19"/>
        <v>2.5075640904384359E-2</v>
      </c>
      <c r="AD41">
        <f t="shared" ca="1" si="13"/>
        <v>5.3062803226374099E-2</v>
      </c>
      <c r="AE41">
        <f t="shared" si="20"/>
        <v>0</v>
      </c>
      <c r="AG41">
        <f t="shared" ca="1" si="14"/>
        <v>3.9920960537362684</v>
      </c>
      <c r="AH41">
        <f t="shared" ca="1" si="15"/>
        <v>1.7303955246461555</v>
      </c>
      <c r="AI41">
        <f t="shared" si="16"/>
        <v>0</v>
      </c>
      <c r="AJ41">
        <v>-1.194125616166275</v>
      </c>
      <c r="AK41">
        <v>-0.66365259954181965</v>
      </c>
      <c r="AL41">
        <v>2.1340565581340343</v>
      </c>
      <c r="AM41">
        <v>-0.78646962720085867</v>
      </c>
      <c r="AN41">
        <v>1.7303955246461555</v>
      </c>
      <c r="AO41">
        <v>0.82059386841137893</v>
      </c>
      <c r="AP41">
        <v>-0.11018983059329912</v>
      </c>
      <c r="AQ41">
        <v>-0.29439547688525636</v>
      </c>
      <c r="AR41">
        <v>-1.3596036296803504</v>
      </c>
      <c r="AS41">
        <v>-0.44616740524361376</v>
      </c>
      <c r="AT41">
        <v>0.32690991247363854</v>
      </c>
      <c r="AV41">
        <v>0.69155476126914939</v>
      </c>
      <c r="AW41">
        <v>0.21464551354363554</v>
      </c>
      <c r="AX41">
        <v>0.68055287573714662</v>
      </c>
      <c r="AY41">
        <v>5.3062803226374099E-2</v>
      </c>
    </row>
    <row r="42" spans="5:51" x14ac:dyDescent="0.55000000000000004">
      <c r="E42">
        <f t="shared" si="9"/>
        <v>0</v>
      </c>
      <c r="F42">
        <v>31</v>
      </c>
      <c r="G42" s="5">
        <f t="shared" ca="1" si="17"/>
        <v>0</v>
      </c>
      <c r="H42">
        <f t="shared" ca="1" si="21"/>
        <v>0.17773205228331793</v>
      </c>
      <c r="I42">
        <f t="shared" ca="1" si="22"/>
        <v>0</v>
      </c>
      <c r="J42">
        <f t="shared" ca="1" si="23"/>
        <v>0</v>
      </c>
      <c r="K42">
        <f t="shared" ca="1" si="24"/>
        <v>6.7951970840252349E-3</v>
      </c>
      <c r="L42">
        <f t="shared" ca="1" si="25"/>
        <v>0</v>
      </c>
      <c r="M42">
        <f t="shared" ca="1" si="26"/>
        <v>0</v>
      </c>
      <c r="N42">
        <f t="shared" ca="1" si="27"/>
        <v>1.7413304627100731E-3</v>
      </c>
      <c r="O42">
        <f t="shared" ca="1" si="28"/>
        <v>0</v>
      </c>
      <c r="P42">
        <f t="shared" ca="1" si="29"/>
        <v>0</v>
      </c>
      <c r="Q42">
        <f t="shared" ca="1" si="30"/>
        <v>9.0513283120956779E-5</v>
      </c>
      <c r="R42">
        <f t="shared" ca="1" si="31"/>
        <v>0</v>
      </c>
      <c r="S42">
        <f t="shared" ca="1" si="32"/>
        <v>0</v>
      </c>
      <c r="T42">
        <f t="shared" ca="1" si="33"/>
        <v>1.9071072158476714E-4</v>
      </c>
      <c r="U42">
        <f t="shared" ca="1" si="34"/>
        <v>0</v>
      </c>
      <c r="V42">
        <f t="shared" ca="1" si="35"/>
        <v>0</v>
      </c>
      <c r="W42">
        <f t="shared" ca="1" si="36"/>
        <v>2.3276228247000116E-5</v>
      </c>
      <c r="X42">
        <f t="shared" ca="1" si="37"/>
        <v>0</v>
      </c>
      <c r="Y42">
        <f t="shared" ca="1" si="38"/>
        <v>0</v>
      </c>
      <c r="Z42">
        <f t="shared" ca="1" si="39"/>
        <v>1.0974948757364652E-5</v>
      </c>
      <c r="AA42">
        <f t="shared" ca="1" si="11"/>
        <v>53.875208320971836</v>
      </c>
      <c r="AB42">
        <f t="shared" ca="1" si="12"/>
        <v>0</v>
      </c>
      <c r="AC42">
        <f t="shared" ca="1" si="19"/>
        <v>8.4700888282646936E-2</v>
      </c>
      <c r="AD42">
        <f t="shared" ca="1" si="13"/>
        <v>4.0016060860272352E-2</v>
      </c>
      <c r="AE42">
        <f t="shared" si="20"/>
        <v>0</v>
      </c>
      <c r="AG42">
        <f t="shared" ca="1" si="14"/>
        <v>0</v>
      </c>
      <c r="AH42">
        <f t="shared" ca="1" si="15"/>
        <v>1.4531451597576961</v>
      </c>
      <c r="AI42">
        <f t="shared" si="16"/>
        <v>1</v>
      </c>
      <c r="AJ42">
        <v>-1.1945940059376881</v>
      </c>
      <c r="AK42">
        <v>1.6396552382502705</v>
      </c>
      <c r="AL42">
        <v>1.6121157386805862</v>
      </c>
      <c r="AM42">
        <v>0.48702531785238534</v>
      </c>
      <c r="AN42">
        <v>1.4531451597576961</v>
      </c>
      <c r="AO42">
        <v>-0.36802930480916984</v>
      </c>
      <c r="AP42">
        <v>5.2310724640847184E-2</v>
      </c>
      <c r="AQ42">
        <v>-9.3272092271945439E-2</v>
      </c>
      <c r="AR42">
        <v>-0.13122644304530695</v>
      </c>
      <c r="AS42">
        <v>-0.80600557339494117</v>
      </c>
      <c r="AT42">
        <v>0.92178652266738936</v>
      </c>
      <c r="AV42">
        <v>0.80373013215506117</v>
      </c>
      <c r="AW42">
        <v>0.16206510596074017</v>
      </c>
      <c r="AX42">
        <v>0.79489384584726341</v>
      </c>
      <c r="AY42">
        <v>4.0016060860272352E-2</v>
      </c>
    </row>
    <row r="43" spans="5:51" x14ac:dyDescent="0.55000000000000004">
      <c r="E43">
        <f t="shared" si="9"/>
        <v>0</v>
      </c>
      <c r="F43">
        <v>32</v>
      </c>
      <c r="G43" s="5">
        <f t="shared" ca="1" si="17"/>
        <v>0</v>
      </c>
      <c r="H43">
        <f t="shared" ca="1" si="21"/>
        <v>0</v>
      </c>
      <c r="I43">
        <f t="shared" ca="1" si="22"/>
        <v>8.7512211070633991E-2</v>
      </c>
      <c r="J43">
        <f t="shared" ca="1" si="23"/>
        <v>0</v>
      </c>
      <c r="K43">
        <f t="shared" ca="1" si="24"/>
        <v>0</v>
      </c>
      <c r="L43">
        <f t="shared" ca="1" si="25"/>
        <v>4.4551972773564435E-3</v>
      </c>
      <c r="M43">
        <f t="shared" ca="1" si="26"/>
        <v>0</v>
      </c>
      <c r="N43">
        <f t="shared" ca="1" si="27"/>
        <v>0</v>
      </c>
      <c r="O43">
        <f t="shared" ca="1" si="28"/>
        <v>1.2183490095394925E-3</v>
      </c>
      <c r="P43">
        <f t="shared" ca="1" si="29"/>
        <v>0</v>
      </c>
      <c r="Q43">
        <f t="shared" ca="1" si="30"/>
        <v>0</v>
      </c>
      <c r="R43">
        <f t="shared" ca="1" si="31"/>
        <v>6.4855914090180964E-5</v>
      </c>
      <c r="S43">
        <f t="shared" ca="1" si="32"/>
        <v>0</v>
      </c>
      <c r="T43">
        <f t="shared" ca="1" si="33"/>
        <v>0</v>
      </c>
      <c r="U43">
        <f t="shared" ca="1" si="34"/>
        <v>1.3803932450433943E-4</v>
      </c>
      <c r="V43">
        <f t="shared" ca="1" si="35"/>
        <v>0</v>
      </c>
      <c r="W43">
        <f t="shared" ca="1" si="36"/>
        <v>0</v>
      </c>
      <c r="X43">
        <f t="shared" ca="1" si="37"/>
        <v>1.6924520971559745E-5</v>
      </c>
      <c r="Y43">
        <f t="shared" ca="1" si="38"/>
        <v>0</v>
      </c>
      <c r="Z43">
        <f t="shared" ca="1" si="39"/>
        <v>7.9926023138806243E-6</v>
      </c>
      <c r="AA43">
        <f t="shared" ca="1" si="11"/>
        <v>78.607203305957157</v>
      </c>
      <c r="AB43">
        <f t="shared" ca="1" si="12"/>
        <v>0</v>
      </c>
      <c r="AC43">
        <f t="shared" ca="1" si="19"/>
        <v>0.17453221665205138</v>
      </c>
      <c r="AD43">
        <f t="shared" ca="1" si="13"/>
        <v>3.8597840738175702E-2</v>
      </c>
      <c r="AE43">
        <f t="shared" si="20"/>
        <v>0</v>
      </c>
      <c r="AG43">
        <f t="shared" ca="1" si="14"/>
        <v>0</v>
      </c>
      <c r="AH43">
        <f t="shared" ca="1" si="15"/>
        <v>0.34398567549942527</v>
      </c>
      <c r="AI43">
        <f t="shared" si="16"/>
        <v>2</v>
      </c>
      <c r="AJ43">
        <v>-0.11473048289190046</v>
      </c>
      <c r="AK43">
        <v>0.35993707570014521</v>
      </c>
      <c r="AL43">
        <v>0.45675506044062786</v>
      </c>
      <c r="AM43">
        <v>-0.72180796450993512</v>
      </c>
      <c r="AN43">
        <v>0.34398567549942527</v>
      </c>
      <c r="AO43">
        <v>-3.8066900742705911E-2</v>
      </c>
      <c r="AP43">
        <v>-0.11912106856470928</v>
      </c>
      <c r="AQ43">
        <v>7.6875039667356759E-3</v>
      </c>
      <c r="AR43">
        <v>-9.4040615294943564E-2</v>
      </c>
      <c r="AS43">
        <v>0.97344582172809169</v>
      </c>
      <c r="AT43">
        <v>0.56927319747046567</v>
      </c>
      <c r="AV43">
        <v>0.77988559902030419</v>
      </c>
      <c r="AW43">
        <v>0.15552969550715287</v>
      </c>
      <c r="AX43">
        <v>0.77356702355051132</v>
      </c>
      <c r="AY43">
        <v>3.8597840738175702E-2</v>
      </c>
    </row>
    <row r="44" spans="5:51" x14ac:dyDescent="0.55000000000000004">
      <c r="E44">
        <f t="shared" ref="E44:E75" si="40">Cullrate</f>
        <v>0</v>
      </c>
      <c r="F44">
        <v>33</v>
      </c>
      <c r="G44" s="5">
        <f t="shared" ca="1" si="17"/>
        <v>7.9560534084451309E-2</v>
      </c>
      <c r="H44">
        <f t="shared" ca="1" si="21"/>
        <v>0</v>
      </c>
      <c r="I44">
        <f t="shared" ca="1" si="22"/>
        <v>0</v>
      </c>
      <c r="J44">
        <f t="shared" ca="1" si="23"/>
        <v>5.0546411769308609E-2</v>
      </c>
      <c r="K44">
        <f t="shared" ca="1" si="24"/>
        <v>0</v>
      </c>
      <c r="L44">
        <f t="shared" ca="1" si="25"/>
        <v>0</v>
      </c>
      <c r="M44">
        <f t="shared" ca="1" si="26"/>
        <v>3.0103339455924854E-3</v>
      </c>
      <c r="N44">
        <f t="shared" ca="1" si="27"/>
        <v>0</v>
      </c>
      <c r="O44">
        <f t="shared" ca="1" si="28"/>
        <v>0</v>
      </c>
      <c r="P44">
        <f t="shared" ca="1" si="29"/>
        <v>8.6136626240157922E-4</v>
      </c>
      <c r="Q44">
        <f t="shared" ca="1" si="30"/>
        <v>0</v>
      </c>
      <c r="R44">
        <f t="shared" ca="1" si="31"/>
        <v>0</v>
      </c>
      <c r="S44">
        <f t="shared" ca="1" si="32"/>
        <v>4.6672700539257649E-5</v>
      </c>
      <c r="T44">
        <f t="shared" ca="1" si="33"/>
        <v>0</v>
      </c>
      <c r="U44">
        <f t="shared" ca="1" si="34"/>
        <v>0</v>
      </c>
      <c r="V44">
        <f t="shared" ca="1" si="35"/>
        <v>1.0010742803960236E-4</v>
      </c>
      <c r="W44">
        <f t="shared" ca="1" si="36"/>
        <v>0</v>
      </c>
      <c r="X44">
        <f t="shared" ca="1" si="37"/>
        <v>0</v>
      </c>
      <c r="Y44">
        <f t="shared" ca="1" si="38"/>
        <v>1.2316985111123106E-5</v>
      </c>
      <c r="Z44">
        <f t="shared" ca="1" si="39"/>
        <v>5.8206824614996595E-6</v>
      </c>
      <c r="AA44">
        <f t="shared" ref="AA44:AA75" ca="1" si="41">SUMPRODUCT(G44:Z44,mwt)*fec</f>
        <v>104.79453462156442</v>
      </c>
      <c r="AB44">
        <f t="shared" ref="AB44:AB75" ca="1" si="42">E44*SUMPRODUCT(G44:Z44,wt,vul)</f>
        <v>0</v>
      </c>
      <c r="AC44">
        <f t="shared" ref="AC44:AC75" ca="1" si="43">SUMPRODUCT(G44:Z44,vul,wt)/SUMPRODUCT(G44:Z44,vul)</f>
        <v>0.16426703987881275</v>
      </c>
      <c r="AD44">
        <f t="shared" ref="AD44:AD75" ca="1" si="44">SUMPRODUCT(G44:Z44,mat)</f>
        <v>4.144548444586358E-2</v>
      </c>
      <c r="AE44">
        <f t="shared" si="20"/>
        <v>0</v>
      </c>
      <c r="AG44">
        <f t="shared" ref="AG44:AG75" ca="1" si="45">EXP(AH44*sdr)*IF(AI44=0,1,0)</f>
        <v>0.26314765018822028</v>
      </c>
      <c r="AH44">
        <f t="shared" ref="AH44:AH75" ca="1" si="46">OFFSET(AI44,0,normseq)</f>
        <v>-1.668799995968584</v>
      </c>
      <c r="AI44">
        <f t="shared" ref="AI44:AI75" si="47">MOD(F44,yrbetween)</f>
        <v>0</v>
      </c>
      <c r="AJ44">
        <v>1.5316300050471909</v>
      </c>
      <c r="AK44">
        <v>-0.43176214603590779</v>
      </c>
      <c r="AL44">
        <v>-0.13083990779705346</v>
      </c>
      <c r="AM44">
        <v>-9.2579739430220798E-2</v>
      </c>
      <c r="AN44">
        <v>-1.668799995968584</v>
      </c>
      <c r="AO44">
        <v>0.74877334554912522</v>
      </c>
      <c r="AP44">
        <v>0.13655153452418745</v>
      </c>
      <c r="AQ44">
        <v>0.40014924707065802</v>
      </c>
      <c r="AR44">
        <v>0.15890350368863437</v>
      </c>
      <c r="AS44">
        <v>-1.4936858860892244</v>
      </c>
      <c r="AT44">
        <v>0.80325662565883249</v>
      </c>
      <c r="AV44">
        <v>0.69915542055909763</v>
      </c>
      <c r="AW44">
        <v>0.15800324522602388</v>
      </c>
      <c r="AX44">
        <v>0.6944033659635841</v>
      </c>
      <c r="AY44">
        <v>4.144548444586358E-2</v>
      </c>
    </row>
    <row r="45" spans="5:51" x14ac:dyDescent="0.55000000000000004">
      <c r="E45">
        <f t="shared" si="40"/>
        <v>0</v>
      </c>
      <c r="F45">
        <v>34</v>
      </c>
      <c r="G45" s="5">
        <f t="shared" ref="G45:G76" ca="1" si="48">reca*AA44/(1+recb*AA44)*Rmult</f>
        <v>0</v>
      </c>
      <c r="H45">
        <f t="shared" ca="1" si="21"/>
        <v>2.4708660532266415E-2</v>
      </c>
      <c r="I45">
        <f t="shared" ca="1" si="22"/>
        <v>0</v>
      </c>
      <c r="J45">
        <f t="shared" ca="1" si="23"/>
        <v>0</v>
      </c>
      <c r="K45">
        <f t="shared" ca="1" si="24"/>
        <v>3.1621767701198601E-2</v>
      </c>
      <c r="L45">
        <f t="shared" ca="1" si="25"/>
        <v>0</v>
      </c>
      <c r="M45">
        <f t="shared" ca="1" si="26"/>
        <v>0</v>
      </c>
      <c r="N45">
        <f t="shared" ca="1" si="27"/>
        <v>2.0760880637243004E-3</v>
      </c>
      <c r="O45">
        <f t="shared" ca="1" si="28"/>
        <v>0</v>
      </c>
      <c r="P45">
        <f t="shared" ca="1" si="29"/>
        <v>0</v>
      </c>
      <c r="Q45">
        <f t="shared" ca="1" si="30"/>
        <v>6.1367302411947098E-4</v>
      </c>
      <c r="R45">
        <f t="shared" ca="1" si="31"/>
        <v>0</v>
      </c>
      <c r="S45">
        <f t="shared" ca="1" si="32"/>
        <v>0</v>
      </c>
      <c r="T45">
        <f t="shared" ca="1" si="33"/>
        <v>3.3697803186951579E-5</v>
      </c>
      <c r="U45">
        <f t="shared" ca="1" si="34"/>
        <v>0</v>
      </c>
      <c r="V45">
        <f t="shared" ca="1" si="35"/>
        <v>0</v>
      </c>
      <c r="W45">
        <f t="shared" ca="1" si="36"/>
        <v>7.2706511148757115E-5</v>
      </c>
      <c r="X45">
        <f t="shared" ca="1" si="37"/>
        <v>0</v>
      </c>
      <c r="Y45">
        <f t="shared" ca="1" si="38"/>
        <v>0</v>
      </c>
      <c r="Z45">
        <f t="shared" ca="1" si="39"/>
        <v>1.3208914867330311E-5</v>
      </c>
      <c r="AA45">
        <f t="shared" ca="1" si="41"/>
        <v>116.0878553254648</v>
      </c>
      <c r="AB45">
        <f t="shared" ca="1" si="42"/>
        <v>0</v>
      </c>
      <c r="AC45">
        <f t="shared" ca="1" si="43"/>
        <v>0.27611639386389891</v>
      </c>
      <c r="AD45">
        <f t="shared" ca="1" si="44"/>
        <v>3.314686470756209E-2</v>
      </c>
      <c r="AE45">
        <f t="shared" si="20"/>
        <v>0</v>
      </c>
      <c r="AG45">
        <f t="shared" ca="1" si="45"/>
        <v>0</v>
      </c>
      <c r="AH45">
        <f t="shared" ca="1" si="46"/>
        <v>0.67014980231761001</v>
      </c>
      <c r="AI45">
        <f t="shared" si="47"/>
        <v>1</v>
      </c>
      <c r="AJ45">
        <v>1.7833690435509197</v>
      </c>
      <c r="AK45">
        <v>0.43277054828649852</v>
      </c>
      <c r="AL45">
        <v>-0.98642658485914581</v>
      </c>
      <c r="AM45">
        <v>-2.1065352484583855</v>
      </c>
      <c r="AN45">
        <v>0.67014980231761001</v>
      </c>
      <c r="AO45">
        <v>-0.79231881500163581</v>
      </c>
      <c r="AP45">
        <v>0.48272340791299939</v>
      </c>
      <c r="AQ45">
        <v>0.35488142202666495</v>
      </c>
      <c r="AR45">
        <v>-0.62235585573944263</v>
      </c>
      <c r="AS45">
        <v>0.38461621443275362</v>
      </c>
      <c r="AT45">
        <v>-2.7624264475889504</v>
      </c>
      <c r="AV45">
        <v>0.72662934060549178</v>
      </c>
      <c r="AW45">
        <v>0.12662179260414061</v>
      </c>
      <c r="AX45">
        <v>0.72675848269363152</v>
      </c>
      <c r="AY45">
        <v>3.314686470756209E-2</v>
      </c>
    </row>
    <row r="46" spans="5:51" x14ac:dyDescent="0.55000000000000004">
      <c r="E46">
        <f t="shared" si="40"/>
        <v>0</v>
      </c>
      <c r="F46">
        <v>35</v>
      </c>
      <c r="G46" s="5">
        <f t="shared" ca="1" si="48"/>
        <v>0</v>
      </c>
      <c r="H46">
        <f t="shared" ca="1" si="21"/>
        <v>0</v>
      </c>
      <c r="I46">
        <f t="shared" ca="1" si="22"/>
        <v>1.2166120224198291E-2</v>
      </c>
      <c r="J46">
        <f t="shared" ca="1" si="23"/>
        <v>0</v>
      </c>
      <c r="K46">
        <f t="shared" ca="1" si="24"/>
        <v>0</v>
      </c>
      <c r="L46">
        <f t="shared" ca="1" si="25"/>
        <v>2.0732469069774925E-2</v>
      </c>
      <c r="M46">
        <f t="shared" ca="1" si="26"/>
        <v>0</v>
      </c>
      <c r="N46">
        <f t="shared" ca="1" si="27"/>
        <v>0</v>
      </c>
      <c r="O46">
        <f t="shared" ca="1" si="28"/>
        <v>1.4525673847218526E-3</v>
      </c>
      <c r="P46">
        <f t="shared" ca="1" si="29"/>
        <v>0</v>
      </c>
      <c r="Q46">
        <f t="shared" ca="1" si="30"/>
        <v>0</v>
      </c>
      <c r="R46">
        <f t="shared" ca="1" si="31"/>
        <v>4.3971805639363539E-4</v>
      </c>
      <c r="S46">
        <f t="shared" ca="1" si="32"/>
        <v>0</v>
      </c>
      <c r="T46">
        <f t="shared" ca="1" si="33"/>
        <v>0</v>
      </c>
      <c r="U46">
        <f t="shared" ca="1" si="34"/>
        <v>2.4390983110718388E-5</v>
      </c>
      <c r="V46">
        <f t="shared" ca="1" si="35"/>
        <v>0</v>
      </c>
      <c r="W46">
        <f t="shared" ca="1" si="36"/>
        <v>0</v>
      </c>
      <c r="X46">
        <f t="shared" ca="1" si="37"/>
        <v>5.2866076911093805E-5</v>
      </c>
      <c r="Y46">
        <f t="shared" ca="1" si="38"/>
        <v>0</v>
      </c>
      <c r="Z46">
        <f t="shared" ca="1" si="39"/>
        <v>9.6195076502413836E-6</v>
      </c>
      <c r="AA46">
        <f t="shared" ca="1" si="41"/>
        <v>111.54158047668673</v>
      </c>
      <c r="AB46">
        <f t="shared" ca="1" si="42"/>
        <v>0</v>
      </c>
      <c r="AC46">
        <f t="shared" ca="1" si="43"/>
        <v>0.38241155745640293</v>
      </c>
      <c r="AD46">
        <f t="shared" ca="1" si="44"/>
        <v>2.5726106999492342E-2</v>
      </c>
      <c r="AE46">
        <f t="shared" si="20"/>
        <v>0</v>
      </c>
      <c r="AG46">
        <f t="shared" ca="1" si="45"/>
        <v>0</v>
      </c>
      <c r="AH46">
        <f t="shared" ca="1" si="46"/>
        <v>0.15719933799118735</v>
      </c>
      <c r="AI46">
        <f t="shared" si="47"/>
        <v>2</v>
      </c>
      <c r="AJ46">
        <v>-1.5143086784519255</v>
      </c>
      <c r="AK46">
        <v>-1.9492017599986866</v>
      </c>
      <c r="AL46">
        <v>-0.12914370017824695</v>
      </c>
      <c r="AM46">
        <v>2.4334804038517177</v>
      </c>
      <c r="AN46">
        <v>0.15719933799118735</v>
      </c>
      <c r="AO46">
        <v>0.94436927611241117</v>
      </c>
      <c r="AP46">
        <v>1.1210272532480303</v>
      </c>
      <c r="AQ46">
        <v>-0.12174155017419253</v>
      </c>
      <c r="AR46">
        <v>-0.16541434888495132</v>
      </c>
      <c r="AS46">
        <v>-0.70542682806262746</v>
      </c>
      <c r="AT46">
        <v>-0.77453933045035228</v>
      </c>
      <c r="AV46">
        <v>0.6596742013202227</v>
      </c>
      <c r="AW46">
        <v>9.6720617152162139E-2</v>
      </c>
      <c r="AX46">
        <v>0.6628481802624856</v>
      </c>
      <c r="AY46">
        <v>2.5726106999492342E-2</v>
      </c>
    </row>
    <row r="47" spans="5:51" x14ac:dyDescent="0.55000000000000004">
      <c r="E47">
        <f t="shared" si="40"/>
        <v>0</v>
      </c>
      <c r="F47">
        <v>36</v>
      </c>
      <c r="G47" s="5">
        <f t="shared" ca="1" si="48"/>
        <v>0.18867541877914082</v>
      </c>
      <c r="H47">
        <f t="shared" ca="1" si="21"/>
        <v>0</v>
      </c>
      <c r="I47">
        <f t="shared" ca="1" si="22"/>
        <v>0</v>
      </c>
      <c r="J47">
        <f t="shared" ca="1" si="23"/>
        <v>7.0270618804373543E-3</v>
      </c>
      <c r="K47">
        <f t="shared" ca="1" si="24"/>
        <v>0</v>
      </c>
      <c r="L47">
        <f t="shared" ca="1" si="25"/>
        <v>0</v>
      </c>
      <c r="M47">
        <f t="shared" ca="1" si="26"/>
        <v>1.400872992401418E-2</v>
      </c>
      <c r="N47">
        <f t="shared" ca="1" si="27"/>
        <v>0</v>
      </c>
      <c r="O47">
        <f t="shared" ca="1" si="28"/>
        <v>0</v>
      </c>
      <c r="P47">
        <f t="shared" ca="1" si="29"/>
        <v>1.0269574065129503E-3</v>
      </c>
      <c r="Q47">
        <f t="shared" ca="1" si="30"/>
        <v>0</v>
      </c>
      <c r="R47">
        <f t="shared" ca="1" si="31"/>
        <v>0</v>
      </c>
      <c r="S47">
        <f t="shared" ca="1" si="32"/>
        <v>3.1643728186804885E-4</v>
      </c>
      <c r="T47">
        <f t="shared" ca="1" si="33"/>
        <v>0</v>
      </c>
      <c r="U47">
        <f t="shared" ca="1" si="34"/>
        <v>0</v>
      </c>
      <c r="V47">
        <f t="shared" ca="1" si="35"/>
        <v>1.7688572407456538E-5</v>
      </c>
      <c r="W47">
        <f t="shared" ca="1" si="36"/>
        <v>0</v>
      </c>
      <c r="X47">
        <f t="shared" ca="1" si="37"/>
        <v>0</v>
      </c>
      <c r="Y47">
        <f t="shared" ca="1" si="38"/>
        <v>3.8473802791324854E-5</v>
      </c>
      <c r="Z47">
        <f t="shared" ca="1" si="39"/>
        <v>7.005490485968662E-6</v>
      </c>
      <c r="AA47">
        <f t="shared" ca="1" si="41"/>
        <v>100.64509861678084</v>
      </c>
      <c r="AB47">
        <f t="shared" ca="1" si="42"/>
        <v>0</v>
      </c>
      <c r="AC47">
        <f t="shared" ca="1" si="43"/>
        <v>0.1007604460161817</v>
      </c>
      <c r="AD47">
        <f t="shared" ca="1" si="44"/>
        <v>3.3689734067847088E-2</v>
      </c>
      <c r="AE47">
        <f t="shared" si="20"/>
        <v>0</v>
      </c>
      <c r="AG47">
        <f t="shared" ca="1" si="45"/>
        <v>0.48621174328442818</v>
      </c>
      <c r="AH47">
        <f t="shared" ca="1" si="46"/>
        <v>-0.90138883024337701</v>
      </c>
      <c r="AI47">
        <f t="shared" si="47"/>
        <v>0</v>
      </c>
      <c r="AJ47">
        <v>1.3945509635959752</v>
      </c>
      <c r="AK47">
        <v>0.28521981221274473</v>
      </c>
      <c r="AL47">
        <v>-0.30423507269006222</v>
      </c>
      <c r="AM47">
        <v>1.4300076145445928</v>
      </c>
      <c r="AN47">
        <v>-0.90138883024337701</v>
      </c>
      <c r="AO47">
        <v>1.519870238553267</v>
      </c>
      <c r="AP47">
        <v>2.0745756046380848</v>
      </c>
      <c r="AQ47">
        <v>0.66661186792771332</v>
      </c>
      <c r="AR47">
        <v>0.9250675248040352</v>
      </c>
      <c r="AS47">
        <v>0.61042328525218181</v>
      </c>
      <c r="AT47">
        <v>-0.39171027310658246</v>
      </c>
      <c r="AV47">
        <v>0.55792603184607892</v>
      </c>
      <c r="AW47">
        <v>0.1032372078501604</v>
      </c>
      <c r="AX47">
        <v>0.56246009378286754</v>
      </c>
      <c r="AY47">
        <v>3.3689734067847088E-2</v>
      </c>
    </row>
    <row r="48" spans="5:51" x14ac:dyDescent="0.55000000000000004">
      <c r="E48">
        <f t="shared" si="40"/>
        <v>0</v>
      </c>
      <c r="F48">
        <v>37</v>
      </c>
      <c r="G48" s="5">
        <f t="shared" ca="1" si="48"/>
        <v>0</v>
      </c>
      <c r="H48">
        <f t="shared" ca="1" si="21"/>
        <v>5.8595846886202375E-2</v>
      </c>
      <c r="I48">
        <f t="shared" ca="1" si="22"/>
        <v>0</v>
      </c>
      <c r="J48">
        <f t="shared" ca="1" si="23"/>
        <v>0</v>
      </c>
      <c r="K48">
        <f t="shared" ca="1" si="24"/>
        <v>4.3961205281847692E-3</v>
      </c>
      <c r="L48">
        <f t="shared" ca="1" si="25"/>
        <v>0</v>
      </c>
      <c r="M48">
        <f t="shared" ca="1" si="26"/>
        <v>0</v>
      </c>
      <c r="N48">
        <f t="shared" ca="1" si="27"/>
        <v>9.6611729824078244E-3</v>
      </c>
      <c r="O48">
        <f t="shared" ca="1" si="28"/>
        <v>0</v>
      </c>
      <c r="P48">
        <f t="shared" ca="1" si="29"/>
        <v>0</v>
      </c>
      <c r="Q48">
        <f t="shared" ca="1" si="30"/>
        <v>7.316470180055378E-4</v>
      </c>
      <c r="R48">
        <f t="shared" ca="1" si="31"/>
        <v>0</v>
      </c>
      <c r="S48">
        <f t="shared" ca="1" si="32"/>
        <v>0</v>
      </c>
      <c r="T48">
        <f t="shared" ca="1" si="33"/>
        <v>2.2846848633569628E-4</v>
      </c>
      <c r="U48">
        <f t="shared" ca="1" si="34"/>
        <v>0</v>
      </c>
      <c r="V48">
        <f t="shared" ca="1" si="35"/>
        <v>0</v>
      </c>
      <c r="W48">
        <f t="shared" ca="1" si="36"/>
        <v>1.2846942650844722E-5</v>
      </c>
      <c r="X48">
        <f t="shared" ca="1" si="37"/>
        <v>0</v>
      </c>
      <c r="Y48">
        <f t="shared" ca="1" si="38"/>
        <v>0</v>
      </c>
      <c r="Z48">
        <f t="shared" ca="1" si="39"/>
        <v>3.3120692653606178E-5</v>
      </c>
      <c r="AA48">
        <f t="shared" ca="1" si="41"/>
        <v>89.865212557884433</v>
      </c>
      <c r="AB48">
        <f t="shared" ca="1" si="42"/>
        <v>0</v>
      </c>
      <c r="AC48">
        <f t="shared" ca="1" si="43"/>
        <v>0.19495177217413678</v>
      </c>
      <c r="AD48">
        <f t="shared" ca="1" si="44"/>
        <v>2.484423261820658E-2</v>
      </c>
      <c r="AE48">
        <f t="shared" si="20"/>
        <v>0</v>
      </c>
      <c r="AG48">
        <f t="shared" ca="1" si="45"/>
        <v>0</v>
      </c>
      <c r="AH48">
        <f t="shared" ca="1" si="46"/>
        <v>-0.10711119102779776</v>
      </c>
      <c r="AI48">
        <f t="shared" si="47"/>
        <v>1</v>
      </c>
      <c r="AJ48">
        <v>-0.56182329899456818</v>
      </c>
      <c r="AK48">
        <v>0.75608340921462514</v>
      </c>
      <c r="AL48">
        <v>-0.67783048507408239</v>
      </c>
      <c r="AM48">
        <v>-0.69525981416518334</v>
      </c>
      <c r="AN48">
        <v>-0.10711119102779776</v>
      </c>
      <c r="AO48">
        <v>-0.28179556466056965</v>
      </c>
      <c r="AP48">
        <v>1.1607698979787529</v>
      </c>
      <c r="AQ48">
        <v>-1.6157719073817134</v>
      </c>
      <c r="AR48">
        <v>0.3465834197413642</v>
      </c>
      <c r="AS48">
        <v>1.8098762666340917</v>
      </c>
      <c r="AT48">
        <v>-1.9835715647786856</v>
      </c>
      <c r="AV48">
        <v>0.51896036885697117</v>
      </c>
      <c r="AW48">
        <v>7.5387556914207218E-2</v>
      </c>
      <c r="AX48">
        <v>0.52576547487676917</v>
      </c>
      <c r="AY48">
        <v>2.484423261820658E-2</v>
      </c>
    </row>
    <row r="49" spans="5:51" x14ac:dyDescent="0.55000000000000004">
      <c r="E49">
        <f t="shared" si="40"/>
        <v>0</v>
      </c>
      <c r="F49">
        <v>38</v>
      </c>
      <c r="G49" s="5">
        <f t="shared" ca="1" si="48"/>
        <v>0</v>
      </c>
      <c r="H49">
        <f t="shared" ca="1" si="21"/>
        <v>0</v>
      </c>
      <c r="I49">
        <f t="shared" ca="1" si="22"/>
        <v>2.8851588977286558E-2</v>
      </c>
      <c r="J49">
        <f t="shared" ca="1" si="23"/>
        <v>0</v>
      </c>
      <c r="K49">
        <f t="shared" ca="1" si="24"/>
        <v>0</v>
      </c>
      <c r="L49">
        <f t="shared" ca="1" si="25"/>
        <v>2.8822687504006504E-3</v>
      </c>
      <c r="M49">
        <f t="shared" ca="1" si="26"/>
        <v>0</v>
      </c>
      <c r="N49">
        <f t="shared" ca="1" si="27"/>
        <v>0</v>
      </c>
      <c r="O49">
        <f t="shared" ca="1" si="28"/>
        <v>6.7595903168128661E-3</v>
      </c>
      <c r="P49">
        <f t="shared" ca="1" si="29"/>
        <v>0</v>
      </c>
      <c r="Q49">
        <f t="shared" ca="1" si="30"/>
        <v>0</v>
      </c>
      <c r="R49">
        <f t="shared" ca="1" si="31"/>
        <v>5.2425052443068039E-4</v>
      </c>
      <c r="S49">
        <f t="shared" ca="1" si="32"/>
        <v>0</v>
      </c>
      <c r="T49">
        <f t="shared" ca="1" si="33"/>
        <v>0</v>
      </c>
      <c r="U49">
        <f t="shared" ca="1" si="34"/>
        <v>1.6536896962182887E-4</v>
      </c>
      <c r="V49">
        <f t="shared" ca="1" si="35"/>
        <v>0</v>
      </c>
      <c r="W49">
        <f t="shared" ca="1" si="36"/>
        <v>0</v>
      </c>
      <c r="X49">
        <f t="shared" ca="1" si="37"/>
        <v>9.3412192047338874E-6</v>
      </c>
      <c r="Y49">
        <f t="shared" ca="1" si="38"/>
        <v>0</v>
      </c>
      <c r="Z49">
        <f t="shared" ca="1" si="39"/>
        <v>2.4120433779966685E-5</v>
      </c>
      <c r="AA49">
        <f t="shared" ca="1" si="41"/>
        <v>83.051302125962295</v>
      </c>
      <c r="AB49">
        <f t="shared" ca="1" si="42"/>
        <v>0</v>
      </c>
      <c r="AC49">
        <f t="shared" ca="1" si="43"/>
        <v>0.29504576674785443</v>
      </c>
      <c r="AD49">
        <f t="shared" ca="1" si="44"/>
        <v>2.1011323959151045E-2</v>
      </c>
      <c r="AE49">
        <f t="shared" si="20"/>
        <v>0</v>
      </c>
      <c r="AG49">
        <f t="shared" ca="1" si="45"/>
        <v>0</v>
      </c>
      <c r="AH49">
        <f t="shared" ca="1" si="46"/>
        <v>-1.0613689482852351</v>
      </c>
      <c r="AI49">
        <f t="shared" si="47"/>
        <v>2</v>
      </c>
      <c r="AJ49">
        <v>0.42622787077561952</v>
      </c>
      <c r="AK49">
        <v>-0.31450781534658745</v>
      </c>
      <c r="AL49">
        <v>-0.76743390309275128</v>
      </c>
      <c r="AM49">
        <v>-3.0460068956017494</v>
      </c>
      <c r="AN49">
        <v>-1.0613689482852351</v>
      </c>
      <c r="AO49">
        <v>-2.0235120246070437E-2</v>
      </c>
      <c r="AP49">
        <v>1.6056947060860693</v>
      </c>
      <c r="AQ49">
        <v>-1.2238342605996877</v>
      </c>
      <c r="AR49">
        <v>-3.5005314202862792E-2</v>
      </c>
      <c r="AS49">
        <v>1.3065937309875153</v>
      </c>
      <c r="AT49">
        <v>-1.6107151168398559</v>
      </c>
      <c r="AV49">
        <v>0.4410933765113772</v>
      </c>
      <c r="AW49">
        <v>6.0955665503922264E-2</v>
      </c>
      <c r="AX49">
        <v>0.44802621154812639</v>
      </c>
      <c r="AY49">
        <v>2.1011323959151045E-2</v>
      </c>
    </row>
    <row r="50" spans="5:51" x14ac:dyDescent="0.55000000000000004">
      <c r="E50">
        <f t="shared" si="40"/>
        <v>0</v>
      </c>
      <c r="F50">
        <v>39</v>
      </c>
      <c r="G50" s="5">
        <f t="shared" ca="1" si="48"/>
        <v>0.48056334205287216</v>
      </c>
      <c r="H50">
        <f t="shared" ca="1" si="21"/>
        <v>0</v>
      </c>
      <c r="I50">
        <f t="shared" ca="1" si="22"/>
        <v>0</v>
      </c>
      <c r="J50">
        <f t="shared" ca="1" si="23"/>
        <v>1.6664466350503861E-2</v>
      </c>
      <c r="K50">
        <f t="shared" ca="1" si="24"/>
        <v>0</v>
      </c>
      <c r="L50">
        <f t="shared" ca="1" si="25"/>
        <v>0</v>
      </c>
      <c r="M50">
        <f t="shared" ca="1" si="26"/>
        <v>1.9475212699896188E-3</v>
      </c>
      <c r="N50">
        <f t="shared" ca="1" si="27"/>
        <v>0</v>
      </c>
      <c r="O50">
        <f t="shared" ca="1" si="28"/>
        <v>0</v>
      </c>
      <c r="P50">
        <f t="shared" ca="1" si="29"/>
        <v>4.7789943611968528E-3</v>
      </c>
      <c r="Q50">
        <f t="shared" ca="1" si="30"/>
        <v>0</v>
      </c>
      <c r="R50">
        <f t="shared" ca="1" si="31"/>
        <v>0</v>
      </c>
      <c r="S50">
        <f t="shared" ca="1" si="32"/>
        <v>3.772699541367863E-4</v>
      </c>
      <c r="T50">
        <f t="shared" ca="1" si="33"/>
        <v>0</v>
      </c>
      <c r="U50">
        <f t="shared" ca="1" si="34"/>
        <v>0</v>
      </c>
      <c r="V50">
        <f t="shared" ca="1" si="35"/>
        <v>1.1992714602048061E-4</v>
      </c>
      <c r="W50">
        <f t="shared" ca="1" si="36"/>
        <v>0</v>
      </c>
      <c r="X50">
        <f t="shared" ca="1" si="37"/>
        <v>0</v>
      </c>
      <c r="Y50">
        <f t="shared" ca="1" si="38"/>
        <v>6.7981633310500195E-6</v>
      </c>
      <c r="Z50">
        <f t="shared" ca="1" si="39"/>
        <v>1.7565916625551373E-5</v>
      </c>
      <c r="AA50">
        <f t="shared" ca="1" si="41"/>
        <v>82.43691428787541</v>
      </c>
      <c r="AB50">
        <f t="shared" ca="1" si="42"/>
        <v>0</v>
      </c>
      <c r="AC50">
        <f t="shared" ca="1" si="43"/>
        <v>4.5079291786402062E-2</v>
      </c>
      <c r="AD50">
        <f t="shared" ca="1" si="44"/>
        <v>5.4011400882710475E-2</v>
      </c>
      <c r="AE50">
        <f t="shared" si="20"/>
        <v>0</v>
      </c>
      <c r="AG50">
        <f t="shared" ca="1" si="45"/>
        <v>1.5258466242477322</v>
      </c>
      <c r="AH50">
        <f t="shared" ca="1" si="46"/>
        <v>0.52818677431787364</v>
      </c>
      <c r="AI50">
        <f t="shared" si="47"/>
        <v>0</v>
      </c>
      <c r="AJ50">
        <v>0.72638158599147573</v>
      </c>
      <c r="AK50">
        <v>0.7639459909114521</v>
      </c>
      <c r="AL50">
        <v>-0.15758587323944084</v>
      </c>
      <c r="AM50">
        <v>-0.19737854017876089</v>
      </c>
      <c r="AN50">
        <v>0.52818677431787364</v>
      </c>
      <c r="AO50">
        <v>-0.5496826815942768</v>
      </c>
      <c r="AP50">
        <v>-0.36884785004076548</v>
      </c>
      <c r="AQ50">
        <v>0.82563929026946425</v>
      </c>
      <c r="AR50">
        <v>0.41511157178319991</v>
      </c>
      <c r="AS50">
        <v>0.69867382990196347</v>
      </c>
      <c r="AT50">
        <v>-1.0046346687886398</v>
      </c>
      <c r="AV50">
        <v>0.46759363618184102</v>
      </c>
      <c r="AW50">
        <v>0.13773063405951716</v>
      </c>
      <c r="AX50">
        <v>0.47644468203626356</v>
      </c>
      <c r="AY50">
        <v>5.4011400882710475E-2</v>
      </c>
    </row>
    <row r="51" spans="5:51" x14ac:dyDescent="0.55000000000000004">
      <c r="E51">
        <f t="shared" si="40"/>
        <v>0</v>
      </c>
      <c r="F51">
        <v>40</v>
      </c>
      <c r="G51" s="5">
        <f t="shared" ca="1" si="48"/>
        <v>0</v>
      </c>
      <c r="H51">
        <f t="shared" ca="1" si="21"/>
        <v>0.14924581162856251</v>
      </c>
      <c r="I51">
        <f t="shared" ca="1" si="22"/>
        <v>0</v>
      </c>
      <c r="J51">
        <f t="shared" ca="1" si="23"/>
        <v>0</v>
      </c>
      <c r="K51">
        <f t="shared" ca="1" si="24"/>
        <v>1.0425267894486624E-2</v>
      </c>
      <c r="L51">
        <f t="shared" ca="1" si="25"/>
        <v>0</v>
      </c>
      <c r="M51">
        <f t="shared" ca="1" si="26"/>
        <v>0</v>
      </c>
      <c r="N51">
        <f t="shared" ca="1" si="27"/>
        <v>1.3431153272527915E-3</v>
      </c>
      <c r="O51">
        <f t="shared" ca="1" si="28"/>
        <v>0</v>
      </c>
      <c r="P51">
        <f t="shared" ca="1" si="29"/>
        <v>0</v>
      </c>
      <c r="Q51">
        <f t="shared" ca="1" si="30"/>
        <v>3.4047536453410496E-3</v>
      </c>
      <c r="R51">
        <f t="shared" ca="1" si="31"/>
        <v>0</v>
      </c>
      <c r="S51">
        <f t="shared" ca="1" si="32"/>
        <v>0</v>
      </c>
      <c r="T51">
        <f t="shared" ca="1" si="33"/>
        <v>2.7238982351488936E-4</v>
      </c>
      <c r="U51">
        <f t="shared" ca="1" si="34"/>
        <v>0</v>
      </c>
      <c r="V51">
        <f t="shared" ca="1" si="35"/>
        <v>0</v>
      </c>
      <c r="W51">
        <f t="shared" ca="1" si="36"/>
        <v>8.7101272602141779E-5</v>
      </c>
      <c r="X51">
        <f t="shared" ca="1" si="37"/>
        <v>0</v>
      </c>
      <c r="Y51">
        <f t="shared" ca="1" si="38"/>
        <v>0</v>
      </c>
      <c r="Z51">
        <f t="shared" ca="1" si="39"/>
        <v>1.7743354082271335E-5</v>
      </c>
      <c r="AA51">
        <f t="shared" ca="1" si="41"/>
        <v>87.535044872187214</v>
      </c>
      <c r="AB51">
        <f t="shared" ca="1" si="42"/>
        <v>0</v>
      </c>
      <c r="AC51">
        <f t="shared" ca="1" si="43"/>
        <v>0.11548463927692749</v>
      </c>
      <c r="AD51">
        <f t="shared" ca="1" si="44"/>
        <v>4.0858135295860576E-2</v>
      </c>
      <c r="AE51">
        <f t="shared" si="20"/>
        <v>0</v>
      </c>
      <c r="AG51">
        <f t="shared" ca="1" si="45"/>
        <v>0</v>
      </c>
      <c r="AH51">
        <f t="shared" ca="1" si="46"/>
        <v>-0.14226884559320752</v>
      </c>
      <c r="AI51">
        <f t="shared" si="47"/>
        <v>1</v>
      </c>
      <c r="AJ51">
        <v>-0.85250576375983655</v>
      </c>
      <c r="AK51">
        <v>-1.3990120351081714</v>
      </c>
      <c r="AL51">
        <v>1.0922394722001627</v>
      </c>
      <c r="AM51">
        <v>0.24788505470496602</v>
      </c>
      <c r="AN51">
        <v>-0.14226884559320752</v>
      </c>
      <c r="AO51">
        <v>-0.31740228223497979</v>
      </c>
      <c r="AP51">
        <v>0.86156205725274049</v>
      </c>
      <c r="AQ51">
        <v>-0.15085106497281231</v>
      </c>
      <c r="AR51">
        <v>-0.1171179064840544</v>
      </c>
      <c r="AS51">
        <v>-1.342266386927804</v>
      </c>
      <c r="AT51">
        <v>-0.33312971936538815</v>
      </c>
      <c r="AV51">
        <v>0.4321257209221222</v>
      </c>
      <c r="AW51">
        <v>0.1036694774913778</v>
      </c>
      <c r="AX51">
        <v>0.44064885677195065</v>
      </c>
      <c r="AY51">
        <v>4.0858135295860576E-2</v>
      </c>
    </row>
    <row r="52" spans="5:51" x14ac:dyDescent="0.55000000000000004">
      <c r="E52">
        <f t="shared" si="40"/>
        <v>0</v>
      </c>
      <c r="F52">
        <v>41</v>
      </c>
      <c r="G52" s="5">
        <f t="shared" ca="1" si="48"/>
        <v>0</v>
      </c>
      <c r="H52">
        <f t="shared" ca="1" si="21"/>
        <v>0</v>
      </c>
      <c r="I52">
        <f t="shared" ca="1" si="22"/>
        <v>7.3486075251226607E-2</v>
      </c>
      <c r="J52">
        <f t="shared" ca="1" si="23"/>
        <v>0</v>
      </c>
      <c r="K52">
        <f t="shared" ca="1" si="24"/>
        <v>0</v>
      </c>
      <c r="L52">
        <f t="shared" ca="1" si="25"/>
        <v>6.8352138377883532E-3</v>
      </c>
      <c r="M52">
        <f t="shared" ca="1" si="26"/>
        <v>0</v>
      </c>
      <c r="N52">
        <f t="shared" ca="1" si="27"/>
        <v>0</v>
      </c>
      <c r="O52">
        <f t="shared" ca="1" si="28"/>
        <v>9.3973158093668718E-4</v>
      </c>
      <c r="P52">
        <f t="shared" ca="1" si="29"/>
        <v>0</v>
      </c>
      <c r="Q52">
        <f t="shared" ca="1" si="30"/>
        <v>0</v>
      </c>
      <c r="R52">
        <f t="shared" ca="1" si="31"/>
        <v>2.4396243546417431E-3</v>
      </c>
      <c r="S52">
        <f t="shared" ca="1" si="32"/>
        <v>0</v>
      </c>
      <c r="T52">
        <f t="shared" ca="1" si="33"/>
        <v>0</v>
      </c>
      <c r="U52">
        <f t="shared" ca="1" si="34"/>
        <v>1.97159902324311E-4</v>
      </c>
      <c r="V52">
        <f t="shared" ca="1" si="35"/>
        <v>0</v>
      </c>
      <c r="W52">
        <f t="shared" ca="1" si="36"/>
        <v>0</v>
      </c>
      <c r="X52">
        <f t="shared" ca="1" si="37"/>
        <v>6.3332740131317531E-5</v>
      </c>
      <c r="Y52">
        <f t="shared" ca="1" si="38"/>
        <v>0</v>
      </c>
      <c r="Z52">
        <f t="shared" ca="1" si="39"/>
        <v>1.2921752623109141E-5</v>
      </c>
      <c r="AA52">
        <f t="shared" ca="1" si="41"/>
        <v>100.57224277533912</v>
      </c>
      <c r="AB52">
        <f t="shared" ca="1" si="42"/>
        <v>0</v>
      </c>
      <c r="AC52">
        <f t="shared" ca="1" si="43"/>
        <v>0.20905360377624702</v>
      </c>
      <c r="AD52">
        <f t="shared" ca="1" si="44"/>
        <v>3.7709136131941642E-2</v>
      </c>
      <c r="AE52">
        <f t="shared" si="20"/>
        <v>0</v>
      </c>
      <c r="AG52">
        <f t="shared" ca="1" si="45"/>
        <v>0</v>
      </c>
      <c r="AH52">
        <f t="shared" ca="1" si="46"/>
        <v>-1.5658906704629771</v>
      </c>
      <c r="AI52">
        <f t="shared" si="47"/>
        <v>2</v>
      </c>
      <c r="AJ52">
        <v>1.1989777704002336</v>
      </c>
      <c r="AK52">
        <v>0.87359921963070519</v>
      </c>
      <c r="AL52">
        <v>0.30447608878603205</v>
      </c>
      <c r="AM52">
        <v>-0.23213715394376777</v>
      </c>
      <c r="AN52">
        <v>-1.5658906704629771</v>
      </c>
      <c r="AO52">
        <v>5.2234554459573701E-2</v>
      </c>
      <c r="AP52">
        <v>-2.4871042114682496</v>
      </c>
      <c r="AQ52">
        <v>-1.3096541806589812</v>
      </c>
      <c r="AR52">
        <v>-0.81599637269391678</v>
      </c>
      <c r="AS52">
        <v>-0.87438593254773878</v>
      </c>
      <c r="AT52">
        <v>-0.21190771803958341</v>
      </c>
      <c r="AV52">
        <v>0.37207547898564314</v>
      </c>
      <c r="AW52">
        <v>9.4739668216575493E-2</v>
      </c>
      <c r="AX52">
        <v>0.37953539782532658</v>
      </c>
      <c r="AY52">
        <v>3.7709136131941642E-2</v>
      </c>
    </row>
    <row r="53" spans="5:51" x14ac:dyDescent="0.55000000000000004">
      <c r="E53">
        <f t="shared" si="40"/>
        <v>0</v>
      </c>
      <c r="F53">
        <v>42</v>
      </c>
      <c r="G53" s="5">
        <f t="shared" ca="1" si="48"/>
        <v>0.32109289993177015</v>
      </c>
      <c r="H53">
        <f t="shared" ca="1" si="21"/>
        <v>0</v>
      </c>
      <c r="I53">
        <f t="shared" ca="1" si="22"/>
        <v>0</v>
      </c>
      <c r="J53">
        <f t="shared" ca="1" si="23"/>
        <v>4.2445018512454649E-2</v>
      </c>
      <c r="K53">
        <f t="shared" ca="1" si="24"/>
        <v>0</v>
      </c>
      <c r="L53">
        <f t="shared" ca="1" si="25"/>
        <v>0</v>
      </c>
      <c r="M53">
        <f t="shared" ca="1" si="26"/>
        <v>4.6184882420037309E-3</v>
      </c>
      <c r="N53">
        <f t="shared" ca="1" si="27"/>
        <v>0</v>
      </c>
      <c r="O53">
        <f t="shared" ca="1" si="28"/>
        <v>0</v>
      </c>
      <c r="P53">
        <f t="shared" ca="1" si="29"/>
        <v>6.6438522393358834E-4</v>
      </c>
      <c r="Q53">
        <f t="shared" ca="1" si="30"/>
        <v>0</v>
      </c>
      <c r="R53">
        <f t="shared" ca="1" si="31"/>
        <v>0</v>
      </c>
      <c r="S53">
        <f t="shared" ca="1" si="32"/>
        <v>1.7556433908887349E-3</v>
      </c>
      <c r="T53">
        <f t="shared" ca="1" si="33"/>
        <v>0</v>
      </c>
      <c r="U53">
        <f t="shared" ca="1" si="34"/>
        <v>0</v>
      </c>
      <c r="V53">
        <f t="shared" ca="1" si="35"/>
        <v>1.4298223209289562E-4</v>
      </c>
      <c r="W53">
        <f t="shared" ca="1" si="36"/>
        <v>0</v>
      </c>
      <c r="X53">
        <f t="shared" ca="1" si="37"/>
        <v>0</v>
      </c>
      <c r="Y53">
        <f t="shared" ca="1" si="38"/>
        <v>4.6091018975066245E-5</v>
      </c>
      <c r="Z53">
        <f t="shared" ca="1" si="39"/>
        <v>9.4103792371286454E-6</v>
      </c>
      <c r="AA53">
        <f t="shared" ca="1" si="41"/>
        <v>117.27035148649252</v>
      </c>
      <c r="AB53">
        <f t="shared" ca="1" si="42"/>
        <v>0</v>
      </c>
      <c r="AC53">
        <f t="shared" ca="1" si="43"/>
        <v>8.0742161785412228E-2</v>
      </c>
      <c r="AD53">
        <f t="shared" ca="1" si="44"/>
        <v>5.787831382810766E-2</v>
      </c>
      <c r="AE53">
        <f t="shared" si="20"/>
        <v>0</v>
      </c>
      <c r="AG53">
        <f t="shared" ca="1" si="45"/>
        <v>0.88851289622035945</v>
      </c>
      <c r="AH53">
        <f t="shared" ca="1" si="46"/>
        <v>-0.14775764611840714</v>
      </c>
      <c r="AI53">
        <f t="shared" si="47"/>
        <v>0</v>
      </c>
      <c r="AJ53">
        <v>0.96208168542943895</v>
      </c>
      <c r="AK53">
        <v>-0.51495362640707754</v>
      </c>
      <c r="AL53">
        <v>-0.91537231128313579</v>
      </c>
      <c r="AM53">
        <v>0.69545421865768731</v>
      </c>
      <c r="AN53">
        <v>-0.14775764611840714</v>
      </c>
      <c r="AO53">
        <v>0.10034227670985274</v>
      </c>
      <c r="AP53">
        <v>-1.2930604498251341</v>
      </c>
      <c r="AQ53">
        <v>-0.18818241187545937</v>
      </c>
      <c r="AR53">
        <v>-0.68477675085887313</v>
      </c>
      <c r="AS53">
        <v>-0.13068643056612927</v>
      </c>
      <c r="AT53">
        <v>-1.1702763913490344</v>
      </c>
      <c r="AV53">
        <v>0.37570814894772164</v>
      </c>
      <c r="AW53">
        <v>0.13469143763476779</v>
      </c>
      <c r="AX53">
        <v>0.38276339799705872</v>
      </c>
      <c r="AY53">
        <v>5.787831382810766E-2</v>
      </c>
    </row>
    <row r="54" spans="5:51" x14ac:dyDescent="0.55000000000000004">
      <c r="E54">
        <f t="shared" si="40"/>
        <v>0</v>
      </c>
      <c r="F54">
        <v>43</v>
      </c>
      <c r="G54" s="5">
        <f t="shared" ca="1" si="48"/>
        <v>0</v>
      </c>
      <c r="H54">
        <f t="shared" ca="1" si="21"/>
        <v>9.9719987491708073E-2</v>
      </c>
      <c r="I54">
        <f t="shared" ca="1" si="22"/>
        <v>0</v>
      </c>
      <c r="J54">
        <f t="shared" ca="1" si="23"/>
        <v>0</v>
      </c>
      <c r="K54">
        <f t="shared" ca="1" si="24"/>
        <v>2.6553546898632284E-2</v>
      </c>
      <c r="L54">
        <f t="shared" ca="1" si="25"/>
        <v>0</v>
      </c>
      <c r="M54">
        <f t="shared" ca="1" si="26"/>
        <v>0</v>
      </c>
      <c r="N54">
        <f t="shared" ca="1" si="27"/>
        <v>3.1851576884729359E-3</v>
      </c>
      <c r="O54">
        <f t="shared" ca="1" si="28"/>
        <v>0</v>
      </c>
      <c r="P54">
        <f t="shared" ca="1" si="29"/>
        <v>0</v>
      </c>
      <c r="Q54">
        <f t="shared" ca="1" si="30"/>
        <v>4.7333556855926094E-4</v>
      </c>
      <c r="R54">
        <f t="shared" ca="1" si="31"/>
        <v>0</v>
      </c>
      <c r="S54">
        <f t="shared" ca="1" si="32"/>
        <v>0</v>
      </c>
      <c r="T54">
        <f t="shared" ca="1" si="33"/>
        <v>1.2675787937935735E-3</v>
      </c>
      <c r="U54">
        <f t="shared" ca="1" si="34"/>
        <v>0</v>
      </c>
      <c r="V54">
        <f t="shared" ca="1" si="35"/>
        <v>0</v>
      </c>
      <c r="W54">
        <f t="shared" ca="1" si="36"/>
        <v>1.0384583297478938E-4</v>
      </c>
      <c r="X54">
        <f t="shared" ca="1" si="37"/>
        <v>0</v>
      </c>
      <c r="Y54">
        <f t="shared" ca="1" si="38"/>
        <v>0</v>
      </c>
      <c r="Z54">
        <f t="shared" ca="1" si="39"/>
        <v>4.0419378129371599E-5</v>
      </c>
      <c r="AA54">
        <f t="shared" ca="1" si="41"/>
        <v>127.13246166200841</v>
      </c>
      <c r="AB54">
        <f t="shared" ca="1" si="42"/>
        <v>0</v>
      </c>
      <c r="AC54">
        <f t="shared" ca="1" si="43"/>
        <v>0.16966697787531573</v>
      </c>
      <c r="AD54">
        <f t="shared" ca="1" si="44"/>
        <v>4.4936018567432491E-2</v>
      </c>
      <c r="AE54">
        <f t="shared" si="20"/>
        <v>0</v>
      </c>
      <c r="AG54">
        <f t="shared" ca="1" si="45"/>
        <v>0</v>
      </c>
      <c r="AH54">
        <f t="shared" ca="1" si="46"/>
        <v>0.90541561803547665</v>
      </c>
      <c r="AI54">
        <f t="shared" si="47"/>
        <v>1</v>
      </c>
      <c r="AJ54">
        <v>0.27067017072113231</v>
      </c>
      <c r="AK54">
        <v>1.6753028830862604</v>
      </c>
      <c r="AL54">
        <v>-0.35724497138289735</v>
      </c>
      <c r="AM54">
        <v>0.14474153431365266</v>
      </c>
      <c r="AN54">
        <v>0.90541561803547665</v>
      </c>
      <c r="AO54">
        <v>0.4071193870913703</v>
      </c>
      <c r="AP54">
        <v>-0.65708832153177354</v>
      </c>
      <c r="AQ54">
        <v>0.42421788748470135</v>
      </c>
      <c r="AR54">
        <v>0.39609176383237354</v>
      </c>
      <c r="AS54">
        <v>-1.4186161934048869</v>
      </c>
      <c r="AT54">
        <v>-2.5754707166925073</v>
      </c>
      <c r="AV54">
        <v>0.45577588300674948</v>
      </c>
      <c r="AW54">
        <v>0.10471441979752462</v>
      </c>
      <c r="AX54">
        <v>0.46278306666655744</v>
      </c>
      <c r="AY54">
        <v>4.4936018567432491E-2</v>
      </c>
    </row>
    <row r="55" spans="5:51" x14ac:dyDescent="0.55000000000000004">
      <c r="E55">
        <f t="shared" si="40"/>
        <v>0</v>
      </c>
      <c r="F55">
        <v>44</v>
      </c>
      <c r="G55" s="5">
        <f t="shared" ca="1" si="48"/>
        <v>0</v>
      </c>
      <c r="H55">
        <f t="shared" ca="1" si="21"/>
        <v>0</v>
      </c>
      <c r="I55">
        <f t="shared" ca="1" si="22"/>
        <v>4.9100409752903272E-2</v>
      </c>
      <c r="J55">
        <f t="shared" ca="1" si="23"/>
        <v>0</v>
      </c>
      <c r="K55">
        <f t="shared" ca="1" si="24"/>
        <v>0</v>
      </c>
      <c r="L55">
        <f t="shared" ca="1" si="25"/>
        <v>1.7409545063094136E-2</v>
      </c>
      <c r="M55">
        <f t="shared" ca="1" si="26"/>
        <v>0</v>
      </c>
      <c r="N55">
        <f t="shared" ca="1" si="27"/>
        <v>0</v>
      </c>
      <c r="O55">
        <f t="shared" ca="1" si="28"/>
        <v>2.2285452405964232E-3</v>
      </c>
      <c r="P55">
        <f t="shared" ca="1" si="29"/>
        <v>0</v>
      </c>
      <c r="Q55">
        <f t="shared" ca="1" si="30"/>
        <v>0</v>
      </c>
      <c r="R55">
        <f t="shared" ca="1" si="31"/>
        <v>3.3916139059150601E-4</v>
      </c>
      <c r="S55">
        <f t="shared" ca="1" si="32"/>
        <v>0</v>
      </c>
      <c r="T55">
        <f t="shared" ca="1" si="33"/>
        <v>0</v>
      </c>
      <c r="U55">
        <f t="shared" ca="1" si="34"/>
        <v>9.1749283415886503E-4</v>
      </c>
      <c r="V55">
        <f t="shared" ca="1" si="35"/>
        <v>0</v>
      </c>
      <c r="W55">
        <f t="shared" ca="1" si="36"/>
        <v>0</v>
      </c>
      <c r="X55">
        <f t="shared" ca="1" si="37"/>
        <v>7.550798004472347E-5</v>
      </c>
      <c r="Y55">
        <f t="shared" ca="1" si="38"/>
        <v>0</v>
      </c>
      <c r="Z55">
        <f t="shared" ca="1" si="39"/>
        <v>2.9435765241787321E-5</v>
      </c>
      <c r="AA55">
        <f t="shared" ca="1" si="41"/>
        <v>131.02555825233497</v>
      </c>
      <c r="AB55">
        <f t="shared" ca="1" si="42"/>
        <v>0</v>
      </c>
      <c r="AC55">
        <f t="shared" ca="1" si="43"/>
        <v>0.26980944900679837</v>
      </c>
      <c r="AD55">
        <f t="shared" ca="1" si="44"/>
        <v>3.820728459171973E-2</v>
      </c>
      <c r="AE55">
        <f t="shared" si="20"/>
        <v>0</v>
      </c>
      <c r="AG55">
        <f t="shared" ca="1" si="45"/>
        <v>0</v>
      </c>
      <c r="AH55">
        <f t="shared" ca="1" si="46"/>
        <v>0.80410018199472688</v>
      </c>
      <c r="AI55">
        <f t="shared" si="47"/>
        <v>2</v>
      </c>
      <c r="AJ55">
        <v>2.3036773200146854</v>
      </c>
      <c r="AK55">
        <v>2.3847678676247597</v>
      </c>
      <c r="AL55">
        <v>-1.1004726729879621</v>
      </c>
      <c r="AM55">
        <v>0.45582169150293339</v>
      </c>
      <c r="AN55">
        <v>0.80410018199472688</v>
      </c>
      <c r="AO55">
        <v>0.80918425737763755</v>
      </c>
      <c r="AP55">
        <v>0.32215211831498891</v>
      </c>
      <c r="AQ55">
        <v>-4.9794834922067821E-4</v>
      </c>
      <c r="AR55">
        <v>9.888253771350719E-2</v>
      </c>
      <c r="AS55">
        <v>9.9728367786156014E-2</v>
      </c>
      <c r="AT55">
        <v>-0.29463535611284897</v>
      </c>
      <c r="AV55">
        <v>0.5024007211854048</v>
      </c>
      <c r="AW55">
        <v>8.7805061721410449E-2</v>
      </c>
      <c r="AX55">
        <v>0.50870850502070097</v>
      </c>
      <c r="AY55">
        <v>3.820728459171973E-2</v>
      </c>
    </row>
    <row r="56" spans="5:51" x14ac:dyDescent="0.55000000000000004">
      <c r="E56">
        <f t="shared" si="40"/>
        <v>0</v>
      </c>
      <c r="F56">
        <v>45</v>
      </c>
      <c r="G56" s="5">
        <f t="shared" ca="1" si="48"/>
        <v>0.95300340335876377</v>
      </c>
      <c r="H56">
        <f t="shared" ca="1" si="21"/>
        <v>0</v>
      </c>
      <c r="I56">
        <f t="shared" ca="1" si="22"/>
        <v>0</v>
      </c>
      <c r="J56">
        <f t="shared" ca="1" si="23"/>
        <v>2.8360036834274963E-2</v>
      </c>
      <c r="K56">
        <f t="shared" ca="1" si="24"/>
        <v>0</v>
      </c>
      <c r="L56">
        <f t="shared" ca="1" si="25"/>
        <v>0</v>
      </c>
      <c r="M56">
        <f t="shared" ca="1" si="26"/>
        <v>1.1763462136036257E-2</v>
      </c>
      <c r="N56">
        <f t="shared" ca="1" si="27"/>
        <v>0</v>
      </c>
      <c r="O56">
        <f t="shared" ca="1" si="28"/>
        <v>0</v>
      </c>
      <c r="P56">
        <f t="shared" ca="1" si="29"/>
        <v>1.5755696187670647E-3</v>
      </c>
      <c r="Q56">
        <f t="shared" ca="1" si="30"/>
        <v>0</v>
      </c>
      <c r="R56">
        <f t="shared" ca="1" si="31"/>
        <v>0</v>
      </c>
      <c r="S56">
        <f t="shared" ca="1" si="32"/>
        <v>2.4407300767582764E-4</v>
      </c>
      <c r="T56">
        <f t="shared" ca="1" si="33"/>
        <v>0</v>
      </c>
      <c r="U56">
        <f t="shared" ca="1" si="34"/>
        <v>0</v>
      </c>
      <c r="V56">
        <f t="shared" ca="1" si="35"/>
        <v>6.6537450977979871E-4</v>
      </c>
      <c r="W56">
        <f t="shared" ca="1" si="36"/>
        <v>0</v>
      </c>
      <c r="X56">
        <f t="shared" ca="1" si="37"/>
        <v>0</v>
      </c>
      <c r="Y56">
        <f t="shared" ca="1" si="38"/>
        <v>5.4951668501854739E-5</v>
      </c>
      <c r="Z56">
        <f t="shared" ca="1" si="39"/>
        <v>2.1436853199381113E-5</v>
      </c>
      <c r="AA56">
        <f t="shared" ca="1" si="41"/>
        <v>138.19106362324632</v>
      </c>
      <c r="AB56">
        <f t="shared" ca="1" si="42"/>
        <v>0</v>
      </c>
      <c r="AC56">
        <f t="shared" ca="1" si="43"/>
        <v>4.0049907353783346E-2</v>
      </c>
      <c r="AD56">
        <f t="shared" ca="1" si="44"/>
        <v>0.10392374179459399</v>
      </c>
      <c r="AE56">
        <f t="shared" si="20"/>
        <v>0</v>
      </c>
      <c r="AG56">
        <f t="shared" ca="1" si="45"/>
        <v>2.2087652272986027</v>
      </c>
      <c r="AH56">
        <f t="shared" ca="1" si="46"/>
        <v>0.99054204838466831</v>
      </c>
      <c r="AI56">
        <f t="shared" si="47"/>
        <v>0</v>
      </c>
      <c r="AJ56">
        <v>0.13184376257413533</v>
      </c>
      <c r="AK56">
        <v>-0.81781081462395377</v>
      </c>
      <c r="AL56">
        <v>-1.2125838111387566E-2</v>
      </c>
      <c r="AM56">
        <v>-0.27940927793679293</v>
      </c>
      <c r="AN56">
        <v>0.99054204838466831</v>
      </c>
      <c r="AO56">
        <v>-0.38362827581295278</v>
      </c>
      <c r="AP56">
        <v>1.770022208802402</v>
      </c>
      <c r="AQ56">
        <v>-1.9653089111670852</v>
      </c>
      <c r="AR56">
        <v>0.37737777347501833</v>
      </c>
      <c r="AS56">
        <v>-0.39427163756045047</v>
      </c>
      <c r="AT56">
        <v>-1.7138791008619592</v>
      </c>
      <c r="AV56">
        <v>0.58237981960640262</v>
      </c>
      <c r="AW56">
        <v>0.20446274555736843</v>
      </c>
      <c r="AX56">
        <v>0.58813072267704525</v>
      </c>
      <c r="AY56">
        <v>0.10392374179459399</v>
      </c>
    </row>
    <row r="57" spans="5:51" x14ac:dyDescent="0.55000000000000004">
      <c r="E57">
        <f t="shared" si="40"/>
        <v>0</v>
      </c>
      <c r="F57">
        <v>46</v>
      </c>
      <c r="G57" s="5">
        <f t="shared" ca="1" si="48"/>
        <v>0</v>
      </c>
      <c r="H57">
        <f t="shared" ca="1" si="21"/>
        <v>0.29596882236475813</v>
      </c>
      <c r="I57">
        <f t="shared" ca="1" si="22"/>
        <v>0</v>
      </c>
      <c r="J57">
        <f t="shared" ca="1" si="23"/>
        <v>0</v>
      </c>
      <c r="K57">
        <f t="shared" ca="1" si="24"/>
        <v>1.7742001170405638E-2</v>
      </c>
      <c r="L57">
        <f t="shared" ca="1" si="25"/>
        <v>0</v>
      </c>
      <c r="M57">
        <f t="shared" ca="1" si="26"/>
        <v>0</v>
      </c>
      <c r="N57">
        <f t="shared" ca="1" si="27"/>
        <v>8.1127156555021243E-3</v>
      </c>
      <c r="O57">
        <f t="shared" ca="1" si="28"/>
        <v>0</v>
      </c>
      <c r="P57">
        <f t="shared" ca="1" si="29"/>
        <v>0</v>
      </c>
      <c r="Q57">
        <f t="shared" ca="1" si="30"/>
        <v>1.1225010949044733E-3</v>
      </c>
      <c r="R57">
        <f t="shared" ca="1" si="31"/>
        <v>0</v>
      </c>
      <c r="S57">
        <f t="shared" ca="1" si="32"/>
        <v>0</v>
      </c>
      <c r="T57">
        <f t="shared" ca="1" si="33"/>
        <v>1.7622130455016905E-4</v>
      </c>
      <c r="U57">
        <f t="shared" ca="1" si="34"/>
        <v>0</v>
      </c>
      <c r="V57">
        <f t="shared" ca="1" si="35"/>
        <v>0</v>
      </c>
      <c r="W57">
        <f t="shared" ca="1" si="36"/>
        <v>4.8325144458077418E-4</v>
      </c>
      <c r="X57">
        <f t="shared" ca="1" si="37"/>
        <v>0</v>
      </c>
      <c r="Y57">
        <f t="shared" ca="1" si="38"/>
        <v>0</v>
      </c>
      <c r="Z57">
        <f t="shared" ca="1" si="39"/>
        <v>5.5630608288126901E-5</v>
      </c>
      <c r="AA57">
        <f t="shared" ca="1" si="41"/>
        <v>153.42933712621681</v>
      </c>
      <c r="AB57">
        <f t="shared" ca="1" si="42"/>
        <v>0</v>
      </c>
      <c r="AC57">
        <f t="shared" ca="1" si="43"/>
        <v>0.10809801067223147</v>
      </c>
      <c r="AD57">
        <f t="shared" ca="1" si="44"/>
        <v>7.8358234916788422E-2</v>
      </c>
      <c r="AE57">
        <f t="shared" si="20"/>
        <v>0</v>
      </c>
      <c r="AG57">
        <f t="shared" ca="1" si="45"/>
        <v>0</v>
      </c>
      <c r="AH57">
        <f t="shared" ca="1" si="46"/>
        <v>0.35447442314762156</v>
      </c>
      <c r="AI57">
        <f t="shared" si="47"/>
        <v>1</v>
      </c>
      <c r="AJ57">
        <v>0.62802882894175127</v>
      </c>
      <c r="AK57">
        <v>0.20198285710648634</v>
      </c>
      <c r="AL57">
        <v>0.12736904864141252</v>
      </c>
      <c r="AM57">
        <v>-2.1769938030047342</v>
      </c>
      <c r="AN57">
        <v>0.35447442314762156</v>
      </c>
      <c r="AO57">
        <v>0.79693336374475621</v>
      </c>
      <c r="AP57">
        <v>0.19496042114042211</v>
      </c>
      <c r="AQ57">
        <v>-1.2306554708629847</v>
      </c>
      <c r="AR57">
        <v>-6.3498646341031417E-2</v>
      </c>
      <c r="AS57">
        <v>2.4091059458442032</v>
      </c>
      <c r="AT57">
        <v>0.27019382287107874</v>
      </c>
      <c r="AV57">
        <v>0.58960008849947776</v>
      </c>
      <c r="AW57">
        <v>0.15404880434013041</v>
      </c>
      <c r="AX57">
        <v>0.5948746799706699</v>
      </c>
      <c r="AY57">
        <v>7.8358234916788422E-2</v>
      </c>
    </row>
    <row r="58" spans="5:51" x14ac:dyDescent="0.55000000000000004">
      <c r="E58">
        <f t="shared" si="40"/>
        <v>0</v>
      </c>
      <c r="F58">
        <v>47</v>
      </c>
      <c r="G58" s="5">
        <f t="shared" ca="1" si="48"/>
        <v>0</v>
      </c>
      <c r="H58">
        <f t="shared" ca="1" si="21"/>
        <v>0</v>
      </c>
      <c r="I58">
        <f t="shared" ca="1" si="22"/>
        <v>0.14572996665690766</v>
      </c>
      <c r="J58">
        <f t="shared" ca="1" si="23"/>
        <v>0</v>
      </c>
      <c r="K58">
        <f t="shared" ca="1" si="24"/>
        <v>0</v>
      </c>
      <c r="L58">
        <f t="shared" ca="1" si="25"/>
        <v>1.1632350663540004E-2</v>
      </c>
      <c r="M58">
        <f t="shared" ca="1" si="26"/>
        <v>0</v>
      </c>
      <c r="N58">
        <f t="shared" ca="1" si="27"/>
        <v>0</v>
      </c>
      <c r="O58">
        <f t="shared" ca="1" si="28"/>
        <v>5.6761880040699817E-3</v>
      </c>
      <c r="P58">
        <f t="shared" ca="1" si="29"/>
        <v>0</v>
      </c>
      <c r="Q58">
        <f t="shared" ca="1" si="30"/>
        <v>0</v>
      </c>
      <c r="R58">
        <f t="shared" ca="1" si="31"/>
        <v>8.0431105874230317E-4</v>
      </c>
      <c r="S58">
        <f t="shared" ca="1" si="32"/>
        <v>0</v>
      </c>
      <c r="T58">
        <f t="shared" ca="1" si="33"/>
        <v>0</v>
      </c>
      <c r="U58">
        <f t="shared" ca="1" si="34"/>
        <v>1.2755166380389694E-4</v>
      </c>
      <c r="V58">
        <f t="shared" ca="1" si="35"/>
        <v>0</v>
      </c>
      <c r="W58">
        <f t="shared" ca="1" si="36"/>
        <v>0</v>
      </c>
      <c r="X58">
        <f t="shared" ca="1" si="37"/>
        <v>3.5137991952789667E-4</v>
      </c>
      <c r="Y58">
        <f t="shared" ca="1" si="38"/>
        <v>0</v>
      </c>
      <c r="Z58">
        <f t="shared" ca="1" si="39"/>
        <v>4.0513476495997495E-5</v>
      </c>
      <c r="AA58">
        <f t="shared" ca="1" si="41"/>
        <v>183.57617295505381</v>
      </c>
      <c r="AB58">
        <f t="shared" ca="1" si="42"/>
        <v>0</v>
      </c>
      <c r="AC58">
        <f t="shared" ca="1" si="43"/>
        <v>0.20095909776014206</v>
      </c>
      <c r="AD58">
        <f t="shared" ca="1" si="44"/>
        <v>7.2745606953529371E-2</v>
      </c>
      <c r="AE58">
        <f t="shared" si="20"/>
        <v>0</v>
      </c>
      <c r="AG58">
        <f t="shared" ca="1" si="45"/>
        <v>0</v>
      </c>
      <c r="AH58">
        <f t="shared" ca="1" si="46"/>
        <v>0.98729969977284782</v>
      </c>
      <c r="AI58">
        <f t="shared" si="47"/>
        <v>2</v>
      </c>
      <c r="AJ58">
        <v>-1.5903378880466335</v>
      </c>
      <c r="AK58">
        <v>0.64856749304453842</v>
      </c>
      <c r="AL58">
        <v>-8.5744886746397242E-2</v>
      </c>
      <c r="AM58">
        <v>-0.81855887401616201</v>
      </c>
      <c r="AN58">
        <v>0.98729969977284782</v>
      </c>
      <c r="AO58">
        <v>-1.2704504115390591</v>
      </c>
      <c r="AP58">
        <v>-0.93971948444959708</v>
      </c>
      <c r="AQ58">
        <v>1.0439293873787392</v>
      </c>
      <c r="AR58">
        <v>-0.8701317710801959</v>
      </c>
      <c r="AS58">
        <v>-0.29311649996088818</v>
      </c>
      <c r="AT58">
        <v>0.39468545764975715</v>
      </c>
      <c r="AV58">
        <v>0.67150508982772572</v>
      </c>
      <c r="AW58">
        <v>0.14089086432584841</v>
      </c>
      <c r="AX58">
        <v>0.67772149802672887</v>
      </c>
      <c r="AY58">
        <v>7.2745606953529371E-2</v>
      </c>
    </row>
    <row r="59" spans="5:51" x14ac:dyDescent="0.55000000000000004">
      <c r="E59">
        <f t="shared" si="40"/>
        <v>0</v>
      </c>
      <c r="F59">
        <v>48</v>
      </c>
      <c r="G59" s="5">
        <f t="shared" ca="1" si="48"/>
        <v>0.49314697279971059</v>
      </c>
      <c r="H59">
        <f t="shared" ca="1" si="21"/>
        <v>0</v>
      </c>
      <c r="I59">
        <f t="shared" ca="1" si="22"/>
        <v>0</v>
      </c>
      <c r="J59">
        <f t="shared" ca="1" si="23"/>
        <v>8.4172560739234709E-2</v>
      </c>
      <c r="K59">
        <f t="shared" ca="1" si="24"/>
        <v>0</v>
      </c>
      <c r="L59">
        <f t="shared" ca="1" si="25"/>
        <v>0</v>
      </c>
      <c r="M59">
        <f t="shared" ca="1" si="26"/>
        <v>7.8598674513169365E-3</v>
      </c>
      <c r="N59">
        <f t="shared" ca="1" si="27"/>
        <v>0</v>
      </c>
      <c r="O59">
        <f t="shared" ca="1" si="28"/>
        <v>0</v>
      </c>
      <c r="P59">
        <f t="shared" ca="1" si="29"/>
        <v>4.0130346948798129E-3</v>
      </c>
      <c r="Q59">
        <f t="shared" ca="1" si="30"/>
        <v>0</v>
      </c>
      <c r="R59">
        <f t="shared" ca="1" si="31"/>
        <v>0</v>
      </c>
      <c r="S59">
        <f t="shared" ca="1" si="32"/>
        <v>5.7881181248783226E-4</v>
      </c>
      <c r="T59">
        <f t="shared" ca="1" si="33"/>
        <v>0</v>
      </c>
      <c r="U59">
        <f t="shared" ca="1" si="34"/>
        <v>0</v>
      </c>
      <c r="V59">
        <f t="shared" ca="1" si="35"/>
        <v>9.2501676978133586E-5</v>
      </c>
      <c r="W59">
        <f t="shared" ca="1" si="36"/>
        <v>0</v>
      </c>
      <c r="X59">
        <f t="shared" ca="1" si="37"/>
        <v>0</v>
      </c>
      <c r="Y59">
        <f t="shared" ca="1" si="38"/>
        <v>2.5572016155999246E-4</v>
      </c>
      <c r="Z59">
        <f t="shared" ca="1" si="39"/>
        <v>2.9504293199361776E-5</v>
      </c>
      <c r="AA59">
        <f t="shared" ca="1" si="41"/>
        <v>219.20411042835156</v>
      </c>
      <c r="AB59">
        <f t="shared" ca="1" si="42"/>
        <v>0</v>
      </c>
      <c r="AC59">
        <f t="shared" ca="1" si="43"/>
        <v>9.2253298250205104E-2</v>
      </c>
      <c r="AD59">
        <f t="shared" ca="1" si="44"/>
        <v>0.10239620953233669</v>
      </c>
      <c r="AE59">
        <f t="shared" si="20"/>
        <v>0</v>
      </c>
      <c r="AG59">
        <f t="shared" ca="1" si="45"/>
        <v>0.93341691976457242</v>
      </c>
      <c r="AH59">
        <f t="shared" ca="1" si="46"/>
        <v>-8.6129148257896304E-2</v>
      </c>
      <c r="AI59">
        <f t="shared" si="47"/>
        <v>0</v>
      </c>
      <c r="AJ59">
        <v>9.0199137048330158E-2</v>
      </c>
      <c r="AK59">
        <v>-0.40039822124526836</v>
      </c>
      <c r="AL59">
        <v>-0.95409177447436377</v>
      </c>
      <c r="AM59">
        <v>-0.4480273219087394</v>
      </c>
      <c r="AN59">
        <v>-8.6129148257896304E-2</v>
      </c>
      <c r="AO59">
        <v>-0.88894012151286006</v>
      </c>
      <c r="AP59">
        <v>-0.79756546256248839</v>
      </c>
      <c r="AQ59">
        <v>-0.63120069171418436</v>
      </c>
      <c r="AR59">
        <v>-1.1011729839083273</v>
      </c>
      <c r="AS59">
        <v>0.56837507145246491</v>
      </c>
      <c r="AT59">
        <v>-1.3981980373500846</v>
      </c>
      <c r="AV59">
        <v>0.62469147751431731</v>
      </c>
      <c r="AW59">
        <v>0.18340730412660927</v>
      </c>
      <c r="AX59">
        <v>0.63084408972093931</v>
      </c>
      <c r="AY59">
        <v>0.10239620953233669</v>
      </c>
    </row>
    <row r="60" spans="5:51" x14ac:dyDescent="0.55000000000000004">
      <c r="E60">
        <f t="shared" si="40"/>
        <v>0</v>
      </c>
      <c r="F60">
        <v>49</v>
      </c>
      <c r="G60" s="5">
        <f t="shared" ca="1" si="48"/>
        <v>0</v>
      </c>
      <c r="H60">
        <f t="shared" ca="1" si="21"/>
        <v>0.15315383793790055</v>
      </c>
      <c r="I60">
        <f t="shared" ca="1" si="22"/>
        <v>0</v>
      </c>
      <c r="J60">
        <f t="shared" ca="1" si="23"/>
        <v>0</v>
      </c>
      <c r="K60">
        <f t="shared" ca="1" si="24"/>
        <v>5.2658241591092801E-2</v>
      </c>
      <c r="L60">
        <f t="shared" ca="1" si="25"/>
        <v>0</v>
      </c>
      <c r="M60">
        <f t="shared" ca="1" si="26"/>
        <v>0</v>
      </c>
      <c r="N60">
        <f t="shared" ca="1" si="27"/>
        <v>5.4205869823929489E-3</v>
      </c>
      <c r="O60">
        <f t="shared" ca="1" si="28"/>
        <v>0</v>
      </c>
      <c r="P60">
        <f t="shared" ca="1" si="29"/>
        <v>0</v>
      </c>
      <c r="Q60">
        <f t="shared" ca="1" si="30"/>
        <v>2.8590522343387502E-3</v>
      </c>
      <c r="R60">
        <f t="shared" ca="1" si="31"/>
        <v>0</v>
      </c>
      <c r="S60">
        <f t="shared" ca="1" si="32"/>
        <v>0</v>
      </c>
      <c r="T60">
        <f t="shared" ca="1" si="33"/>
        <v>4.1790353491741458E-4</v>
      </c>
      <c r="U60">
        <f t="shared" ca="1" si="34"/>
        <v>0</v>
      </c>
      <c r="V60">
        <f t="shared" ca="1" si="35"/>
        <v>0</v>
      </c>
      <c r="W60">
        <f t="shared" ca="1" si="36"/>
        <v>6.7182569167882443E-5</v>
      </c>
      <c r="X60">
        <f t="shared" ca="1" si="37"/>
        <v>0</v>
      </c>
      <c r="Y60">
        <f t="shared" ca="1" si="38"/>
        <v>0</v>
      </c>
      <c r="Z60">
        <f t="shared" ca="1" si="39"/>
        <v>2.0771720100790352E-4</v>
      </c>
      <c r="AA60">
        <f t="shared" ca="1" si="41"/>
        <v>237.97938878565142</v>
      </c>
      <c r="AB60">
        <f t="shared" ca="1" si="42"/>
        <v>0</v>
      </c>
      <c r="AC60">
        <f t="shared" ca="1" si="43"/>
        <v>0.18592203033434132</v>
      </c>
      <c r="AD60">
        <f t="shared" ca="1" si="44"/>
        <v>7.9902498201974537E-2</v>
      </c>
      <c r="AE60">
        <f t="shared" si="20"/>
        <v>0</v>
      </c>
      <c r="AG60">
        <f t="shared" ca="1" si="45"/>
        <v>0</v>
      </c>
      <c r="AH60">
        <f t="shared" ca="1" si="46"/>
        <v>-0.53576627578877378</v>
      </c>
      <c r="AI60">
        <f t="shared" si="47"/>
        <v>1</v>
      </c>
      <c r="AJ60">
        <v>-1.1625729712250177</v>
      </c>
      <c r="AK60">
        <v>-1.241496647708118</v>
      </c>
      <c r="AL60">
        <v>0.99342059911577962</v>
      </c>
      <c r="AM60">
        <v>-0.99630597105715424</v>
      </c>
      <c r="AN60">
        <v>-0.53576627578877378</v>
      </c>
      <c r="AO60">
        <v>-1.0161033969779965</v>
      </c>
      <c r="AP60">
        <v>0.26694237931224052</v>
      </c>
      <c r="AQ60">
        <v>-0.91746642283396795</v>
      </c>
      <c r="AR60">
        <v>-0.97762949735624716</v>
      </c>
      <c r="AS60">
        <v>-1.0971143638016656</v>
      </c>
      <c r="AT60">
        <v>0.82854626271000598</v>
      </c>
      <c r="AV60">
        <v>0.57132695153045576</v>
      </c>
      <c r="AW60">
        <v>0.14308237007950331</v>
      </c>
      <c r="AX60">
        <v>0.57752913137741113</v>
      </c>
      <c r="AY60">
        <v>7.9902498201974537E-2</v>
      </c>
    </row>
    <row r="61" spans="5:51" x14ac:dyDescent="0.55000000000000004">
      <c r="E61">
        <f t="shared" si="40"/>
        <v>0</v>
      </c>
      <c r="F61">
        <v>50</v>
      </c>
      <c r="G61" s="5">
        <f t="shared" ca="1" si="48"/>
        <v>0</v>
      </c>
      <c r="H61">
        <f t="shared" ca="1" si="21"/>
        <v>0</v>
      </c>
      <c r="I61">
        <f t="shared" ca="1" si="22"/>
        <v>7.5410320309215406E-2</v>
      </c>
      <c r="J61">
        <f t="shared" ca="1" si="23"/>
        <v>0</v>
      </c>
      <c r="K61">
        <f t="shared" ca="1" si="24"/>
        <v>0</v>
      </c>
      <c r="L61">
        <f t="shared" ca="1" si="25"/>
        <v>3.452480504480733E-2</v>
      </c>
      <c r="M61">
        <f t="shared" ca="1" si="26"/>
        <v>0</v>
      </c>
      <c r="N61">
        <f t="shared" ca="1" si="27"/>
        <v>0</v>
      </c>
      <c r="O61">
        <f t="shared" ca="1" si="28"/>
        <v>3.7925982015170733E-3</v>
      </c>
      <c r="P61">
        <f t="shared" ca="1" si="29"/>
        <v>0</v>
      </c>
      <c r="Q61">
        <f t="shared" ca="1" si="30"/>
        <v>0</v>
      </c>
      <c r="R61">
        <f t="shared" ca="1" si="31"/>
        <v>2.048610322109525E-3</v>
      </c>
      <c r="S61">
        <f t="shared" ca="1" si="32"/>
        <v>0</v>
      </c>
      <c r="T61">
        <f t="shared" ca="1" si="33"/>
        <v>0</v>
      </c>
      <c r="U61">
        <f t="shared" ca="1" si="34"/>
        <v>3.0248494258008852E-4</v>
      </c>
      <c r="V61">
        <f t="shared" ca="1" si="35"/>
        <v>0</v>
      </c>
      <c r="W61">
        <f t="shared" ca="1" si="36"/>
        <v>0</v>
      </c>
      <c r="X61">
        <f t="shared" ca="1" si="37"/>
        <v>4.8849529603303858E-5</v>
      </c>
      <c r="Y61">
        <f t="shared" ca="1" si="38"/>
        <v>0</v>
      </c>
      <c r="Z61">
        <f t="shared" ca="1" si="39"/>
        <v>1.5127186633053861E-4</v>
      </c>
      <c r="AA61">
        <f t="shared" ca="1" si="41"/>
        <v>240.80142676879316</v>
      </c>
      <c r="AB61">
        <f t="shared" ca="1" si="42"/>
        <v>0</v>
      </c>
      <c r="AC61">
        <f t="shared" ca="1" si="43"/>
        <v>0.28755463852594215</v>
      </c>
      <c r="AD61">
        <f t="shared" ca="1" si="44"/>
        <v>6.6704237555763726E-2</v>
      </c>
      <c r="AE61">
        <f t="shared" si="20"/>
        <v>0</v>
      </c>
      <c r="AG61">
        <f t="shared" ca="1" si="45"/>
        <v>0</v>
      </c>
      <c r="AH61">
        <f t="shared" ca="1" si="46"/>
        <v>-0.93107018983573653</v>
      </c>
      <c r="AI61">
        <f t="shared" si="47"/>
        <v>2</v>
      </c>
      <c r="AJ61">
        <v>0.57630359151517041</v>
      </c>
      <c r="AK61">
        <v>5.4915290093049407E-2</v>
      </c>
      <c r="AL61">
        <v>-0.19394747141632251</v>
      </c>
      <c r="AM61">
        <v>-0.25064650799322408</v>
      </c>
      <c r="AN61">
        <v>-0.93107018983573653</v>
      </c>
      <c r="AO61">
        <v>1.8098762666340917</v>
      </c>
      <c r="AP61">
        <v>-1.7711226973915473</v>
      </c>
      <c r="AQ61">
        <v>0.39923747863213066</v>
      </c>
      <c r="AR61">
        <v>-0.46824879973428324</v>
      </c>
      <c r="AS61">
        <v>-0.84286511992104352</v>
      </c>
      <c r="AT61">
        <v>-0.91479023467400111</v>
      </c>
      <c r="AV61">
        <v>0.50392723184801391</v>
      </c>
      <c r="AW61">
        <v>0.11765234089066452</v>
      </c>
      <c r="AX61">
        <v>0.51002390356438998</v>
      </c>
      <c r="AY61">
        <v>6.6704237555763726E-2</v>
      </c>
    </row>
    <row r="62" spans="5:51" x14ac:dyDescent="0.55000000000000004">
      <c r="E62">
        <f t="shared" si="40"/>
        <v>0</v>
      </c>
      <c r="F62">
        <v>51</v>
      </c>
      <c r="G62" s="5">
        <f t="shared" ca="1" si="48"/>
        <v>1.8252223537866821</v>
      </c>
      <c r="H62">
        <f t="shared" ca="1" si="21"/>
        <v>0</v>
      </c>
      <c r="I62">
        <f t="shared" ca="1" si="22"/>
        <v>0</v>
      </c>
      <c r="J62">
        <f t="shared" ca="1" si="23"/>
        <v>4.3556448355858493E-2</v>
      </c>
      <c r="K62">
        <f t="shared" ca="1" si="24"/>
        <v>0</v>
      </c>
      <c r="L62">
        <f t="shared" ca="1" si="25"/>
        <v>0</v>
      </c>
      <c r="M62">
        <f t="shared" ca="1" si="26"/>
        <v>2.3328078673323146E-2</v>
      </c>
      <c r="N62">
        <f t="shared" ca="1" si="27"/>
        <v>0</v>
      </c>
      <c r="O62">
        <f t="shared" ca="1" si="28"/>
        <v>0</v>
      </c>
      <c r="P62">
        <f t="shared" ca="1" si="29"/>
        <v>2.6813467340253291E-3</v>
      </c>
      <c r="Q62">
        <f t="shared" ca="1" si="30"/>
        <v>0</v>
      </c>
      <c r="R62">
        <f t="shared" ca="1" si="31"/>
        <v>0</v>
      </c>
      <c r="S62">
        <f t="shared" ca="1" si="32"/>
        <v>1.4742553154443287E-3</v>
      </c>
      <c r="T62">
        <f t="shared" ca="1" si="33"/>
        <v>0</v>
      </c>
      <c r="U62">
        <f t="shared" ca="1" si="34"/>
        <v>0</v>
      </c>
      <c r="V62">
        <f t="shared" ca="1" si="35"/>
        <v>2.1936495075682252E-4</v>
      </c>
      <c r="W62">
        <f t="shared" ca="1" si="36"/>
        <v>0</v>
      </c>
      <c r="X62">
        <f t="shared" ca="1" si="37"/>
        <v>0</v>
      </c>
      <c r="Y62">
        <f t="shared" ca="1" si="38"/>
        <v>3.5550721336239448E-5</v>
      </c>
      <c r="Z62">
        <f t="shared" ca="1" si="39"/>
        <v>1.1016505822381868E-4</v>
      </c>
      <c r="AA62">
        <f t="shared" ca="1" si="41"/>
        <v>248.48430510151624</v>
      </c>
      <c r="AB62">
        <f t="shared" ca="1" si="42"/>
        <v>0</v>
      </c>
      <c r="AC62">
        <f t="shared" ca="1" si="43"/>
        <v>3.7901293421593603E-2</v>
      </c>
      <c r="AD62">
        <f t="shared" ca="1" si="44"/>
        <v>0.1927309906693157</v>
      </c>
      <c r="AE62">
        <f t="shared" si="20"/>
        <v>0</v>
      </c>
      <c r="AG62">
        <f t="shared" ca="1" si="45"/>
        <v>2.9951990238780404</v>
      </c>
      <c r="AH62">
        <f t="shared" ca="1" si="46"/>
        <v>1.3712633517570794</v>
      </c>
      <c r="AI62">
        <f t="shared" si="47"/>
        <v>0</v>
      </c>
      <c r="AJ62">
        <v>-1.5403384168166667</v>
      </c>
      <c r="AK62">
        <v>-1.0224061952612828</v>
      </c>
      <c r="AL62">
        <v>0.42689748624979984</v>
      </c>
      <c r="AM62">
        <v>0.87550688476767391</v>
      </c>
      <c r="AN62">
        <v>1.3712633517570794</v>
      </c>
      <c r="AO62">
        <v>0.68197550717741251</v>
      </c>
      <c r="AP62">
        <v>1.9835715647786856</v>
      </c>
      <c r="AQ62">
        <v>2.9563670977950096</v>
      </c>
      <c r="AR62">
        <v>0.35520770325092599</v>
      </c>
      <c r="AS62">
        <v>0.61947957874508575</v>
      </c>
      <c r="AT62">
        <v>1.472699295845814E-2</v>
      </c>
      <c r="AV62">
        <v>0.6347869757770872</v>
      </c>
      <c r="AW62">
        <v>0.29072180777354578</v>
      </c>
      <c r="AX62">
        <v>0.64572393761722191</v>
      </c>
      <c r="AY62">
        <v>0.1927309906693157</v>
      </c>
    </row>
    <row r="63" spans="5:51" x14ac:dyDescent="0.55000000000000004">
      <c r="E63">
        <f t="shared" si="40"/>
        <v>0</v>
      </c>
      <c r="F63">
        <v>52</v>
      </c>
      <c r="G63" s="5">
        <f t="shared" ca="1" si="48"/>
        <v>0</v>
      </c>
      <c r="H63">
        <f t="shared" ca="1" si="21"/>
        <v>0.56684887871351219</v>
      </c>
      <c r="I63">
        <f t="shared" ca="1" si="22"/>
        <v>0</v>
      </c>
      <c r="J63">
        <f t="shared" ca="1" si="23"/>
        <v>0</v>
      </c>
      <c r="K63">
        <f t="shared" ca="1" si="24"/>
        <v>2.7248855924418284E-2</v>
      </c>
      <c r="L63">
        <f t="shared" ca="1" si="25"/>
        <v>0</v>
      </c>
      <c r="M63">
        <f t="shared" ca="1" si="26"/>
        <v>0</v>
      </c>
      <c r="N63">
        <f t="shared" ca="1" si="27"/>
        <v>1.6088296700177401E-2</v>
      </c>
      <c r="O63">
        <f t="shared" ca="1" si="28"/>
        <v>0</v>
      </c>
      <c r="P63">
        <f t="shared" ca="1" si="29"/>
        <v>0</v>
      </c>
      <c r="Q63">
        <f t="shared" ca="1" si="30"/>
        <v>1.9103025400535744E-3</v>
      </c>
      <c r="R63">
        <f t="shared" ca="1" si="31"/>
        <v>0</v>
      </c>
      <c r="S63">
        <f t="shared" ca="1" si="32"/>
        <v>0</v>
      </c>
      <c r="T63">
        <f t="shared" ca="1" si="33"/>
        <v>1.0644159196525115E-3</v>
      </c>
      <c r="U63">
        <f t="shared" ca="1" si="34"/>
        <v>0</v>
      </c>
      <c r="V63">
        <f t="shared" ca="1" si="35"/>
        <v>0</v>
      </c>
      <c r="W63">
        <f t="shared" ca="1" si="36"/>
        <v>1.5932144647186388E-4</v>
      </c>
      <c r="X63">
        <f t="shared" ca="1" si="37"/>
        <v>0</v>
      </c>
      <c r="Y63">
        <f t="shared" ca="1" si="38"/>
        <v>0</v>
      </c>
      <c r="Z63">
        <f t="shared" ca="1" si="39"/>
        <v>1.0611878949312741E-4</v>
      </c>
      <c r="AA63">
        <f t="shared" ca="1" si="41"/>
        <v>274.7070439471654</v>
      </c>
      <c r="AB63">
        <f t="shared" ca="1" si="42"/>
        <v>0</v>
      </c>
      <c r="AC63">
        <f t="shared" ca="1" si="43"/>
        <v>0.10456285814400211</v>
      </c>
      <c r="AD63">
        <f t="shared" ca="1" si="44"/>
        <v>0.14483628142109192</v>
      </c>
      <c r="AE63">
        <f t="shared" si="20"/>
        <v>0</v>
      </c>
      <c r="AG63">
        <f t="shared" ca="1" si="45"/>
        <v>0</v>
      </c>
      <c r="AH63">
        <f t="shared" ca="1" si="46"/>
        <v>0.34877757570939139</v>
      </c>
      <c r="AI63">
        <f t="shared" si="47"/>
        <v>1</v>
      </c>
      <c r="AJ63">
        <v>0.14118654689809773</v>
      </c>
      <c r="AK63">
        <v>-0.7338712748605758</v>
      </c>
      <c r="AL63">
        <v>0.80262225310434587</v>
      </c>
      <c r="AM63">
        <v>0.80727659224066883</v>
      </c>
      <c r="AN63">
        <v>0.34877757570939139</v>
      </c>
      <c r="AO63">
        <v>-0.16153762771864422</v>
      </c>
      <c r="AP63">
        <v>1.0773601388791576</v>
      </c>
      <c r="AQ63">
        <v>-1.19194282888202</v>
      </c>
      <c r="AR63">
        <v>-0.58173213801637758</v>
      </c>
      <c r="AS63">
        <v>1.4385659596882761</v>
      </c>
      <c r="AT63">
        <v>-0.65604353949311189</v>
      </c>
      <c r="AV63">
        <v>0.58958836418437055</v>
      </c>
      <c r="AW63">
        <v>0.21818662997706273</v>
      </c>
      <c r="AX63">
        <v>0.60058496439771003</v>
      </c>
      <c r="AY63">
        <v>0.14483628142109192</v>
      </c>
    </row>
    <row r="64" spans="5:51" x14ac:dyDescent="0.55000000000000004">
      <c r="E64">
        <f t="shared" si="40"/>
        <v>0</v>
      </c>
      <c r="F64">
        <v>53</v>
      </c>
      <c r="G64" s="5">
        <f t="shared" ca="1" si="48"/>
        <v>0</v>
      </c>
      <c r="H64">
        <f t="shared" ca="1" si="21"/>
        <v>0</v>
      </c>
      <c r="I64">
        <f t="shared" ca="1" si="22"/>
        <v>0.27910665567543869</v>
      </c>
      <c r="J64">
        <f t="shared" ca="1" si="23"/>
        <v>0</v>
      </c>
      <c r="K64">
        <f t="shared" ca="1" si="24"/>
        <v>0</v>
      </c>
      <c r="L64">
        <f t="shared" ca="1" si="25"/>
        <v>1.7865416885544376E-2</v>
      </c>
      <c r="M64">
        <f t="shared" ca="1" si="26"/>
        <v>0</v>
      </c>
      <c r="N64">
        <f t="shared" ca="1" si="27"/>
        <v>0</v>
      </c>
      <c r="O64">
        <f t="shared" ca="1" si="28"/>
        <v>1.1256427639434321E-2</v>
      </c>
      <c r="P64">
        <f t="shared" ca="1" si="29"/>
        <v>0</v>
      </c>
      <c r="Q64">
        <f t="shared" ca="1" si="30"/>
        <v>0</v>
      </c>
      <c r="R64">
        <f t="shared" ca="1" si="31"/>
        <v>1.3687981824546534E-3</v>
      </c>
      <c r="S64">
        <f t="shared" ca="1" si="32"/>
        <v>0</v>
      </c>
      <c r="T64">
        <f t="shared" ca="1" si="33"/>
        <v>0</v>
      </c>
      <c r="U64">
        <f t="shared" ca="1" si="34"/>
        <v>7.7044045200778022E-4</v>
      </c>
      <c r="V64">
        <f t="shared" ca="1" si="35"/>
        <v>0</v>
      </c>
      <c r="W64">
        <f t="shared" ca="1" si="36"/>
        <v>0</v>
      </c>
      <c r="X64">
        <f t="shared" ca="1" si="37"/>
        <v>1.1584519336288155E-4</v>
      </c>
      <c r="Y64">
        <f t="shared" ca="1" si="38"/>
        <v>0</v>
      </c>
      <c r="Z64">
        <f t="shared" ca="1" si="39"/>
        <v>7.7281935542507796E-5</v>
      </c>
      <c r="AA64">
        <f t="shared" ca="1" si="41"/>
        <v>333.25120985815215</v>
      </c>
      <c r="AB64">
        <f t="shared" ca="1" si="42"/>
        <v>0</v>
      </c>
      <c r="AC64">
        <f t="shared" ca="1" si="43"/>
        <v>0.19687585154688042</v>
      </c>
      <c r="AD64">
        <f t="shared" ca="1" si="44"/>
        <v>0.13542698419839175</v>
      </c>
      <c r="AE64">
        <f t="shared" si="20"/>
        <v>0</v>
      </c>
      <c r="AG64">
        <f t="shared" ca="1" si="45"/>
        <v>0</v>
      </c>
      <c r="AH64">
        <f t="shared" ca="1" si="46"/>
        <v>-2.0533298084046692</v>
      </c>
      <c r="AI64">
        <f t="shared" si="47"/>
        <v>2</v>
      </c>
      <c r="AJ64">
        <v>-0.68226427174522541</v>
      </c>
      <c r="AK64">
        <v>1.6984677131404169</v>
      </c>
      <c r="AL64">
        <v>0.9240125109499786</v>
      </c>
      <c r="AM64">
        <v>0.52037648856639862</v>
      </c>
      <c r="AN64">
        <v>-2.0533298084046692</v>
      </c>
      <c r="AO64">
        <v>0.14420038496609777</v>
      </c>
      <c r="AP64">
        <v>1.1832707969006151</v>
      </c>
      <c r="AQ64">
        <v>-0.59090780268888921</v>
      </c>
      <c r="AR64">
        <v>1.6725061868783087</v>
      </c>
      <c r="AS64">
        <v>1.5073601389303803</v>
      </c>
      <c r="AT64">
        <v>0.47064077079994604</v>
      </c>
      <c r="AV64">
        <v>0.50395036649613301</v>
      </c>
      <c r="AW64">
        <v>0.20122053075703056</v>
      </c>
      <c r="AX64">
        <v>0.51382589080343344</v>
      </c>
      <c r="AY64">
        <v>0.13542698419839175</v>
      </c>
    </row>
    <row r="65" spans="5:51" x14ac:dyDescent="0.55000000000000004">
      <c r="E65">
        <f t="shared" si="40"/>
        <v>0</v>
      </c>
      <c r="F65">
        <v>54</v>
      </c>
      <c r="G65" s="5">
        <f t="shared" ca="1" si="48"/>
        <v>0.461550584518583</v>
      </c>
      <c r="H65">
        <f t="shared" ca="1" si="21"/>
        <v>0</v>
      </c>
      <c r="I65">
        <f t="shared" ca="1" si="22"/>
        <v>0</v>
      </c>
      <c r="J65">
        <f t="shared" ca="1" si="23"/>
        <v>0.16120995884721112</v>
      </c>
      <c r="K65">
        <f t="shared" ca="1" si="24"/>
        <v>0</v>
      </c>
      <c r="L65">
        <f t="shared" ca="1" si="25"/>
        <v>0</v>
      </c>
      <c r="M65">
        <f t="shared" ca="1" si="26"/>
        <v>1.2071490341416953E-2</v>
      </c>
      <c r="N65">
        <f t="shared" ca="1" si="27"/>
        <v>0</v>
      </c>
      <c r="O65">
        <f t="shared" ca="1" si="28"/>
        <v>0</v>
      </c>
      <c r="P65">
        <f t="shared" ca="1" si="29"/>
        <v>7.9582344039810064E-3</v>
      </c>
      <c r="Q65">
        <f t="shared" ca="1" si="30"/>
        <v>0</v>
      </c>
      <c r="R65">
        <f t="shared" ca="1" si="31"/>
        <v>0</v>
      </c>
      <c r="S65">
        <f t="shared" ca="1" si="32"/>
        <v>9.8503750297242849E-4</v>
      </c>
      <c r="T65">
        <f t="shared" ca="1" si="33"/>
        <v>0</v>
      </c>
      <c r="U65">
        <f t="shared" ca="1" si="34"/>
        <v>0</v>
      </c>
      <c r="V65">
        <f t="shared" ca="1" si="35"/>
        <v>5.5873072680635296E-4</v>
      </c>
      <c r="W65">
        <f t="shared" ca="1" si="36"/>
        <v>0</v>
      </c>
      <c r="X65">
        <f t="shared" ca="1" si="37"/>
        <v>0</v>
      </c>
      <c r="Y65">
        <f t="shared" ca="1" si="38"/>
        <v>8.4307468686618383E-5</v>
      </c>
      <c r="Z65">
        <f t="shared" ca="1" si="39"/>
        <v>5.6281244723236574E-5</v>
      </c>
      <c r="AA65">
        <f t="shared" ca="1" si="41"/>
        <v>400.19919885541412</v>
      </c>
      <c r="AB65">
        <f t="shared" ca="1" si="42"/>
        <v>0</v>
      </c>
      <c r="AC65">
        <f t="shared" ca="1" si="43"/>
        <v>0.13736102926981947</v>
      </c>
      <c r="AD65">
        <f t="shared" ca="1" si="44"/>
        <v>0.15670724728632557</v>
      </c>
      <c r="AE65">
        <f t="shared" si="20"/>
        <v>0</v>
      </c>
      <c r="AG65">
        <f t="shared" ca="1" si="45"/>
        <v>0.65399068179487085</v>
      </c>
      <c r="AH65">
        <f t="shared" ca="1" si="46"/>
        <v>-0.53082771955814678</v>
      </c>
      <c r="AI65">
        <f t="shared" si="47"/>
        <v>0</v>
      </c>
      <c r="AJ65">
        <v>1.2233476809342392</v>
      </c>
      <c r="AK65">
        <v>0.59619878811645322</v>
      </c>
      <c r="AL65">
        <v>-0.95120185505948029</v>
      </c>
      <c r="AM65">
        <v>-0.48289621190633625</v>
      </c>
      <c r="AN65">
        <v>-0.53082771955814678</v>
      </c>
      <c r="AO65">
        <v>-2.15153704630211</v>
      </c>
      <c r="AP65">
        <v>0.31764329833094962</v>
      </c>
      <c r="AQ65">
        <v>0.56612861953908578</v>
      </c>
      <c r="AR65">
        <v>0.20721699911518954</v>
      </c>
      <c r="AS65">
        <v>-0.22907443053554744</v>
      </c>
      <c r="AT65">
        <v>0.28466274670790881</v>
      </c>
      <c r="AV65">
        <v>0.48039170449625712</v>
      </c>
      <c r="AW65">
        <v>0.22347831552108177</v>
      </c>
      <c r="AX65">
        <v>0.4902522224987903</v>
      </c>
      <c r="AY65">
        <v>0.15670724728632557</v>
      </c>
    </row>
    <row r="66" spans="5:51" x14ac:dyDescent="0.55000000000000004">
      <c r="E66">
        <f t="shared" si="40"/>
        <v>0</v>
      </c>
      <c r="F66">
        <v>55</v>
      </c>
      <c r="G66" s="5">
        <f t="shared" ca="1" si="48"/>
        <v>0</v>
      </c>
      <c r="H66">
        <f t="shared" ca="1" si="21"/>
        <v>0.14334112814317534</v>
      </c>
      <c r="I66">
        <f t="shared" ca="1" si="22"/>
        <v>0</v>
      </c>
      <c r="J66">
        <f t="shared" ca="1" si="23"/>
        <v>0</v>
      </c>
      <c r="K66">
        <f t="shared" ca="1" si="24"/>
        <v>0.10085273496864929</v>
      </c>
      <c r="L66">
        <f t="shared" ca="1" si="25"/>
        <v>0</v>
      </c>
      <c r="M66">
        <f t="shared" ca="1" si="26"/>
        <v>0</v>
      </c>
      <c r="N66">
        <f t="shared" ca="1" si="27"/>
        <v>8.3251484593169899E-3</v>
      </c>
      <c r="O66">
        <f t="shared" ca="1" si="28"/>
        <v>0</v>
      </c>
      <c r="P66">
        <f t="shared" ca="1" si="29"/>
        <v>0</v>
      </c>
      <c r="Q66">
        <f t="shared" ca="1" si="30"/>
        <v>5.669776013430365E-3</v>
      </c>
      <c r="R66">
        <f t="shared" ca="1" si="31"/>
        <v>0</v>
      </c>
      <c r="S66">
        <f t="shared" ca="1" si="32"/>
        <v>0</v>
      </c>
      <c r="T66">
        <f t="shared" ca="1" si="33"/>
        <v>7.1119947042728125E-4</v>
      </c>
      <c r="U66">
        <f t="shared" ca="1" si="34"/>
        <v>0</v>
      </c>
      <c r="V66">
        <f t="shared" ca="1" si="35"/>
        <v>0</v>
      </c>
      <c r="W66">
        <f t="shared" ca="1" si="36"/>
        <v>4.0579767768710154E-4</v>
      </c>
      <c r="X66">
        <f t="shared" ca="1" si="37"/>
        <v>0</v>
      </c>
      <c r="Y66">
        <f t="shared" ca="1" si="38"/>
        <v>0</v>
      </c>
      <c r="Z66">
        <f t="shared" ca="1" si="39"/>
        <v>1.023849587772405E-4</v>
      </c>
      <c r="AA66">
        <f t="shared" ca="1" si="41"/>
        <v>426.50623569877683</v>
      </c>
      <c r="AB66">
        <f t="shared" ca="1" si="42"/>
        <v>0</v>
      </c>
      <c r="AC66">
        <f t="shared" ca="1" si="43"/>
        <v>0.24435034587044158</v>
      </c>
      <c r="AD66">
        <f t="shared" ca="1" si="44"/>
        <v>0.12372338672258294</v>
      </c>
      <c r="AE66">
        <f t="shared" si="20"/>
        <v>0</v>
      </c>
      <c r="AG66">
        <f t="shared" ca="1" si="45"/>
        <v>0</v>
      </c>
      <c r="AH66">
        <f t="shared" ca="1" si="46"/>
        <v>0.89966761152027175</v>
      </c>
      <c r="AI66">
        <f t="shared" si="47"/>
        <v>1</v>
      </c>
      <c r="AJ66">
        <v>0.24394239517278038</v>
      </c>
      <c r="AK66">
        <v>5.5528062148368917E-2</v>
      </c>
      <c r="AL66">
        <v>-2.0053721527801827</v>
      </c>
      <c r="AM66">
        <v>1.9700746634043753</v>
      </c>
      <c r="AN66">
        <v>0.89966761152027175</v>
      </c>
      <c r="AO66">
        <v>2.5668214220786467E-2</v>
      </c>
      <c r="AP66">
        <v>-0.4135279141337378</v>
      </c>
      <c r="AQ66">
        <v>1.5501836969633587</v>
      </c>
      <c r="AR66">
        <v>1.2752661859849468</v>
      </c>
      <c r="AS66">
        <v>-0.934733179747127</v>
      </c>
      <c r="AT66">
        <v>-1.3407611731963698</v>
      </c>
      <c r="AV66">
        <v>0.54560036105033693</v>
      </c>
      <c r="AW66">
        <v>0.17615935328653759</v>
      </c>
      <c r="AX66">
        <v>0.55718621400009116</v>
      </c>
      <c r="AY66">
        <v>0.12372338672258294</v>
      </c>
    </row>
    <row r="67" spans="5:51" x14ac:dyDescent="0.55000000000000004">
      <c r="E67">
        <f t="shared" si="40"/>
        <v>0</v>
      </c>
      <c r="F67">
        <v>56</v>
      </c>
      <c r="G67" s="5">
        <f t="shared" ca="1" si="48"/>
        <v>0</v>
      </c>
      <c r="H67">
        <f t="shared" ca="1" si="21"/>
        <v>0</v>
      </c>
      <c r="I67">
        <f t="shared" ca="1" si="22"/>
        <v>7.0578710480269147E-2</v>
      </c>
      <c r="J67">
        <f t="shared" ca="1" si="23"/>
        <v>0</v>
      </c>
      <c r="K67">
        <f t="shared" ca="1" si="24"/>
        <v>0</v>
      </c>
      <c r="L67">
        <f t="shared" ca="1" si="25"/>
        <v>6.6123001980704393E-2</v>
      </c>
      <c r="M67">
        <f t="shared" ca="1" si="26"/>
        <v>0</v>
      </c>
      <c r="N67">
        <f t="shared" ca="1" si="27"/>
        <v>0</v>
      </c>
      <c r="O67">
        <f t="shared" ca="1" si="28"/>
        <v>5.8248199275698648E-3</v>
      </c>
      <c r="P67">
        <f t="shared" ca="1" si="29"/>
        <v>0</v>
      </c>
      <c r="Q67">
        <f t="shared" ca="1" si="30"/>
        <v>0</v>
      </c>
      <c r="R67">
        <f t="shared" ca="1" si="31"/>
        <v>4.0625916258745188E-3</v>
      </c>
      <c r="S67">
        <f t="shared" ca="1" si="32"/>
        <v>0</v>
      </c>
      <c r="T67">
        <f t="shared" ca="1" si="33"/>
        <v>0</v>
      </c>
      <c r="U67">
        <f t="shared" ca="1" si="34"/>
        <v>5.1477700713323379E-4</v>
      </c>
      <c r="V67">
        <f t="shared" ca="1" si="35"/>
        <v>0</v>
      </c>
      <c r="W67">
        <f t="shared" ca="1" si="36"/>
        <v>0</v>
      </c>
      <c r="X67">
        <f t="shared" ca="1" si="37"/>
        <v>2.9506203639804676E-4</v>
      </c>
      <c r="Y67">
        <f t="shared" ca="1" si="38"/>
        <v>0</v>
      </c>
      <c r="Z67">
        <f t="shared" ca="1" si="39"/>
        <v>7.4562740703496783E-5</v>
      </c>
      <c r="AA67">
        <f t="shared" ca="1" si="41"/>
        <v>410.40727394546997</v>
      </c>
      <c r="AB67">
        <f t="shared" ca="1" si="42"/>
        <v>0</v>
      </c>
      <c r="AC67">
        <f t="shared" ca="1" si="43"/>
        <v>0.34930175466672592</v>
      </c>
      <c r="AD67">
        <f t="shared" ca="1" si="44"/>
        <v>9.8500638659615128E-2</v>
      </c>
      <c r="AE67">
        <f t="shared" si="20"/>
        <v>0</v>
      </c>
      <c r="AG67">
        <f t="shared" ca="1" si="45"/>
        <v>0</v>
      </c>
      <c r="AH67">
        <f t="shared" ca="1" si="46"/>
        <v>-1.5501836969633587</v>
      </c>
      <c r="AI67">
        <f t="shared" si="47"/>
        <v>2</v>
      </c>
      <c r="AJ67">
        <v>0.6296136234595906</v>
      </c>
      <c r="AK67">
        <v>2.6039197109639645</v>
      </c>
      <c r="AL67">
        <v>-0.88984961621463299</v>
      </c>
      <c r="AM67">
        <v>0.89075911091640592</v>
      </c>
      <c r="AN67">
        <v>-1.5501836969633587</v>
      </c>
      <c r="AO67">
        <v>-0.68110693973721936</v>
      </c>
      <c r="AP67">
        <v>-7.5845036917598918E-2</v>
      </c>
      <c r="AQ67">
        <v>-0.6968184607103467</v>
      </c>
      <c r="AR67">
        <v>0.62970684666652232</v>
      </c>
      <c r="AS67">
        <v>1.5235218597808853</v>
      </c>
      <c r="AT67">
        <v>-0.11303654900984839</v>
      </c>
      <c r="AV67">
        <v>0.44330576592955989</v>
      </c>
      <c r="AW67">
        <v>0.13899425027888343</v>
      </c>
      <c r="AX67">
        <v>0.45276096715875003</v>
      </c>
      <c r="AY67">
        <v>9.8500638659615128E-2</v>
      </c>
    </row>
    <row r="68" spans="5:51" x14ac:dyDescent="0.55000000000000004">
      <c r="E68">
        <f t="shared" si="40"/>
        <v>0</v>
      </c>
      <c r="F68">
        <v>57</v>
      </c>
      <c r="G68" s="5">
        <f t="shared" ca="1" si="48"/>
        <v>2.1372592987253616</v>
      </c>
      <c r="H68">
        <f t="shared" ca="1" si="21"/>
        <v>0</v>
      </c>
      <c r="I68">
        <f t="shared" ca="1" si="22"/>
        <v>0</v>
      </c>
      <c r="J68">
        <f t="shared" ca="1" si="23"/>
        <v>4.0765745927766057E-2</v>
      </c>
      <c r="K68">
        <f t="shared" ca="1" si="24"/>
        <v>0</v>
      </c>
      <c r="L68">
        <f t="shared" ca="1" si="25"/>
        <v>0</v>
      </c>
      <c r="M68">
        <f t="shared" ca="1" si="26"/>
        <v>4.4678676398613754E-2</v>
      </c>
      <c r="N68">
        <f t="shared" ca="1" si="27"/>
        <v>0</v>
      </c>
      <c r="O68">
        <f t="shared" ca="1" si="28"/>
        <v>0</v>
      </c>
      <c r="P68">
        <f t="shared" ca="1" si="29"/>
        <v>4.1181166733738435E-3</v>
      </c>
      <c r="Q68">
        <f t="shared" ca="1" si="30"/>
        <v>0</v>
      </c>
      <c r="R68">
        <f t="shared" ca="1" si="31"/>
        <v>0</v>
      </c>
      <c r="S68">
        <f t="shared" ca="1" si="32"/>
        <v>2.9235903159746555E-3</v>
      </c>
      <c r="T68">
        <f t="shared" ca="1" si="33"/>
        <v>0</v>
      </c>
      <c r="U68">
        <f t="shared" ca="1" si="34"/>
        <v>0</v>
      </c>
      <c r="V68">
        <f t="shared" ca="1" si="35"/>
        <v>3.7332117049306533E-4</v>
      </c>
      <c r="W68">
        <f t="shared" ca="1" si="36"/>
        <v>0</v>
      </c>
      <c r="X68">
        <f t="shared" ca="1" si="37"/>
        <v>0</v>
      </c>
      <c r="Y68">
        <f t="shared" ca="1" si="38"/>
        <v>2.1473427314601715E-4</v>
      </c>
      <c r="Z68">
        <f t="shared" ca="1" si="39"/>
        <v>5.4300967325805664E-5</v>
      </c>
      <c r="AA68">
        <f t="shared" ca="1" si="41"/>
        <v>390.17220467891337</v>
      </c>
      <c r="AB68">
        <f t="shared" ca="1" si="42"/>
        <v>0</v>
      </c>
      <c r="AC68">
        <f t="shared" ca="1" si="43"/>
        <v>4.5621896156173743E-2</v>
      </c>
      <c r="AD68">
        <f t="shared" ca="1" si="44"/>
        <v>0.23855032540942456</v>
      </c>
      <c r="AE68">
        <f t="shared" si="20"/>
        <v>0</v>
      </c>
      <c r="AG68">
        <f t="shared" ca="1" si="45"/>
        <v>2.7938782901616288</v>
      </c>
      <c r="AH68">
        <f t="shared" ca="1" si="46"/>
        <v>1.2842883734265342</v>
      </c>
      <c r="AI68">
        <f t="shared" si="47"/>
        <v>0</v>
      </c>
      <c r="AJ68">
        <v>0.16293370208586566</v>
      </c>
      <c r="AK68">
        <v>0.17395109352946747</v>
      </c>
      <c r="AL68">
        <v>0.29767193154839333</v>
      </c>
      <c r="AM68">
        <v>0.24638666218379512</v>
      </c>
      <c r="AN68">
        <v>1.2842883734265342</v>
      </c>
      <c r="AO68">
        <v>1.3340240911929868</v>
      </c>
      <c r="AP68">
        <v>0.46799186748103239</v>
      </c>
      <c r="AQ68">
        <v>0.93900553110870533</v>
      </c>
      <c r="AR68">
        <v>1.7714864952722564</v>
      </c>
      <c r="AS68">
        <v>-6.0355205278028734E-2</v>
      </c>
      <c r="AT68">
        <v>0.65595031628618017</v>
      </c>
      <c r="AV68">
        <v>0.58238585157507949</v>
      </c>
      <c r="AW68">
        <v>0.30081714326542958</v>
      </c>
      <c r="AX68">
        <v>0.5942822166860825</v>
      </c>
      <c r="AY68">
        <v>0.23855032540942456</v>
      </c>
    </row>
    <row r="69" spans="5:51" x14ac:dyDescent="0.55000000000000004">
      <c r="E69">
        <f t="shared" si="40"/>
        <v>0</v>
      </c>
      <c r="F69">
        <v>58</v>
      </c>
      <c r="G69" s="5">
        <f t="shared" ca="1" si="48"/>
        <v>0</v>
      </c>
      <c r="H69">
        <f t="shared" ca="1" si="21"/>
        <v>0.66375641000071262</v>
      </c>
      <c r="I69">
        <f t="shared" ca="1" si="22"/>
        <v>0</v>
      </c>
      <c r="J69">
        <f t="shared" ca="1" si="23"/>
        <v>0</v>
      </c>
      <c r="K69">
        <f t="shared" ca="1" si="24"/>
        <v>2.5502996212218243E-2</v>
      </c>
      <c r="L69">
        <f t="shared" ca="1" si="25"/>
        <v>0</v>
      </c>
      <c r="M69">
        <f t="shared" ca="1" si="26"/>
        <v>0</v>
      </c>
      <c r="N69">
        <f t="shared" ca="1" si="27"/>
        <v>3.0812816269095513E-2</v>
      </c>
      <c r="O69">
        <f t="shared" ca="1" si="28"/>
        <v>0</v>
      </c>
      <c r="P69">
        <f t="shared" ca="1" si="29"/>
        <v>0</v>
      </c>
      <c r="Q69">
        <f t="shared" ca="1" si="30"/>
        <v>2.9339169908745998E-3</v>
      </c>
      <c r="R69">
        <f t="shared" ca="1" si="31"/>
        <v>0</v>
      </c>
      <c r="S69">
        <f t="shared" ca="1" si="32"/>
        <v>0</v>
      </c>
      <c r="T69">
        <f t="shared" ca="1" si="33"/>
        <v>2.1108393113898546E-3</v>
      </c>
      <c r="U69">
        <f t="shared" ca="1" si="34"/>
        <v>0</v>
      </c>
      <c r="V69">
        <f t="shared" ca="1" si="35"/>
        <v>0</v>
      </c>
      <c r="W69">
        <f t="shared" ca="1" si="36"/>
        <v>2.7113752072207295E-4</v>
      </c>
      <c r="X69">
        <f t="shared" ca="1" si="37"/>
        <v>0</v>
      </c>
      <c r="Y69">
        <f t="shared" ca="1" si="38"/>
        <v>0</v>
      </c>
      <c r="Z69">
        <f t="shared" ca="1" si="39"/>
        <v>1.9592726426787054E-4</v>
      </c>
      <c r="AA69">
        <f t="shared" ca="1" si="41"/>
        <v>394.32073686960871</v>
      </c>
      <c r="AB69">
        <f t="shared" ca="1" si="42"/>
        <v>0</v>
      </c>
      <c r="AC69">
        <f t="shared" ca="1" si="43"/>
        <v>0.11588388084031703</v>
      </c>
      <c r="AD69">
        <f t="shared" ca="1" si="44"/>
        <v>0.17792112794034831</v>
      </c>
      <c r="AE69">
        <f t="shared" si="20"/>
        <v>0</v>
      </c>
      <c r="AG69">
        <f t="shared" ca="1" si="45"/>
        <v>0</v>
      </c>
      <c r="AH69">
        <f t="shared" ca="1" si="46"/>
        <v>-1.7403954188921489</v>
      </c>
      <c r="AI69">
        <f t="shared" si="47"/>
        <v>1</v>
      </c>
      <c r="AJ69">
        <v>0.69564976001856849</v>
      </c>
      <c r="AK69">
        <v>-0.56406406656606123</v>
      </c>
      <c r="AL69">
        <v>0.78230641520349309</v>
      </c>
      <c r="AM69">
        <v>1.4901934264344163</v>
      </c>
      <c r="AN69">
        <v>-1.7403954188921489</v>
      </c>
      <c r="AO69">
        <v>-1.1257725418545306</v>
      </c>
      <c r="AP69">
        <v>1.0951612239296082</v>
      </c>
      <c r="AQ69">
        <v>-0.21997379917593207</v>
      </c>
      <c r="AR69">
        <v>0.71379190558218397</v>
      </c>
      <c r="AS69">
        <v>-4.4881289795739576E-2</v>
      </c>
      <c r="AT69">
        <v>-0.7405969881801866</v>
      </c>
      <c r="AV69">
        <v>0.47973934842370691</v>
      </c>
      <c r="AW69">
        <v>0.22397722140343651</v>
      </c>
      <c r="AX69">
        <v>0.48950241596916327</v>
      </c>
      <c r="AY69">
        <v>0.17792112794034831</v>
      </c>
    </row>
    <row r="70" spans="5:51" x14ac:dyDescent="0.55000000000000004">
      <c r="E70">
        <f t="shared" si="40"/>
        <v>0</v>
      </c>
      <c r="F70">
        <v>59</v>
      </c>
      <c r="G70" s="5">
        <f t="shared" ca="1" si="48"/>
        <v>0</v>
      </c>
      <c r="H70">
        <f t="shared" ca="1" si="21"/>
        <v>0</v>
      </c>
      <c r="I70">
        <f t="shared" ca="1" si="22"/>
        <v>0.32682226028017747</v>
      </c>
      <c r="J70">
        <f t="shared" ca="1" si="23"/>
        <v>0</v>
      </c>
      <c r="K70">
        <f t="shared" ca="1" si="24"/>
        <v>0</v>
      </c>
      <c r="L70">
        <f t="shared" ca="1" si="25"/>
        <v>1.6720762898285418E-2</v>
      </c>
      <c r="M70">
        <f t="shared" ca="1" si="26"/>
        <v>0</v>
      </c>
      <c r="N70">
        <f t="shared" ca="1" si="27"/>
        <v>0</v>
      </c>
      <c r="O70">
        <f t="shared" ca="1" si="28"/>
        <v>2.155866734459427E-2</v>
      </c>
      <c r="P70">
        <f t="shared" ca="1" si="29"/>
        <v>0</v>
      </c>
      <c r="Q70">
        <f t="shared" ca="1" si="30"/>
        <v>0</v>
      </c>
      <c r="R70">
        <f t="shared" ca="1" si="31"/>
        <v>2.1022535228735818E-3</v>
      </c>
      <c r="S70">
        <f t="shared" ca="1" si="32"/>
        <v>0</v>
      </c>
      <c r="T70">
        <f t="shared" ca="1" si="33"/>
        <v>0</v>
      </c>
      <c r="U70">
        <f t="shared" ca="1" si="34"/>
        <v>1.5278576383129482E-3</v>
      </c>
      <c r="V70">
        <f t="shared" ca="1" si="35"/>
        <v>0</v>
      </c>
      <c r="W70">
        <f t="shared" ca="1" si="36"/>
        <v>0</v>
      </c>
      <c r="X70">
        <f t="shared" ca="1" si="37"/>
        <v>1.9714846438786154E-4</v>
      </c>
      <c r="Y70">
        <f t="shared" ca="1" si="38"/>
        <v>0</v>
      </c>
      <c r="Z70">
        <f t="shared" ca="1" si="39"/>
        <v>1.4268574189823456E-4</v>
      </c>
      <c r="AA70">
        <f t="shared" ca="1" si="41"/>
        <v>442.9836742412308</v>
      </c>
      <c r="AB70">
        <f t="shared" ca="1" si="42"/>
        <v>0</v>
      </c>
      <c r="AC70">
        <f t="shared" ca="1" si="43"/>
        <v>0.20927227282057503</v>
      </c>
      <c r="AD70">
        <f t="shared" ca="1" si="44"/>
        <v>0.16428147370612184</v>
      </c>
      <c r="AE70">
        <f t="shared" si="20"/>
        <v>0</v>
      </c>
      <c r="AG70">
        <f t="shared" ca="1" si="45"/>
        <v>0</v>
      </c>
      <c r="AH70">
        <f t="shared" ca="1" si="46"/>
        <v>1.6194553609238937</v>
      </c>
      <c r="AI70">
        <f t="shared" si="47"/>
        <v>2</v>
      </c>
      <c r="AJ70">
        <v>-0.29519469535443932</v>
      </c>
      <c r="AK70">
        <v>-1.1000520316883922</v>
      </c>
      <c r="AL70">
        <v>1.1096290108980611</v>
      </c>
      <c r="AM70">
        <v>-1.0619078238960356</v>
      </c>
      <c r="AN70">
        <v>1.6194553609238937</v>
      </c>
      <c r="AO70">
        <v>2.3080428945831954</v>
      </c>
      <c r="AP70">
        <v>1.4437546269618906</v>
      </c>
      <c r="AQ70">
        <v>-0.92706613941118121</v>
      </c>
      <c r="AR70">
        <v>-3.0540104489773512</v>
      </c>
      <c r="AS70">
        <v>-2.0198604033794254</v>
      </c>
      <c r="AT70">
        <v>-0.53453049986273982</v>
      </c>
      <c r="AV70">
        <v>0.69200892327461472</v>
      </c>
      <c r="AW70">
        <v>0.20445892917276193</v>
      </c>
      <c r="AX70">
        <v>0.7048870234942084</v>
      </c>
      <c r="AY70">
        <v>0.16428147370612184</v>
      </c>
    </row>
    <row r="71" spans="5:51" x14ac:dyDescent="0.55000000000000004">
      <c r="E71">
        <f t="shared" si="40"/>
        <v>0</v>
      </c>
      <c r="F71">
        <v>60</v>
      </c>
      <c r="G71" s="5">
        <f t="shared" ca="1" si="48"/>
        <v>0.63331528594871234</v>
      </c>
      <c r="H71">
        <f t="shared" ca="1" si="21"/>
        <v>0</v>
      </c>
      <c r="I71">
        <f t="shared" ca="1" si="22"/>
        <v>0</v>
      </c>
      <c r="J71">
        <f t="shared" ca="1" si="23"/>
        <v>0.18877014237663833</v>
      </c>
      <c r="K71">
        <f t="shared" ca="1" si="24"/>
        <v>0</v>
      </c>
      <c r="L71">
        <f t="shared" ca="1" si="25"/>
        <v>0</v>
      </c>
      <c r="M71">
        <f t="shared" ca="1" si="26"/>
        <v>1.1298058652697653E-2</v>
      </c>
      <c r="N71">
        <f t="shared" ca="1" si="27"/>
        <v>0</v>
      </c>
      <c r="O71">
        <f t="shared" ca="1" si="28"/>
        <v>0</v>
      </c>
      <c r="P71">
        <f t="shared" ca="1" si="29"/>
        <v>1.5241863019194423E-2</v>
      </c>
      <c r="Q71">
        <f t="shared" ca="1" si="30"/>
        <v>0</v>
      </c>
      <c r="R71">
        <f t="shared" ca="1" si="31"/>
        <v>0</v>
      </c>
      <c r="S71">
        <f t="shared" ca="1" si="32"/>
        <v>1.5128589351812549E-3</v>
      </c>
      <c r="T71">
        <f t="shared" ca="1" si="33"/>
        <v>0</v>
      </c>
      <c r="U71">
        <f t="shared" ca="1" si="34"/>
        <v>0</v>
      </c>
      <c r="V71">
        <f t="shared" ca="1" si="35"/>
        <v>1.1080168577423176E-3</v>
      </c>
      <c r="W71">
        <f t="shared" ca="1" si="36"/>
        <v>0</v>
      </c>
      <c r="X71">
        <f t="shared" ca="1" si="37"/>
        <v>0</v>
      </c>
      <c r="Y71">
        <f t="shared" ca="1" si="38"/>
        <v>1.43476716689742E-4</v>
      </c>
      <c r="Z71">
        <f t="shared" ca="1" si="39"/>
        <v>1.0391213809434202E-4</v>
      </c>
      <c r="AA71">
        <f t="shared" ca="1" si="41"/>
        <v>507.87993015845456</v>
      </c>
      <c r="AB71">
        <f t="shared" ca="1" si="42"/>
        <v>0</v>
      </c>
      <c r="AC71">
        <f t="shared" ca="1" si="43"/>
        <v>0.13239877374526271</v>
      </c>
      <c r="AD71">
        <f t="shared" ca="1" si="44"/>
        <v>0.19459789835467303</v>
      </c>
      <c r="AE71">
        <f t="shared" si="20"/>
        <v>0</v>
      </c>
      <c r="AG71">
        <f t="shared" ca="1" si="45"/>
        <v>0.80581482439852781</v>
      </c>
      <c r="AH71">
        <f t="shared" ca="1" si="46"/>
        <v>-0.26987663659383543</v>
      </c>
      <c r="AI71">
        <f t="shared" si="47"/>
        <v>0</v>
      </c>
      <c r="AJ71">
        <v>0.43361069401726127</v>
      </c>
      <c r="AK71">
        <v>3.7377958506112918E-2</v>
      </c>
      <c r="AL71">
        <v>-1.443104338250123</v>
      </c>
      <c r="AM71">
        <v>-0.76784544944530353</v>
      </c>
      <c r="AN71">
        <v>-0.26987663659383543</v>
      </c>
      <c r="AO71">
        <v>-0.61115997596061788</v>
      </c>
      <c r="AP71">
        <v>-0.63681227402412333</v>
      </c>
      <c r="AQ71">
        <v>1.9393837646930479E-2</v>
      </c>
      <c r="AR71">
        <v>-0.39162728171504568</v>
      </c>
      <c r="AS71">
        <v>1.1972520042036194</v>
      </c>
      <c r="AT71">
        <v>-0.69088287091290113</v>
      </c>
      <c r="AV71">
        <v>0.61362228615187187</v>
      </c>
      <c r="AW71">
        <v>0.23662000251052268</v>
      </c>
      <c r="AX71">
        <v>0.62497075355811749</v>
      </c>
      <c r="AY71">
        <v>0.19459789835467303</v>
      </c>
    </row>
    <row r="72" spans="5:51" x14ac:dyDescent="0.55000000000000004">
      <c r="E72">
        <f t="shared" si="40"/>
        <v>0</v>
      </c>
      <c r="F72">
        <v>61</v>
      </c>
      <c r="G72" s="5">
        <f t="shared" ca="1" si="48"/>
        <v>0</v>
      </c>
      <c r="H72">
        <f t="shared" ca="1" si="21"/>
        <v>0.19668511015513862</v>
      </c>
      <c r="I72">
        <f t="shared" ca="1" si="22"/>
        <v>0</v>
      </c>
      <c r="J72">
        <f t="shared" ca="1" si="23"/>
        <v>0</v>
      </c>
      <c r="K72">
        <f t="shared" ca="1" si="24"/>
        <v>0.11809434897969796</v>
      </c>
      <c r="L72">
        <f t="shared" ca="1" si="25"/>
        <v>0</v>
      </c>
      <c r="M72">
        <f t="shared" ca="1" si="26"/>
        <v>0</v>
      </c>
      <c r="N72">
        <f t="shared" ca="1" si="27"/>
        <v>7.7917484026863168E-3</v>
      </c>
      <c r="O72">
        <f t="shared" ca="1" si="28"/>
        <v>0</v>
      </c>
      <c r="P72">
        <f t="shared" ca="1" si="29"/>
        <v>0</v>
      </c>
      <c r="Q72">
        <f t="shared" ca="1" si="30"/>
        <v>1.0858934904328826E-2</v>
      </c>
      <c r="R72">
        <f t="shared" ca="1" si="31"/>
        <v>0</v>
      </c>
      <c r="S72">
        <f t="shared" ca="1" si="32"/>
        <v>0</v>
      </c>
      <c r="T72">
        <f t="shared" ca="1" si="33"/>
        <v>1.0922878268952618E-3</v>
      </c>
      <c r="U72">
        <f t="shared" ca="1" si="34"/>
        <v>0</v>
      </c>
      <c r="V72">
        <f t="shared" ca="1" si="35"/>
        <v>0</v>
      </c>
      <c r="W72">
        <f t="shared" ca="1" si="36"/>
        <v>8.0473588821583953E-4</v>
      </c>
      <c r="X72">
        <f t="shared" ca="1" si="37"/>
        <v>0</v>
      </c>
      <c r="Y72">
        <f t="shared" ca="1" si="38"/>
        <v>0</v>
      </c>
      <c r="Z72">
        <f t="shared" ca="1" si="39"/>
        <v>1.8016309477970996E-4</v>
      </c>
      <c r="AA72">
        <f t="shared" ca="1" si="41"/>
        <v>530.82270427293599</v>
      </c>
      <c r="AB72">
        <f t="shared" ca="1" si="42"/>
        <v>0</v>
      </c>
      <c r="AC72">
        <f t="shared" ca="1" si="43"/>
        <v>0.23803738686146461</v>
      </c>
      <c r="AD72">
        <f t="shared" ca="1" si="44"/>
        <v>0.15306753859799088</v>
      </c>
      <c r="AE72">
        <f t="shared" si="20"/>
        <v>0</v>
      </c>
      <c r="AG72">
        <f t="shared" ca="1" si="45"/>
        <v>0</v>
      </c>
      <c r="AH72">
        <f t="shared" ca="1" si="46"/>
        <v>1.7338243196718395</v>
      </c>
      <c r="AI72">
        <f t="shared" si="47"/>
        <v>1</v>
      </c>
      <c r="AJ72">
        <v>-1.3043290891801007E-2</v>
      </c>
      <c r="AK72">
        <v>-0.43630166146613192</v>
      </c>
      <c r="AL72">
        <v>0.95324821813846938</v>
      </c>
      <c r="AM72">
        <v>0.76220658229431137</v>
      </c>
      <c r="AN72">
        <v>1.7338243196718395</v>
      </c>
      <c r="AO72">
        <v>0.80939798863255419</v>
      </c>
      <c r="AP72">
        <v>-0.45896399569755886</v>
      </c>
      <c r="AQ72">
        <v>0.41052999222301878</v>
      </c>
      <c r="AR72">
        <v>-0.55690406952635385</v>
      </c>
      <c r="AS72">
        <v>0.45488832256523892</v>
      </c>
      <c r="AT72">
        <v>0.31434638003702275</v>
      </c>
      <c r="AV72">
        <v>0.83657054181057267</v>
      </c>
      <c r="AW72">
        <v>0.18578347823957425</v>
      </c>
      <c r="AX72">
        <v>0.85248121793596843</v>
      </c>
      <c r="AY72">
        <v>0.15306753859799088</v>
      </c>
    </row>
    <row r="73" spans="5:51" x14ac:dyDescent="0.55000000000000004">
      <c r="E73">
        <f t="shared" si="40"/>
        <v>0</v>
      </c>
      <c r="F73">
        <v>62</v>
      </c>
      <c r="G73" s="5">
        <f t="shared" ca="1" si="48"/>
        <v>0</v>
      </c>
      <c r="H73">
        <f t="shared" ca="1" si="21"/>
        <v>0</v>
      </c>
      <c r="I73">
        <f t="shared" ca="1" si="22"/>
        <v>9.6844371362513962E-2</v>
      </c>
      <c r="J73">
        <f t="shared" ca="1" si="23"/>
        <v>0</v>
      </c>
      <c r="K73">
        <f t="shared" ca="1" si="24"/>
        <v>0</v>
      </c>
      <c r="L73">
        <f t="shared" ca="1" si="25"/>
        <v>7.7427279229680429E-2</v>
      </c>
      <c r="M73">
        <f t="shared" ca="1" si="26"/>
        <v>0</v>
      </c>
      <c r="N73">
        <f t="shared" ca="1" si="27"/>
        <v>0</v>
      </c>
      <c r="O73">
        <f t="shared" ca="1" si="28"/>
        <v>5.4516182610275556E-3</v>
      </c>
      <c r="P73">
        <f t="shared" ca="1" si="29"/>
        <v>0</v>
      </c>
      <c r="Q73">
        <f t="shared" ca="1" si="30"/>
        <v>0</v>
      </c>
      <c r="R73">
        <f t="shared" ca="1" si="31"/>
        <v>7.7808043745897131E-3</v>
      </c>
      <c r="S73">
        <f t="shared" ca="1" si="32"/>
        <v>0</v>
      </c>
      <c r="T73">
        <f t="shared" ca="1" si="33"/>
        <v>0</v>
      </c>
      <c r="U73">
        <f t="shared" ca="1" si="34"/>
        <v>7.9061456291494678E-4</v>
      </c>
      <c r="V73">
        <f t="shared" ca="1" si="35"/>
        <v>0</v>
      </c>
      <c r="W73">
        <f t="shared" ca="1" si="36"/>
        <v>0</v>
      </c>
      <c r="X73">
        <f t="shared" ca="1" si="37"/>
        <v>5.8513644359158912E-4</v>
      </c>
      <c r="Y73">
        <f t="shared" ca="1" si="38"/>
        <v>0</v>
      </c>
      <c r="Z73">
        <f t="shared" ca="1" si="39"/>
        <v>1.3120534774669653E-4</v>
      </c>
      <c r="AA73">
        <f t="shared" ca="1" si="41"/>
        <v>509.11575961995129</v>
      </c>
      <c r="AB73">
        <f t="shared" ca="1" si="42"/>
        <v>0</v>
      </c>
      <c r="AC73">
        <f t="shared" ca="1" si="43"/>
        <v>0.34246143546246</v>
      </c>
      <c r="AD73">
        <f t="shared" ca="1" si="44"/>
        <v>0.1228320744911266</v>
      </c>
      <c r="AE73">
        <f t="shared" si="20"/>
        <v>0</v>
      </c>
      <c r="AG73">
        <f t="shared" ca="1" si="45"/>
        <v>0</v>
      </c>
      <c r="AH73">
        <f t="shared" ca="1" si="46"/>
        <v>1.0280996320943814</v>
      </c>
      <c r="AI73">
        <f t="shared" si="47"/>
        <v>2</v>
      </c>
      <c r="AJ73">
        <v>1.6678768588462844</v>
      </c>
      <c r="AK73">
        <v>-1.0074245437863283</v>
      </c>
      <c r="AL73">
        <v>0.92307573140715249</v>
      </c>
      <c r="AM73">
        <v>-0.4237995199218858</v>
      </c>
      <c r="AN73">
        <v>1.0280996320943814</v>
      </c>
      <c r="AO73">
        <v>1.3145381672075018</v>
      </c>
      <c r="AP73">
        <v>-0.89966761152027175</v>
      </c>
      <c r="AQ73">
        <v>0.81716962085920386</v>
      </c>
      <c r="AR73">
        <v>0.6367190508171916</v>
      </c>
      <c r="AS73">
        <v>0.7521202860516496</v>
      </c>
      <c r="AT73">
        <v>3.1263334676623344</v>
      </c>
      <c r="AV73">
        <v>0.85573650239159083</v>
      </c>
      <c r="AW73">
        <v>0.14844964661594098</v>
      </c>
      <c r="AX73">
        <v>0.87278762787075836</v>
      </c>
      <c r="AY73">
        <v>0.1228320744911266</v>
      </c>
    </row>
    <row r="74" spans="5:51" x14ac:dyDescent="0.55000000000000004">
      <c r="E74">
        <f t="shared" si="40"/>
        <v>0</v>
      </c>
      <c r="F74">
        <v>63</v>
      </c>
      <c r="G74" s="5">
        <f t="shared" ca="1" si="48"/>
        <v>7.4793640683122193</v>
      </c>
      <c r="H74">
        <f t="shared" ca="1" si="21"/>
        <v>0</v>
      </c>
      <c r="I74">
        <f t="shared" ca="1" si="22"/>
        <v>0</v>
      </c>
      <c r="J74">
        <f t="shared" ca="1" si="23"/>
        <v>5.5936599161898033E-2</v>
      </c>
      <c r="K74">
        <f t="shared" ca="1" si="24"/>
        <v>0</v>
      </c>
      <c r="L74">
        <f t="shared" ca="1" si="25"/>
        <v>0</v>
      </c>
      <c r="M74">
        <f t="shared" ca="1" si="26"/>
        <v>5.2316867799460855E-2</v>
      </c>
      <c r="N74">
        <f t="shared" ca="1" si="27"/>
        <v>0</v>
      </c>
      <c r="O74">
        <f t="shared" ca="1" si="28"/>
        <v>0</v>
      </c>
      <c r="P74">
        <f t="shared" ca="1" si="29"/>
        <v>3.8542650823153051E-3</v>
      </c>
      <c r="Q74">
        <f t="shared" ca="1" si="30"/>
        <v>0</v>
      </c>
      <c r="R74">
        <f t="shared" ca="1" si="31"/>
        <v>0</v>
      </c>
      <c r="S74">
        <f t="shared" ca="1" si="32"/>
        <v>5.5993529290916562E-3</v>
      </c>
      <c r="T74">
        <f t="shared" ca="1" si="33"/>
        <v>0</v>
      </c>
      <c r="U74">
        <f t="shared" ca="1" si="34"/>
        <v>0</v>
      </c>
      <c r="V74">
        <f t="shared" ca="1" si="35"/>
        <v>5.7336118347624666E-4</v>
      </c>
      <c r="W74">
        <f t="shared" ca="1" si="36"/>
        <v>0</v>
      </c>
      <c r="X74">
        <f t="shared" ca="1" si="37"/>
        <v>0</v>
      </c>
      <c r="Y74">
        <f t="shared" ca="1" si="38"/>
        <v>4.2583875052086209E-4</v>
      </c>
      <c r="Z74">
        <f t="shared" ca="1" si="39"/>
        <v>9.5551440756391285E-5</v>
      </c>
      <c r="AA74">
        <f t="shared" ca="1" si="41"/>
        <v>525.78031102431612</v>
      </c>
      <c r="AB74">
        <f t="shared" ca="1" si="42"/>
        <v>0</v>
      </c>
      <c r="AC74">
        <f t="shared" ca="1" si="43"/>
        <v>2.3957420590537837E-2</v>
      </c>
      <c r="AD74">
        <f t="shared" ca="1" si="44"/>
        <v>0.66351470985992578</v>
      </c>
      <c r="AE74">
        <f t="shared" si="20"/>
        <v>0</v>
      </c>
      <c r="AG74">
        <f t="shared" ca="1" si="45"/>
        <v>9.090012598643133</v>
      </c>
      <c r="AH74">
        <f t="shared" ca="1" si="46"/>
        <v>2.7589703677222133</v>
      </c>
      <c r="AI74">
        <f t="shared" si="47"/>
        <v>0</v>
      </c>
      <c r="AJ74">
        <v>-0.40936583900474943</v>
      </c>
      <c r="AK74">
        <v>2.2742642613593489</v>
      </c>
      <c r="AL74">
        <v>7.4232957558706403E-2</v>
      </c>
      <c r="AM74">
        <v>-0.33636638363532256</v>
      </c>
      <c r="AN74">
        <v>2.7589703677222133</v>
      </c>
      <c r="AO74">
        <v>0.21081291379232425</v>
      </c>
      <c r="AP74">
        <v>-0.90414687292650342</v>
      </c>
      <c r="AQ74">
        <v>-5.5528062148368917E-2</v>
      </c>
      <c r="AR74">
        <v>-0.51050392357865348</v>
      </c>
      <c r="AS74">
        <v>-0.79305209510494024</v>
      </c>
      <c r="AT74">
        <v>-0.69955262915755156</v>
      </c>
      <c r="AV74">
        <v>1.4373704998114281</v>
      </c>
      <c r="AW74">
        <v>0.75155392668182641</v>
      </c>
      <c r="AX74">
        <v>1.4723426042109566</v>
      </c>
      <c r="AY74">
        <v>0.66351470985992578</v>
      </c>
    </row>
    <row r="75" spans="5:51" x14ac:dyDescent="0.55000000000000004">
      <c r="E75">
        <f t="shared" si="40"/>
        <v>0</v>
      </c>
      <c r="F75">
        <v>64</v>
      </c>
      <c r="G75" s="5">
        <f t="shared" ca="1" si="48"/>
        <v>0</v>
      </c>
      <c r="H75">
        <f t="shared" ca="1" si="21"/>
        <v>2.3228233682417492</v>
      </c>
      <c r="I75">
        <f t="shared" ca="1" si="22"/>
        <v>0</v>
      </c>
      <c r="J75">
        <f t="shared" ca="1" si="23"/>
        <v>0</v>
      </c>
      <c r="K75">
        <f t="shared" ca="1" si="24"/>
        <v>3.4993861735732747E-2</v>
      </c>
      <c r="L75">
        <f t="shared" ca="1" si="25"/>
        <v>0</v>
      </c>
      <c r="M75">
        <f t="shared" ca="1" si="26"/>
        <v>0</v>
      </c>
      <c r="N75">
        <f t="shared" ca="1" si="27"/>
        <v>3.6080523534250515E-2</v>
      </c>
      <c r="O75">
        <f t="shared" ca="1" si="28"/>
        <v>0</v>
      </c>
      <c r="P75">
        <f t="shared" ca="1" si="29"/>
        <v>0</v>
      </c>
      <c r="Q75">
        <f t="shared" ca="1" si="30"/>
        <v>2.7459381822407657E-3</v>
      </c>
      <c r="R75">
        <f t="shared" ca="1" si="31"/>
        <v>0</v>
      </c>
      <c r="S75">
        <f t="shared" ca="1" si="32"/>
        <v>0</v>
      </c>
      <c r="T75">
        <f t="shared" ca="1" si="33"/>
        <v>4.0427464191857233E-3</v>
      </c>
      <c r="U75">
        <f t="shared" ca="1" si="34"/>
        <v>0</v>
      </c>
      <c r="V75">
        <f t="shared" ca="1" si="35"/>
        <v>0</v>
      </c>
      <c r="W75">
        <f t="shared" ca="1" si="36"/>
        <v>4.1642355712294345E-4</v>
      </c>
      <c r="X75">
        <f t="shared" ca="1" si="37"/>
        <v>0</v>
      </c>
      <c r="Y75">
        <f t="shared" ca="1" si="38"/>
        <v>0</v>
      </c>
      <c r="Z75">
        <f t="shared" ca="1" si="39"/>
        <v>3.7970696186083127E-4</v>
      </c>
      <c r="AA75">
        <f t="shared" ca="1" si="41"/>
        <v>659.82339108023268</v>
      </c>
      <c r="AB75">
        <f t="shared" ca="1" si="42"/>
        <v>0</v>
      </c>
      <c r="AC75">
        <f t="shared" ca="1" si="43"/>
        <v>8.2167423240559492E-2</v>
      </c>
      <c r="AD75">
        <f t="shared" ca="1" si="44"/>
        <v>0.49561965203964048</v>
      </c>
      <c r="AE75">
        <f t="shared" si="20"/>
        <v>0</v>
      </c>
      <c r="AG75">
        <f t="shared" ca="1" si="45"/>
        <v>0</v>
      </c>
      <c r="AH75">
        <f t="shared" ca="1" si="46"/>
        <v>-1.21194943858427</v>
      </c>
      <c r="AI75">
        <f t="shared" si="47"/>
        <v>1</v>
      </c>
      <c r="AJ75">
        <v>0.40645545595907606</v>
      </c>
      <c r="AK75">
        <v>0.29375541998888366</v>
      </c>
      <c r="AL75">
        <v>-0.12898908607894555</v>
      </c>
      <c r="AM75">
        <v>0.26868633540289011</v>
      </c>
      <c r="AN75">
        <v>-1.21194943858427</v>
      </c>
      <c r="AO75">
        <v>-0.49479240260552615</v>
      </c>
      <c r="AP75">
        <v>-1.2718237485387363</v>
      </c>
      <c r="AQ75">
        <v>-0.10149619811272714</v>
      </c>
      <c r="AR75">
        <v>-1.7818729247665033</v>
      </c>
      <c r="AS75">
        <v>-0.50033349907607771</v>
      </c>
      <c r="AT75">
        <v>-1.2459713616408408</v>
      </c>
      <c r="AV75">
        <v>1.1857390467858713</v>
      </c>
      <c r="AW75">
        <v>0.56123726063329127</v>
      </c>
      <c r="AX75">
        <v>1.2147126353210571</v>
      </c>
      <c r="AY75">
        <v>0.49561965203964048</v>
      </c>
    </row>
    <row r="76" spans="5:51" x14ac:dyDescent="0.55000000000000004">
      <c r="E76">
        <f t="shared" ref="E76:E107" si="49">Cullrate</f>
        <v>0</v>
      </c>
      <c r="F76">
        <v>65</v>
      </c>
      <c r="G76" s="5">
        <f t="shared" ca="1" si="48"/>
        <v>0</v>
      </c>
      <c r="H76">
        <f t="shared" ca="1" si="21"/>
        <v>0</v>
      </c>
      <c r="I76">
        <f t="shared" ca="1" si="22"/>
        <v>1.1437183460715179</v>
      </c>
      <c r="J76">
        <f t="shared" ca="1" si="23"/>
        <v>0</v>
      </c>
      <c r="K76">
        <f t="shared" ca="1" si="24"/>
        <v>0</v>
      </c>
      <c r="L76">
        <f t="shared" ca="1" si="25"/>
        <v>2.2943345954709531E-2</v>
      </c>
      <c r="M76">
        <f t="shared" ca="1" si="26"/>
        <v>0</v>
      </c>
      <c r="N76">
        <f t="shared" ca="1" si="27"/>
        <v>0</v>
      </c>
      <c r="O76">
        <f t="shared" ca="1" si="28"/>
        <v>2.5244300868203135E-2</v>
      </c>
      <c r="P76">
        <f t="shared" ca="1" si="29"/>
        <v>0</v>
      </c>
      <c r="Q76">
        <f t="shared" ca="1" si="30"/>
        <v>0</v>
      </c>
      <c r="R76">
        <f t="shared" ca="1" si="31"/>
        <v>1.9675601713216506E-3</v>
      </c>
      <c r="S76">
        <f t="shared" ca="1" si="32"/>
        <v>0</v>
      </c>
      <c r="T76">
        <f t="shared" ca="1" si="33"/>
        <v>0</v>
      </c>
      <c r="U76">
        <f t="shared" ca="1" si="34"/>
        <v>2.9262014228113994E-3</v>
      </c>
      <c r="V76">
        <f t="shared" ca="1" si="35"/>
        <v>0</v>
      </c>
      <c r="W76">
        <f t="shared" ca="1" si="36"/>
        <v>0</v>
      </c>
      <c r="X76">
        <f t="shared" ca="1" si="37"/>
        <v>3.0278828471649372E-4</v>
      </c>
      <c r="Y76">
        <f t="shared" ca="1" si="38"/>
        <v>0</v>
      </c>
      <c r="Z76">
        <f t="shared" ca="1" si="39"/>
        <v>2.7652491223969974E-4</v>
      </c>
      <c r="AA76">
        <f t="shared" ref="AA76:AA107" ca="1" si="50">SUMPRODUCT(G76:Z76,mwt)*fec</f>
        <v>963.45405425241074</v>
      </c>
      <c r="AB76">
        <f t="shared" ref="AB76:AB107" ca="1" si="51">E76*SUMPRODUCT(G76:Z76,wt,vul)</f>
        <v>0</v>
      </c>
      <c r="AC76">
        <f t="shared" ref="AC76:AC107" ca="1" si="52">SUMPRODUCT(G76:Z76,vul,wt)/SUMPRODUCT(G76:Z76,vul)</f>
        <v>0.17127785616047661</v>
      </c>
      <c r="AD76">
        <f t="shared" ref="AD76:AD107" ca="1" si="53">SUMPRODUCT(G76:Z76,mat)</f>
        <v>0.48361729258895558</v>
      </c>
      <c r="AE76">
        <f t="shared" si="20"/>
        <v>0</v>
      </c>
      <c r="AG76">
        <f t="shared" ref="AG76:AG107" ca="1" si="54">EXP(AH76*sdr)*IF(AI76=0,1,0)</f>
        <v>0</v>
      </c>
      <c r="AH76">
        <f t="shared" ref="AH76:AH107" ca="1" si="55">OFFSET(AI76,0,normseq)</f>
        <v>0.85492956714006141</v>
      </c>
      <c r="AI76">
        <f t="shared" ref="AI76:AI107" si="56">MOD(F76,yrbetween)</f>
        <v>2</v>
      </c>
      <c r="AJ76">
        <v>-0.1077262368198717</v>
      </c>
      <c r="AK76">
        <v>1.4573515727533959E-2</v>
      </c>
      <c r="AL76">
        <v>0.12081727618351579</v>
      </c>
      <c r="AM76">
        <v>-0.41803104977589101</v>
      </c>
      <c r="AN76">
        <v>0.85492956714006141</v>
      </c>
      <c r="AO76">
        <v>0.36909341361024417</v>
      </c>
      <c r="AP76">
        <v>0.46696868594153784</v>
      </c>
      <c r="AQ76">
        <v>0.24173687052098103</v>
      </c>
      <c r="AR76">
        <v>-0.84046632764511742</v>
      </c>
      <c r="AS76">
        <v>0.1646390046516899</v>
      </c>
      <c r="AT76">
        <v>0.59519379647099413</v>
      </c>
      <c r="AV76">
        <v>1.2264479563176425</v>
      </c>
      <c r="AW76">
        <v>0.54613400988027172</v>
      </c>
      <c r="AX76">
        <v>1.2596924192149164</v>
      </c>
      <c r="AY76">
        <v>0.48361729258895558</v>
      </c>
    </row>
    <row r="77" spans="5:51" x14ac:dyDescent="0.55000000000000004">
      <c r="E77">
        <f t="shared" si="49"/>
        <v>0</v>
      </c>
      <c r="F77">
        <v>66</v>
      </c>
      <c r="G77" s="5">
        <f t="shared" ref="G77:G108" ca="1" si="57">reca*AA76/(1+recb*AA76)*Rmult</f>
        <v>1.9277312473553572</v>
      </c>
      <c r="H77">
        <f t="shared" ca="1" si="21"/>
        <v>0</v>
      </c>
      <c r="I77">
        <f t="shared" ca="1" si="22"/>
        <v>0</v>
      </c>
      <c r="J77">
        <f t="shared" ca="1" si="23"/>
        <v>0.6606033347961292</v>
      </c>
      <c r="K77">
        <f t="shared" ca="1" si="24"/>
        <v>0</v>
      </c>
      <c r="L77">
        <f t="shared" ca="1" si="25"/>
        <v>0</v>
      </c>
      <c r="M77">
        <f t="shared" ca="1" si="26"/>
        <v>1.5502598168653067E-2</v>
      </c>
      <c r="N77">
        <f t="shared" ca="1" si="27"/>
        <v>0</v>
      </c>
      <c r="O77">
        <f t="shared" ca="1" si="28"/>
        <v>0</v>
      </c>
      <c r="P77">
        <f t="shared" ca="1" si="29"/>
        <v>1.7847586295493458E-2</v>
      </c>
      <c r="Q77">
        <f t="shared" ca="1" si="30"/>
        <v>0</v>
      </c>
      <c r="R77">
        <f t="shared" ca="1" si="31"/>
        <v>0</v>
      </c>
      <c r="S77">
        <f t="shared" ca="1" si="32"/>
        <v>1.4159286467133293E-3</v>
      </c>
      <c r="T77">
        <f t="shared" ca="1" si="33"/>
        <v>0</v>
      </c>
      <c r="U77">
        <f t="shared" ca="1" si="34"/>
        <v>0</v>
      </c>
      <c r="V77">
        <f t="shared" ca="1" si="35"/>
        <v>2.1221090396908271E-3</v>
      </c>
      <c r="W77">
        <f t="shared" ca="1" si="36"/>
        <v>0</v>
      </c>
      <c r="X77">
        <f t="shared" ca="1" si="37"/>
        <v>0</v>
      </c>
      <c r="Y77">
        <f t="shared" ca="1" si="38"/>
        <v>2.2035712567242347E-4</v>
      </c>
      <c r="Z77">
        <f t="shared" ca="1" si="39"/>
        <v>2.0138168316545031E-4</v>
      </c>
      <c r="AA77">
        <f t="shared" ca="1" si="50"/>
        <v>1313.9076484338759</v>
      </c>
      <c r="AB77">
        <f t="shared" ca="1" si="51"/>
        <v>0</v>
      </c>
      <c r="AC77">
        <f t="shared" ca="1" si="52"/>
        <v>0.11995477808028533</v>
      </c>
      <c r="AD77">
        <f t="shared" ca="1" si="53"/>
        <v>0.59426153276624061</v>
      </c>
      <c r="AE77">
        <f t="shared" ref="AE77:AE140" si="58">E77</f>
        <v>0</v>
      </c>
      <c r="AG77">
        <f t="shared" ca="1" si="54"/>
        <v>1.9955858531697779</v>
      </c>
      <c r="AH77">
        <f t="shared" ca="1" si="55"/>
        <v>0.86367208496085368</v>
      </c>
      <c r="AI77">
        <f t="shared" si="56"/>
        <v>0</v>
      </c>
      <c r="AJ77">
        <v>0.56846374718588777</v>
      </c>
      <c r="AK77">
        <v>0.27591113394009881</v>
      </c>
      <c r="AL77">
        <v>-2.5818735593929887</v>
      </c>
      <c r="AM77">
        <v>0.73758201324380934</v>
      </c>
      <c r="AN77">
        <v>0.86367208496085368</v>
      </c>
      <c r="AO77">
        <v>0.33798642107285559</v>
      </c>
      <c r="AP77">
        <v>-1.5159957911237143</v>
      </c>
      <c r="AQ77">
        <v>-0.30679984774906188</v>
      </c>
      <c r="AR77">
        <v>-1.5267050912370905</v>
      </c>
      <c r="AS77">
        <v>-0.72538568929303437</v>
      </c>
      <c r="AT77">
        <v>-0.7261826340254629</v>
      </c>
      <c r="AV77">
        <v>1.1967363310707888</v>
      </c>
      <c r="AW77">
        <v>0.65567485892644872</v>
      </c>
      <c r="AX77">
        <v>1.232671112537477</v>
      </c>
      <c r="AY77">
        <v>0.59426153276624061</v>
      </c>
    </row>
    <row r="78" spans="5:51" x14ac:dyDescent="0.55000000000000004">
      <c r="E78">
        <f t="shared" si="49"/>
        <v>0</v>
      </c>
      <c r="F78">
        <v>67</v>
      </c>
      <c r="G78" s="5">
        <f t="shared" ca="1" si="57"/>
        <v>0</v>
      </c>
      <c r="H78">
        <f t="shared" ref="H78:H141" ca="1" si="59">G77*G$10*(1-G$2*$E77)</f>
        <v>0.59868448014421738</v>
      </c>
      <c r="I78">
        <f t="shared" ref="I78:I141" ca="1" si="60">H77*H$10*(1-H$2*$E77)</f>
        <v>0</v>
      </c>
      <c r="J78">
        <f t="shared" ref="J78:J141" ca="1" si="61">I77*I$10*(1-I$2*$E77)</f>
        <v>0</v>
      </c>
      <c r="K78">
        <f t="shared" ref="K78:K141" ca="1" si="62">J77*J$10*(1-J$2*$E77)</f>
        <v>0.41327256405259283</v>
      </c>
      <c r="L78">
        <f t="shared" ref="L78:L141" ca="1" si="63">K77*K$10*(1-K$2*$E77)</f>
        <v>0</v>
      </c>
      <c r="M78">
        <f t="shared" ref="M78:M141" ca="1" si="64">L77*L$10*(1-L$2*$E77)</f>
        <v>0</v>
      </c>
      <c r="N78">
        <f t="shared" ref="N78:N141" ca="1" si="65">M77*M$10*(1-M$2*$E77)</f>
        <v>1.0691424804140896E-2</v>
      </c>
      <c r="O78">
        <f t="shared" ref="O78:O141" ca="1" si="66">N77*N$10*(1-N$2*$E77)</f>
        <v>0</v>
      </c>
      <c r="P78">
        <f t="shared" ref="P78:P141" ca="1" si="67">O77*O$10*(1-O$2*$E77)</f>
        <v>0</v>
      </c>
      <c r="Q78">
        <f t="shared" ref="Q78:Q141" ca="1" si="68">P77*P$10*(1-P$2*$E77)</f>
        <v>1.2715360158931406E-2</v>
      </c>
      <c r="R78">
        <f t="shared" ref="R78:R141" ca="1" si="69">Q77*Q$10*(1-Q$2*$E77)</f>
        <v>0</v>
      </c>
      <c r="S78">
        <f t="shared" ref="S78:S141" ca="1" si="70">R77*R$10*(1-R$2*$E77)</f>
        <v>0</v>
      </c>
      <c r="T78">
        <f t="shared" ref="T78:T141" ca="1" si="71">S77*S$10*(1-S$2*$E77)</f>
        <v>1.0223039231162382E-3</v>
      </c>
      <c r="U78">
        <f t="shared" ref="U78:U141" ca="1" si="72">T77*T$10*(1-T$2*$E77)</f>
        <v>0</v>
      </c>
      <c r="V78">
        <f t="shared" ref="V78:V141" ca="1" si="73">U77*U$10*(1-U$2*$E77)</f>
        <v>0</v>
      </c>
      <c r="W78">
        <f t="shared" ref="W78:W141" ca="1" si="74">V77*V$10*(1-V$2*$E77)</f>
        <v>1.5412557047427293E-3</v>
      </c>
      <c r="X78">
        <f t="shared" ref="X78:X141" ca="1" si="75">W77*W$10*(1-W$2*$E77)</f>
        <v>0</v>
      </c>
      <c r="Y78">
        <f t="shared" ref="Y78:Y141" ca="1" si="76">X77*X$10*(1-X$2*$E77)</f>
        <v>0</v>
      </c>
      <c r="Z78">
        <f t="shared" ref="Z78:Z141" ca="1" si="77">(Y77+Z77)*Y$10*(1-Y$2*$E77)</f>
        <v>3.0713497200694502E-4</v>
      </c>
      <c r="AA78">
        <f t="shared" ca="1" si="50"/>
        <v>1493.4799419924527</v>
      </c>
      <c r="AB78">
        <f t="shared" ca="1" si="51"/>
        <v>0</v>
      </c>
      <c r="AC78">
        <f t="shared" ca="1" si="52"/>
        <v>0.22317755195723504</v>
      </c>
      <c r="AD78">
        <f t="shared" ca="1" si="53"/>
        <v>0.47324938439426234</v>
      </c>
      <c r="AE78">
        <f t="shared" si="58"/>
        <v>0</v>
      </c>
      <c r="AG78">
        <f t="shared" ca="1" si="54"/>
        <v>0</v>
      </c>
      <c r="AH78">
        <f t="shared" ca="1" si="55"/>
        <v>-0.82574615589692257</v>
      </c>
      <c r="AI78">
        <f t="shared" si="56"/>
        <v>1</v>
      </c>
      <c r="AJ78">
        <v>0.71250838118430693</v>
      </c>
      <c r="AK78">
        <v>0.4162791356066009</v>
      </c>
      <c r="AL78">
        <v>0.55726104619679973</v>
      </c>
      <c r="AM78">
        <v>-0.75262732934788801</v>
      </c>
      <c r="AN78">
        <v>-0.82574615589692257</v>
      </c>
      <c r="AO78">
        <v>0.40288568925461732</v>
      </c>
      <c r="AP78">
        <v>0.74917807069141418</v>
      </c>
      <c r="AQ78">
        <v>0.24449377633573022</v>
      </c>
      <c r="AR78">
        <v>-0.43428372009657323</v>
      </c>
      <c r="AS78">
        <v>0.95385075837839395</v>
      </c>
      <c r="AT78">
        <v>0.70033365773269907</v>
      </c>
      <c r="AV78">
        <v>1.000910330447184</v>
      </c>
      <c r="AW78">
        <v>0.52256995694644603</v>
      </c>
      <c r="AX78">
        <v>1.0322782935775325</v>
      </c>
      <c r="AY78">
        <v>0.47324938439426234</v>
      </c>
    </row>
    <row r="79" spans="5:51" x14ac:dyDescent="0.55000000000000004">
      <c r="E79">
        <f t="shared" si="49"/>
        <v>0</v>
      </c>
      <c r="F79">
        <v>68</v>
      </c>
      <c r="G79" s="5">
        <f t="shared" ca="1" si="57"/>
        <v>0</v>
      </c>
      <c r="H79">
        <f t="shared" ca="1" si="59"/>
        <v>0</v>
      </c>
      <c r="I79">
        <f t="shared" ca="1" si="60"/>
        <v>0.29478195923589812</v>
      </c>
      <c r="J79">
        <f t="shared" ca="1" si="61"/>
        <v>0</v>
      </c>
      <c r="K79">
        <f t="shared" ca="1" si="62"/>
        <v>0</v>
      </c>
      <c r="L79">
        <f t="shared" ca="1" si="63"/>
        <v>0.27095767487034533</v>
      </c>
      <c r="M79">
        <f t="shared" ca="1" si="64"/>
        <v>0</v>
      </c>
      <c r="N79">
        <f t="shared" ca="1" si="65"/>
        <v>0</v>
      </c>
      <c r="O79">
        <f t="shared" ca="1" si="66"/>
        <v>7.4804220678586957E-3</v>
      </c>
      <c r="P79">
        <f t="shared" ca="1" si="67"/>
        <v>0</v>
      </c>
      <c r="Q79">
        <f t="shared" ca="1" si="68"/>
        <v>0</v>
      </c>
      <c r="R79">
        <f t="shared" ca="1" si="69"/>
        <v>9.1109976089512532E-3</v>
      </c>
      <c r="S79">
        <f t="shared" ca="1" si="70"/>
        <v>0</v>
      </c>
      <c r="T79">
        <f t="shared" ca="1" si="71"/>
        <v>0</v>
      </c>
      <c r="U79">
        <f t="shared" ca="1" si="72"/>
        <v>7.3995914761602671E-4</v>
      </c>
      <c r="V79">
        <f t="shared" ca="1" si="73"/>
        <v>0</v>
      </c>
      <c r="W79">
        <f t="shared" ca="1" si="74"/>
        <v>0</v>
      </c>
      <c r="X79">
        <f t="shared" ca="1" si="75"/>
        <v>1.1206718812278491E-3</v>
      </c>
      <c r="Y79">
        <f t="shared" ca="1" si="76"/>
        <v>0</v>
      </c>
      <c r="Z79">
        <f t="shared" ca="1" si="77"/>
        <v>2.2367372661208013E-4</v>
      </c>
      <c r="AA79">
        <f t="shared" ca="1" si="50"/>
        <v>1488.9337948605098</v>
      </c>
      <c r="AB79">
        <f t="shared" ca="1" si="51"/>
        <v>0</v>
      </c>
      <c r="AC79">
        <f t="shared" ca="1" si="52"/>
        <v>0.32786526256316428</v>
      </c>
      <c r="AD79">
        <f t="shared" ca="1" si="53"/>
        <v>0.3803389134167533</v>
      </c>
      <c r="AE79">
        <f t="shared" si="58"/>
        <v>0</v>
      </c>
      <c r="AG79">
        <f t="shared" ca="1" si="54"/>
        <v>0</v>
      </c>
      <c r="AH79">
        <f t="shared" ca="1" si="55"/>
        <v>-1.4915895008016378</v>
      </c>
      <c r="AI79">
        <f t="shared" si="56"/>
        <v>2</v>
      </c>
      <c r="AJ79">
        <v>-0.54408474170486443</v>
      </c>
      <c r="AK79">
        <v>0.26401039576740004</v>
      </c>
      <c r="AL79">
        <v>2.2039512259652838</v>
      </c>
      <c r="AM79">
        <v>-1.0637904779287055</v>
      </c>
      <c r="AN79">
        <v>-1.4915895008016378</v>
      </c>
      <c r="AO79">
        <v>0.47029743655002676</v>
      </c>
      <c r="AP79">
        <v>-0.10549570106377359</v>
      </c>
      <c r="AQ79">
        <v>-0.10126541383215226</v>
      </c>
      <c r="AR79">
        <v>-0.22107087715994567</v>
      </c>
      <c r="AS79">
        <v>-0.49392838263884187</v>
      </c>
      <c r="AT79">
        <v>1.6962076188065112</v>
      </c>
      <c r="AV79">
        <v>0.8185357809810202</v>
      </c>
      <c r="AW79">
        <v>0.4176629085194451</v>
      </c>
      <c r="AX79">
        <v>0.84556693512369008</v>
      </c>
      <c r="AY79">
        <v>0.3803389134167533</v>
      </c>
    </row>
    <row r="80" spans="5:51" x14ac:dyDescent="0.55000000000000004">
      <c r="E80">
        <f t="shared" si="49"/>
        <v>0</v>
      </c>
      <c r="F80">
        <v>69</v>
      </c>
      <c r="G80" s="5">
        <f t="shared" ca="1" si="57"/>
        <v>1.6386244562253469</v>
      </c>
      <c r="H80">
        <f t="shared" ca="1" si="59"/>
        <v>0</v>
      </c>
      <c r="I80">
        <f t="shared" ca="1" si="60"/>
        <v>0</v>
      </c>
      <c r="J80">
        <f t="shared" ca="1" si="61"/>
        <v>0.17026389930514763</v>
      </c>
      <c r="K80">
        <f t="shared" ca="1" si="62"/>
        <v>0</v>
      </c>
      <c r="L80">
        <f t="shared" ca="1" si="63"/>
        <v>0</v>
      </c>
      <c r="M80">
        <f t="shared" ca="1" si="64"/>
        <v>0.1830834945573957</v>
      </c>
      <c r="N80">
        <f t="shared" ca="1" si="65"/>
        <v>0</v>
      </c>
      <c r="O80">
        <f t="shared" ca="1" si="66"/>
        <v>0</v>
      </c>
      <c r="P80">
        <f t="shared" ca="1" si="67"/>
        <v>5.2886185709735056E-3</v>
      </c>
      <c r="Q80">
        <f t="shared" ca="1" si="68"/>
        <v>0</v>
      </c>
      <c r="R80">
        <f t="shared" ca="1" si="69"/>
        <v>0</v>
      </c>
      <c r="S80">
        <f t="shared" ca="1" si="70"/>
        <v>6.5566088919075758E-3</v>
      </c>
      <c r="T80">
        <f t="shared" ca="1" si="71"/>
        <v>0</v>
      </c>
      <c r="U80">
        <f t="shared" ca="1" si="72"/>
        <v>0</v>
      </c>
      <c r="V80">
        <f t="shared" ca="1" si="73"/>
        <v>5.3662539561245284E-4</v>
      </c>
      <c r="W80">
        <f t="shared" ca="1" si="74"/>
        <v>0</v>
      </c>
      <c r="X80">
        <f t="shared" ca="1" si="75"/>
        <v>0</v>
      </c>
      <c r="Y80">
        <f t="shared" ca="1" si="76"/>
        <v>8.1557988546518032E-4</v>
      </c>
      <c r="Z80">
        <f t="shared" ca="1" si="77"/>
        <v>1.6289234550406154E-4</v>
      </c>
      <c r="AA80">
        <f t="shared" ca="1" si="50"/>
        <v>1397.1948095616938</v>
      </c>
      <c r="AB80">
        <f t="shared" ca="1" si="51"/>
        <v>0</v>
      </c>
      <c r="AC80">
        <f t="shared" ca="1" si="52"/>
        <v>0.13946247476938062</v>
      </c>
      <c r="AD80">
        <f t="shared" ca="1" si="53"/>
        <v>0.42135422380443233</v>
      </c>
      <c r="AE80">
        <f t="shared" si="58"/>
        <v>0</v>
      </c>
      <c r="AG80">
        <f t="shared" ca="1" si="54"/>
        <v>1.5795618641366249</v>
      </c>
      <c r="AH80">
        <f t="shared" ca="1" si="55"/>
        <v>0.5714343842555536</v>
      </c>
      <c r="AI80">
        <f t="shared" si="56"/>
        <v>0</v>
      </c>
      <c r="AJ80">
        <v>0.77753611549269408</v>
      </c>
      <c r="AK80">
        <v>0.46398440645134542</v>
      </c>
      <c r="AL80">
        <v>-2.1072446543257684</v>
      </c>
      <c r="AM80">
        <v>7.9758137871976942E-2</v>
      </c>
      <c r="AN80">
        <v>0.5714343842555536</v>
      </c>
      <c r="AO80">
        <v>5.6294311434612609E-2</v>
      </c>
      <c r="AP80">
        <v>1.3031876733293757</v>
      </c>
      <c r="AQ80">
        <v>-0.75822299550054595</v>
      </c>
      <c r="AR80">
        <v>0.75822299550054595</v>
      </c>
      <c r="AS80">
        <v>-0.34650270208658185</v>
      </c>
      <c r="AT80">
        <v>-2.0628704078262672</v>
      </c>
      <c r="AV80">
        <v>0.76257522675613965</v>
      </c>
      <c r="AW80">
        <v>0.44791135646955266</v>
      </c>
      <c r="AX80">
        <v>0.79070533274053778</v>
      </c>
      <c r="AY80">
        <v>0.42135422380443233</v>
      </c>
    </row>
    <row r="81" spans="5:51" x14ac:dyDescent="0.55000000000000004">
      <c r="E81">
        <f t="shared" si="49"/>
        <v>0</v>
      </c>
      <c r="F81">
        <v>70</v>
      </c>
      <c r="G81" s="5">
        <f t="shared" ca="1" si="57"/>
        <v>0</v>
      </c>
      <c r="H81">
        <f t="shared" ca="1" si="59"/>
        <v>0.50889823572280979</v>
      </c>
      <c r="I81">
        <f t="shared" ca="1" si="60"/>
        <v>0</v>
      </c>
      <c r="J81">
        <f t="shared" ca="1" si="61"/>
        <v>0</v>
      </c>
      <c r="K81">
        <f t="shared" ca="1" si="62"/>
        <v>0.10651686802814356</v>
      </c>
      <c r="L81">
        <f t="shared" ca="1" si="63"/>
        <v>0</v>
      </c>
      <c r="M81">
        <f t="shared" ca="1" si="64"/>
        <v>0</v>
      </c>
      <c r="N81">
        <f t="shared" ca="1" si="65"/>
        <v>0.12626421672321553</v>
      </c>
      <c r="O81">
        <f t="shared" ca="1" si="66"/>
        <v>0</v>
      </c>
      <c r="P81">
        <f t="shared" ca="1" si="67"/>
        <v>0</v>
      </c>
      <c r="Q81">
        <f t="shared" ca="1" si="68"/>
        <v>3.7678310534417277E-3</v>
      </c>
      <c r="R81">
        <f t="shared" ca="1" si="69"/>
        <v>0</v>
      </c>
      <c r="S81">
        <f t="shared" ca="1" si="70"/>
        <v>0</v>
      </c>
      <c r="T81">
        <f t="shared" ca="1" si="71"/>
        <v>4.7338875501210147E-3</v>
      </c>
      <c r="U81">
        <f t="shared" ca="1" si="72"/>
        <v>0</v>
      </c>
      <c r="V81">
        <f t="shared" ca="1" si="73"/>
        <v>0</v>
      </c>
      <c r="W81">
        <f t="shared" ca="1" si="74"/>
        <v>3.8974290992041332E-4</v>
      </c>
      <c r="X81">
        <f t="shared" ca="1" si="75"/>
        <v>0</v>
      </c>
      <c r="Y81">
        <f t="shared" ca="1" si="76"/>
        <v>0</v>
      </c>
      <c r="Z81">
        <f t="shared" ca="1" si="77"/>
        <v>7.1258095050920291E-4</v>
      </c>
      <c r="AA81">
        <f t="shared" ca="1" si="50"/>
        <v>1264.929341387427</v>
      </c>
      <c r="AB81">
        <f t="shared" ca="1" si="51"/>
        <v>0</v>
      </c>
      <c r="AC81">
        <f t="shared" ca="1" si="52"/>
        <v>0.24606407576041325</v>
      </c>
      <c r="AD81">
        <f t="shared" ca="1" si="53"/>
        <v>0.31440028757119626</v>
      </c>
      <c r="AE81">
        <f t="shared" si="58"/>
        <v>0</v>
      </c>
      <c r="AG81">
        <f t="shared" ca="1" si="54"/>
        <v>0</v>
      </c>
      <c r="AH81">
        <f t="shared" ca="1" si="55"/>
        <v>2.3678694560658187E-2</v>
      </c>
      <c r="AI81">
        <f t="shared" si="56"/>
        <v>1</v>
      </c>
      <c r="AJ81">
        <v>-0.58817704484681599</v>
      </c>
      <c r="AK81">
        <v>0.97615156846586615</v>
      </c>
      <c r="AL81">
        <v>-0.22538415578310378</v>
      </c>
      <c r="AM81">
        <v>-2.1569849195657298</v>
      </c>
      <c r="AN81">
        <v>2.3678694560658187E-2</v>
      </c>
      <c r="AO81">
        <v>0.53276608014130034</v>
      </c>
      <c r="AP81">
        <v>0.83992176769243088</v>
      </c>
      <c r="AQ81">
        <v>1.1305428415653296</v>
      </c>
      <c r="AR81">
        <v>1.2644704838749021</v>
      </c>
      <c r="AS81">
        <v>0.32424850360257551</v>
      </c>
      <c r="AT81">
        <v>1.4402939996216446</v>
      </c>
      <c r="AV81">
        <v>0.65646020956315088</v>
      </c>
      <c r="AW81">
        <v>0.33345444391546797</v>
      </c>
      <c r="AX81">
        <v>0.68199499416384624</v>
      </c>
      <c r="AY81">
        <v>0.31440028757119626</v>
      </c>
    </row>
    <row r="82" spans="5:51" x14ac:dyDescent="0.55000000000000004">
      <c r="E82">
        <f t="shared" si="49"/>
        <v>0</v>
      </c>
      <c r="F82">
        <v>71</v>
      </c>
      <c r="G82" s="5">
        <f t="shared" ca="1" si="57"/>
        <v>0</v>
      </c>
      <c r="H82">
        <f t="shared" ca="1" si="59"/>
        <v>0</v>
      </c>
      <c r="I82">
        <f t="shared" ca="1" si="60"/>
        <v>0.25057275401881945</v>
      </c>
      <c r="J82">
        <f t="shared" ca="1" si="61"/>
        <v>0</v>
      </c>
      <c r="K82">
        <f t="shared" ca="1" si="62"/>
        <v>0</v>
      </c>
      <c r="L82">
        <f t="shared" ca="1" si="63"/>
        <v>6.9836629396245853E-2</v>
      </c>
      <c r="M82">
        <f t="shared" ca="1" si="64"/>
        <v>0</v>
      </c>
      <c r="N82">
        <f t="shared" ca="1" si="65"/>
        <v>0</v>
      </c>
      <c r="O82">
        <f t="shared" ca="1" si="66"/>
        <v>8.8342727976856397E-2</v>
      </c>
      <c r="P82">
        <f t="shared" ca="1" si="67"/>
        <v>0</v>
      </c>
      <c r="Q82">
        <f t="shared" ca="1" si="68"/>
        <v>0</v>
      </c>
      <c r="R82">
        <f t="shared" ca="1" si="69"/>
        <v>2.6997819400913321E-3</v>
      </c>
      <c r="S82">
        <f t="shared" ca="1" si="70"/>
        <v>0</v>
      </c>
      <c r="T82">
        <f t="shared" ca="1" si="71"/>
        <v>0</v>
      </c>
      <c r="U82">
        <f t="shared" ca="1" si="72"/>
        <v>3.4264598983636896E-3</v>
      </c>
      <c r="V82">
        <f t="shared" ca="1" si="73"/>
        <v>0</v>
      </c>
      <c r="W82">
        <f t="shared" ca="1" si="74"/>
        <v>0</v>
      </c>
      <c r="X82">
        <f t="shared" ca="1" si="75"/>
        <v>2.8338835581382857E-4</v>
      </c>
      <c r="Y82">
        <f t="shared" ca="1" si="76"/>
        <v>0</v>
      </c>
      <c r="Z82">
        <f t="shared" ca="1" si="77"/>
        <v>5.1894330258674538E-4</v>
      </c>
      <c r="AA82">
        <f t="shared" ca="1" si="50"/>
        <v>1134.3698528449706</v>
      </c>
      <c r="AB82">
        <f t="shared" ca="1" si="51"/>
        <v>0</v>
      </c>
      <c r="AC82">
        <f t="shared" ca="1" si="52"/>
        <v>0.34896621329655553</v>
      </c>
      <c r="AD82">
        <f t="shared" ca="1" si="53"/>
        <v>0.25405150523409858</v>
      </c>
      <c r="AE82">
        <f t="shared" si="58"/>
        <v>0</v>
      </c>
      <c r="AG82">
        <f t="shared" ca="1" si="54"/>
        <v>0</v>
      </c>
      <c r="AH82">
        <f t="shared" ca="1" si="55"/>
        <v>-0.6598429536097683</v>
      </c>
      <c r="AI82">
        <f t="shared" si="56"/>
        <v>2</v>
      </c>
      <c r="AJ82">
        <v>0.76384367275750265</v>
      </c>
      <c r="AK82">
        <v>-0.45386968849925324</v>
      </c>
      <c r="AL82">
        <v>-8.5207148003973998E-2</v>
      </c>
      <c r="AM82">
        <v>1.0549410944804549</v>
      </c>
      <c r="AN82">
        <v>-0.6598429536097683</v>
      </c>
      <c r="AO82">
        <v>1.0796861715789419</v>
      </c>
      <c r="AP82">
        <v>0.30712158149981406</v>
      </c>
      <c r="AQ82">
        <v>-1.1625729712250177</v>
      </c>
      <c r="AR82">
        <v>-0.75689968070946634</v>
      </c>
      <c r="AS82">
        <v>0.56478256738046184</v>
      </c>
      <c r="AT82">
        <v>9.0653884399216622E-3</v>
      </c>
      <c r="AV82">
        <v>0.55656869731048575</v>
      </c>
      <c r="AW82">
        <v>0.26742544378716132</v>
      </c>
      <c r="AX82">
        <v>0.57895942658418775</v>
      </c>
      <c r="AY82">
        <v>0.25405150523409858</v>
      </c>
    </row>
    <row r="83" spans="5:51" x14ac:dyDescent="0.55000000000000004">
      <c r="E83">
        <f t="shared" si="49"/>
        <v>0</v>
      </c>
      <c r="F83">
        <v>72</v>
      </c>
      <c r="G83" s="5">
        <f t="shared" ca="1" si="57"/>
        <v>1.3764775425101163</v>
      </c>
      <c r="H83">
        <f t="shared" ca="1" si="59"/>
        <v>0</v>
      </c>
      <c r="I83">
        <f t="shared" ca="1" si="60"/>
        <v>0</v>
      </c>
      <c r="J83">
        <f t="shared" ca="1" si="61"/>
        <v>0.14472898636491016</v>
      </c>
      <c r="K83">
        <f t="shared" ca="1" si="62"/>
        <v>0</v>
      </c>
      <c r="L83">
        <f t="shared" ca="1" si="63"/>
        <v>0</v>
      </c>
      <c r="M83">
        <f t="shared" ca="1" si="64"/>
        <v>4.7187938721767429E-2</v>
      </c>
      <c r="N83">
        <f t="shared" ca="1" si="65"/>
        <v>0</v>
      </c>
      <c r="O83">
        <f t="shared" ca="1" si="66"/>
        <v>0</v>
      </c>
      <c r="P83">
        <f t="shared" ca="1" si="67"/>
        <v>6.2457838281123175E-2</v>
      </c>
      <c r="Q83">
        <f t="shared" ca="1" si="68"/>
        <v>0</v>
      </c>
      <c r="R83">
        <f t="shared" ca="1" si="69"/>
        <v>0</v>
      </c>
      <c r="S83">
        <f t="shared" ca="1" si="70"/>
        <v>1.942862355404776E-3</v>
      </c>
      <c r="T83">
        <f t="shared" ca="1" si="71"/>
        <v>0</v>
      </c>
      <c r="U83">
        <f t="shared" ca="1" si="72"/>
        <v>0</v>
      </c>
      <c r="V83">
        <f t="shared" ca="1" si="73"/>
        <v>2.4849012333093765E-3</v>
      </c>
      <c r="W83">
        <f t="shared" ca="1" si="74"/>
        <v>0</v>
      </c>
      <c r="X83">
        <f t="shared" ca="1" si="75"/>
        <v>0</v>
      </c>
      <c r="Y83">
        <f t="shared" ca="1" si="76"/>
        <v>2.0623863831006285E-4</v>
      </c>
      <c r="Z83">
        <f t="shared" ca="1" si="77"/>
        <v>3.7792499379501782E-4</v>
      </c>
      <c r="AA83">
        <f t="shared" ca="1" si="50"/>
        <v>1025.9971555335455</v>
      </c>
      <c r="AB83">
        <f t="shared" ca="1" si="51"/>
        <v>0</v>
      </c>
      <c r="AC83">
        <f t="shared" ca="1" si="52"/>
        <v>0.12945168264873058</v>
      </c>
      <c r="AD83">
        <f t="shared" ca="1" si="53"/>
        <v>0.30768559440944093</v>
      </c>
      <c r="AE83">
        <f t="shared" si="58"/>
        <v>0</v>
      </c>
      <c r="AG83">
        <f t="shared" ca="1" si="54"/>
        <v>1.3830626404176802</v>
      </c>
      <c r="AH83">
        <f t="shared" ca="1" si="55"/>
        <v>0.40537543100072071</v>
      </c>
      <c r="AI83">
        <f t="shared" si="56"/>
        <v>0</v>
      </c>
      <c r="AJ83">
        <v>-0.88372871687170118</v>
      </c>
      <c r="AK83">
        <v>1.4707393347634934</v>
      </c>
      <c r="AL83">
        <v>-1.523767423350364</v>
      </c>
      <c r="AM83">
        <v>9.1581568995025009E-2</v>
      </c>
      <c r="AN83">
        <v>0.40537543100072071</v>
      </c>
      <c r="AO83">
        <v>0.45497245082515292</v>
      </c>
      <c r="AP83">
        <v>2.2118365450296551</v>
      </c>
      <c r="AQ83">
        <v>1.5203568182187155</v>
      </c>
      <c r="AR83">
        <v>-2.5008193915709853</v>
      </c>
      <c r="AS83">
        <v>1.0043800102721434</v>
      </c>
      <c r="AT83">
        <v>-0.56855469665606506</v>
      </c>
      <c r="AV83">
        <v>0.5528075017103441</v>
      </c>
      <c r="AW83">
        <v>0.31809858744186625</v>
      </c>
      <c r="AX83">
        <v>0.57540439574172775</v>
      </c>
      <c r="AY83">
        <v>0.30768559440944093</v>
      </c>
    </row>
    <row r="84" spans="5:51" x14ac:dyDescent="0.55000000000000004">
      <c r="E84">
        <f t="shared" si="49"/>
        <v>0</v>
      </c>
      <c r="F84">
        <v>73</v>
      </c>
      <c r="G84" s="5">
        <f t="shared" ca="1" si="57"/>
        <v>0</v>
      </c>
      <c r="H84">
        <f t="shared" ca="1" si="59"/>
        <v>0.42748476640527738</v>
      </c>
      <c r="I84">
        <f t="shared" ca="1" si="60"/>
        <v>0</v>
      </c>
      <c r="J84">
        <f t="shared" ca="1" si="61"/>
        <v>0</v>
      </c>
      <c r="K84">
        <f t="shared" ca="1" si="62"/>
        <v>9.0542260593065416E-2</v>
      </c>
      <c r="L84">
        <f t="shared" ca="1" si="63"/>
        <v>0</v>
      </c>
      <c r="M84">
        <f t="shared" ca="1" si="64"/>
        <v>0</v>
      </c>
      <c r="N84">
        <f t="shared" ca="1" si="65"/>
        <v>3.2543338414480663E-2</v>
      </c>
      <c r="O84">
        <f t="shared" ca="1" si="66"/>
        <v>0</v>
      </c>
      <c r="P84">
        <f t="shared" ca="1" si="67"/>
        <v>0</v>
      </c>
      <c r="Q84">
        <f t="shared" ca="1" si="68"/>
        <v>4.449755251741265E-2</v>
      </c>
      <c r="R84">
        <f t="shared" ca="1" si="69"/>
        <v>0</v>
      </c>
      <c r="S84">
        <f t="shared" ca="1" si="70"/>
        <v>0</v>
      </c>
      <c r="T84">
        <f t="shared" ca="1" si="71"/>
        <v>1.402751341047827E-3</v>
      </c>
      <c r="U84">
        <f t="shared" ca="1" si="72"/>
        <v>0</v>
      </c>
      <c r="V84">
        <f t="shared" ca="1" si="73"/>
        <v>0</v>
      </c>
      <c r="W84">
        <f t="shared" ca="1" si="74"/>
        <v>1.8047461887812789E-3</v>
      </c>
      <c r="X84">
        <f t="shared" ca="1" si="75"/>
        <v>0</v>
      </c>
      <c r="Y84">
        <f t="shared" ca="1" si="76"/>
        <v>0</v>
      </c>
      <c r="Z84">
        <f t="shared" ca="1" si="77"/>
        <v>4.2542226855636942E-4</v>
      </c>
      <c r="AA84">
        <f t="shared" ca="1" si="50"/>
        <v>923.47314557539039</v>
      </c>
      <c r="AB84">
        <f t="shared" ca="1" si="51"/>
        <v>0</v>
      </c>
      <c r="AC84">
        <f t="shared" ca="1" si="52"/>
        <v>0.23289572112021267</v>
      </c>
      <c r="AD84">
        <f t="shared" ca="1" si="53"/>
        <v>0.23230079422117325</v>
      </c>
      <c r="AE84">
        <f t="shared" si="58"/>
        <v>0</v>
      </c>
      <c r="AG84">
        <f t="shared" ca="1" si="54"/>
        <v>0</v>
      </c>
      <c r="AH84">
        <f t="shared" ca="1" si="55"/>
        <v>-0.37573499866994098</v>
      </c>
      <c r="AI84">
        <f t="shared" si="56"/>
        <v>1</v>
      </c>
      <c r="AJ84">
        <v>-1.2828922990593128</v>
      </c>
      <c r="AK84">
        <v>-0.45437900553224608</v>
      </c>
      <c r="AL84">
        <v>1.5750811144243926</v>
      </c>
      <c r="AM84">
        <v>1.0773601388791576</v>
      </c>
      <c r="AN84">
        <v>-0.37573499866994098</v>
      </c>
      <c r="AO84">
        <v>1.9242543203290552</v>
      </c>
      <c r="AP84">
        <v>0.83070517575833946</v>
      </c>
      <c r="AQ84">
        <v>0.89829200078384019</v>
      </c>
      <c r="AR84">
        <v>-0.92530399342649616</v>
      </c>
      <c r="AS84">
        <v>0.43537625060707796</v>
      </c>
      <c r="AT84">
        <v>-5.8516889112070203E-2</v>
      </c>
      <c r="AV84">
        <v>0.49248414809570795</v>
      </c>
      <c r="AW84">
        <v>0.23969942425804064</v>
      </c>
      <c r="AX84">
        <v>0.51251274050042972</v>
      </c>
      <c r="AY84">
        <v>0.23230079422117325</v>
      </c>
    </row>
    <row r="85" spans="5:51" x14ac:dyDescent="0.55000000000000004">
      <c r="E85">
        <f t="shared" si="49"/>
        <v>0</v>
      </c>
      <c r="F85">
        <v>74</v>
      </c>
      <c r="G85" s="5">
        <f t="shared" ca="1" si="57"/>
        <v>0</v>
      </c>
      <c r="H85">
        <f t="shared" ca="1" si="59"/>
        <v>0</v>
      </c>
      <c r="I85">
        <f t="shared" ca="1" si="60"/>
        <v>0.21048615951108693</v>
      </c>
      <c r="J85">
        <f t="shared" ca="1" si="61"/>
        <v>0</v>
      </c>
      <c r="K85">
        <f t="shared" ca="1" si="62"/>
        <v>0</v>
      </c>
      <c r="L85">
        <f t="shared" ca="1" si="63"/>
        <v>5.9363051268701755E-2</v>
      </c>
      <c r="M85">
        <f t="shared" ca="1" si="64"/>
        <v>0</v>
      </c>
      <c r="N85">
        <f t="shared" ca="1" si="65"/>
        <v>0</v>
      </c>
      <c r="O85">
        <f t="shared" ca="1" si="66"/>
        <v>2.2769454146391116E-2</v>
      </c>
      <c r="P85">
        <f t="shared" ca="1" si="67"/>
        <v>0</v>
      </c>
      <c r="Q85">
        <f t="shared" ca="1" si="68"/>
        <v>0</v>
      </c>
      <c r="R85">
        <f t="shared" ca="1" si="69"/>
        <v>3.1884043355670119E-2</v>
      </c>
      <c r="S85">
        <f t="shared" ca="1" si="70"/>
        <v>0</v>
      </c>
      <c r="T85">
        <f t="shared" ca="1" si="71"/>
        <v>0</v>
      </c>
      <c r="U85">
        <f t="shared" ca="1" si="72"/>
        <v>1.0153327823246238E-3</v>
      </c>
      <c r="V85">
        <f t="shared" ca="1" si="73"/>
        <v>0</v>
      </c>
      <c r="W85">
        <f t="shared" ca="1" si="74"/>
        <v>0</v>
      </c>
      <c r="X85">
        <f t="shared" ca="1" si="75"/>
        <v>1.3122600619070621E-3</v>
      </c>
      <c r="Y85">
        <f t="shared" ca="1" si="76"/>
        <v>0</v>
      </c>
      <c r="Z85">
        <f t="shared" ca="1" si="77"/>
        <v>3.0981748372704566E-4</v>
      </c>
      <c r="AA85">
        <f t="shared" ca="1" si="50"/>
        <v>834.97744952625851</v>
      </c>
      <c r="AB85">
        <f t="shared" ca="1" si="51"/>
        <v>0</v>
      </c>
      <c r="AC85">
        <f t="shared" ca="1" si="52"/>
        <v>0.33499360836284814</v>
      </c>
      <c r="AD85">
        <f t="shared" ca="1" si="53"/>
        <v>0.1915186996465657</v>
      </c>
      <c r="AE85">
        <f t="shared" si="58"/>
        <v>0</v>
      </c>
      <c r="AG85">
        <f t="shared" ca="1" si="54"/>
        <v>0</v>
      </c>
      <c r="AH85">
        <f t="shared" ca="1" si="55"/>
        <v>0.12097075341443997</v>
      </c>
      <c r="AI85">
        <f t="shared" si="56"/>
        <v>2</v>
      </c>
      <c r="AJ85">
        <v>0.92213895186432637</v>
      </c>
      <c r="AK85">
        <v>0.452853328170022</v>
      </c>
      <c r="AL85">
        <v>-0.48805986807565205</v>
      </c>
      <c r="AM85">
        <v>1.2763007362082135</v>
      </c>
      <c r="AN85">
        <v>0.12097075341443997</v>
      </c>
      <c r="AO85">
        <v>-1.0453823051648214</v>
      </c>
      <c r="AP85">
        <v>1.2504733604146168</v>
      </c>
      <c r="AQ85">
        <v>1.7085858416976407</v>
      </c>
      <c r="AR85">
        <v>0.12621285350178368</v>
      </c>
      <c r="AS85">
        <v>1.1789688869612291</v>
      </c>
      <c r="AT85">
        <v>0.52274231165938545</v>
      </c>
      <c r="AV85">
        <v>0.48248127791704765</v>
      </c>
      <c r="AW85">
        <v>0.19704378873674305</v>
      </c>
      <c r="AX85">
        <v>0.50131390721292157</v>
      </c>
      <c r="AY85">
        <v>0.1915186996465657</v>
      </c>
    </row>
    <row r="86" spans="5:51" x14ac:dyDescent="0.55000000000000004">
      <c r="E86">
        <f t="shared" si="49"/>
        <v>0</v>
      </c>
      <c r="F86">
        <v>75</v>
      </c>
      <c r="G86" s="5">
        <f t="shared" ca="1" si="57"/>
        <v>1.8301364997015581</v>
      </c>
      <c r="H86">
        <f t="shared" ca="1" si="59"/>
        <v>0</v>
      </c>
      <c r="I86">
        <f t="shared" ca="1" si="60"/>
        <v>0</v>
      </c>
      <c r="J86">
        <f t="shared" ca="1" si="61"/>
        <v>0.12157526315728015</v>
      </c>
      <c r="K86">
        <f t="shared" ca="1" si="62"/>
        <v>0</v>
      </c>
      <c r="L86">
        <f t="shared" ca="1" si="63"/>
        <v>0</v>
      </c>
      <c r="M86">
        <f t="shared" ca="1" si="64"/>
        <v>4.0111042726744477E-2</v>
      </c>
      <c r="N86">
        <f t="shared" ca="1" si="65"/>
        <v>0</v>
      </c>
      <c r="O86">
        <f t="shared" ca="1" si="66"/>
        <v>0</v>
      </c>
      <c r="P86">
        <f t="shared" ca="1" si="67"/>
        <v>1.6097882840988439E-2</v>
      </c>
      <c r="Q86">
        <f t="shared" ca="1" si="68"/>
        <v>0</v>
      </c>
      <c r="R86">
        <f t="shared" ca="1" si="69"/>
        <v>0</v>
      </c>
      <c r="S86">
        <f t="shared" ca="1" si="70"/>
        <v>2.294492997894846E-2</v>
      </c>
      <c r="T86">
        <f t="shared" ca="1" si="71"/>
        <v>0</v>
      </c>
      <c r="U86">
        <f t="shared" ca="1" si="72"/>
        <v>0</v>
      </c>
      <c r="V86">
        <f t="shared" ca="1" si="73"/>
        <v>7.3632896863108221E-4</v>
      </c>
      <c r="W86">
        <f t="shared" ca="1" si="74"/>
        <v>0</v>
      </c>
      <c r="X86">
        <f t="shared" ca="1" si="75"/>
        <v>0</v>
      </c>
      <c r="Y86">
        <f t="shared" ca="1" si="76"/>
        <v>9.5501005148633153E-4</v>
      </c>
      <c r="Z86">
        <f t="shared" ca="1" si="77"/>
        <v>2.2562728920768688E-4</v>
      </c>
      <c r="AA86">
        <f t="shared" ca="1" si="50"/>
        <v>772.33349335946627</v>
      </c>
      <c r="AB86">
        <f t="shared" ca="1" si="51"/>
        <v>0</v>
      </c>
      <c r="AC86">
        <f t="shared" ca="1" si="52"/>
        <v>8.6700223538783899E-2</v>
      </c>
      <c r="AD86">
        <f t="shared" ca="1" si="53"/>
        <v>0.29437567263513614</v>
      </c>
      <c r="AE86">
        <f t="shared" si="58"/>
        <v>0</v>
      </c>
      <c r="AG86">
        <f t="shared" ca="1" si="54"/>
        <v>1.9514012951616346</v>
      </c>
      <c r="AH86">
        <f t="shared" ca="1" si="55"/>
        <v>0.83568465925054625</v>
      </c>
      <c r="AI86">
        <f t="shared" si="56"/>
        <v>0</v>
      </c>
      <c r="AJ86">
        <v>-1.1588235793169588</v>
      </c>
      <c r="AK86">
        <v>1.1204542715859134</v>
      </c>
      <c r="AL86">
        <v>0.90253706730436534</v>
      </c>
      <c r="AM86">
        <v>-1.2220561984577216</v>
      </c>
      <c r="AN86">
        <v>0.83568465925054625</v>
      </c>
      <c r="AO86">
        <v>0.18576884031062946</v>
      </c>
      <c r="AP86">
        <v>0.22546259970113169</v>
      </c>
      <c r="AQ86">
        <v>-0.11835140867333394</v>
      </c>
      <c r="AR86">
        <v>0.93853032012702897</v>
      </c>
      <c r="AS86">
        <v>-0.74029571806022432</v>
      </c>
      <c r="AT86">
        <v>0.53506028052652255</v>
      </c>
      <c r="AV86">
        <v>0.53860996684819884</v>
      </c>
      <c r="AW86">
        <v>0.30301285467353095</v>
      </c>
      <c r="AX86">
        <v>0.55774132157273737</v>
      </c>
      <c r="AY86">
        <v>0.29437567263513614</v>
      </c>
    </row>
    <row r="87" spans="5:51" x14ac:dyDescent="0.55000000000000004">
      <c r="E87">
        <f t="shared" si="49"/>
        <v>0</v>
      </c>
      <c r="F87">
        <v>76</v>
      </c>
      <c r="G87" s="5">
        <f t="shared" ca="1" si="57"/>
        <v>0</v>
      </c>
      <c r="H87">
        <f t="shared" ca="1" si="59"/>
        <v>0.56837503693522318</v>
      </c>
      <c r="I87">
        <f t="shared" ca="1" si="60"/>
        <v>0</v>
      </c>
      <c r="J87">
        <f t="shared" ca="1" si="61"/>
        <v>0</v>
      </c>
      <c r="K87">
        <f t="shared" ca="1" si="62"/>
        <v>7.6057322274771369E-2</v>
      </c>
      <c r="L87">
        <f t="shared" ca="1" si="63"/>
        <v>0</v>
      </c>
      <c r="M87">
        <f t="shared" ca="1" si="64"/>
        <v>0</v>
      </c>
      <c r="N87">
        <f t="shared" ca="1" si="65"/>
        <v>2.7662730625103406E-2</v>
      </c>
      <c r="O87">
        <f t="shared" ca="1" si="66"/>
        <v>0</v>
      </c>
      <c r="P87">
        <f t="shared" ca="1" si="67"/>
        <v>0</v>
      </c>
      <c r="Q87">
        <f t="shared" ca="1" si="68"/>
        <v>1.1468798902579591E-2</v>
      </c>
      <c r="R87">
        <f t="shared" ca="1" si="69"/>
        <v>0</v>
      </c>
      <c r="S87">
        <f t="shared" ca="1" si="70"/>
        <v>0</v>
      </c>
      <c r="T87">
        <f t="shared" ca="1" si="71"/>
        <v>1.6566295192596288E-2</v>
      </c>
      <c r="U87">
        <f t="shared" ca="1" si="72"/>
        <v>0</v>
      </c>
      <c r="V87">
        <f t="shared" ca="1" si="73"/>
        <v>0</v>
      </c>
      <c r="W87">
        <f t="shared" ca="1" si="74"/>
        <v>5.3478459506271477E-4</v>
      </c>
      <c r="X87">
        <f t="shared" ca="1" si="75"/>
        <v>0</v>
      </c>
      <c r="Y87">
        <f t="shared" ca="1" si="76"/>
        <v>0</v>
      </c>
      <c r="Z87">
        <f t="shared" ca="1" si="77"/>
        <v>8.5980945785762151E-4</v>
      </c>
      <c r="AA87">
        <f t="shared" ca="1" si="50"/>
        <v>724.55134062634556</v>
      </c>
      <c r="AB87">
        <f t="shared" ca="1" si="51"/>
        <v>0</v>
      </c>
      <c r="AC87">
        <f t="shared" ca="1" si="52"/>
        <v>0.17574220364970281</v>
      </c>
      <c r="AD87">
        <f t="shared" ca="1" si="53"/>
        <v>0.22265033252640282</v>
      </c>
      <c r="AE87">
        <f t="shared" si="58"/>
        <v>0</v>
      </c>
      <c r="AG87">
        <f t="shared" ca="1" si="54"/>
        <v>0</v>
      </c>
      <c r="AH87">
        <f t="shared" ca="1" si="55"/>
        <v>0.32876641853363253</v>
      </c>
      <c r="AI87">
        <f t="shared" si="56"/>
        <v>1</v>
      </c>
      <c r="AJ87">
        <v>0.87786474978202023</v>
      </c>
      <c r="AK87">
        <v>1.8340097085456364</v>
      </c>
      <c r="AL87">
        <v>-0.246701574724284</v>
      </c>
      <c r="AM87">
        <v>-1.4184070096234791</v>
      </c>
      <c r="AN87">
        <v>0.32876641853363253</v>
      </c>
      <c r="AO87">
        <v>-0.977013314695796</v>
      </c>
      <c r="AP87">
        <v>0.63129391492111608</v>
      </c>
      <c r="AQ87">
        <v>0.70984924604999833</v>
      </c>
      <c r="AR87">
        <v>-1.0787289284053259</v>
      </c>
      <c r="AS87">
        <v>-1.2073383004462812</v>
      </c>
      <c r="AT87">
        <v>1.5385876395157538</v>
      </c>
      <c r="AV87">
        <v>0.5305771024496202</v>
      </c>
      <c r="AW87">
        <v>0.22907640372994206</v>
      </c>
      <c r="AX87">
        <v>0.54809967201126597</v>
      </c>
      <c r="AY87">
        <v>0.22265033252640282</v>
      </c>
    </row>
    <row r="88" spans="5:51" x14ac:dyDescent="0.55000000000000004">
      <c r="E88">
        <f t="shared" si="49"/>
        <v>0</v>
      </c>
      <c r="F88">
        <v>77</v>
      </c>
      <c r="G88" s="5">
        <f t="shared" ca="1" si="57"/>
        <v>0</v>
      </c>
      <c r="H88">
        <f t="shared" ca="1" si="59"/>
        <v>0</v>
      </c>
      <c r="I88">
        <f t="shared" ca="1" si="60"/>
        <v>0.2798581097812668</v>
      </c>
      <c r="J88">
        <f t="shared" ca="1" si="61"/>
        <v>0</v>
      </c>
      <c r="K88">
        <f t="shared" ca="1" si="62"/>
        <v>0</v>
      </c>
      <c r="L88">
        <f t="shared" ca="1" si="63"/>
        <v>4.9866158542801235E-2</v>
      </c>
      <c r="M88">
        <f t="shared" ca="1" si="64"/>
        <v>0</v>
      </c>
      <c r="N88">
        <f t="shared" ca="1" si="65"/>
        <v>0</v>
      </c>
      <c r="O88">
        <f t="shared" ca="1" si="66"/>
        <v>1.935466080677184E-2</v>
      </c>
      <c r="P88">
        <f t="shared" ca="1" si="67"/>
        <v>0</v>
      </c>
      <c r="Q88">
        <f t="shared" ca="1" si="68"/>
        <v>0</v>
      </c>
      <c r="R88">
        <f t="shared" ca="1" si="69"/>
        <v>8.2177931315259647E-3</v>
      </c>
      <c r="S88">
        <f t="shared" ca="1" si="70"/>
        <v>0</v>
      </c>
      <c r="T88">
        <f t="shared" ca="1" si="71"/>
        <v>0</v>
      </c>
      <c r="U88">
        <f t="shared" ca="1" si="72"/>
        <v>1.1990936738756137E-2</v>
      </c>
      <c r="V88">
        <f t="shared" ca="1" si="73"/>
        <v>0</v>
      </c>
      <c r="W88">
        <f t="shared" ca="1" si="74"/>
        <v>0</v>
      </c>
      <c r="X88">
        <f t="shared" ca="1" si="75"/>
        <v>3.888505044013095E-4</v>
      </c>
      <c r="Y88">
        <f t="shared" ca="1" si="76"/>
        <v>0</v>
      </c>
      <c r="Z88">
        <f t="shared" ca="1" si="77"/>
        <v>6.2616374930751209E-4</v>
      </c>
      <c r="AA88">
        <f t="shared" ca="1" si="50"/>
        <v>701.309469363272</v>
      </c>
      <c r="AB88">
        <f t="shared" ca="1" si="51"/>
        <v>0</v>
      </c>
      <c r="AC88">
        <f t="shared" ca="1" si="52"/>
        <v>0.27477374853590131</v>
      </c>
      <c r="AD88">
        <f t="shared" ca="1" si="53"/>
        <v>0.19223905581457332</v>
      </c>
      <c r="AE88">
        <f t="shared" si="58"/>
        <v>0</v>
      </c>
      <c r="AG88">
        <f t="shared" ca="1" si="54"/>
        <v>0</v>
      </c>
      <c r="AH88">
        <f t="shared" ca="1" si="55"/>
        <v>-1.3843055057805032</v>
      </c>
      <c r="AI88">
        <f t="shared" si="56"/>
        <v>2</v>
      </c>
      <c r="AJ88">
        <v>-1.2125838111387566E-2</v>
      </c>
      <c r="AK88">
        <v>-1.7212187231052667E-3</v>
      </c>
      <c r="AL88">
        <v>-0.2249919361929642</v>
      </c>
      <c r="AM88">
        <v>-0.54399606597144157</v>
      </c>
      <c r="AN88">
        <v>-1.3843055057805032</v>
      </c>
      <c r="AO88">
        <v>-1.7766524251783267</v>
      </c>
      <c r="AP88">
        <v>0.83308350440347567</v>
      </c>
      <c r="AQ88">
        <v>-0.3704042228491744</v>
      </c>
      <c r="AR88">
        <v>0.11149722922709771</v>
      </c>
      <c r="AS88">
        <v>0.72598368205945008</v>
      </c>
      <c r="AT88">
        <v>-1.2431496543285903</v>
      </c>
      <c r="AV88">
        <v>0.46456818734208122</v>
      </c>
      <c r="AW88">
        <v>0.19788968649364966</v>
      </c>
      <c r="AX88">
        <v>0.47934288051611373</v>
      </c>
      <c r="AY88">
        <v>0.19223905581457332</v>
      </c>
    </row>
    <row r="89" spans="5:51" x14ac:dyDescent="0.55000000000000004">
      <c r="E89">
        <f t="shared" si="49"/>
        <v>0</v>
      </c>
      <c r="F89">
        <v>78</v>
      </c>
      <c r="G89" s="5">
        <f t="shared" ca="1" si="57"/>
        <v>1.1526850688527648</v>
      </c>
      <c r="H89">
        <f t="shared" ca="1" si="59"/>
        <v>0</v>
      </c>
      <c r="I89">
        <f t="shared" ca="1" si="60"/>
        <v>0</v>
      </c>
      <c r="J89">
        <f t="shared" ca="1" si="61"/>
        <v>0.16164399323160425</v>
      </c>
      <c r="K89">
        <f t="shared" ca="1" si="62"/>
        <v>0</v>
      </c>
      <c r="L89">
        <f t="shared" ca="1" si="63"/>
        <v>0</v>
      </c>
      <c r="M89">
        <f t="shared" ca="1" si="64"/>
        <v>3.3694083662836917E-2</v>
      </c>
      <c r="N89">
        <f t="shared" ca="1" si="65"/>
        <v>0</v>
      </c>
      <c r="O89">
        <f t="shared" ca="1" si="66"/>
        <v>0</v>
      </c>
      <c r="P89">
        <f t="shared" ca="1" si="67"/>
        <v>1.3683642132627344E-2</v>
      </c>
      <c r="Q89">
        <f t="shared" ca="1" si="68"/>
        <v>0</v>
      </c>
      <c r="R89">
        <f t="shared" ca="1" si="69"/>
        <v>0</v>
      </c>
      <c r="S89">
        <f t="shared" ca="1" si="70"/>
        <v>5.9138261067134936E-3</v>
      </c>
      <c r="T89">
        <f t="shared" ca="1" si="71"/>
        <v>0</v>
      </c>
      <c r="U89">
        <f t="shared" ca="1" si="72"/>
        <v>0</v>
      </c>
      <c r="V89">
        <f t="shared" ca="1" si="73"/>
        <v>8.6959411096271966E-3</v>
      </c>
      <c r="W89">
        <f t="shared" ca="1" si="74"/>
        <v>0</v>
      </c>
      <c r="X89">
        <f t="shared" ca="1" si="75"/>
        <v>0</v>
      </c>
      <c r="Y89">
        <f t="shared" ca="1" si="76"/>
        <v>2.8298974495124201E-4</v>
      </c>
      <c r="Z89">
        <f t="shared" ca="1" si="77"/>
        <v>4.5600922083805076E-4</v>
      </c>
      <c r="AA89">
        <f t="shared" ca="1" si="50"/>
        <v>695.75716937841662</v>
      </c>
      <c r="AB89">
        <f t="shared" ca="1" si="51"/>
        <v>0</v>
      </c>
      <c r="AC89">
        <f t="shared" ca="1" si="52"/>
        <v>0.11207366244593872</v>
      </c>
      <c r="AD89">
        <f t="shared" ca="1" si="53"/>
        <v>0.24977522984426961</v>
      </c>
      <c r="AE89">
        <f t="shared" si="58"/>
        <v>0</v>
      </c>
      <c r="AG89">
        <f t="shared" ca="1" si="54"/>
        <v>1.2802357323239739</v>
      </c>
      <c r="AH89">
        <f t="shared" ca="1" si="55"/>
        <v>0.30880528356647119</v>
      </c>
      <c r="AI89">
        <f t="shared" si="56"/>
        <v>0</v>
      </c>
      <c r="AJ89">
        <v>-1.051612343871966</v>
      </c>
      <c r="AK89">
        <v>-0.11319116310914978</v>
      </c>
      <c r="AL89">
        <v>0.34430968298693188</v>
      </c>
      <c r="AM89">
        <v>1.3895100892113987</v>
      </c>
      <c r="AN89">
        <v>0.30880528356647119</v>
      </c>
      <c r="AO89">
        <v>-0.53603116612066515</v>
      </c>
      <c r="AP89">
        <v>-1.3623093764181249</v>
      </c>
      <c r="AQ89">
        <v>-0.65471681409690063</v>
      </c>
      <c r="AR89">
        <v>0.42555711843306199</v>
      </c>
      <c r="AS89">
        <v>0.14798956726735923</v>
      </c>
      <c r="AT89">
        <v>-0.25104100132011808</v>
      </c>
      <c r="AV89">
        <v>0.49019805372951558</v>
      </c>
      <c r="AW89">
        <v>0.25874108337814727</v>
      </c>
      <c r="AX89">
        <v>0.50430721742777551</v>
      </c>
      <c r="AY89">
        <v>0.24977522984426961</v>
      </c>
    </row>
    <row r="90" spans="5:51" x14ac:dyDescent="0.55000000000000004">
      <c r="E90">
        <f t="shared" si="49"/>
        <v>0</v>
      </c>
      <c r="F90">
        <v>79</v>
      </c>
      <c r="G90" s="5">
        <f t="shared" ca="1" si="57"/>
        <v>0</v>
      </c>
      <c r="H90">
        <f t="shared" ca="1" si="59"/>
        <v>0.35798281641326068</v>
      </c>
      <c r="I90">
        <f t="shared" ca="1" si="60"/>
        <v>0</v>
      </c>
      <c r="J90">
        <f t="shared" ca="1" si="61"/>
        <v>0</v>
      </c>
      <c r="K90">
        <f t="shared" ca="1" si="62"/>
        <v>0.10112426629989892</v>
      </c>
      <c r="L90">
        <f t="shared" ca="1" si="63"/>
        <v>0</v>
      </c>
      <c r="M90">
        <f t="shared" ca="1" si="64"/>
        <v>0</v>
      </c>
      <c r="N90">
        <f t="shared" ca="1" si="65"/>
        <v>2.3237250808323839E-2</v>
      </c>
      <c r="O90">
        <f t="shared" ca="1" si="66"/>
        <v>0</v>
      </c>
      <c r="P90">
        <f t="shared" ca="1" si="67"/>
        <v>0</v>
      </c>
      <c r="Q90">
        <f t="shared" ca="1" si="68"/>
        <v>9.7487937652509498E-3</v>
      </c>
      <c r="R90">
        <f t="shared" ca="1" si="69"/>
        <v>0</v>
      </c>
      <c r="S90">
        <f t="shared" ca="1" si="70"/>
        <v>0</v>
      </c>
      <c r="T90">
        <f t="shared" ca="1" si="71"/>
        <v>4.2697968174835992E-3</v>
      </c>
      <c r="U90">
        <f t="shared" ca="1" si="72"/>
        <v>0</v>
      </c>
      <c r="V90">
        <f t="shared" ca="1" si="73"/>
        <v>0</v>
      </c>
      <c r="W90">
        <f t="shared" ca="1" si="74"/>
        <v>6.3157305268688683E-3</v>
      </c>
      <c r="X90">
        <f t="shared" ca="1" si="75"/>
        <v>0</v>
      </c>
      <c r="Y90">
        <f t="shared" ca="1" si="76"/>
        <v>0</v>
      </c>
      <c r="Z90">
        <f t="shared" ca="1" si="77"/>
        <v>5.3818245301230801E-4</v>
      </c>
      <c r="AA90">
        <f t="shared" ca="1" si="50"/>
        <v>673.27945447711647</v>
      </c>
      <c r="AB90">
        <f t="shared" ca="1" si="51"/>
        <v>0</v>
      </c>
      <c r="AC90">
        <f t="shared" ca="1" si="52"/>
        <v>0.21102801886364975</v>
      </c>
      <c r="AD90">
        <f t="shared" ca="1" si="53"/>
        <v>0.19183075468582</v>
      </c>
      <c r="AE90">
        <f t="shared" si="58"/>
        <v>0</v>
      </c>
      <c r="AG90">
        <f t="shared" ca="1" si="54"/>
        <v>0</v>
      </c>
      <c r="AH90">
        <f t="shared" ca="1" si="55"/>
        <v>0.2432329893053975</v>
      </c>
      <c r="AI90">
        <f t="shared" si="56"/>
        <v>1</v>
      </c>
      <c r="AJ90">
        <v>0.65291715145576745</v>
      </c>
      <c r="AK90">
        <v>-1.0152075446967501</v>
      </c>
      <c r="AL90">
        <v>2.432025212328881</v>
      </c>
      <c r="AM90">
        <v>1.071366568794474</v>
      </c>
      <c r="AN90">
        <v>0.2432329893053975</v>
      </c>
      <c r="AO90">
        <v>-6.7407199821900576E-2</v>
      </c>
      <c r="AP90">
        <v>0.78033508543740027</v>
      </c>
      <c r="AQ90">
        <v>1.2282134775887243</v>
      </c>
      <c r="AR90">
        <v>-0.28267209017940331</v>
      </c>
      <c r="AS90">
        <v>-1.0833923624886665</v>
      </c>
      <c r="AT90">
        <v>3.1866420613368973E-2</v>
      </c>
      <c r="AV90">
        <v>0.48476925214133842</v>
      </c>
      <c r="AW90">
        <v>0.19872913093347855</v>
      </c>
      <c r="AX90">
        <v>0.49771012175591478</v>
      </c>
      <c r="AY90">
        <v>0.19183075468582</v>
      </c>
    </row>
    <row r="91" spans="5:51" x14ac:dyDescent="0.55000000000000004">
      <c r="E91">
        <f t="shared" si="49"/>
        <v>0</v>
      </c>
      <c r="F91">
        <v>80</v>
      </c>
      <c r="G91" s="5">
        <f t="shared" ca="1" si="57"/>
        <v>0</v>
      </c>
      <c r="H91">
        <f t="shared" ca="1" si="59"/>
        <v>0</v>
      </c>
      <c r="I91">
        <f t="shared" ca="1" si="60"/>
        <v>0.17626459261089478</v>
      </c>
      <c r="J91">
        <f t="shared" ca="1" si="61"/>
        <v>0</v>
      </c>
      <c r="K91">
        <f t="shared" ca="1" si="62"/>
        <v>0</v>
      </c>
      <c r="L91">
        <f t="shared" ca="1" si="63"/>
        <v>6.6301028553405902E-2</v>
      </c>
      <c r="M91">
        <f t="shared" ca="1" si="64"/>
        <v>0</v>
      </c>
      <c r="N91">
        <f t="shared" ca="1" si="65"/>
        <v>0</v>
      </c>
      <c r="O91">
        <f t="shared" ca="1" si="66"/>
        <v>1.625830484966129E-2</v>
      </c>
      <c r="P91">
        <f t="shared" ca="1" si="67"/>
        <v>0</v>
      </c>
      <c r="Q91">
        <f t="shared" ca="1" si="68"/>
        <v>0</v>
      </c>
      <c r="R91">
        <f t="shared" ca="1" si="69"/>
        <v>6.9853496538964562E-3</v>
      </c>
      <c r="S91">
        <f t="shared" ca="1" si="70"/>
        <v>0</v>
      </c>
      <c r="T91">
        <f t="shared" ca="1" si="71"/>
        <v>0</v>
      </c>
      <c r="U91">
        <f t="shared" ca="1" si="72"/>
        <v>3.0905439587162265E-3</v>
      </c>
      <c r="V91">
        <f t="shared" ca="1" si="73"/>
        <v>0</v>
      </c>
      <c r="W91">
        <f t="shared" ca="1" si="74"/>
        <v>0</v>
      </c>
      <c r="X91">
        <f t="shared" ca="1" si="75"/>
        <v>4.592269530029571E-3</v>
      </c>
      <c r="Y91">
        <f t="shared" ca="1" si="76"/>
        <v>0</v>
      </c>
      <c r="Z91">
        <f t="shared" ca="1" si="77"/>
        <v>3.9193607317297501E-4</v>
      </c>
      <c r="AA91">
        <f t="shared" ca="1" si="50"/>
        <v>637.90391354394296</v>
      </c>
      <c r="AB91">
        <f t="shared" ca="1" si="51"/>
        <v>0</v>
      </c>
      <c r="AC91">
        <f t="shared" ca="1" si="52"/>
        <v>0.31302675629248022</v>
      </c>
      <c r="AD91">
        <f t="shared" ca="1" si="53"/>
        <v>0.15906938124066486</v>
      </c>
      <c r="AE91">
        <f t="shared" si="58"/>
        <v>0</v>
      </c>
      <c r="AG91">
        <f t="shared" ca="1" si="54"/>
        <v>0</v>
      </c>
      <c r="AH91">
        <f t="shared" ca="1" si="55"/>
        <v>1.2125838111387566E-2</v>
      </c>
      <c r="AI91">
        <f t="shared" si="56"/>
        <v>2</v>
      </c>
      <c r="AJ91">
        <v>0.79735400504432619</v>
      </c>
      <c r="AK91">
        <v>1.4662418834632263</v>
      </c>
      <c r="AL91">
        <v>-0.41936800698749721</v>
      </c>
      <c r="AM91">
        <v>1.0171311259909999</v>
      </c>
      <c r="AN91">
        <v>1.2125838111387566E-2</v>
      </c>
      <c r="AO91">
        <v>-0.47346247811219655</v>
      </c>
      <c r="AP91">
        <v>2.0686820789705962</v>
      </c>
      <c r="AQ91">
        <v>0.70013811637181789</v>
      </c>
      <c r="AR91">
        <v>-0.21762275537184905</v>
      </c>
      <c r="AS91">
        <v>-1.1327210813760757</v>
      </c>
      <c r="AT91">
        <v>-5.7411853049416095E-4</v>
      </c>
      <c r="AV91">
        <v>0.46480195906262217</v>
      </c>
      <c r="AW91">
        <v>0.16501163962383122</v>
      </c>
      <c r="AX91">
        <v>0.4763880958594981</v>
      </c>
      <c r="AY91">
        <v>0.15906938124066486</v>
      </c>
    </row>
    <row r="92" spans="5:51" x14ac:dyDescent="0.55000000000000004">
      <c r="E92">
        <f t="shared" si="49"/>
        <v>0</v>
      </c>
      <c r="F92">
        <v>81</v>
      </c>
      <c r="G92" s="5">
        <f t="shared" ca="1" si="57"/>
        <v>3.0247503831967788</v>
      </c>
      <c r="H92">
        <f t="shared" ca="1" si="59"/>
        <v>0</v>
      </c>
      <c r="I92">
        <f t="shared" ca="1" si="60"/>
        <v>0</v>
      </c>
      <c r="J92">
        <f t="shared" ca="1" si="61"/>
        <v>0.10180913691311642</v>
      </c>
      <c r="K92">
        <f t="shared" ca="1" si="62"/>
        <v>0</v>
      </c>
      <c r="L92">
        <f t="shared" ca="1" si="63"/>
        <v>0</v>
      </c>
      <c r="M92">
        <f t="shared" ca="1" si="64"/>
        <v>4.4798967241343579E-2</v>
      </c>
      <c r="N92">
        <f t="shared" ca="1" si="65"/>
        <v>0</v>
      </c>
      <c r="O92">
        <f t="shared" ca="1" si="66"/>
        <v>0</v>
      </c>
      <c r="P92">
        <f t="shared" ca="1" si="67"/>
        <v>1.1494534958116422E-2</v>
      </c>
      <c r="Q92">
        <f t="shared" ca="1" si="68"/>
        <v>0</v>
      </c>
      <c r="R92">
        <f t="shared" ca="1" si="69"/>
        <v>0</v>
      </c>
      <c r="S92">
        <f t="shared" ca="1" si="70"/>
        <v>5.02691446311256E-3</v>
      </c>
      <c r="T92">
        <f t="shared" ca="1" si="71"/>
        <v>0</v>
      </c>
      <c r="U92">
        <f t="shared" ca="1" si="72"/>
        <v>0</v>
      </c>
      <c r="V92">
        <f t="shared" ca="1" si="73"/>
        <v>2.2412918062395077E-3</v>
      </c>
      <c r="W92">
        <f t="shared" ca="1" si="74"/>
        <v>0</v>
      </c>
      <c r="X92">
        <f t="shared" ca="1" si="75"/>
        <v>0</v>
      </c>
      <c r="Y92">
        <f t="shared" ca="1" si="76"/>
        <v>3.3420689142509745E-3</v>
      </c>
      <c r="Z92">
        <f t="shared" ca="1" si="77"/>
        <v>2.854308693909397E-4</v>
      </c>
      <c r="AA92">
        <f t="shared" ca="1" si="50"/>
        <v>620.13863298436763</v>
      </c>
      <c r="AB92">
        <f t="shared" ca="1" si="51"/>
        <v>0</v>
      </c>
      <c r="AC92">
        <f t="shared" ca="1" si="52"/>
        <v>5.0749824755428004E-2</v>
      </c>
      <c r="AD92">
        <f t="shared" ca="1" si="53"/>
        <v>0.35868251631873133</v>
      </c>
      <c r="AE92">
        <f t="shared" si="58"/>
        <v>0</v>
      </c>
      <c r="AG92">
        <f t="shared" ca="1" si="54"/>
        <v>3.4428318261504547</v>
      </c>
      <c r="AH92">
        <f t="shared" ca="1" si="55"/>
        <v>1.545367922517471</v>
      </c>
      <c r="AI92">
        <f t="shared" si="56"/>
        <v>0</v>
      </c>
      <c r="AJ92">
        <v>-0.86034333435236476</v>
      </c>
      <c r="AK92">
        <v>0.39592578104929999</v>
      </c>
      <c r="AL92">
        <v>-0.1326930032519158</v>
      </c>
      <c r="AM92">
        <v>0.32013872441893909</v>
      </c>
      <c r="AN92">
        <v>1.545367922517471</v>
      </c>
      <c r="AO92">
        <v>-0.29167949833208695</v>
      </c>
      <c r="AP92">
        <v>0.23669826987315901</v>
      </c>
      <c r="AQ92">
        <v>0.54337533583748154</v>
      </c>
      <c r="AR92">
        <v>3.2019897844293155E-2</v>
      </c>
      <c r="AS92">
        <v>-1.3937415133113973</v>
      </c>
      <c r="AT92">
        <v>0.36434812500374392</v>
      </c>
      <c r="AV92">
        <v>0.64311377267459302</v>
      </c>
      <c r="AW92">
        <v>0.37672811347814333</v>
      </c>
      <c r="AX92">
        <v>0.65680515569599396</v>
      </c>
      <c r="AY92">
        <v>0.35868251631873133</v>
      </c>
    </row>
    <row r="93" spans="5:51" x14ac:dyDescent="0.55000000000000004">
      <c r="E93">
        <f t="shared" si="49"/>
        <v>0</v>
      </c>
      <c r="F93">
        <v>82</v>
      </c>
      <c r="G93" s="5">
        <f t="shared" ca="1" si="57"/>
        <v>0</v>
      </c>
      <c r="H93">
        <f t="shared" ca="1" si="59"/>
        <v>0.93937944576792476</v>
      </c>
      <c r="I93">
        <f t="shared" ca="1" si="60"/>
        <v>0</v>
      </c>
      <c r="J93">
        <f t="shared" ca="1" si="61"/>
        <v>0</v>
      </c>
      <c r="K93">
        <f t="shared" ca="1" si="62"/>
        <v>6.3691660092890637E-2</v>
      </c>
      <c r="L93">
        <f t="shared" ca="1" si="63"/>
        <v>0</v>
      </c>
      <c r="M93">
        <f t="shared" ca="1" si="64"/>
        <v>0</v>
      </c>
      <c r="N93">
        <f t="shared" ca="1" si="65"/>
        <v>3.0895775298651808E-2</v>
      </c>
      <c r="O93">
        <f t="shared" ca="1" si="66"/>
        <v>0</v>
      </c>
      <c r="P93">
        <f t="shared" ca="1" si="67"/>
        <v>0</v>
      </c>
      <c r="Q93">
        <f t="shared" ca="1" si="68"/>
        <v>8.1891830879553019E-3</v>
      </c>
      <c r="R93">
        <f t="shared" ca="1" si="69"/>
        <v>0</v>
      </c>
      <c r="S93">
        <f t="shared" ca="1" si="70"/>
        <v>0</v>
      </c>
      <c r="T93">
        <f t="shared" ca="1" si="71"/>
        <v>3.6294444559325195E-3</v>
      </c>
      <c r="U93">
        <f t="shared" ca="1" si="72"/>
        <v>0</v>
      </c>
      <c r="V93">
        <f t="shared" ca="1" si="73"/>
        <v>0</v>
      </c>
      <c r="W93">
        <f t="shared" ca="1" si="74"/>
        <v>1.6278163457910974E-3</v>
      </c>
      <c r="X93">
        <f t="shared" ca="1" si="75"/>
        <v>0</v>
      </c>
      <c r="Y93">
        <f t="shared" ca="1" si="76"/>
        <v>0</v>
      </c>
      <c r="Z93">
        <f t="shared" ca="1" si="77"/>
        <v>2.6417584086560948E-3</v>
      </c>
      <c r="AA93">
        <f t="shared" ca="1" si="50"/>
        <v>632.77936020915638</v>
      </c>
      <c r="AB93">
        <f t="shared" ca="1" si="51"/>
        <v>0</v>
      </c>
      <c r="AC93">
        <f t="shared" ca="1" si="52"/>
        <v>0.12393392529066678</v>
      </c>
      <c r="AD93">
        <f t="shared" ca="1" si="53"/>
        <v>0.27007936141503114</v>
      </c>
      <c r="AE93">
        <f t="shared" si="58"/>
        <v>0</v>
      </c>
      <c r="AG93">
        <f t="shared" ca="1" si="54"/>
        <v>0</v>
      </c>
      <c r="AH93">
        <f t="shared" ca="1" si="55"/>
        <v>-0.59729586610046681</v>
      </c>
      <c r="AI93">
        <f t="shared" si="56"/>
        <v>1</v>
      </c>
      <c r="AJ93">
        <v>0.59528474594117142</v>
      </c>
      <c r="AK93">
        <v>1.8666378309717402</v>
      </c>
      <c r="AL93">
        <v>-1.8286937120137736</v>
      </c>
      <c r="AM93">
        <v>2.5509507395327091</v>
      </c>
      <c r="AN93">
        <v>-0.59729586610046681</v>
      </c>
      <c r="AO93">
        <v>0.14744728105142713</v>
      </c>
      <c r="AP93">
        <v>2.2783569875173271</v>
      </c>
      <c r="AQ93">
        <v>-0.27885221243195701</v>
      </c>
      <c r="AR93">
        <v>-2.2372660168912262</v>
      </c>
      <c r="AS93">
        <v>-0.10434177966089919</v>
      </c>
      <c r="AT93">
        <v>-0.52994664656580426</v>
      </c>
      <c r="AV93">
        <v>0.55816227637410165</v>
      </c>
      <c r="AW93">
        <v>0.28370418574458572</v>
      </c>
      <c r="AX93">
        <v>0.56967781955265717</v>
      </c>
      <c r="AY93">
        <v>0.27007936141503114</v>
      </c>
    </row>
    <row r="94" spans="5:51" x14ac:dyDescent="0.55000000000000004">
      <c r="E94">
        <f t="shared" si="49"/>
        <v>0</v>
      </c>
      <c r="F94">
        <v>83</v>
      </c>
      <c r="G94" s="5">
        <f t="shared" ca="1" si="57"/>
        <v>0</v>
      </c>
      <c r="H94">
        <f t="shared" ca="1" si="59"/>
        <v>0</v>
      </c>
      <c r="I94">
        <f t="shared" ca="1" si="60"/>
        <v>0.46253431093235531</v>
      </c>
      <c r="J94">
        <f t="shared" ca="1" si="61"/>
        <v>0</v>
      </c>
      <c r="K94">
        <f t="shared" ca="1" si="62"/>
        <v>0</v>
      </c>
      <c r="L94">
        <f t="shared" ca="1" si="63"/>
        <v>4.1758746233165861E-2</v>
      </c>
      <c r="M94">
        <f t="shared" ca="1" si="64"/>
        <v>0</v>
      </c>
      <c r="N94">
        <f t="shared" ca="1" si="65"/>
        <v>0</v>
      </c>
      <c r="O94">
        <f t="shared" ca="1" si="66"/>
        <v>2.1616710923143378E-2</v>
      </c>
      <c r="P94">
        <f t="shared" ca="1" si="67"/>
        <v>0</v>
      </c>
      <c r="Q94">
        <f t="shared" ca="1" si="68"/>
        <v>0</v>
      </c>
      <c r="R94">
        <f t="shared" ca="1" si="69"/>
        <v>5.8678343830643907E-3</v>
      </c>
      <c r="S94">
        <f t="shared" ca="1" si="70"/>
        <v>0</v>
      </c>
      <c r="T94">
        <f t="shared" ca="1" si="71"/>
        <v>0</v>
      </c>
      <c r="U94">
        <f t="shared" ca="1" si="72"/>
        <v>2.6270471678764922E-3</v>
      </c>
      <c r="V94">
        <f t="shared" ca="1" si="73"/>
        <v>0</v>
      </c>
      <c r="W94">
        <f t="shared" ca="1" si="74"/>
        <v>0</v>
      </c>
      <c r="X94">
        <f t="shared" ca="1" si="75"/>
        <v>1.1836115194367833E-3</v>
      </c>
      <c r="Y94">
        <f t="shared" ca="1" si="76"/>
        <v>0</v>
      </c>
      <c r="Z94">
        <f t="shared" ca="1" si="77"/>
        <v>1.9238836405108103E-3</v>
      </c>
      <c r="AA94">
        <f t="shared" ca="1" si="50"/>
        <v>696.67691395992688</v>
      </c>
      <c r="AB94">
        <f t="shared" ca="1" si="51"/>
        <v>0</v>
      </c>
      <c r="AC94">
        <f t="shared" ca="1" si="52"/>
        <v>0.21836820738304819</v>
      </c>
      <c r="AD94">
        <f t="shared" ca="1" si="53"/>
        <v>0.24634640046300121</v>
      </c>
      <c r="AE94">
        <f t="shared" si="58"/>
        <v>0</v>
      </c>
      <c r="AG94">
        <f t="shared" ca="1" si="54"/>
        <v>0</v>
      </c>
      <c r="AH94">
        <f t="shared" ca="1" si="55"/>
        <v>-0.55904820328578353</v>
      </c>
      <c r="AI94">
        <f t="shared" si="56"/>
        <v>2</v>
      </c>
      <c r="AJ94">
        <v>-0.632976480119396</v>
      </c>
      <c r="AK94">
        <v>-0.25902295419655275</v>
      </c>
      <c r="AL94">
        <v>-0.54452812037197873</v>
      </c>
      <c r="AM94">
        <v>-0.3235231815779116</v>
      </c>
      <c r="AN94">
        <v>-0.55904820328578353</v>
      </c>
      <c r="AO94">
        <v>-0.77319782576523721</v>
      </c>
      <c r="AP94">
        <v>-7.6764763434766792E-2</v>
      </c>
      <c r="AQ94">
        <v>1.1046859071939252</v>
      </c>
      <c r="AR94">
        <v>1.3165367818146478</v>
      </c>
      <c r="AS94">
        <v>0.27392502488510218</v>
      </c>
      <c r="AT94">
        <v>-2.7838541427627206</v>
      </c>
      <c r="AV94">
        <v>0.53275488763607215</v>
      </c>
      <c r="AW94">
        <v>0.25911168762276188</v>
      </c>
      <c r="AX94">
        <v>0.54330368536677232</v>
      </c>
      <c r="AY94">
        <v>0.24634640046300121</v>
      </c>
    </row>
    <row r="95" spans="5:51" x14ac:dyDescent="0.55000000000000004">
      <c r="E95">
        <f t="shared" si="49"/>
        <v>0</v>
      </c>
      <c r="F95">
        <v>84</v>
      </c>
      <c r="G95" s="5">
        <f t="shared" ca="1" si="57"/>
        <v>1.1819333360580639</v>
      </c>
      <c r="H95">
        <f t="shared" ca="1" si="59"/>
        <v>0</v>
      </c>
      <c r="I95">
        <f t="shared" ca="1" si="60"/>
        <v>0</v>
      </c>
      <c r="J95">
        <f t="shared" ca="1" si="61"/>
        <v>0.26715642824919517</v>
      </c>
      <c r="K95">
        <f t="shared" ca="1" si="62"/>
        <v>0</v>
      </c>
      <c r="L95">
        <f t="shared" ca="1" si="63"/>
        <v>0</v>
      </c>
      <c r="M95">
        <f t="shared" ca="1" si="64"/>
        <v>2.8215983150733131E-2</v>
      </c>
      <c r="N95">
        <f t="shared" ca="1" si="65"/>
        <v>0</v>
      </c>
      <c r="O95">
        <f t="shared" ca="1" si="66"/>
        <v>0</v>
      </c>
      <c r="P95">
        <f t="shared" ca="1" si="67"/>
        <v>1.5282899520164006E-2</v>
      </c>
      <c r="Q95">
        <f t="shared" ca="1" si="68"/>
        <v>0</v>
      </c>
      <c r="R95">
        <f t="shared" ca="1" si="69"/>
        <v>0</v>
      </c>
      <c r="S95">
        <f t="shared" ca="1" si="70"/>
        <v>4.2227093830474113E-3</v>
      </c>
      <c r="T95">
        <f t="shared" ca="1" si="71"/>
        <v>0</v>
      </c>
      <c r="U95">
        <f t="shared" ca="1" si="72"/>
        <v>0</v>
      </c>
      <c r="V95">
        <f t="shared" ca="1" si="73"/>
        <v>1.9051595352204858E-3</v>
      </c>
      <c r="W95">
        <f t="shared" ca="1" si="74"/>
        <v>0</v>
      </c>
      <c r="X95">
        <f t="shared" ca="1" si="75"/>
        <v>0</v>
      </c>
      <c r="Y95">
        <f t="shared" ca="1" si="76"/>
        <v>8.6138482068441765E-4</v>
      </c>
      <c r="Z95">
        <f t="shared" ca="1" si="77"/>
        <v>1.4010850689817826E-3</v>
      </c>
      <c r="AA95">
        <f t="shared" ca="1" si="50"/>
        <v>779.87697318131427</v>
      </c>
      <c r="AB95">
        <f t="shared" ca="1" si="51"/>
        <v>0</v>
      </c>
      <c r="AC95">
        <f t="shared" ca="1" si="52"/>
        <v>0.11828397376119573</v>
      </c>
      <c r="AD95">
        <f t="shared" ca="1" si="53"/>
        <v>0.30699220567715862</v>
      </c>
      <c r="AE95">
        <f t="shared" si="58"/>
        <v>0</v>
      </c>
      <c r="AG95">
        <f t="shared" ca="1" si="54"/>
        <v>1.3149000218365716</v>
      </c>
      <c r="AH95">
        <f t="shared" ca="1" si="55"/>
        <v>0.3422007921471959</v>
      </c>
      <c r="AI95">
        <f t="shared" si="56"/>
        <v>0</v>
      </c>
      <c r="AJ95">
        <v>0.29775264920317568</v>
      </c>
      <c r="AK95">
        <v>1.2827194950659759</v>
      </c>
      <c r="AL95">
        <v>0.55904820328578353</v>
      </c>
      <c r="AM95">
        <v>-2.1569849195657298</v>
      </c>
      <c r="AN95">
        <v>0.3422007921471959</v>
      </c>
      <c r="AO95">
        <v>-0.11465431271062698</v>
      </c>
      <c r="AP95">
        <v>0.45828414840798359</v>
      </c>
      <c r="AQ95">
        <v>-0.44675857679976616</v>
      </c>
      <c r="AR95">
        <v>0.8995516509457957</v>
      </c>
      <c r="AS95">
        <v>-0.39658743844483979</v>
      </c>
      <c r="AT95">
        <v>-0.47491766963503323</v>
      </c>
      <c r="AV95">
        <v>0.55057778535793067</v>
      </c>
      <c r="AW95">
        <v>0.322878910370058</v>
      </c>
      <c r="AX95">
        <v>0.56128263989552785</v>
      </c>
      <c r="AY95">
        <v>0.30699220567715862</v>
      </c>
    </row>
    <row r="96" spans="5:51" x14ac:dyDescent="0.55000000000000004">
      <c r="E96">
        <f t="shared" si="49"/>
        <v>0</v>
      </c>
      <c r="F96">
        <v>85</v>
      </c>
      <c r="G96" s="5">
        <f t="shared" ca="1" si="57"/>
        <v>0</v>
      </c>
      <c r="H96">
        <f t="shared" ca="1" si="59"/>
        <v>0.3670662836605475</v>
      </c>
      <c r="I96">
        <f t="shared" ca="1" si="60"/>
        <v>0</v>
      </c>
      <c r="J96">
        <f t="shared" ca="1" si="61"/>
        <v>0</v>
      </c>
      <c r="K96">
        <f t="shared" ca="1" si="62"/>
        <v>0.16713270474141778</v>
      </c>
      <c r="L96">
        <f t="shared" ca="1" si="63"/>
        <v>0</v>
      </c>
      <c r="M96">
        <f t="shared" ca="1" si="64"/>
        <v>0</v>
      </c>
      <c r="N96">
        <f t="shared" ca="1" si="65"/>
        <v>1.9459258302970007E-2</v>
      </c>
      <c r="O96">
        <f t="shared" ca="1" si="66"/>
        <v>0</v>
      </c>
      <c r="P96">
        <f t="shared" ca="1" si="67"/>
        <v>0</v>
      </c>
      <c r="Q96">
        <f t="shared" ca="1" si="68"/>
        <v>1.0888171008351606E-2</v>
      </c>
      <c r="R96">
        <f t="shared" ca="1" si="69"/>
        <v>0</v>
      </c>
      <c r="S96">
        <f t="shared" ca="1" si="70"/>
        <v>0</v>
      </c>
      <c r="T96">
        <f t="shared" ca="1" si="71"/>
        <v>3.048806434201004E-3</v>
      </c>
      <c r="U96">
        <f t="shared" ca="1" si="72"/>
        <v>0</v>
      </c>
      <c r="V96">
        <f t="shared" ca="1" si="73"/>
        <v>0</v>
      </c>
      <c r="W96">
        <f t="shared" ca="1" si="74"/>
        <v>1.3836885603820714E-3</v>
      </c>
      <c r="X96">
        <f t="shared" ca="1" si="75"/>
        <v>0</v>
      </c>
      <c r="Y96">
        <f t="shared" ca="1" si="76"/>
        <v>0</v>
      </c>
      <c r="Z96">
        <f t="shared" ca="1" si="77"/>
        <v>1.6476634629475463E-3</v>
      </c>
      <c r="AA96">
        <f t="shared" ca="1" si="50"/>
        <v>807.98964241000488</v>
      </c>
      <c r="AB96">
        <f t="shared" ca="1" si="51"/>
        <v>0</v>
      </c>
      <c r="AC96">
        <f t="shared" ca="1" si="52"/>
        <v>0.22005584030392467</v>
      </c>
      <c r="AD96">
        <f t="shared" ca="1" si="53"/>
        <v>0.23981337790770149</v>
      </c>
      <c r="AE96">
        <f t="shared" si="58"/>
        <v>0</v>
      </c>
      <c r="AG96">
        <f t="shared" ca="1" si="54"/>
        <v>0</v>
      </c>
      <c r="AH96">
        <f t="shared" ca="1" si="55"/>
        <v>-0.83016402641078457</v>
      </c>
      <c r="AI96">
        <f t="shared" si="56"/>
        <v>1</v>
      </c>
      <c r="AJ96">
        <v>-1.3847056834492832</v>
      </c>
      <c r="AK96">
        <v>0.19784692995017394</v>
      </c>
      <c r="AL96">
        <v>-0.89372065303905401</v>
      </c>
      <c r="AM96">
        <v>1.5591467672493309</v>
      </c>
      <c r="AN96">
        <v>-0.83016402641078457</v>
      </c>
      <c r="AO96">
        <v>0.15619207260897383</v>
      </c>
      <c r="AP96">
        <v>-0.35683797250385396</v>
      </c>
      <c r="AQ96">
        <v>1.2375357982818969</v>
      </c>
      <c r="AR96">
        <v>-0.3589582320273621</v>
      </c>
      <c r="AS96">
        <v>0.64507958086323924</v>
      </c>
      <c r="AT96">
        <v>0.9760287866811268</v>
      </c>
      <c r="AV96">
        <v>0.47812804048287838</v>
      </c>
      <c r="AW96">
        <v>0.25230882023531181</v>
      </c>
      <c r="AX96">
        <v>0.48742402319063177</v>
      </c>
      <c r="AY96">
        <v>0.23981337790770149</v>
      </c>
    </row>
    <row r="97" spans="5:51" x14ac:dyDescent="0.55000000000000004">
      <c r="E97">
        <f t="shared" si="49"/>
        <v>0</v>
      </c>
      <c r="F97">
        <v>86</v>
      </c>
      <c r="G97" s="5">
        <f t="shared" ca="1" si="57"/>
        <v>0</v>
      </c>
      <c r="H97">
        <f t="shared" ca="1" si="59"/>
        <v>0</v>
      </c>
      <c r="I97">
        <f t="shared" ca="1" si="60"/>
        <v>0.18073713592981513</v>
      </c>
      <c r="J97">
        <f t="shared" ca="1" si="61"/>
        <v>0</v>
      </c>
      <c r="K97">
        <f t="shared" ca="1" si="62"/>
        <v>0</v>
      </c>
      <c r="L97">
        <f t="shared" ca="1" si="63"/>
        <v>0.10957874538645504</v>
      </c>
      <c r="M97">
        <f t="shared" ca="1" si="64"/>
        <v>0</v>
      </c>
      <c r="N97">
        <f t="shared" ca="1" si="65"/>
        <v>0</v>
      </c>
      <c r="O97">
        <f t="shared" ca="1" si="66"/>
        <v>1.3614973485790332E-2</v>
      </c>
      <c r="P97">
        <f t="shared" ca="1" si="67"/>
        <v>0</v>
      </c>
      <c r="Q97">
        <f t="shared" ca="1" si="68"/>
        <v>0</v>
      </c>
      <c r="R97">
        <f t="shared" ca="1" si="69"/>
        <v>7.8017530595280238E-3</v>
      </c>
      <c r="S97">
        <f t="shared" ca="1" si="70"/>
        <v>0</v>
      </c>
      <c r="T97">
        <f t="shared" ca="1" si="71"/>
        <v>0</v>
      </c>
      <c r="U97">
        <f t="shared" ca="1" si="72"/>
        <v>2.2067725255526787E-3</v>
      </c>
      <c r="V97">
        <f t="shared" ca="1" si="73"/>
        <v>0</v>
      </c>
      <c r="W97">
        <f t="shared" ca="1" si="74"/>
        <v>0</v>
      </c>
      <c r="X97">
        <f t="shared" ca="1" si="75"/>
        <v>1.0061022692244767E-3</v>
      </c>
      <c r="Y97">
        <f t="shared" ca="1" si="76"/>
        <v>0</v>
      </c>
      <c r="Z97">
        <f t="shared" ca="1" si="77"/>
        <v>1.1999253115067248E-3</v>
      </c>
      <c r="AA97">
        <f t="shared" ca="1" si="50"/>
        <v>781.06843095361</v>
      </c>
      <c r="AB97">
        <f t="shared" ca="1" si="51"/>
        <v>0</v>
      </c>
      <c r="AC97">
        <f t="shared" ca="1" si="52"/>
        <v>0.32348035428813304</v>
      </c>
      <c r="AD97">
        <f t="shared" ca="1" si="53"/>
        <v>0.19527442217158641</v>
      </c>
      <c r="AE97">
        <f t="shared" si="58"/>
        <v>0</v>
      </c>
      <c r="AG97">
        <f t="shared" ca="1" si="54"/>
        <v>0</v>
      </c>
      <c r="AH97">
        <f t="shared" ca="1" si="55"/>
        <v>-0.62244907894637436</v>
      </c>
      <c r="AI97">
        <f t="shared" si="56"/>
        <v>2</v>
      </c>
      <c r="AJ97">
        <v>-0.57973920775111765</v>
      </c>
      <c r="AK97">
        <v>0.1793910087144468</v>
      </c>
      <c r="AL97">
        <v>0.27146370484842919</v>
      </c>
      <c r="AM97">
        <v>-0.36344999898574315</v>
      </c>
      <c r="AN97">
        <v>-0.62244907894637436</v>
      </c>
      <c r="AO97">
        <v>-0.41011389839695767</v>
      </c>
      <c r="AP97">
        <v>-0.36255073609936517</v>
      </c>
      <c r="AQ97">
        <v>-0.96903022495098412</v>
      </c>
      <c r="AR97">
        <v>1.4194552022672724</v>
      </c>
      <c r="AS97">
        <v>-0.43142676986462902</v>
      </c>
      <c r="AT97">
        <v>1.3783483154838905</v>
      </c>
      <c r="AV97">
        <v>0.42989189467060268</v>
      </c>
      <c r="AW97">
        <v>0.2054065668367594</v>
      </c>
      <c r="AX97">
        <v>0.43833990752546487</v>
      </c>
      <c r="AY97">
        <v>0.19527442217158641</v>
      </c>
    </row>
    <row r="98" spans="5:51" x14ac:dyDescent="0.55000000000000004">
      <c r="E98">
        <f t="shared" si="49"/>
        <v>0</v>
      </c>
      <c r="F98">
        <v>87</v>
      </c>
      <c r="G98" s="5">
        <f t="shared" ca="1" si="57"/>
        <v>1.7541116036248641</v>
      </c>
      <c r="H98">
        <f t="shared" ca="1" si="59"/>
        <v>0</v>
      </c>
      <c r="I98">
        <f t="shared" ca="1" si="60"/>
        <v>0</v>
      </c>
      <c r="J98">
        <f t="shared" ca="1" si="61"/>
        <v>0.10439244515648545</v>
      </c>
      <c r="K98">
        <f t="shared" ca="1" si="62"/>
        <v>0</v>
      </c>
      <c r="L98">
        <f t="shared" ca="1" si="63"/>
        <v>0</v>
      </c>
      <c r="M98">
        <f t="shared" ca="1" si="64"/>
        <v>7.4041304215380091E-2</v>
      </c>
      <c r="N98">
        <f t="shared" ca="1" si="65"/>
        <v>0</v>
      </c>
      <c r="O98">
        <f t="shared" ca="1" si="66"/>
        <v>0</v>
      </c>
      <c r="P98">
        <f t="shared" ca="1" si="67"/>
        <v>9.6257137588058872E-3</v>
      </c>
      <c r="Q98">
        <f t="shared" ca="1" si="68"/>
        <v>0</v>
      </c>
      <c r="R98">
        <f t="shared" ca="1" si="69"/>
        <v>0</v>
      </c>
      <c r="S98">
        <f t="shared" ca="1" si="70"/>
        <v>5.6144283730589946E-3</v>
      </c>
      <c r="T98">
        <f t="shared" ca="1" si="71"/>
        <v>0</v>
      </c>
      <c r="U98">
        <f t="shared" ca="1" si="72"/>
        <v>0</v>
      </c>
      <c r="V98">
        <f t="shared" ca="1" si="73"/>
        <v>1.6003723764570555E-3</v>
      </c>
      <c r="W98">
        <f t="shared" ca="1" si="74"/>
        <v>0</v>
      </c>
      <c r="X98">
        <f t="shared" ca="1" si="75"/>
        <v>0</v>
      </c>
      <c r="Y98">
        <f t="shared" ca="1" si="76"/>
        <v>7.3220073354684752E-4</v>
      </c>
      <c r="Z98">
        <f t="shared" ca="1" si="77"/>
        <v>8.7385609110902972E-4</v>
      </c>
      <c r="AA98">
        <f t="shared" ca="1" si="50"/>
        <v>738.92801730098404</v>
      </c>
      <c r="AB98">
        <f t="shared" ca="1" si="51"/>
        <v>0</v>
      </c>
      <c r="AC98">
        <f t="shared" ca="1" si="52"/>
        <v>8.5872716092802101E-2</v>
      </c>
      <c r="AD98">
        <f t="shared" ca="1" si="53"/>
        <v>0.28834644882482974</v>
      </c>
      <c r="AE98">
        <f t="shared" si="58"/>
        <v>0</v>
      </c>
      <c r="AG98">
        <f t="shared" ca="1" si="54"/>
        <v>1.8985389665352079</v>
      </c>
      <c r="AH98">
        <f t="shared" ca="1" si="55"/>
        <v>0.80135578173212707</v>
      </c>
      <c r="AI98">
        <f t="shared" si="56"/>
        <v>0</v>
      </c>
      <c r="AJ98">
        <v>1.1126076060463674</v>
      </c>
      <c r="AK98">
        <v>0.43092313717352226</v>
      </c>
      <c r="AL98">
        <v>0.19168737708241679</v>
      </c>
      <c r="AM98">
        <v>1.1963129509240389</v>
      </c>
      <c r="AN98">
        <v>0.80135578173212707</v>
      </c>
      <c r="AO98">
        <v>-0.5892684384889435</v>
      </c>
      <c r="AP98">
        <v>0.34755885280901566</v>
      </c>
      <c r="AQ98">
        <v>-0.56981434681802057</v>
      </c>
      <c r="AR98">
        <v>-1.483954292780254</v>
      </c>
      <c r="AS98">
        <v>-0.43562863538681995</v>
      </c>
      <c r="AT98">
        <v>0.76057176556787454</v>
      </c>
      <c r="AV98">
        <v>0.48761091267828588</v>
      </c>
      <c r="AW98">
        <v>0.30148762557085773</v>
      </c>
      <c r="AX98">
        <v>0.49721929717574898</v>
      </c>
      <c r="AY98">
        <v>0.28834644882482974</v>
      </c>
    </row>
    <row r="99" spans="5:51" x14ac:dyDescent="0.55000000000000004">
      <c r="E99">
        <f t="shared" si="49"/>
        <v>0</v>
      </c>
      <c r="F99">
        <v>88</v>
      </c>
      <c r="G99" s="5">
        <f t="shared" ca="1" si="57"/>
        <v>0</v>
      </c>
      <c r="H99">
        <f t="shared" ca="1" si="59"/>
        <v>0.54476441929952557</v>
      </c>
      <c r="I99">
        <f t="shared" ca="1" si="60"/>
        <v>0</v>
      </c>
      <c r="J99">
        <f t="shared" ca="1" si="61"/>
        <v>0</v>
      </c>
      <c r="K99">
        <f t="shared" ca="1" si="62"/>
        <v>6.5307774280090131E-2</v>
      </c>
      <c r="L99">
        <f t="shared" ca="1" si="63"/>
        <v>0</v>
      </c>
      <c r="M99">
        <f t="shared" ca="1" si="64"/>
        <v>0</v>
      </c>
      <c r="N99">
        <f t="shared" ca="1" si="65"/>
        <v>5.1062862354254959E-2</v>
      </c>
      <c r="O99">
        <f t="shared" ca="1" si="66"/>
        <v>0</v>
      </c>
      <c r="P99">
        <f t="shared" ca="1" si="67"/>
        <v>0</v>
      </c>
      <c r="Q99">
        <f t="shared" ca="1" si="68"/>
        <v>6.8577574134438017E-3</v>
      </c>
      <c r="R99">
        <f t="shared" ca="1" si="69"/>
        <v>0</v>
      </c>
      <c r="S99">
        <f t="shared" ca="1" si="70"/>
        <v>0</v>
      </c>
      <c r="T99">
        <f t="shared" ca="1" si="71"/>
        <v>4.0536309263579616E-3</v>
      </c>
      <c r="U99">
        <f t="shared" ca="1" si="72"/>
        <v>0</v>
      </c>
      <c r="V99">
        <f t="shared" ca="1" si="73"/>
        <v>0</v>
      </c>
      <c r="W99">
        <f t="shared" ca="1" si="74"/>
        <v>1.1623262559997743E-3</v>
      </c>
      <c r="X99">
        <f t="shared" ca="1" si="75"/>
        <v>0</v>
      </c>
      <c r="Y99">
        <f t="shared" ca="1" si="76"/>
        <v>0</v>
      </c>
      <c r="Z99">
        <f t="shared" ca="1" si="77"/>
        <v>1.1696249136793875E-3</v>
      </c>
      <c r="AA99">
        <f t="shared" ca="1" si="50"/>
        <v>696.73672581746371</v>
      </c>
      <c r="AB99">
        <f t="shared" ca="1" si="51"/>
        <v>0</v>
      </c>
      <c r="AC99">
        <f t="shared" ca="1" si="52"/>
        <v>0.17491085305108839</v>
      </c>
      <c r="AD99">
        <f t="shared" ca="1" si="53"/>
        <v>0.21651417690003677</v>
      </c>
      <c r="AE99">
        <f t="shared" si="58"/>
        <v>0</v>
      </c>
      <c r="AG99">
        <f t="shared" ca="1" si="54"/>
        <v>0</v>
      </c>
      <c r="AH99">
        <f t="shared" ca="1" si="55"/>
        <v>1.1077895578637253</v>
      </c>
      <c r="AI99">
        <f t="shared" si="56"/>
        <v>1</v>
      </c>
      <c r="AJ99">
        <v>-0.97516704045119695</v>
      </c>
      <c r="AK99">
        <v>2.9164948500692844</v>
      </c>
      <c r="AL99">
        <v>-0.26044745027320459</v>
      </c>
      <c r="AM99">
        <v>-0.5065862751507666</v>
      </c>
      <c r="AN99">
        <v>1.1077895578637253</v>
      </c>
      <c r="AO99">
        <v>-2.267206582473591</v>
      </c>
      <c r="AP99">
        <v>0.1115745362767484</v>
      </c>
      <c r="AQ99">
        <v>-0.83329950939514674</v>
      </c>
      <c r="AR99">
        <v>-9.0659568741102703E-2</v>
      </c>
      <c r="AS99">
        <v>-9.296400094171986E-2</v>
      </c>
      <c r="AT99">
        <v>-1.0565463526290841</v>
      </c>
      <c r="AV99">
        <v>0.56652949598249702</v>
      </c>
      <c r="AW99">
        <v>0.22636585952397451</v>
      </c>
      <c r="AX99">
        <v>0.57711854734794898</v>
      </c>
      <c r="AY99">
        <v>0.21651417690003677</v>
      </c>
    </row>
    <row r="100" spans="5:51" x14ac:dyDescent="0.55000000000000004">
      <c r="E100">
        <f t="shared" si="49"/>
        <v>0</v>
      </c>
      <c r="F100">
        <v>89</v>
      </c>
      <c r="G100" s="5">
        <f t="shared" ca="1" si="57"/>
        <v>0</v>
      </c>
      <c r="H100">
        <f t="shared" ca="1" si="59"/>
        <v>0</v>
      </c>
      <c r="I100">
        <f t="shared" ca="1" si="60"/>
        <v>0.26823264702708954</v>
      </c>
      <c r="J100">
        <f t="shared" ca="1" si="61"/>
        <v>0</v>
      </c>
      <c r="K100">
        <f t="shared" ca="1" si="62"/>
        <v>0</v>
      </c>
      <c r="L100">
        <f t="shared" ca="1" si="63"/>
        <v>4.2818333973988709E-2</v>
      </c>
      <c r="M100">
        <f t="shared" ca="1" si="64"/>
        <v>0</v>
      </c>
      <c r="N100">
        <f t="shared" ca="1" si="65"/>
        <v>0</v>
      </c>
      <c r="O100">
        <f t="shared" ca="1" si="66"/>
        <v>3.5726927832374439E-2</v>
      </c>
      <c r="P100">
        <f t="shared" ca="1" si="67"/>
        <v>0</v>
      </c>
      <c r="Q100">
        <f t="shared" ca="1" si="68"/>
        <v>0</v>
      </c>
      <c r="R100">
        <f t="shared" ca="1" si="69"/>
        <v>4.9138215996789416E-3</v>
      </c>
      <c r="S100">
        <f t="shared" ca="1" si="70"/>
        <v>0</v>
      </c>
      <c r="T100">
        <f t="shared" ca="1" si="71"/>
        <v>0</v>
      </c>
      <c r="U100">
        <f t="shared" ca="1" si="72"/>
        <v>2.9340797948564164E-3</v>
      </c>
      <c r="V100">
        <f t="shared" ca="1" si="73"/>
        <v>0</v>
      </c>
      <c r="W100">
        <f t="shared" ca="1" si="74"/>
        <v>0</v>
      </c>
      <c r="X100">
        <f t="shared" ca="1" si="75"/>
        <v>8.451461674422291E-4</v>
      </c>
      <c r="Y100">
        <f t="shared" ca="1" si="76"/>
        <v>0</v>
      </c>
      <c r="Z100">
        <f t="shared" ca="1" si="77"/>
        <v>8.5178956167546247E-4</v>
      </c>
      <c r="AA100">
        <f t="shared" ca="1" si="50"/>
        <v>675.02185658352448</v>
      </c>
      <c r="AB100">
        <f t="shared" ca="1" si="51"/>
        <v>0</v>
      </c>
      <c r="AC100">
        <f t="shared" ca="1" si="52"/>
        <v>0.27408102429697723</v>
      </c>
      <c r="AD100">
        <f t="shared" ca="1" si="53"/>
        <v>0.1859642676684006</v>
      </c>
      <c r="AE100">
        <f t="shared" si="58"/>
        <v>0</v>
      </c>
      <c r="AG100">
        <f t="shared" ca="1" si="54"/>
        <v>0</v>
      </c>
      <c r="AH100">
        <f t="shared" ca="1" si="55"/>
        <v>0.29104171517246868</v>
      </c>
      <c r="AI100">
        <f t="shared" si="56"/>
        <v>2</v>
      </c>
      <c r="AJ100">
        <v>0.91154106485191733</v>
      </c>
      <c r="AK100">
        <v>-8.3057329902658239E-2</v>
      </c>
      <c r="AL100">
        <v>0.4481967152969446</v>
      </c>
      <c r="AM100">
        <v>-0.79914343587006442</v>
      </c>
      <c r="AN100">
        <v>0.29104171517246868</v>
      </c>
      <c r="AO100">
        <v>-0.32392563298344612</v>
      </c>
      <c r="AP100">
        <v>0.32054117582447361</v>
      </c>
      <c r="AQ100">
        <v>1.7098500393331051E-2</v>
      </c>
      <c r="AR100">
        <v>0.75039451985503547</v>
      </c>
      <c r="AS100">
        <v>-0.64140976974158548</v>
      </c>
      <c r="AT100">
        <v>-0.28816998565162066</v>
      </c>
      <c r="AV100">
        <v>0.55427610320755416</v>
      </c>
      <c r="AW100">
        <v>0.19421452345596529</v>
      </c>
      <c r="AX100">
        <v>0.56421228930888778</v>
      </c>
      <c r="AY100">
        <v>0.1859642676684006</v>
      </c>
    </row>
    <row r="101" spans="5:51" x14ac:dyDescent="0.55000000000000004">
      <c r="E101">
        <f t="shared" si="49"/>
        <v>0</v>
      </c>
      <c r="F101">
        <v>90</v>
      </c>
      <c r="G101" s="5">
        <f t="shared" ca="1" si="57"/>
        <v>0.99015550833151955</v>
      </c>
      <c r="H101">
        <f t="shared" ca="1" si="59"/>
        <v>0</v>
      </c>
      <c r="I101">
        <f t="shared" ca="1" si="60"/>
        <v>0</v>
      </c>
      <c r="J101">
        <f t="shared" ca="1" si="61"/>
        <v>0.15492921114356958</v>
      </c>
      <c r="K101">
        <f t="shared" ca="1" si="62"/>
        <v>0</v>
      </c>
      <c r="L101">
        <f t="shared" ca="1" si="63"/>
        <v>0</v>
      </c>
      <c r="M101">
        <f t="shared" ca="1" si="64"/>
        <v>2.8931936394991111E-2</v>
      </c>
      <c r="N101">
        <f t="shared" ca="1" si="65"/>
        <v>0</v>
      </c>
      <c r="O101">
        <f t="shared" ca="1" si="66"/>
        <v>0</v>
      </c>
      <c r="P101">
        <f t="shared" ca="1" si="67"/>
        <v>2.5258747742319884E-2</v>
      </c>
      <c r="Q101">
        <f t="shared" ca="1" si="68"/>
        <v>0</v>
      </c>
      <c r="R101">
        <f t="shared" ca="1" si="69"/>
        <v>0</v>
      </c>
      <c r="S101">
        <f t="shared" ca="1" si="70"/>
        <v>3.5361667049554849E-3</v>
      </c>
      <c r="T101">
        <f t="shared" ca="1" si="71"/>
        <v>0</v>
      </c>
      <c r="U101">
        <f t="shared" ca="1" si="72"/>
        <v>0</v>
      </c>
      <c r="V101">
        <f t="shared" ca="1" si="73"/>
        <v>2.1278225098588224E-3</v>
      </c>
      <c r="W101">
        <f t="shared" ca="1" si="74"/>
        <v>0</v>
      </c>
      <c r="X101">
        <f t="shared" ca="1" si="75"/>
        <v>0</v>
      </c>
      <c r="Y101">
        <f t="shared" ca="1" si="76"/>
        <v>6.1506336153331902E-4</v>
      </c>
      <c r="Z101">
        <f t="shared" ca="1" si="77"/>
        <v>6.203231898479891E-4</v>
      </c>
      <c r="AA101">
        <f t="shared" ca="1" si="50"/>
        <v>668.77423454860252</v>
      </c>
      <c r="AB101">
        <f t="shared" ca="1" si="51"/>
        <v>0</v>
      </c>
      <c r="AC101">
        <f t="shared" ca="1" si="52"/>
        <v>0.12051868406893138</v>
      </c>
      <c r="AD101">
        <f t="shared" ca="1" si="53"/>
        <v>0.23175233752114668</v>
      </c>
      <c r="AE101">
        <f t="shared" si="58"/>
        <v>0</v>
      </c>
      <c r="AG101">
        <f t="shared" ca="1" si="54"/>
        <v>1.1104149473137721</v>
      </c>
      <c r="AH101">
        <f t="shared" ca="1" si="55"/>
        <v>0.13091721484670416</v>
      </c>
      <c r="AI101">
        <f t="shared" si="56"/>
        <v>0</v>
      </c>
      <c r="AJ101">
        <v>0.17923525774676818</v>
      </c>
      <c r="AK101">
        <v>-0.25301574169134255</v>
      </c>
      <c r="AL101">
        <v>-0.75985553849022835</v>
      </c>
      <c r="AM101">
        <v>0.11319116310914978</v>
      </c>
      <c r="AN101">
        <v>0.13091721484670416</v>
      </c>
      <c r="AO101">
        <v>-1.4321403796202503</v>
      </c>
      <c r="AP101">
        <v>2.4871042114682496</v>
      </c>
      <c r="AQ101">
        <v>1.2769919521815609</v>
      </c>
      <c r="AR101">
        <v>-0.44405624066712335</v>
      </c>
      <c r="AS101">
        <v>0.64310256675526034</v>
      </c>
      <c r="AT101">
        <v>-1.7710135580273345E-2</v>
      </c>
      <c r="AV101">
        <v>0.55793274441799823</v>
      </c>
      <c r="AW101">
        <v>0.2425478174496602</v>
      </c>
      <c r="AX101">
        <v>0.56755639292151894</v>
      </c>
      <c r="AY101">
        <v>0.23175233752114668</v>
      </c>
    </row>
    <row r="102" spans="5:51" x14ac:dyDescent="0.55000000000000004">
      <c r="E102">
        <f t="shared" si="49"/>
        <v>0</v>
      </c>
      <c r="F102">
        <v>91</v>
      </c>
      <c r="G102" s="5">
        <f t="shared" ca="1" si="57"/>
        <v>0</v>
      </c>
      <c r="H102">
        <f t="shared" ca="1" si="59"/>
        <v>0.30750693935196366</v>
      </c>
      <c r="I102">
        <f t="shared" ca="1" si="60"/>
        <v>0</v>
      </c>
      <c r="J102">
        <f t="shared" ca="1" si="61"/>
        <v>0</v>
      </c>
      <c r="K102">
        <f t="shared" ca="1" si="62"/>
        <v>9.6923507592810459E-2</v>
      </c>
      <c r="L102">
        <f t="shared" ca="1" si="63"/>
        <v>0</v>
      </c>
      <c r="M102">
        <f t="shared" ca="1" si="64"/>
        <v>0</v>
      </c>
      <c r="N102">
        <f t="shared" ca="1" si="65"/>
        <v>1.9953018135418141E-2</v>
      </c>
      <c r="O102">
        <f t="shared" ca="1" si="66"/>
        <v>0</v>
      </c>
      <c r="P102">
        <f t="shared" ca="1" si="67"/>
        <v>0</v>
      </c>
      <c r="Q102">
        <f t="shared" ca="1" si="68"/>
        <v>1.7995378724589207E-2</v>
      </c>
      <c r="R102">
        <f t="shared" ca="1" si="69"/>
        <v>0</v>
      </c>
      <c r="S102">
        <f t="shared" ca="1" si="70"/>
        <v>0</v>
      </c>
      <c r="T102">
        <f t="shared" ca="1" si="71"/>
        <v>2.553120952570796E-3</v>
      </c>
      <c r="U102">
        <f t="shared" ca="1" si="72"/>
        <v>0</v>
      </c>
      <c r="V102">
        <f t="shared" ca="1" si="73"/>
        <v>0</v>
      </c>
      <c r="W102">
        <f t="shared" ca="1" si="74"/>
        <v>1.5454053117259703E-3</v>
      </c>
      <c r="X102">
        <f t="shared" ca="1" si="75"/>
        <v>0</v>
      </c>
      <c r="Y102">
        <f t="shared" ca="1" si="76"/>
        <v>0</v>
      </c>
      <c r="Z102">
        <f t="shared" ca="1" si="77"/>
        <v>8.9968104885058432E-4</v>
      </c>
      <c r="AA102">
        <f t="shared" ca="1" si="50"/>
        <v>643.99385159130236</v>
      </c>
      <c r="AB102">
        <f t="shared" ca="1" si="51"/>
        <v>0</v>
      </c>
      <c r="AC102">
        <f t="shared" ca="1" si="52"/>
        <v>0.22209991515079586</v>
      </c>
      <c r="AD102">
        <f t="shared" ca="1" si="53"/>
        <v>0.17805666200104228</v>
      </c>
      <c r="AE102">
        <f t="shared" si="58"/>
        <v>0</v>
      </c>
      <c r="AG102">
        <f t="shared" ca="1" si="54"/>
        <v>0</v>
      </c>
      <c r="AH102">
        <f t="shared" ca="1" si="55"/>
        <v>-0.50937160267494619</v>
      </c>
      <c r="AI102">
        <f t="shared" si="56"/>
        <v>1</v>
      </c>
      <c r="AJ102">
        <v>0.25167310013785027</v>
      </c>
      <c r="AK102">
        <v>3.9598262446816079E-2</v>
      </c>
      <c r="AL102">
        <v>-0.33046262615243904</v>
      </c>
      <c r="AM102">
        <v>-0.74099943958572112</v>
      </c>
      <c r="AN102">
        <v>-0.50937160267494619</v>
      </c>
      <c r="AO102">
        <v>1.063656327460194</v>
      </c>
      <c r="AP102">
        <v>-0.99555109045468271</v>
      </c>
      <c r="AQ102">
        <v>-2.8572685550898314</v>
      </c>
      <c r="AR102">
        <v>1.0301778274879325</v>
      </c>
      <c r="AS102">
        <v>0.81226630754827056</v>
      </c>
      <c r="AT102">
        <v>-0.81930920714512467</v>
      </c>
      <c r="AV102">
        <v>0.52077588491622184</v>
      </c>
      <c r="AW102">
        <v>0.18628201151546447</v>
      </c>
      <c r="AX102">
        <v>0.5296427061067488</v>
      </c>
      <c r="AY102">
        <v>0.17805666200104228</v>
      </c>
    </row>
    <row r="103" spans="5:51" x14ac:dyDescent="0.55000000000000004">
      <c r="E103">
        <f t="shared" si="49"/>
        <v>0</v>
      </c>
      <c r="F103">
        <v>92</v>
      </c>
      <c r="G103" s="5">
        <f t="shared" ca="1" si="57"/>
        <v>0</v>
      </c>
      <c r="H103">
        <f t="shared" ca="1" si="59"/>
        <v>0</v>
      </c>
      <c r="I103">
        <f t="shared" ca="1" si="60"/>
        <v>0.15141113736399217</v>
      </c>
      <c r="J103">
        <f t="shared" ca="1" si="61"/>
        <v>0</v>
      </c>
      <c r="K103">
        <f t="shared" ca="1" si="62"/>
        <v>0</v>
      </c>
      <c r="L103">
        <f t="shared" ca="1" si="63"/>
        <v>6.3546846662398029E-2</v>
      </c>
      <c r="M103">
        <f t="shared" ca="1" si="64"/>
        <v>0</v>
      </c>
      <c r="N103">
        <f t="shared" ca="1" si="65"/>
        <v>0</v>
      </c>
      <c r="O103">
        <f t="shared" ca="1" si="66"/>
        <v>1.396044025140203E-2</v>
      </c>
      <c r="P103">
        <f t="shared" ca="1" si="67"/>
        <v>0</v>
      </c>
      <c r="Q103">
        <f t="shared" ca="1" si="68"/>
        <v>0</v>
      </c>
      <c r="R103">
        <f t="shared" ca="1" si="69"/>
        <v>1.2894314473407987E-2</v>
      </c>
      <c r="S103">
        <f t="shared" ca="1" si="70"/>
        <v>0</v>
      </c>
      <c r="T103">
        <f t="shared" ca="1" si="71"/>
        <v>0</v>
      </c>
      <c r="U103">
        <f t="shared" ca="1" si="72"/>
        <v>1.8479878254464034E-3</v>
      </c>
      <c r="V103">
        <f t="shared" ca="1" si="73"/>
        <v>0</v>
      </c>
      <c r="W103">
        <f t="shared" ca="1" si="74"/>
        <v>0</v>
      </c>
      <c r="X103">
        <f t="shared" ca="1" si="75"/>
        <v>1.1236891273927489E-3</v>
      </c>
      <c r="Y103">
        <f t="shared" ca="1" si="76"/>
        <v>0</v>
      </c>
      <c r="Z103">
        <f t="shared" ca="1" si="77"/>
        <v>6.5520058378153276E-4</v>
      </c>
      <c r="AA103">
        <f t="shared" ca="1" si="50"/>
        <v>603.95596675920422</v>
      </c>
      <c r="AB103">
        <f t="shared" ca="1" si="51"/>
        <v>0</v>
      </c>
      <c r="AC103">
        <f t="shared" ca="1" si="52"/>
        <v>0.32467597493600459</v>
      </c>
      <c r="AD103">
        <f t="shared" ca="1" si="53"/>
        <v>0.14631232955644341</v>
      </c>
      <c r="AE103">
        <f t="shared" si="58"/>
        <v>0</v>
      </c>
      <c r="AG103">
        <f t="shared" ca="1" si="54"/>
        <v>0</v>
      </c>
      <c r="AH103">
        <f t="shared" ca="1" si="55"/>
        <v>1.0517442206037231</v>
      </c>
      <c r="AI103">
        <f t="shared" si="56"/>
        <v>2</v>
      </c>
      <c r="AJ103">
        <v>1.1422162060625851</v>
      </c>
      <c r="AK103">
        <v>0.40545842239225749</v>
      </c>
      <c r="AL103">
        <v>-0.15766431715746876</v>
      </c>
      <c r="AM103">
        <v>0.10826511243067216</v>
      </c>
      <c r="AN103">
        <v>1.0517442206037231</v>
      </c>
      <c r="AO103">
        <v>0.37483232517843135</v>
      </c>
      <c r="AP103">
        <v>0.75842763180844486</v>
      </c>
      <c r="AQ103">
        <v>-0.44954958866583183</v>
      </c>
      <c r="AR103">
        <v>1.8460650608176365</v>
      </c>
      <c r="AS103">
        <v>-0.44718149183609057</v>
      </c>
      <c r="AT103">
        <v>-0.21668256522389129</v>
      </c>
      <c r="AV103">
        <v>0.60792361917741444</v>
      </c>
      <c r="AW103">
        <v>0.15317283388498701</v>
      </c>
      <c r="AX103">
        <v>0.61865543740740958</v>
      </c>
      <c r="AY103">
        <v>0.14631232955644341</v>
      </c>
    </row>
    <row r="104" spans="5:51" x14ac:dyDescent="0.55000000000000004">
      <c r="E104">
        <f t="shared" si="49"/>
        <v>0</v>
      </c>
      <c r="F104">
        <v>93</v>
      </c>
      <c r="G104" s="5">
        <f t="shared" ca="1" si="57"/>
        <v>0.43961810387433037</v>
      </c>
      <c r="H104">
        <f t="shared" ca="1" si="59"/>
        <v>0</v>
      </c>
      <c r="I104">
        <f t="shared" ca="1" si="60"/>
        <v>0</v>
      </c>
      <c r="J104">
        <f t="shared" ca="1" si="61"/>
        <v>8.7453963304417862E-2</v>
      </c>
      <c r="K104">
        <f t="shared" ca="1" si="62"/>
        <v>0</v>
      </c>
      <c r="L104">
        <f t="shared" ca="1" si="63"/>
        <v>0</v>
      </c>
      <c r="M104">
        <f t="shared" ca="1" si="64"/>
        <v>4.2937993030173142E-2</v>
      </c>
      <c r="N104">
        <f t="shared" ca="1" si="65"/>
        <v>0</v>
      </c>
      <c r="O104">
        <f t="shared" ca="1" si="66"/>
        <v>0</v>
      </c>
      <c r="P104">
        <f t="shared" ca="1" si="67"/>
        <v>9.8699569225865081E-3</v>
      </c>
      <c r="Q104">
        <f t="shared" ca="1" si="68"/>
        <v>0</v>
      </c>
      <c r="R104">
        <f t="shared" ca="1" si="69"/>
        <v>0</v>
      </c>
      <c r="S104">
        <f t="shared" ca="1" si="70"/>
        <v>9.2792228205985563E-3</v>
      </c>
      <c r="T104">
        <f t="shared" ca="1" si="71"/>
        <v>0</v>
      </c>
      <c r="U104">
        <f t="shared" ca="1" si="72"/>
        <v>0</v>
      </c>
      <c r="V104">
        <f t="shared" ca="1" si="73"/>
        <v>1.3401783072918578E-3</v>
      </c>
      <c r="W104">
        <f t="shared" ca="1" si="74"/>
        <v>0</v>
      </c>
      <c r="X104">
        <f t="shared" ca="1" si="75"/>
        <v>0</v>
      </c>
      <c r="Y104">
        <f t="shared" ca="1" si="76"/>
        <v>8.1777571577270356E-4</v>
      </c>
      <c r="Z104">
        <f t="shared" ca="1" si="77"/>
        <v>4.7715554922059478E-4</v>
      </c>
      <c r="AA104">
        <f t="shared" ca="1" si="50"/>
        <v>560.13403094864441</v>
      </c>
      <c r="AB104">
        <f t="shared" ca="1" si="51"/>
        <v>0</v>
      </c>
      <c r="AC104">
        <f t="shared" ca="1" si="52"/>
        <v>0.17943730138265276</v>
      </c>
      <c r="AD104">
        <f t="shared" ca="1" si="53"/>
        <v>0.15123332246197041</v>
      </c>
      <c r="AE104">
        <f t="shared" si="58"/>
        <v>0</v>
      </c>
      <c r="AG104">
        <f t="shared" ca="1" si="54"/>
        <v>0.50791612789424478</v>
      </c>
      <c r="AH104">
        <f t="shared" ca="1" si="55"/>
        <v>-0.84679868450621143</v>
      </c>
      <c r="AI104">
        <f t="shared" si="56"/>
        <v>0</v>
      </c>
      <c r="AJ104">
        <v>0.98717464425135404</v>
      </c>
      <c r="AK104">
        <v>-1.2298414731048979</v>
      </c>
      <c r="AL104">
        <v>-0.54497263590747025</v>
      </c>
      <c r="AM104">
        <v>-1.9321032596053556</v>
      </c>
      <c r="AN104">
        <v>-0.84679868450621143</v>
      </c>
      <c r="AO104">
        <v>-0.29303691917448305</v>
      </c>
      <c r="AP104">
        <v>0.69127054302953184</v>
      </c>
      <c r="AQ104">
        <v>-0.66699385570245795</v>
      </c>
      <c r="AR104">
        <v>-0.68371377892617602</v>
      </c>
      <c r="AS104">
        <v>-0.33450533010181971</v>
      </c>
      <c r="AT104">
        <v>-1.7021193343680352E-2</v>
      </c>
      <c r="AV104">
        <v>0.51709019808730594</v>
      </c>
      <c r="AW104">
        <v>0.1590181237017235</v>
      </c>
      <c r="AX104">
        <v>0.5262647431507218</v>
      </c>
      <c r="AY104">
        <v>0.15123332246197041</v>
      </c>
    </row>
    <row r="105" spans="5:51" x14ac:dyDescent="0.55000000000000004">
      <c r="E105">
        <f t="shared" si="49"/>
        <v>0</v>
      </c>
      <c r="F105">
        <v>94</v>
      </c>
      <c r="G105" s="5">
        <f t="shared" ca="1" si="57"/>
        <v>0</v>
      </c>
      <c r="H105">
        <f t="shared" ca="1" si="59"/>
        <v>0.13652968293223564</v>
      </c>
      <c r="I105">
        <f t="shared" ca="1" si="60"/>
        <v>0</v>
      </c>
      <c r="J105">
        <f t="shared" ca="1" si="61"/>
        <v>0</v>
      </c>
      <c r="K105">
        <f t="shared" ca="1" si="62"/>
        <v>5.471108265375639E-2</v>
      </c>
      <c r="L105">
        <f t="shared" ca="1" si="63"/>
        <v>0</v>
      </c>
      <c r="M105">
        <f t="shared" ca="1" si="64"/>
        <v>0</v>
      </c>
      <c r="N105">
        <f t="shared" ca="1" si="65"/>
        <v>2.961234747418522E-2</v>
      </c>
      <c r="O105">
        <f t="shared" ca="1" si="66"/>
        <v>0</v>
      </c>
      <c r="P105">
        <f t="shared" ca="1" si="67"/>
        <v>0</v>
      </c>
      <c r="Q105">
        <f t="shared" ca="1" si="68"/>
        <v>7.0317663658258749E-3</v>
      </c>
      <c r="R105">
        <f t="shared" ca="1" si="69"/>
        <v>0</v>
      </c>
      <c r="S105">
        <f t="shared" ca="1" si="70"/>
        <v>0</v>
      </c>
      <c r="T105">
        <f t="shared" ca="1" si="71"/>
        <v>6.6996214215928737E-3</v>
      </c>
      <c r="U105">
        <f t="shared" ca="1" si="72"/>
        <v>0</v>
      </c>
      <c r="V105">
        <f t="shared" ca="1" si="73"/>
        <v>0</v>
      </c>
      <c r="W105">
        <f t="shared" ca="1" si="74"/>
        <v>9.7335123825068102E-4</v>
      </c>
      <c r="X105">
        <f t="shared" ca="1" si="75"/>
        <v>0</v>
      </c>
      <c r="Y105">
        <f t="shared" ca="1" si="76"/>
        <v>0</v>
      </c>
      <c r="Z105">
        <f t="shared" ca="1" si="77"/>
        <v>9.4304500674379942E-4</v>
      </c>
      <c r="AA105">
        <f t="shared" ca="1" si="50"/>
        <v>504.28686065379952</v>
      </c>
      <c r="AB105">
        <f t="shared" ca="1" si="51"/>
        <v>0</v>
      </c>
      <c r="AC105">
        <f t="shared" ca="1" si="52"/>
        <v>0.29408382776088149</v>
      </c>
      <c r="AD105">
        <f t="shared" ca="1" si="53"/>
        <v>0.11456759312267893</v>
      </c>
      <c r="AE105">
        <f t="shared" si="58"/>
        <v>0</v>
      </c>
      <c r="AG105">
        <f t="shared" ca="1" si="54"/>
        <v>0</v>
      </c>
      <c r="AH105">
        <f t="shared" ca="1" si="55"/>
        <v>1.2747477740049362</v>
      </c>
      <c r="AI105">
        <f t="shared" si="56"/>
        <v>1</v>
      </c>
      <c r="AJ105">
        <v>-1.3196768122725189E-2</v>
      </c>
      <c r="AK105">
        <v>0.6021491572028026</v>
      </c>
      <c r="AL105">
        <v>-4.4727812564815395E-2</v>
      </c>
      <c r="AM105">
        <v>7.5000343713327311E-2</v>
      </c>
      <c r="AN105">
        <v>1.2747477740049362</v>
      </c>
      <c r="AO105">
        <v>-0.28928639039804693</v>
      </c>
      <c r="AP105">
        <v>-0.67264181780046783</v>
      </c>
      <c r="AQ105">
        <v>1.0398480299045332</v>
      </c>
      <c r="AR105">
        <v>-0.12544205674203113</v>
      </c>
      <c r="AS105">
        <v>-2.2363201424013823</v>
      </c>
      <c r="AT105">
        <v>-1.5291607269318774</v>
      </c>
      <c r="AV105">
        <v>0.64455978423543014</v>
      </c>
      <c r="AW105">
        <v>0.12049561243207525</v>
      </c>
      <c r="AX105">
        <v>0.65675255348094874</v>
      </c>
      <c r="AY105">
        <v>0.11456759312267893</v>
      </c>
    </row>
    <row r="106" spans="5:51" x14ac:dyDescent="0.55000000000000004">
      <c r="E106">
        <f t="shared" si="49"/>
        <v>0</v>
      </c>
      <c r="F106">
        <v>95</v>
      </c>
      <c r="G106" s="5">
        <f t="shared" ca="1" si="57"/>
        <v>0</v>
      </c>
      <c r="H106">
        <f t="shared" ca="1" si="59"/>
        <v>0</v>
      </c>
      <c r="I106">
        <f t="shared" ca="1" si="60"/>
        <v>6.7224871803801198E-2</v>
      </c>
      <c r="J106">
        <f t="shared" ca="1" si="61"/>
        <v>0</v>
      </c>
      <c r="K106">
        <f t="shared" ca="1" si="62"/>
        <v>0</v>
      </c>
      <c r="L106">
        <f t="shared" ca="1" si="63"/>
        <v>3.5870728025426263E-2</v>
      </c>
      <c r="M106">
        <f t="shared" ca="1" si="64"/>
        <v>0</v>
      </c>
      <c r="N106">
        <f t="shared" ca="1" si="65"/>
        <v>0</v>
      </c>
      <c r="O106">
        <f t="shared" ca="1" si="66"/>
        <v>2.0718740634195047E-2</v>
      </c>
      <c r="P106">
        <f t="shared" ca="1" si="67"/>
        <v>0</v>
      </c>
      <c r="Q106">
        <f t="shared" ca="1" si="68"/>
        <v>0</v>
      </c>
      <c r="R106">
        <f t="shared" ca="1" si="69"/>
        <v>5.0385050635583023E-3</v>
      </c>
      <c r="S106">
        <f t="shared" ca="1" si="70"/>
        <v>0</v>
      </c>
      <c r="T106">
        <f t="shared" ca="1" si="71"/>
        <v>0</v>
      </c>
      <c r="U106">
        <f t="shared" ca="1" si="72"/>
        <v>4.8492880095386886E-3</v>
      </c>
      <c r="V106">
        <f t="shared" ca="1" si="73"/>
        <v>0</v>
      </c>
      <c r="W106">
        <f t="shared" ca="1" si="74"/>
        <v>0</v>
      </c>
      <c r="X106">
        <f t="shared" ca="1" si="75"/>
        <v>7.0773938413284097E-4</v>
      </c>
      <c r="Y106">
        <f t="shared" ca="1" si="76"/>
        <v>0</v>
      </c>
      <c r="Z106">
        <f t="shared" ca="1" si="77"/>
        <v>6.8678076496130871E-4</v>
      </c>
      <c r="AA106">
        <f t="shared" ca="1" si="50"/>
        <v>442.38517561579846</v>
      </c>
      <c r="AB106">
        <f t="shared" ca="1" si="51"/>
        <v>0</v>
      </c>
      <c r="AC106">
        <f t="shared" ca="1" si="52"/>
        <v>0.39758037525101125</v>
      </c>
      <c r="AD106">
        <f t="shared" ca="1" si="53"/>
        <v>9.0445414175835945E-2</v>
      </c>
      <c r="AE106">
        <f t="shared" si="58"/>
        <v>0</v>
      </c>
      <c r="AG106">
        <f t="shared" ca="1" si="54"/>
        <v>0</v>
      </c>
      <c r="AH106">
        <f t="shared" ca="1" si="55"/>
        <v>2.1469168132171035</v>
      </c>
      <c r="AI106">
        <f t="shared" si="56"/>
        <v>2</v>
      </c>
      <c r="AJ106">
        <v>0.34934714676637668</v>
      </c>
      <c r="AK106">
        <v>0.63578227127436548</v>
      </c>
      <c r="AL106">
        <v>0.29375541998888366</v>
      </c>
      <c r="AM106">
        <v>0.36541109693644103</v>
      </c>
      <c r="AN106">
        <v>2.1469168132171035</v>
      </c>
      <c r="AO106">
        <v>1.9476738088997081</v>
      </c>
      <c r="AP106">
        <v>0.28402610041666776</v>
      </c>
      <c r="AQ106">
        <v>-0.20354491425678134</v>
      </c>
      <c r="AR106">
        <v>0.53250232667778619</v>
      </c>
      <c r="AS106">
        <v>0.3422007921471959</v>
      </c>
      <c r="AT106">
        <v>-0.53444182412931696</v>
      </c>
      <c r="AV106">
        <v>0.94770877728717562</v>
      </c>
      <c r="AW106">
        <v>9.5231825384560057E-2</v>
      </c>
      <c r="AX106">
        <v>0.96656548278550547</v>
      </c>
      <c r="AY106">
        <v>9.0445414175835945E-2</v>
      </c>
    </row>
    <row r="107" spans="5:51" x14ac:dyDescent="0.55000000000000004">
      <c r="E107">
        <f t="shared" si="49"/>
        <v>0</v>
      </c>
      <c r="F107">
        <v>96</v>
      </c>
      <c r="G107" s="5">
        <f t="shared" ca="1" si="57"/>
        <v>3.8811922871775697</v>
      </c>
      <c r="H107">
        <f t="shared" ca="1" si="59"/>
        <v>0</v>
      </c>
      <c r="I107">
        <f t="shared" ca="1" si="60"/>
        <v>0</v>
      </c>
      <c r="J107">
        <f t="shared" ca="1" si="61"/>
        <v>3.8828593287299082E-2</v>
      </c>
      <c r="K107">
        <f t="shared" ca="1" si="62"/>
        <v>0</v>
      </c>
      <c r="L107">
        <f t="shared" ca="1" si="63"/>
        <v>0</v>
      </c>
      <c r="M107">
        <f t="shared" ca="1" si="64"/>
        <v>2.4237505884841446E-2</v>
      </c>
      <c r="N107">
        <f t="shared" ca="1" si="65"/>
        <v>0</v>
      </c>
      <c r="O107">
        <f t="shared" ca="1" si="66"/>
        <v>0</v>
      </c>
      <c r="P107">
        <f t="shared" ca="1" si="67"/>
        <v>1.4648039307299838E-2</v>
      </c>
      <c r="Q107">
        <f t="shared" ca="1" si="68"/>
        <v>0</v>
      </c>
      <c r="R107">
        <f t="shared" ca="1" si="69"/>
        <v>0</v>
      </c>
      <c r="S107">
        <f t="shared" ca="1" si="70"/>
        <v>3.625893510189424E-3</v>
      </c>
      <c r="T107">
        <f t="shared" ca="1" si="71"/>
        <v>0</v>
      </c>
      <c r="U107">
        <f t="shared" ca="1" si="72"/>
        <v>0</v>
      </c>
      <c r="V107">
        <f t="shared" ca="1" si="73"/>
        <v>3.5167496813050558E-3</v>
      </c>
      <c r="W107">
        <f t="shared" ca="1" si="74"/>
        <v>0</v>
      </c>
      <c r="X107">
        <f t="shared" ca="1" si="75"/>
        <v>0</v>
      </c>
      <c r="Y107">
        <f t="shared" ca="1" si="76"/>
        <v>5.1506423558859938E-4</v>
      </c>
      <c r="Z107">
        <f t="shared" ca="1" si="77"/>
        <v>5.0015409206125006E-4</v>
      </c>
      <c r="AA107">
        <f t="shared" ca="1" si="50"/>
        <v>414.11834154661381</v>
      </c>
      <c r="AB107">
        <f t="shared" ca="1" si="51"/>
        <v>0</v>
      </c>
      <c r="AC107">
        <f t="shared" ca="1" si="52"/>
        <v>3.1043127047795792E-2</v>
      </c>
      <c r="AD107">
        <f t="shared" ca="1" si="53"/>
        <v>0.36490008077633557</v>
      </c>
      <c r="AE107">
        <f t="shared" si="58"/>
        <v>0</v>
      </c>
      <c r="AG107">
        <f t="shared" ca="1" si="54"/>
        <v>4.9406391323775596</v>
      </c>
      <c r="AH107">
        <f t="shared" ca="1" si="55"/>
        <v>1.9968683773186058</v>
      </c>
      <c r="AI107">
        <f t="shared" si="56"/>
        <v>0</v>
      </c>
      <c r="AJ107">
        <v>-1.3949556887382641</v>
      </c>
      <c r="AK107">
        <v>-1.7505726646049879</v>
      </c>
      <c r="AL107">
        <v>0.90795310825342312</v>
      </c>
      <c r="AM107">
        <v>-0.38387497625080869</v>
      </c>
      <c r="AN107">
        <v>1.9968683773186058</v>
      </c>
      <c r="AO107">
        <v>-0.11503971109050326</v>
      </c>
      <c r="AP107">
        <v>-0.34171421248174738</v>
      </c>
      <c r="AQ107">
        <v>1.0757207746792119</v>
      </c>
      <c r="AR107">
        <v>-0.211048245546408</v>
      </c>
      <c r="AS107">
        <v>1.8967330106534064</v>
      </c>
      <c r="AT107">
        <v>-1.1475185601739213</v>
      </c>
      <c r="AV107">
        <v>1.1476498445731593</v>
      </c>
      <c r="AW107">
        <v>0.3997626163216515</v>
      </c>
      <c r="AX107">
        <v>1.1717448845712666</v>
      </c>
      <c r="AY107">
        <v>0.36490008077633557</v>
      </c>
    </row>
    <row r="108" spans="5:51" x14ac:dyDescent="0.55000000000000004">
      <c r="E108">
        <f t="shared" ref="E108:E139" si="78">Cullrate</f>
        <v>0</v>
      </c>
      <c r="F108">
        <v>97</v>
      </c>
      <c r="G108" s="5">
        <f t="shared" ca="1" si="57"/>
        <v>0</v>
      </c>
      <c r="H108">
        <f t="shared" ca="1" si="59"/>
        <v>1.2053597149376476</v>
      </c>
      <c r="I108">
        <f t="shared" ca="1" si="60"/>
        <v>0</v>
      </c>
      <c r="J108">
        <f t="shared" ca="1" si="61"/>
        <v>0</v>
      </c>
      <c r="K108">
        <f t="shared" ca="1" si="62"/>
        <v>2.4291116107292485E-2</v>
      </c>
      <c r="L108">
        <f t="shared" ca="1" si="63"/>
        <v>0</v>
      </c>
      <c r="M108">
        <f t="shared" ca="1" si="64"/>
        <v>0</v>
      </c>
      <c r="N108">
        <f t="shared" ca="1" si="65"/>
        <v>1.6715486577706957E-2</v>
      </c>
      <c r="O108">
        <f t="shared" ca="1" si="66"/>
        <v>0</v>
      </c>
      <c r="P108">
        <f t="shared" ca="1" si="67"/>
        <v>0</v>
      </c>
      <c r="Q108">
        <f t="shared" ca="1" si="68"/>
        <v>1.043587028132377E-2</v>
      </c>
      <c r="R108">
        <f t="shared" ca="1" si="69"/>
        <v>0</v>
      </c>
      <c r="S108">
        <f t="shared" ca="1" si="70"/>
        <v>0</v>
      </c>
      <c r="T108">
        <f t="shared" ca="1" si="71"/>
        <v>2.6179039239530495E-3</v>
      </c>
      <c r="U108">
        <f t="shared" ca="1" si="72"/>
        <v>0</v>
      </c>
      <c r="V108">
        <f t="shared" ca="1" si="73"/>
        <v>0</v>
      </c>
      <c r="W108">
        <f t="shared" ca="1" si="74"/>
        <v>2.5541621128258658E-3</v>
      </c>
      <c r="X108">
        <f t="shared" ca="1" si="75"/>
        <v>0</v>
      </c>
      <c r="Y108">
        <f t="shared" ca="1" si="76"/>
        <v>0</v>
      </c>
      <c r="Z108">
        <f t="shared" ca="1" si="77"/>
        <v>7.3934161644474304E-4</v>
      </c>
      <c r="AA108">
        <f t="shared" ref="AA108:AA139" ca="1" si="79">SUMPRODUCT(G108:Z108,mwt)*fec</f>
        <v>454.09105874031764</v>
      </c>
      <c r="AB108">
        <f t="shared" ref="AB108:AB139" ca="1" si="80">E108*SUMPRODUCT(G108:Z108,wt,vul)</f>
        <v>0</v>
      </c>
      <c r="AC108">
        <f t="shared" ref="AC108:AC139" ca="1" si="81">SUMPRODUCT(G108:Z108,vul,wt)/SUMPRODUCT(G108:Z108,vul)</f>
        <v>9.3015759962732231E-2</v>
      </c>
      <c r="AD108">
        <f t="shared" ref="AD108:AD139" ca="1" si="82">SUMPRODUCT(G108:Z108,mat)</f>
        <v>0.27262144195628751</v>
      </c>
      <c r="AE108">
        <f t="shared" si="58"/>
        <v>0</v>
      </c>
      <c r="AG108">
        <f t="shared" ref="AG108:AG139" ca="1" si="83">EXP(AH108*sdr)*IF(AI108=0,1,0)</f>
        <v>0</v>
      </c>
      <c r="AH108">
        <f t="shared" ref="AH108:AH139" ca="1" si="84">OFFSET(AI108,0,normseq)</f>
        <v>0.60150796343805268</v>
      </c>
      <c r="AI108">
        <f t="shared" ref="AI108:AI139" si="85">MOD(F108,yrbetween)</f>
        <v>1</v>
      </c>
      <c r="AJ108">
        <v>-2.02817318495363</v>
      </c>
      <c r="AK108">
        <v>-0.81311782196280546</v>
      </c>
      <c r="AL108">
        <v>0.90679804998217151</v>
      </c>
      <c r="AM108">
        <v>-0.1744172095641261</v>
      </c>
      <c r="AN108">
        <v>0.60150796343805268</v>
      </c>
      <c r="AO108">
        <v>0.13763383321929723</v>
      </c>
      <c r="AP108">
        <v>-1.4864872355246916</v>
      </c>
      <c r="AQ108">
        <v>0.24528162612114102</v>
      </c>
      <c r="AR108">
        <v>-1.2884856914752163</v>
      </c>
      <c r="AS108">
        <v>1.5838668332435191</v>
      </c>
      <c r="AT108">
        <v>-1.9390790839679539</v>
      </c>
      <c r="AV108">
        <v>1.1031136694904864</v>
      </c>
      <c r="AW108">
        <v>0.29869280190614705</v>
      </c>
      <c r="AX108">
        <v>1.1272519519592969</v>
      </c>
      <c r="AY108">
        <v>0.27262144195628751</v>
      </c>
    </row>
    <row r="109" spans="5:51" x14ac:dyDescent="0.55000000000000004">
      <c r="E109">
        <f t="shared" si="78"/>
        <v>0</v>
      </c>
      <c r="F109">
        <v>98</v>
      </c>
      <c r="G109" s="5">
        <f t="shared" ref="G109:G140" ca="1" si="86">reca*AA108/(1+recb*AA108)*Rmult</f>
        <v>0</v>
      </c>
      <c r="H109">
        <f t="shared" ca="1" si="59"/>
        <v>0</v>
      </c>
      <c r="I109">
        <f t="shared" ca="1" si="60"/>
        <v>0.59349842886815873</v>
      </c>
      <c r="J109">
        <f t="shared" ca="1" si="61"/>
        <v>0</v>
      </c>
      <c r="K109">
        <f t="shared" ca="1" si="62"/>
        <v>0</v>
      </c>
      <c r="L109">
        <f t="shared" ca="1" si="63"/>
        <v>1.5926206849772785E-2</v>
      </c>
      <c r="M109">
        <f t="shared" ca="1" si="64"/>
        <v>0</v>
      </c>
      <c r="N109">
        <f t="shared" ca="1" si="65"/>
        <v>0</v>
      </c>
      <c r="O109">
        <f t="shared" ca="1" si="66"/>
        <v>1.1695250816565264E-2</v>
      </c>
      <c r="P109">
        <f t="shared" ca="1" si="67"/>
        <v>0</v>
      </c>
      <c r="Q109">
        <f t="shared" ca="1" si="68"/>
        <v>0</v>
      </c>
      <c r="R109">
        <f t="shared" ca="1" si="69"/>
        <v>7.4776638641792818E-3</v>
      </c>
      <c r="S109">
        <f t="shared" ca="1" si="70"/>
        <v>0</v>
      </c>
      <c r="T109">
        <f t="shared" ca="1" si="71"/>
        <v>0</v>
      </c>
      <c r="U109">
        <f t="shared" ca="1" si="72"/>
        <v>1.8948787266746042E-3</v>
      </c>
      <c r="V109">
        <f t="shared" ca="1" si="73"/>
        <v>0</v>
      </c>
      <c r="W109">
        <f t="shared" ca="1" si="74"/>
        <v>0</v>
      </c>
      <c r="X109">
        <f t="shared" ca="1" si="75"/>
        <v>1.8571724673157053E-3</v>
      </c>
      <c r="Y109">
        <f t="shared" ca="1" si="76"/>
        <v>0</v>
      </c>
      <c r="Z109">
        <f t="shared" ca="1" si="77"/>
        <v>5.3843199134566617E-4</v>
      </c>
      <c r="AA109">
        <f t="shared" ca="1" si="79"/>
        <v>586.55987793000691</v>
      </c>
      <c r="AB109">
        <f t="shared" ca="1" si="80"/>
        <v>0</v>
      </c>
      <c r="AC109">
        <f t="shared" ca="1" si="81"/>
        <v>0.18340424410786105</v>
      </c>
      <c r="AD109">
        <f t="shared" ca="1" si="82"/>
        <v>0.26220212280659688</v>
      </c>
      <c r="AE109">
        <f t="shared" si="58"/>
        <v>0</v>
      </c>
      <c r="AG109">
        <f t="shared" ca="1" si="83"/>
        <v>0</v>
      </c>
      <c r="AH109">
        <f t="shared" ca="1" si="84"/>
        <v>-1.1488509699120186</v>
      </c>
      <c r="AI109">
        <f t="shared" si="85"/>
        <v>2</v>
      </c>
      <c r="AJ109">
        <v>-0.7741255103610456</v>
      </c>
      <c r="AK109">
        <v>-0.18818241187545937</v>
      </c>
      <c r="AL109">
        <v>-0.54781480685051065</v>
      </c>
      <c r="AM109">
        <v>2.0269726519472897</v>
      </c>
      <c r="AN109">
        <v>-1.1488509699120186</v>
      </c>
      <c r="AO109">
        <v>-0.33976903068833053</v>
      </c>
      <c r="AP109">
        <v>-0.87775333668105304</v>
      </c>
      <c r="AQ109">
        <v>0.83005716078332625</v>
      </c>
      <c r="AR109">
        <v>-1.3496469364326913</v>
      </c>
      <c r="AS109">
        <v>-0.36050892049388494</v>
      </c>
      <c r="AT109">
        <v>-0.98208147392142564</v>
      </c>
      <c r="AV109">
        <v>1.0072136567739913</v>
      </c>
      <c r="AW109">
        <v>0.28792355030545352</v>
      </c>
      <c r="AX109">
        <v>1.0297564601270381</v>
      </c>
      <c r="AY109">
        <v>0.26220212280659688</v>
      </c>
    </row>
    <row r="110" spans="5:51" x14ac:dyDescent="0.55000000000000004">
      <c r="E110">
        <f t="shared" si="78"/>
        <v>0</v>
      </c>
      <c r="F110">
        <v>99</v>
      </c>
      <c r="G110" s="5">
        <f t="shared" ca="1" si="86"/>
        <v>0.41093350434832182</v>
      </c>
      <c r="H110">
        <f t="shared" ca="1" si="59"/>
        <v>0</v>
      </c>
      <c r="I110">
        <f t="shared" ca="1" si="60"/>
        <v>0</v>
      </c>
      <c r="J110">
        <f t="shared" ca="1" si="61"/>
        <v>0.34280034298064199</v>
      </c>
      <c r="K110">
        <f t="shared" ca="1" si="62"/>
        <v>0</v>
      </c>
      <c r="L110">
        <f t="shared" ca="1" si="63"/>
        <v>0</v>
      </c>
      <c r="M110">
        <f t="shared" ca="1" si="64"/>
        <v>1.0761184773583444E-2</v>
      </c>
      <c r="N110">
        <f t="shared" ca="1" si="65"/>
        <v>0</v>
      </c>
      <c r="O110">
        <f t="shared" ca="1" si="66"/>
        <v>0</v>
      </c>
      <c r="P110">
        <f t="shared" ca="1" si="67"/>
        <v>8.2684800536108587E-3</v>
      </c>
      <c r="Q110">
        <f t="shared" ca="1" si="68"/>
        <v>0</v>
      </c>
      <c r="R110">
        <f t="shared" ca="1" si="69"/>
        <v>0</v>
      </c>
      <c r="S110">
        <f t="shared" ca="1" si="70"/>
        <v>5.3812018712863386E-3</v>
      </c>
      <c r="T110">
        <f t="shared" ca="1" si="71"/>
        <v>0</v>
      </c>
      <c r="U110">
        <f t="shared" ca="1" si="72"/>
        <v>0</v>
      </c>
      <c r="V110">
        <f t="shared" ca="1" si="73"/>
        <v>1.3741840338286218E-3</v>
      </c>
      <c r="W110">
        <f t="shared" ca="1" si="74"/>
        <v>0</v>
      </c>
      <c r="X110">
        <f t="shared" ca="1" si="75"/>
        <v>0</v>
      </c>
      <c r="Y110">
        <f t="shared" ca="1" si="76"/>
        <v>1.3515753661302705E-3</v>
      </c>
      <c r="Z110">
        <f t="shared" ca="1" si="77"/>
        <v>3.9211780164430496E-4</v>
      </c>
      <c r="AA110">
        <f t="shared" ca="1" si="79"/>
        <v>742.89684862068907</v>
      </c>
      <c r="AB110">
        <f t="shared" ca="1" si="80"/>
        <v>0</v>
      </c>
      <c r="AC110">
        <f t="shared" ca="1" si="81"/>
        <v>0.18754071269293626</v>
      </c>
      <c r="AD110">
        <f t="shared" ca="1" si="82"/>
        <v>0.27175242888912599</v>
      </c>
      <c r="AE110">
        <f t="shared" si="58"/>
        <v>0</v>
      </c>
      <c r="AG110">
        <f t="shared" ca="1" si="83"/>
        <v>0.47869979372563881</v>
      </c>
      <c r="AH110">
        <f t="shared" ca="1" si="84"/>
        <v>-0.92085201686131768</v>
      </c>
      <c r="AI110">
        <f t="shared" si="85"/>
        <v>0</v>
      </c>
      <c r="AJ110">
        <v>0.12282043826417066</v>
      </c>
      <c r="AK110">
        <v>-0.70072474045446143</v>
      </c>
      <c r="AL110">
        <v>-1.9946310203522444</v>
      </c>
      <c r="AM110">
        <v>0.42237616071361117</v>
      </c>
      <c r="AN110">
        <v>-0.92085201686131768</v>
      </c>
      <c r="AO110">
        <v>0.39418864616891369</v>
      </c>
      <c r="AP110">
        <v>0.47235062083927915</v>
      </c>
      <c r="AQ110">
        <v>-0.82252313404751476</v>
      </c>
      <c r="AR110">
        <v>-0.23095935830497183</v>
      </c>
      <c r="AS110">
        <v>-0.94640199677087367</v>
      </c>
      <c r="AT110">
        <v>-0.94472625278285705</v>
      </c>
      <c r="AV110">
        <v>0.89446217080067747</v>
      </c>
      <c r="AW110">
        <v>0.29807883008833591</v>
      </c>
      <c r="AX110">
        <v>0.91547361251878012</v>
      </c>
      <c r="AY110">
        <v>0.27175242888912599</v>
      </c>
    </row>
    <row r="111" spans="5:51" x14ac:dyDescent="0.55000000000000004">
      <c r="E111">
        <f t="shared" si="78"/>
        <v>0</v>
      </c>
      <c r="F111">
        <v>100</v>
      </c>
      <c r="G111" s="5">
        <f t="shared" ca="1" si="86"/>
        <v>0</v>
      </c>
      <c r="H111">
        <f t="shared" ca="1" si="59"/>
        <v>0.12762127073580884</v>
      </c>
      <c r="I111">
        <f t="shared" ca="1" si="60"/>
        <v>0</v>
      </c>
      <c r="J111">
        <f t="shared" ca="1" si="61"/>
        <v>0</v>
      </c>
      <c r="K111">
        <f t="shared" ca="1" si="62"/>
        <v>0.21445543677953027</v>
      </c>
      <c r="L111">
        <f t="shared" ca="1" si="63"/>
        <v>0</v>
      </c>
      <c r="M111">
        <f t="shared" ca="1" si="64"/>
        <v>0</v>
      </c>
      <c r="N111">
        <f t="shared" ca="1" si="65"/>
        <v>7.421491324136515E-3</v>
      </c>
      <c r="O111">
        <f t="shared" ca="1" si="66"/>
        <v>0</v>
      </c>
      <c r="P111">
        <f t="shared" ca="1" si="67"/>
        <v>0</v>
      </c>
      <c r="Q111">
        <f t="shared" ca="1" si="68"/>
        <v>5.8908078721630671E-3</v>
      </c>
      <c r="R111">
        <f t="shared" ca="1" si="69"/>
        <v>0</v>
      </c>
      <c r="S111">
        <f t="shared" ca="1" si="70"/>
        <v>0</v>
      </c>
      <c r="T111">
        <f t="shared" ca="1" si="71"/>
        <v>3.8852408254229287E-3</v>
      </c>
      <c r="U111">
        <f t="shared" ca="1" si="72"/>
        <v>0</v>
      </c>
      <c r="V111">
        <f t="shared" ca="1" si="73"/>
        <v>0</v>
      </c>
      <c r="W111">
        <f t="shared" ca="1" si="74"/>
        <v>9.9804908319570075E-4</v>
      </c>
      <c r="X111">
        <f t="shared" ca="1" si="75"/>
        <v>0</v>
      </c>
      <c r="Y111">
        <f t="shared" ca="1" si="76"/>
        <v>0</v>
      </c>
      <c r="Z111">
        <f t="shared" ca="1" si="77"/>
        <v>1.2698597829990624E-3</v>
      </c>
      <c r="AA111">
        <f t="shared" ca="1" si="79"/>
        <v>804.21336218322892</v>
      </c>
      <c r="AB111">
        <f t="shared" ca="1" si="80"/>
        <v>0</v>
      </c>
      <c r="AC111">
        <f t="shared" ca="1" si="81"/>
        <v>0.3016695363490059</v>
      </c>
      <c r="AD111">
        <f t="shared" ca="1" si="82"/>
        <v>0.21799521319272641</v>
      </c>
      <c r="AE111">
        <f t="shared" si="58"/>
        <v>0</v>
      </c>
      <c r="AG111">
        <f t="shared" ca="1" si="83"/>
        <v>0</v>
      </c>
      <c r="AH111">
        <f t="shared" ca="1" si="84"/>
        <v>1.259552391275065</v>
      </c>
      <c r="AI111">
        <f t="shared" si="85"/>
        <v>1</v>
      </c>
      <c r="AJ111">
        <v>-0.35626726457849145</v>
      </c>
      <c r="AK111">
        <v>0.17931256479641888</v>
      </c>
      <c r="AL111">
        <v>1.0883604772971012</v>
      </c>
      <c r="AM111">
        <v>1.8583978089736775</v>
      </c>
      <c r="AN111">
        <v>1.259552391275065</v>
      </c>
      <c r="AO111">
        <v>-0.4652633833757136</v>
      </c>
      <c r="AP111">
        <v>-1.4673651094199158</v>
      </c>
      <c r="AQ111">
        <v>-0.51722508942475542</v>
      </c>
      <c r="AR111">
        <v>2.482083800714463</v>
      </c>
      <c r="AS111">
        <v>0.74180661613354459</v>
      </c>
      <c r="AT111">
        <v>-0.32763637136667967</v>
      </c>
      <c r="AV111">
        <v>0.92795150711423391</v>
      </c>
      <c r="AW111">
        <v>0.23928876635084015</v>
      </c>
      <c r="AX111">
        <v>0.9551164088826305</v>
      </c>
      <c r="AY111">
        <v>0.21799521319272641</v>
      </c>
    </row>
    <row r="112" spans="5:51" x14ac:dyDescent="0.55000000000000004">
      <c r="E112">
        <f t="shared" si="78"/>
        <v>0</v>
      </c>
      <c r="F112">
        <v>101</v>
      </c>
      <c r="G112" s="5">
        <f t="shared" ca="1" si="86"/>
        <v>0</v>
      </c>
      <c r="H112">
        <f t="shared" ca="1" si="59"/>
        <v>0</v>
      </c>
      <c r="I112">
        <f t="shared" ca="1" si="60"/>
        <v>6.2838522586411982E-2</v>
      </c>
      <c r="J112">
        <f t="shared" ca="1" si="61"/>
        <v>0</v>
      </c>
      <c r="K112">
        <f t="shared" ca="1" si="62"/>
        <v>0</v>
      </c>
      <c r="L112">
        <f t="shared" ca="1" si="63"/>
        <v>0.14060538145399612</v>
      </c>
      <c r="M112">
        <f t="shared" ca="1" si="64"/>
        <v>0</v>
      </c>
      <c r="N112">
        <f t="shared" ca="1" si="65"/>
        <v>0</v>
      </c>
      <c r="O112">
        <f t="shared" ca="1" si="66"/>
        <v>5.1925621228697955E-3</v>
      </c>
      <c r="P112">
        <f t="shared" ca="1" si="67"/>
        <v>0</v>
      </c>
      <c r="Q112">
        <f t="shared" ca="1" si="68"/>
        <v>0</v>
      </c>
      <c r="R112">
        <f t="shared" ca="1" si="69"/>
        <v>4.2209686369260833E-3</v>
      </c>
      <c r="S112">
        <f t="shared" ca="1" si="70"/>
        <v>0</v>
      </c>
      <c r="T112">
        <f t="shared" ca="1" si="71"/>
        <v>0</v>
      </c>
      <c r="U112">
        <f t="shared" ca="1" si="72"/>
        <v>2.8121964754859435E-3</v>
      </c>
      <c r="V112">
        <f t="shared" ca="1" si="73"/>
        <v>0</v>
      </c>
      <c r="W112">
        <f t="shared" ca="1" si="74"/>
        <v>0</v>
      </c>
      <c r="X112">
        <f t="shared" ca="1" si="75"/>
        <v>7.2569758553422947E-4</v>
      </c>
      <c r="Y112">
        <f t="shared" ca="1" si="76"/>
        <v>0</v>
      </c>
      <c r="Z112">
        <f t="shared" ca="1" si="77"/>
        <v>9.2478648094748727E-4</v>
      </c>
      <c r="AA112">
        <f t="shared" ca="1" si="79"/>
        <v>759.58007244164367</v>
      </c>
      <c r="AB112">
        <f t="shared" ca="1" si="80"/>
        <v>0</v>
      </c>
      <c r="AC112">
        <f t="shared" ca="1" si="81"/>
        <v>0.40776918268574569</v>
      </c>
      <c r="AD112">
        <f t="shared" ca="1" si="82"/>
        <v>0.16751760024254458</v>
      </c>
      <c r="AE112">
        <f t="shared" si="58"/>
        <v>0</v>
      </c>
      <c r="AG112">
        <f t="shared" ca="1" si="83"/>
        <v>0</v>
      </c>
      <c r="AH112">
        <f t="shared" ca="1" si="84"/>
        <v>0.82370434029144235</v>
      </c>
      <c r="AI112">
        <f t="shared" si="85"/>
        <v>2</v>
      </c>
      <c r="AJ112">
        <v>-0.49903292165254243</v>
      </c>
      <c r="AK112">
        <v>0.91096126197953708</v>
      </c>
      <c r="AL112">
        <v>-1.3795352060697041</v>
      </c>
      <c r="AM112">
        <v>1.3021144695812836</v>
      </c>
      <c r="AN112">
        <v>0.82370434029144235</v>
      </c>
      <c r="AO112">
        <v>2.1696905605494976</v>
      </c>
      <c r="AP112">
        <v>0.19114168026135303</v>
      </c>
      <c r="AQ112">
        <v>0.15201294445432723</v>
      </c>
      <c r="AR112">
        <v>-1.1947486200369895</v>
      </c>
      <c r="AS112">
        <v>-1.4171564544085413</v>
      </c>
      <c r="AT112">
        <v>-0.43705881580535788</v>
      </c>
      <c r="AV112">
        <v>0.85508619957438314</v>
      </c>
      <c r="AW112">
        <v>0.18375302622031273</v>
      </c>
      <c r="AX112">
        <v>0.88312561838292281</v>
      </c>
      <c r="AY112">
        <v>0.16751760024254458</v>
      </c>
    </row>
    <row r="113" spans="5:51" x14ac:dyDescent="0.55000000000000004">
      <c r="E113">
        <f t="shared" si="78"/>
        <v>0</v>
      </c>
      <c r="F113">
        <v>102</v>
      </c>
      <c r="G113" s="5">
        <f t="shared" ca="1" si="86"/>
        <v>3.8616756808401473</v>
      </c>
      <c r="H113">
        <f t="shared" ca="1" si="59"/>
        <v>0</v>
      </c>
      <c r="I113">
        <f t="shared" ca="1" si="60"/>
        <v>0</v>
      </c>
      <c r="J113">
        <f t="shared" ca="1" si="61"/>
        <v>3.6295070125289298E-2</v>
      </c>
      <c r="K113">
        <f t="shared" ca="1" si="62"/>
        <v>0</v>
      </c>
      <c r="L113">
        <f t="shared" ca="1" si="63"/>
        <v>0</v>
      </c>
      <c r="M113">
        <f t="shared" ca="1" si="64"/>
        <v>9.5005703759788965E-2</v>
      </c>
      <c r="N113">
        <f t="shared" ca="1" si="65"/>
        <v>0</v>
      </c>
      <c r="O113">
        <f t="shared" ca="1" si="66"/>
        <v>0</v>
      </c>
      <c r="P113">
        <f t="shared" ca="1" si="67"/>
        <v>3.6711137720339599E-3</v>
      </c>
      <c r="Q113">
        <f t="shared" ca="1" si="68"/>
        <v>0</v>
      </c>
      <c r="R113">
        <f t="shared" ca="1" si="69"/>
        <v>0</v>
      </c>
      <c r="S113">
        <f t="shared" ca="1" si="70"/>
        <v>3.0375642366695993E-3</v>
      </c>
      <c r="T113">
        <f t="shared" ca="1" si="71"/>
        <v>0</v>
      </c>
      <c r="U113">
        <f t="shared" ca="1" si="72"/>
        <v>0</v>
      </c>
      <c r="V113">
        <f t="shared" ca="1" si="73"/>
        <v>2.0394315700529419E-3</v>
      </c>
      <c r="W113">
        <f t="shared" ca="1" si="74"/>
        <v>0</v>
      </c>
      <c r="X113">
        <f t="shared" ca="1" si="75"/>
        <v>0</v>
      </c>
      <c r="Y113">
        <f t="shared" ca="1" si="76"/>
        <v>5.2813349170847089E-4</v>
      </c>
      <c r="Z113">
        <f t="shared" ca="1" si="77"/>
        <v>6.7348383403671318E-4</v>
      </c>
      <c r="AA113">
        <f t="shared" ca="1" si="79"/>
        <v>695.27990267162079</v>
      </c>
      <c r="AB113">
        <f t="shared" ca="1" si="80"/>
        <v>0</v>
      </c>
      <c r="AC113">
        <f t="shared" ca="1" si="81"/>
        <v>4.4308151441385502E-2</v>
      </c>
      <c r="AD113">
        <f t="shared" ca="1" si="82"/>
        <v>0.41769674950466523</v>
      </c>
      <c r="AE113">
        <f t="shared" si="58"/>
        <v>0</v>
      </c>
      <c r="AG113">
        <f t="shared" ca="1" si="83"/>
        <v>4.2068350294665828</v>
      </c>
      <c r="AH113">
        <f t="shared" ca="1" si="84"/>
        <v>1.7958882381208241</v>
      </c>
      <c r="AI113">
        <f t="shared" si="85"/>
        <v>0</v>
      </c>
      <c r="AJ113">
        <v>-0.10326516530767549</v>
      </c>
      <c r="AK113">
        <v>0.18755940800474491</v>
      </c>
      <c r="AL113">
        <v>-1.4006445780978538</v>
      </c>
      <c r="AM113">
        <v>0.32602201827103272</v>
      </c>
      <c r="AN113">
        <v>1.7958882381208241</v>
      </c>
      <c r="AO113">
        <v>2.9111106414347887</v>
      </c>
      <c r="AP113">
        <v>-0.39716724131722003</v>
      </c>
      <c r="AQ113">
        <v>0.57702663980307989</v>
      </c>
      <c r="AR113">
        <v>0.13894577932660468</v>
      </c>
      <c r="AS113">
        <v>-1.3773615137324668</v>
      </c>
      <c r="AT113">
        <v>-0.97861857284442522</v>
      </c>
      <c r="AV113">
        <v>1.0138871982180713</v>
      </c>
      <c r="AW113">
        <v>0.44351953070612937</v>
      </c>
      <c r="AX113">
        <v>1.0521016845757865</v>
      </c>
      <c r="AY113">
        <v>0.41769674950466523</v>
      </c>
    </row>
    <row r="114" spans="5:51" x14ac:dyDescent="0.55000000000000004">
      <c r="E114">
        <f t="shared" si="78"/>
        <v>0</v>
      </c>
      <c r="F114">
        <v>103</v>
      </c>
      <c r="G114" s="5">
        <f t="shared" ca="1" si="86"/>
        <v>0</v>
      </c>
      <c r="H114">
        <f t="shared" ca="1" si="59"/>
        <v>1.1992985540080168</v>
      </c>
      <c r="I114">
        <f t="shared" ca="1" si="60"/>
        <v>0</v>
      </c>
      <c r="J114">
        <f t="shared" ca="1" si="61"/>
        <v>0</v>
      </c>
      <c r="K114">
        <f t="shared" ca="1" si="62"/>
        <v>2.2706147400506371E-2</v>
      </c>
      <c r="L114">
        <f t="shared" ca="1" si="63"/>
        <v>0</v>
      </c>
      <c r="M114">
        <f t="shared" ca="1" si="64"/>
        <v>0</v>
      </c>
      <c r="N114">
        <f t="shared" ca="1" si="65"/>
        <v>6.5521038903411266E-2</v>
      </c>
      <c r="O114">
        <f t="shared" ca="1" si="66"/>
        <v>0</v>
      </c>
      <c r="P114">
        <f t="shared" ca="1" si="67"/>
        <v>0</v>
      </c>
      <c r="Q114">
        <f t="shared" ca="1" si="68"/>
        <v>2.6154535982051345E-3</v>
      </c>
      <c r="R114">
        <f t="shared" ca="1" si="69"/>
        <v>0</v>
      </c>
      <c r="S114">
        <f t="shared" ca="1" si="70"/>
        <v>0</v>
      </c>
      <c r="T114">
        <f t="shared" ca="1" si="71"/>
        <v>2.1931287590465838E-3</v>
      </c>
      <c r="U114">
        <f t="shared" ca="1" si="72"/>
        <v>0</v>
      </c>
      <c r="V114">
        <f t="shared" ca="1" si="73"/>
        <v>0</v>
      </c>
      <c r="W114">
        <f t="shared" ca="1" si="74"/>
        <v>1.4812083088032401E-3</v>
      </c>
      <c r="X114">
        <f t="shared" ca="1" si="75"/>
        <v>0</v>
      </c>
      <c r="Y114">
        <f t="shared" ca="1" si="76"/>
        <v>0</v>
      </c>
      <c r="Z114">
        <f t="shared" ca="1" si="77"/>
        <v>8.7508831526026819E-4</v>
      </c>
      <c r="AA114">
        <f t="shared" ca="1" si="79"/>
        <v>683.8239400482089</v>
      </c>
      <c r="AB114">
        <f t="shared" ca="1" si="80"/>
        <v>0</v>
      </c>
      <c r="AC114">
        <f t="shared" ca="1" si="81"/>
        <v>0.1134608891072961</v>
      </c>
      <c r="AD114">
        <f t="shared" ca="1" si="82"/>
        <v>0.30931116722506646</v>
      </c>
      <c r="AE114">
        <f t="shared" si="58"/>
        <v>0</v>
      </c>
      <c r="AG114">
        <f t="shared" ca="1" si="83"/>
        <v>0</v>
      </c>
      <c r="AH114">
        <f t="shared" ca="1" si="84"/>
        <v>-0.40039822124526836</v>
      </c>
      <c r="AI114">
        <f t="shared" si="85"/>
        <v>1</v>
      </c>
      <c r="AJ114">
        <v>-1.3509793461707886</v>
      </c>
      <c r="AK114">
        <v>-1.5599243852193467</v>
      </c>
      <c r="AL114">
        <v>-1.5028490452095866</v>
      </c>
      <c r="AM114">
        <v>-0.94222059487947263</v>
      </c>
      <c r="AN114">
        <v>-0.40039822124526836</v>
      </c>
      <c r="AO114">
        <v>-0.72817556429072283</v>
      </c>
      <c r="AP114">
        <v>-0.74382114689797163</v>
      </c>
      <c r="AQ114">
        <v>-1.0536086847423576</v>
      </c>
      <c r="AR114">
        <v>4.7791672841412947E-2</v>
      </c>
      <c r="AS114">
        <v>-2.1303458197508007</v>
      </c>
      <c r="AT114">
        <v>-0.86623003880959004</v>
      </c>
      <c r="AV114">
        <v>0.8700934729437183</v>
      </c>
      <c r="AW114">
        <v>0.32827886002306406</v>
      </c>
      <c r="AX114">
        <v>0.90401666112844248</v>
      </c>
      <c r="AY114">
        <v>0.30931116722506646</v>
      </c>
    </row>
    <row r="115" spans="5:51" x14ac:dyDescent="0.55000000000000004">
      <c r="E115">
        <f t="shared" si="78"/>
        <v>0</v>
      </c>
      <c r="F115">
        <v>104</v>
      </c>
      <c r="G115" s="5">
        <f t="shared" ca="1" si="86"/>
        <v>0</v>
      </c>
      <c r="H115">
        <f t="shared" ca="1" si="59"/>
        <v>0</v>
      </c>
      <c r="I115">
        <f t="shared" ca="1" si="60"/>
        <v>0.59051401729020991</v>
      </c>
      <c r="J115">
        <f t="shared" ca="1" si="61"/>
        <v>0</v>
      </c>
      <c r="K115">
        <f t="shared" ca="1" si="62"/>
        <v>0</v>
      </c>
      <c r="L115">
        <f t="shared" ca="1" si="63"/>
        <v>1.4887039305424567E-2</v>
      </c>
      <c r="M115">
        <f t="shared" ca="1" si="64"/>
        <v>0</v>
      </c>
      <c r="N115">
        <f t="shared" ca="1" si="65"/>
        <v>0</v>
      </c>
      <c r="O115">
        <f t="shared" ca="1" si="66"/>
        <v>4.5842816490864288E-2</v>
      </c>
      <c r="P115">
        <f t="shared" ca="1" si="67"/>
        <v>0</v>
      </c>
      <c r="Q115">
        <f t="shared" ca="1" si="68"/>
        <v>0</v>
      </c>
      <c r="R115">
        <f t="shared" ca="1" si="69"/>
        <v>1.8740634305062849E-3</v>
      </c>
      <c r="S115">
        <f t="shared" ca="1" si="70"/>
        <v>0</v>
      </c>
      <c r="T115">
        <f t="shared" ca="1" si="71"/>
        <v>0</v>
      </c>
      <c r="U115">
        <f t="shared" ca="1" si="72"/>
        <v>1.5874199936644336E-3</v>
      </c>
      <c r="V115">
        <f t="shared" ca="1" si="73"/>
        <v>0</v>
      </c>
      <c r="W115">
        <f t="shared" ca="1" si="74"/>
        <v>0</v>
      </c>
      <c r="X115">
        <f t="shared" ca="1" si="75"/>
        <v>1.0770104511593234E-3</v>
      </c>
      <c r="Y115">
        <f t="shared" ca="1" si="76"/>
        <v>0</v>
      </c>
      <c r="Z115">
        <f t="shared" ca="1" si="77"/>
        <v>6.372907106929035E-4</v>
      </c>
      <c r="AA115">
        <f t="shared" ca="1" si="79"/>
        <v>766.38458751283281</v>
      </c>
      <c r="AB115">
        <f t="shared" ca="1" si="80"/>
        <v>0</v>
      </c>
      <c r="AC115">
        <f t="shared" ca="1" si="81"/>
        <v>0.20633991440444691</v>
      </c>
      <c r="AD115">
        <f t="shared" ca="1" si="82"/>
        <v>0.28753240921842377</v>
      </c>
      <c r="AE115">
        <f t="shared" si="58"/>
        <v>0</v>
      </c>
      <c r="AG115">
        <f t="shared" ca="1" si="83"/>
        <v>0</v>
      </c>
      <c r="AH115">
        <f t="shared" ca="1" si="84"/>
        <v>0.59693093135138042</v>
      </c>
      <c r="AI115">
        <f t="shared" si="85"/>
        <v>2</v>
      </c>
      <c r="AJ115">
        <v>-0.59647391026373953</v>
      </c>
      <c r="AK115">
        <v>0.2503315954527352</v>
      </c>
      <c r="AL115">
        <v>-0.68410145104280673</v>
      </c>
      <c r="AM115">
        <v>-0.86600721260765567</v>
      </c>
      <c r="AN115">
        <v>0.59693093135138042</v>
      </c>
      <c r="AO115">
        <v>-0.27456053430796601</v>
      </c>
      <c r="AP115">
        <v>2.272245183121413</v>
      </c>
      <c r="AQ115">
        <v>0.69906491262372583</v>
      </c>
      <c r="AR115">
        <v>-0.79504388850182295</v>
      </c>
      <c r="AS115">
        <v>0.62412027546088211</v>
      </c>
      <c r="AT115">
        <v>-5.2079940360272303E-2</v>
      </c>
      <c r="AV115">
        <v>0.87444044228700901</v>
      </c>
      <c r="AW115">
        <v>0.30420980229534311</v>
      </c>
      <c r="AX115">
        <v>0.90983378686020533</v>
      </c>
      <c r="AY115">
        <v>0.28753240921842377</v>
      </c>
    </row>
    <row r="116" spans="5:51" x14ac:dyDescent="0.55000000000000004">
      <c r="E116">
        <f t="shared" si="78"/>
        <v>0</v>
      </c>
      <c r="F116">
        <v>105</v>
      </c>
      <c r="G116" s="5">
        <f t="shared" ca="1" si="86"/>
        <v>0.98888490458131484</v>
      </c>
      <c r="H116">
        <f t="shared" ca="1" si="59"/>
        <v>0</v>
      </c>
      <c r="I116">
        <f t="shared" ca="1" si="60"/>
        <v>0</v>
      </c>
      <c r="J116">
        <f t="shared" ca="1" si="61"/>
        <v>0.34107656872488312</v>
      </c>
      <c r="K116">
        <f t="shared" ca="1" si="62"/>
        <v>0</v>
      </c>
      <c r="L116">
        <f t="shared" ca="1" si="63"/>
        <v>0</v>
      </c>
      <c r="M116">
        <f t="shared" ca="1" si="64"/>
        <v>1.00590292596607E-2</v>
      </c>
      <c r="N116">
        <f t="shared" ca="1" si="65"/>
        <v>0</v>
      </c>
      <c r="O116">
        <f t="shared" ca="1" si="66"/>
        <v>0</v>
      </c>
      <c r="P116">
        <f t="shared" ca="1" si="67"/>
        <v>3.2410627159800941E-2</v>
      </c>
      <c r="Q116">
        <f t="shared" ca="1" si="68"/>
        <v>0</v>
      </c>
      <c r="R116">
        <f t="shared" ca="1" si="69"/>
        <v>0</v>
      </c>
      <c r="S116">
        <f t="shared" ca="1" si="70"/>
        <v>1.3486449541358961E-3</v>
      </c>
      <c r="T116">
        <f t="shared" ca="1" si="71"/>
        <v>0</v>
      </c>
      <c r="U116">
        <f t="shared" ca="1" si="72"/>
        <v>0</v>
      </c>
      <c r="V116">
        <f t="shared" ca="1" si="73"/>
        <v>1.1512120430536641E-3</v>
      </c>
      <c r="W116">
        <f t="shared" ca="1" si="74"/>
        <v>0</v>
      </c>
      <c r="X116">
        <f t="shared" ca="1" si="75"/>
        <v>0</v>
      </c>
      <c r="Y116">
        <f t="shared" ca="1" si="76"/>
        <v>7.8380485413708163E-4</v>
      </c>
      <c r="Z116">
        <f t="shared" ca="1" si="77"/>
        <v>4.6411252767633208E-4</v>
      </c>
      <c r="AA116">
        <f t="shared" ca="1" si="79"/>
        <v>884.77684505390482</v>
      </c>
      <c r="AB116">
        <f t="shared" ca="1" si="80"/>
        <v>0</v>
      </c>
      <c r="AC116">
        <f t="shared" ca="1" si="81"/>
        <v>0.14054161841147766</v>
      </c>
      <c r="AD116">
        <f t="shared" ca="1" si="82"/>
        <v>0.33319512051413852</v>
      </c>
      <c r="AE116">
        <f t="shared" si="58"/>
        <v>0</v>
      </c>
      <c r="AG116">
        <f t="shared" ca="1" si="83"/>
        <v>1.0750240437068355</v>
      </c>
      <c r="AH116">
        <f t="shared" ca="1" si="84"/>
        <v>9.0428784460527822E-2</v>
      </c>
      <c r="AI116">
        <f t="shared" si="85"/>
        <v>0</v>
      </c>
      <c r="AJ116">
        <v>-1.6885223885765299</v>
      </c>
      <c r="AK116">
        <v>1.3887074601370841</v>
      </c>
      <c r="AL116">
        <v>-0.54603788157692179</v>
      </c>
      <c r="AM116">
        <v>-0.11380734576960094</v>
      </c>
      <c r="AN116">
        <v>9.0428784460527822E-2</v>
      </c>
      <c r="AO116">
        <v>0.84548673839890398</v>
      </c>
      <c r="AP116">
        <v>-0.40836766856955364</v>
      </c>
      <c r="AQ116">
        <v>0.31860963645158336</v>
      </c>
      <c r="AR116">
        <v>0.93603830464417115</v>
      </c>
      <c r="AS116">
        <v>-0.59346007219573949</v>
      </c>
      <c r="AT116">
        <v>0.39303131416090764</v>
      </c>
      <c r="AV116">
        <v>0.80485161277096751</v>
      </c>
      <c r="AW116">
        <v>0.3508631931822942</v>
      </c>
      <c r="AX116">
        <v>0.83810070275704951</v>
      </c>
      <c r="AY116">
        <v>0.33319512051413852</v>
      </c>
    </row>
    <row r="117" spans="5:51" x14ac:dyDescent="0.55000000000000004">
      <c r="E117">
        <f t="shared" si="78"/>
        <v>0</v>
      </c>
      <c r="F117">
        <v>106</v>
      </c>
      <c r="G117" s="5">
        <f t="shared" ca="1" si="86"/>
        <v>0</v>
      </c>
      <c r="H117">
        <f t="shared" ca="1" si="59"/>
        <v>0.30711233520436571</v>
      </c>
      <c r="I117">
        <f t="shared" ca="1" si="60"/>
        <v>0</v>
      </c>
      <c r="J117">
        <f t="shared" ca="1" si="61"/>
        <v>0</v>
      </c>
      <c r="K117">
        <f t="shared" ca="1" si="62"/>
        <v>0.21337704590712395</v>
      </c>
      <c r="L117">
        <f t="shared" ca="1" si="63"/>
        <v>0</v>
      </c>
      <c r="M117">
        <f t="shared" ca="1" si="64"/>
        <v>0</v>
      </c>
      <c r="N117">
        <f t="shared" ca="1" si="65"/>
        <v>6.9372471480152837E-3</v>
      </c>
      <c r="O117">
        <f t="shared" ca="1" si="66"/>
        <v>0</v>
      </c>
      <c r="P117">
        <f t="shared" ca="1" si="67"/>
        <v>0</v>
      </c>
      <c r="Q117">
        <f t="shared" ca="1" si="68"/>
        <v>2.3090674026760256E-2</v>
      </c>
      <c r="R117">
        <f t="shared" ca="1" si="69"/>
        <v>0</v>
      </c>
      <c r="S117">
        <f t="shared" ca="1" si="70"/>
        <v>0</v>
      </c>
      <c r="T117">
        <f t="shared" ca="1" si="71"/>
        <v>9.7372493360054478E-4</v>
      </c>
      <c r="U117">
        <f t="shared" ca="1" si="72"/>
        <v>0</v>
      </c>
      <c r="V117">
        <f t="shared" ca="1" si="73"/>
        <v>0</v>
      </c>
      <c r="W117">
        <f t="shared" ca="1" si="74"/>
        <v>8.3610789810475246E-4</v>
      </c>
      <c r="X117">
        <f t="shared" ca="1" si="75"/>
        <v>0</v>
      </c>
      <c r="Y117">
        <f t="shared" ca="1" si="76"/>
        <v>0</v>
      </c>
      <c r="Z117">
        <f t="shared" ca="1" si="77"/>
        <v>9.0880673558686969E-4</v>
      </c>
      <c r="AA117">
        <f t="shared" ca="1" si="79"/>
        <v>927.21431293311036</v>
      </c>
      <c r="AB117">
        <f t="shared" ca="1" si="80"/>
        <v>0</v>
      </c>
      <c r="AC117">
        <f t="shared" ca="1" si="81"/>
        <v>0.24804169991115216</v>
      </c>
      <c r="AD117">
        <f t="shared" ca="1" si="82"/>
        <v>0.26313430471014893</v>
      </c>
      <c r="AE117">
        <f t="shared" si="58"/>
        <v>0</v>
      </c>
      <c r="AG117">
        <f t="shared" ca="1" si="83"/>
        <v>0</v>
      </c>
      <c r="AH117">
        <f t="shared" ca="1" si="84"/>
        <v>0.12073996913386509</v>
      </c>
      <c r="AI117">
        <f t="shared" si="85"/>
        <v>1</v>
      </c>
      <c r="AJ117">
        <v>0.16665580915287137</v>
      </c>
      <c r="AK117">
        <v>-0.93130665845819749</v>
      </c>
      <c r="AL117">
        <v>0.32215211831498891</v>
      </c>
      <c r="AM117">
        <v>0.79988012657850049</v>
      </c>
      <c r="AN117">
        <v>0.12073996913386509</v>
      </c>
      <c r="AO117">
        <v>0.46313289203681052</v>
      </c>
      <c r="AP117">
        <v>-1.1808106137323193</v>
      </c>
      <c r="AQ117">
        <v>0.29783222998958081</v>
      </c>
      <c r="AR117">
        <v>-0.76733158493880183</v>
      </c>
      <c r="AS117">
        <v>1.5284240362234414</v>
      </c>
      <c r="AT117">
        <v>-0.74392346505192108</v>
      </c>
      <c r="AV117">
        <v>0.7345632152359477</v>
      </c>
      <c r="AW117">
        <v>0.27692994063998855</v>
      </c>
      <c r="AX117">
        <v>0.76531382734643894</v>
      </c>
      <c r="AY117">
        <v>0.26313430471014893</v>
      </c>
    </row>
    <row r="118" spans="5:51" x14ac:dyDescent="0.55000000000000004">
      <c r="E118">
        <f t="shared" si="78"/>
        <v>0</v>
      </c>
      <c r="F118">
        <v>107</v>
      </c>
      <c r="G118" s="5">
        <f t="shared" ca="1" si="86"/>
        <v>0</v>
      </c>
      <c r="H118">
        <f t="shared" ca="1" si="59"/>
        <v>0</v>
      </c>
      <c r="I118">
        <f t="shared" ca="1" si="60"/>
        <v>0.15121684105665595</v>
      </c>
      <c r="J118">
        <f t="shared" ca="1" si="61"/>
        <v>0</v>
      </c>
      <c r="K118">
        <f t="shared" ca="1" si="62"/>
        <v>0</v>
      </c>
      <c r="L118">
        <f t="shared" ca="1" si="63"/>
        <v>0.13989834617315555</v>
      </c>
      <c r="M118">
        <f t="shared" ca="1" si="64"/>
        <v>0</v>
      </c>
      <c r="N118">
        <f t="shared" ca="1" si="65"/>
        <v>0</v>
      </c>
      <c r="O118">
        <f t="shared" ca="1" si="66"/>
        <v>4.8537531345779509E-3</v>
      </c>
      <c r="P118">
        <f t="shared" ca="1" si="67"/>
        <v>0</v>
      </c>
      <c r="Q118">
        <f t="shared" ca="1" si="68"/>
        <v>0</v>
      </c>
      <c r="R118">
        <f t="shared" ca="1" si="69"/>
        <v>1.6545270697591132E-2</v>
      </c>
      <c r="S118">
        <f t="shared" ca="1" si="70"/>
        <v>0</v>
      </c>
      <c r="T118">
        <f t="shared" ca="1" si="71"/>
        <v>0</v>
      </c>
      <c r="U118">
        <f t="shared" ca="1" si="72"/>
        <v>7.0479693522374062E-4</v>
      </c>
      <c r="V118">
        <f t="shared" ca="1" si="73"/>
        <v>0</v>
      </c>
      <c r="W118">
        <f t="shared" ca="1" si="74"/>
        <v>0</v>
      </c>
      <c r="X118">
        <f t="shared" ca="1" si="75"/>
        <v>6.0794753796867391E-4</v>
      </c>
      <c r="Y118">
        <f t="shared" ca="1" si="76"/>
        <v>0</v>
      </c>
      <c r="Z118">
        <f t="shared" ca="1" si="77"/>
        <v>6.6184644487270552E-4</v>
      </c>
      <c r="AA118">
        <f t="shared" ca="1" si="79"/>
        <v>885.49121155842556</v>
      </c>
      <c r="AB118">
        <f t="shared" ca="1" si="80"/>
        <v>0</v>
      </c>
      <c r="AC118">
        <f t="shared" ca="1" si="81"/>
        <v>0.35286375115199176</v>
      </c>
      <c r="AD118">
        <f t="shared" ca="1" si="82"/>
        <v>0.20972690561129081</v>
      </c>
      <c r="AE118">
        <f t="shared" si="58"/>
        <v>0</v>
      </c>
      <c r="AG118">
        <f t="shared" ca="1" si="83"/>
        <v>0</v>
      </c>
      <c r="AH118">
        <f t="shared" ca="1" si="84"/>
        <v>0.14868533071421552</v>
      </c>
      <c r="AI118">
        <f t="shared" si="85"/>
        <v>2</v>
      </c>
      <c r="AJ118">
        <v>8.5667579696746543E-2</v>
      </c>
      <c r="AK118">
        <v>-7.1088379627326503E-2</v>
      </c>
      <c r="AL118">
        <v>0.23732809495413676</v>
      </c>
      <c r="AM118">
        <v>0.132383775053313</v>
      </c>
      <c r="AN118">
        <v>0.14868533071421552</v>
      </c>
      <c r="AO118">
        <v>0.89258037405670621</v>
      </c>
      <c r="AP118">
        <v>1.7152115106000565</v>
      </c>
      <c r="AQ118">
        <v>-1.1953761713812128</v>
      </c>
      <c r="AR118">
        <v>-0.138405766847427</v>
      </c>
      <c r="AS118">
        <v>0.95180212156265043</v>
      </c>
      <c r="AT118">
        <v>0.49704112825565971</v>
      </c>
      <c r="AV118">
        <v>0.67013119466258186</v>
      </c>
      <c r="AW118">
        <v>0.22054997396425249</v>
      </c>
      <c r="AX118">
        <v>0.69837942301601619</v>
      </c>
      <c r="AY118">
        <v>0.20972690561129081</v>
      </c>
    </row>
    <row r="119" spans="5:51" x14ac:dyDescent="0.55000000000000004">
      <c r="E119">
        <f t="shared" si="78"/>
        <v>0</v>
      </c>
      <c r="F119">
        <v>108</v>
      </c>
      <c r="G119" s="5">
        <f t="shared" ca="1" si="86"/>
        <v>2.0550238871602202</v>
      </c>
      <c r="H119">
        <f t="shared" ca="1" si="59"/>
        <v>0</v>
      </c>
      <c r="I119">
        <f t="shared" ca="1" si="60"/>
        <v>0</v>
      </c>
      <c r="J119">
        <f t="shared" ca="1" si="61"/>
        <v>8.7341739181227271E-2</v>
      </c>
      <c r="K119">
        <f t="shared" ca="1" si="62"/>
        <v>0</v>
      </c>
      <c r="L119">
        <f t="shared" ca="1" si="63"/>
        <v>0</v>
      </c>
      <c r="M119">
        <f t="shared" ca="1" si="64"/>
        <v>9.4527966821525075E-2</v>
      </c>
      <c r="N119">
        <f t="shared" ca="1" si="65"/>
        <v>0</v>
      </c>
      <c r="O119">
        <f t="shared" ca="1" si="66"/>
        <v>0</v>
      </c>
      <c r="P119">
        <f t="shared" ca="1" si="67"/>
        <v>3.43157762136781E-3</v>
      </c>
      <c r="Q119">
        <f t="shared" ca="1" si="68"/>
        <v>0</v>
      </c>
      <c r="R119">
        <f t="shared" ca="1" si="69"/>
        <v>0</v>
      </c>
      <c r="S119">
        <f t="shared" ca="1" si="70"/>
        <v>1.1906585165631589E-2</v>
      </c>
      <c r="T119">
        <f t="shared" ca="1" si="71"/>
        <v>0</v>
      </c>
      <c r="U119">
        <f t="shared" ca="1" si="72"/>
        <v>0</v>
      </c>
      <c r="V119">
        <f t="shared" ca="1" si="73"/>
        <v>5.1112542551760246E-4</v>
      </c>
      <c r="W119">
        <f t="shared" ca="1" si="74"/>
        <v>0</v>
      </c>
      <c r="X119">
        <f t="shared" ca="1" si="75"/>
        <v>0</v>
      </c>
      <c r="Y119">
        <f t="shared" ca="1" si="76"/>
        <v>4.4243974680803109E-4</v>
      </c>
      <c r="Z119">
        <f t="shared" ca="1" si="77"/>
        <v>4.819954556210135E-4</v>
      </c>
      <c r="AA119">
        <f t="shared" ca="1" si="79"/>
        <v>817.83032305083987</v>
      </c>
      <c r="AB119">
        <f t="shared" ca="1" si="80"/>
        <v>0</v>
      </c>
      <c r="AC119">
        <f t="shared" ca="1" si="81"/>
        <v>8.1794362650989161E-2</v>
      </c>
      <c r="AD119">
        <f t="shared" ca="1" si="82"/>
        <v>0.31878187259126217</v>
      </c>
      <c r="AE119">
        <f t="shared" si="58"/>
        <v>0</v>
      </c>
      <c r="AG119">
        <f t="shared" ca="1" si="83"/>
        <v>2.1638835005498356</v>
      </c>
      <c r="AH119">
        <f t="shared" ca="1" si="84"/>
        <v>0.96488065537414514</v>
      </c>
      <c r="AI119">
        <f t="shared" si="85"/>
        <v>0</v>
      </c>
      <c r="AJ119">
        <v>-6.7484506871551275E-2</v>
      </c>
      <c r="AK119">
        <v>-0.91828269432880916</v>
      </c>
      <c r="AL119">
        <v>0.39278347685467452</v>
      </c>
      <c r="AM119">
        <v>-0.1387149950460298</v>
      </c>
      <c r="AN119">
        <v>0.96488065537414514</v>
      </c>
      <c r="AO119">
        <v>0.44354919737088494</v>
      </c>
      <c r="AP119">
        <v>0.72458988142898306</v>
      </c>
      <c r="AQ119">
        <v>-0.51897472985729109</v>
      </c>
      <c r="AR119">
        <v>0.79095798355410807</v>
      </c>
      <c r="AS119">
        <v>1.3203680282458663</v>
      </c>
      <c r="AT119">
        <v>0.77247477747732773</v>
      </c>
      <c r="AV119">
        <v>0.70017992754121305</v>
      </c>
      <c r="AW119">
        <v>0.33140062748077864</v>
      </c>
      <c r="AX119">
        <v>0.72960205975460191</v>
      </c>
      <c r="AY119">
        <v>0.31878187259126217</v>
      </c>
    </row>
    <row r="120" spans="5:51" x14ac:dyDescent="0.55000000000000004">
      <c r="E120">
        <f t="shared" si="78"/>
        <v>0</v>
      </c>
      <c r="F120">
        <v>109</v>
      </c>
      <c r="G120" s="5">
        <f t="shared" ca="1" si="86"/>
        <v>0</v>
      </c>
      <c r="H120">
        <f t="shared" ca="1" si="59"/>
        <v>0.63821702805114633</v>
      </c>
      <c r="I120">
        <f t="shared" ca="1" si="60"/>
        <v>0</v>
      </c>
      <c r="J120">
        <f t="shared" ca="1" si="61"/>
        <v>0</v>
      </c>
      <c r="K120">
        <f t="shared" ca="1" si="62"/>
        <v>5.4640875392156903E-2</v>
      </c>
      <c r="L120">
        <f t="shared" ca="1" si="63"/>
        <v>0</v>
      </c>
      <c r="M120">
        <f t="shared" ca="1" si="64"/>
        <v>0</v>
      </c>
      <c r="N120">
        <f t="shared" ca="1" si="65"/>
        <v>6.5191565837281168E-2</v>
      </c>
      <c r="O120">
        <f t="shared" ca="1" si="66"/>
        <v>0</v>
      </c>
      <c r="P120">
        <f t="shared" ca="1" si="67"/>
        <v>0</v>
      </c>
      <c r="Q120">
        <f t="shared" ca="1" si="68"/>
        <v>2.4447981170450167E-3</v>
      </c>
      <c r="R120">
        <f t="shared" ca="1" si="69"/>
        <v>0</v>
      </c>
      <c r="S120">
        <f t="shared" ca="1" si="70"/>
        <v>0</v>
      </c>
      <c r="T120">
        <f t="shared" ca="1" si="71"/>
        <v>8.5965834182371529E-3</v>
      </c>
      <c r="U120">
        <f t="shared" ca="1" si="72"/>
        <v>0</v>
      </c>
      <c r="V120">
        <f t="shared" ca="1" si="73"/>
        <v>0</v>
      </c>
      <c r="W120">
        <f t="shared" ca="1" si="74"/>
        <v>3.7122266725409724E-4</v>
      </c>
      <c r="X120">
        <f t="shared" ca="1" si="75"/>
        <v>0</v>
      </c>
      <c r="Y120">
        <f t="shared" ca="1" si="76"/>
        <v>0</v>
      </c>
      <c r="Z120">
        <f t="shared" ca="1" si="77"/>
        <v>6.7322801238675449E-4</v>
      </c>
      <c r="AA120">
        <f t="shared" ca="1" si="79"/>
        <v>758.59691421504112</v>
      </c>
      <c r="AB120">
        <f t="shared" ca="1" si="80"/>
        <v>0</v>
      </c>
      <c r="AC120">
        <f t="shared" ca="1" si="81"/>
        <v>0.16884887071290758</v>
      </c>
      <c r="AD120">
        <f t="shared" ca="1" si="82"/>
        <v>0.23765961408030406</v>
      </c>
      <c r="AE120">
        <f t="shared" si="58"/>
        <v>0</v>
      </c>
      <c r="AG120">
        <f t="shared" ca="1" si="83"/>
        <v>0</v>
      </c>
      <c r="AH120">
        <f t="shared" ca="1" si="84"/>
        <v>1.6129570212797262</v>
      </c>
      <c r="AI120">
        <f t="shared" si="85"/>
        <v>1</v>
      </c>
      <c r="AJ120">
        <v>-0.42874148675764445</v>
      </c>
      <c r="AK120">
        <v>-1.3314229363459162</v>
      </c>
      <c r="AL120">
        <v>1.5188970792223699</v>
      </c>
      <c r="AM120">
        <v>1.022922333504539</v>
      </c>
      <c r="AN120">
        <v>1.6129570212797262</v>
      </c>
      <c r="AO120">
        <v>-1.0104804459842853</v>
      </c>
      <c r="AP120">
        <v>-6.8021108745597303E-2</v>
      </c>
      <c r="AQ120">
        <v>0.73878709372365847</v>
      </c>
      <c r="AR120">
        <v>-0.28880776881123893</v>
      </c>
      <c r="AS120">
        <v>0.72468992584617808</v>
      </c>
      <c r="AT120">
        <v>-0.88621845861780457</v>
      </c>
      <c r="AV120">
        <v>0.83927764063331378</v>
      </c>
      <c r="AW120">
        <v>0.24702830697472114</v>
      </c>
      <c r="AX120">
        <v>0.87361635627003476</v>
      </c>
      <c r="AY120">
        <v>0.23765961408030406</v>
      </c>
    </row>
    <row r="121" spans="5:51" x14ac:dyDescent="0.55000000000000004">
      <c r="E121">
        <f t="shared" si="78"/>
        <v>0</v>
      </c>
      <c r="F121">
        <v>110</v>
      </c>
      <c r="G121" s="5">
        <f t="shared" ca="1" si="86"/>
        <v>0</v>
      </c>
      <c r="H121">
        <f t="shared" ca="1" si="59"/>
        <v>0</v>
      </c>
      <c r="I121">
        <f t="shared" ca="1" si="60"/>
        <v>0.31424710709271964</v>
      </c>
      <c r="J121">
        <f t="shared" ca="1" si="61"/>
        <v>0</v>
      </c>
      <c r="K121">
        <f t="shared" ca="1" si="62"/>
        <v>0</v>
      </c>
      <c r="L121">
        <f t="shared" ca="1" si="63"/>
        <v>3.5824697395723998E-2</v>
      </c>
      <c r="M121">
        <f t="shared" ca="1" si="64"/>
        <v>0</v>
      </c>
      <c r="N121">
        <f t="shared" ca="1" si="65"/>
        <v>0</v>
      </c>
      <c r="O121">
        <f t="shared" ca="1" si="66"/>
        <v>4.5612295522911531E-2</v>
      </c>
      <c r="P121">
        <f t="shared" ca="1" si="67"/>
        <v>0</v>
      </c>
      <c r="Q121">
        <f t="shared" ca="1" si="68"/>
        <v>0</v>
      </c>
      <c r="R121">
        <f t="shared" ca="1" si="69"/>
        <v>1.7517828453423546E-3</v>
      </c>
      <c r="S121">
        <f t="shared" ca="1" si="70"/>
        <v>0</v>
      </c>
      <c r="T121">
        <f t="shared" ca="1" si="71"/>
        <v>0</v>
      </c>
      <c r="U121">
        <f t="shared" ca="1" si="72"/>
        <v>6.2223379904270985E-3</v>
      </c>
      <c r="V121">
        <f t="shared" ca="1" si="73"/>
        <v>0</v>
      </c>
      <c r="W121">
        <f t="shared" ca="1" si="74"/>
        <v>0</v>
      </c>
      <c r="X121">
        <f t="shared" ca="1" si="75"/>
        <v>2.6992198866541229E-4</v>
      </c>
      <c r="Y121">
        <f t="shared" ca="1" si="76"/>
        <v>0</v>
      </c>
      <c r="Z121">
        <f t="shared" ca="1" si="77"/>
        <v>4.902841815968257E-4</v>
      </c>
      <c r="AA121">
        <f t="shared" ca="1" si="79"/>
        <v>735.11241115263942</v>
      </c>
      <c r="AB121">
        <f t="shared" ca="1" si="80"/>
        <v>0</v>
      </c>
      <c r="AC121">
        <f t="shared" ca="1" si="81"/>
        <v>0.26731561299964857</v>
      </c>
      <c r="AD121">
        <f t="shared" ca="1" si="82"/>
        <v>0.20590871867404978</v>
      </c>
      <c r="AE121">
        <f t="shared" si="58"/>
        <v>0</v>
      </c>
      <c r="AG121">
        <f t="shared" ca="1" si="83"/>
        <v>0</v>
      </c>
      <c r="AH121">
        <f t="shared" ca="1" si="84"/>
        <v>6.9094312493689358E-2</v>
      </c>
      <c r="AI121">
        <f t="shared" si="85"/>
        <v>2</v>
      </c>
      <c r="AJ121">
        <v>0.24804194254102185</v>
      </c>
      <c r="AK121">
        <v>-2.5861663743853569</v>
      </c>
      <c r="AL121">
        <v>3.5158791433786973E-2</v>
      </c>
      <c r="AM121">
        <v>1.9370781956240535</v>
      </c>
      <c r="AN121">
        <v>6.9094312493689358E-2</v>
      </c>
      <c r="AO121">
        <v>1.2032251106575131</v>
      </c>
      <c r="AP121">
        <v>0.83644408732652664</v>
      </c>
      <c r="AQ121">
        <v>-0.10180428944295272</v>
      </c>
      <c r="AR121">
        <v>0.50884864322142676</v>
      </c>
      <c r="AS121">
        <v>0.20987499738112092</v>
      </c>
      <c r="AT121">
        <v>1.2439795682439581</v>
      </c>
      <c r="AV121">
        <v>0.75589055113050563</v>
      </c>
      <c r="AW121">
        <v>0.21361496374783448</v>
      </c>
      <c r="AX121">
        <v>0.78648694947433806</v>
      </c>
      <c r="AY121">
        <v>0.20590871867404978</v>
      </c>
    </row>
    <row r="122" spans="5:51" x14ac:dyDescent="0.55000000000000004">
      <c r="E122">
        <f t="shared" si="78"/>
        <v>0</v>
      </c>
      <c r="F122">
        <v>111</v>
      </c>
      <c r="G122" s="5">
        <f t="shared" ca="1" si="86"/>
        <v>1.2842758774313208</v>
      </c>
      <c r="H122">
        <f t="shared" ca="1" si="59"/>
        <v>0</v>
      </c>
      <c r="I122">
        <f t="shared" ca="1" si="60"/>
        <v>0</v>
      </c>
      <c r="J122">
        <f t="shared" ca="1" si="61"/>
        <v>0.18150682605427573</v>
      </c>
      <c r="K122">
        <f t="shared" ca="1" si="62"/>
        <v>0</v>
      </c>
      <c r="L122">
        <f t="shared" ca="1" si="63"/>
        <v>0</v>
      </c>
      <c r="M122">
        <f t="shared" ca="1" si="64"/>
        <v>2.4206403431122056E-2</v>
      </c>
      <c r="N122">
        <f t="shared" ca="1" si="65"/>
        <v>0</v>
      </c>
      <c r="O122">
        <f t="shared" ca="1" si="66"/>
        <v>0</v>
      </c>
      <c r="P122">
        <f t="shared" ca="1" si="67"/>
        <v>3.2247650062913316E-2</v>
      </c>
      <c r="Q122">
        <f t="shared" ca="1" si="68"/>
        <v>0</v>
      </c>
      <c r="R122">
        <f t="shared" ca="1" si="69"/>
        <v>0</v>
      </c>
      <c r="S122">
        <f t="shared" ca="1" si="70"/>
        <v>1.2606473487797277E-3</v>
      </c>
      <c r="T122">
        <f t="shared" ca="1" si="71"/>
        <v>0</v>
      </c>
      <c r="U122">
        <f t="shared" ca="1" si="72"/>
        <v>0</v>
      </c>
      <c r="V122">
        <f t="shared" ca="1" si="73"/>
        <v>4.5124985568527837E-3</v>
      </c>
      <c r="W122">
        <f t="shared" ca="1" si="74"/>
        <v>0</v>
      </c>
      <c r="X122">
        <f t="shared" ca="1" si="75"/>
        <v>0</v>
      </c>
      <c r="Y122">
        <f t="shared" ca="1" si="76"/>
        <v>1.9643835835255721E-4</v>
      </c>
      <c r="Z122">
        <f t="shared" ca="1" si="77"/>
        <v>3.5705373855711908E-4</v>
      </c>
      <c r="AA122">
        <f t="shared" ca="1" si="79"/>
        <v>736.76804729720675</v>
      </c>
      <c r="AB122">
        <f t="shared" ca="1" si="80"/>
        <v>0</v>
      </c>
      <c r="AC122">
        <f t="shared" ca="1" si="81"/>
        <v>0.10835312161476818</v>
      </c>
      <c r="AD122">
        <f t="shared" ca="1" si="82"/>
        <v>0.2724260752429189</v>
      </c>
      <c r="AE122">
        <f t="shared" si="58"/>
        <v>0</v>
      </c>
      <c r="AG122">
        <f t="shared" ca="1" si="83"/>
        <v>1.4100104192306988</v>
      </c>
      <c r="AH122">
        <f t="shared" ca="1" si="84"/>
        <v>0.42949636736011598</v>
      </c>
      <c r="AI122">
        <f t="shared" si="85"/>
        <v>0</v>
      </c>
      <c r="AJ122">
        <v>-1.1509246178320609</v>
      </c>
      <c r="AK122">
        <v>-0.63213519752025604</v>
      </c>
      <c r="AL122">
        <v>-1.5066461855894886</v>
      </c>
      <c r="AM122">
        <v>1.8875653040595353</v>
      </c>
      <c r="AN122">
        <v>0.42949636736011598</v>
      </c>
      <c r="AO122">
        <v>0.92108621174702421</v>
      </c>
      <c r="AP122">
        <v>0.57504053074808326</v>
      </c>
      <c r="AQ122">
        <v>-0.9283598956244532</v>
      </c>
      <c r="AR122">
        <v>-0.98480995802674443</v>
      </c>
      <c r="AS122">
        <v>-0.83525037553044967</v>
      </c>
      <c r="AT122">
        <v>-0.4367223027657019</v>
      </c>
      <c r="AV122">
        <v>0.75952487164463556</v>
      </c>
      <c r="AW122">
        <v>0.2829915994168809</v>
      </c>
      <c r="AX122">
        <v>0.78965935523868058</v>
      </c>
      <c r="AY122">
        <v>0.2724260752429189</v>
      </c>
    </row>
    <row r="123" spans="5:51" x14ac:dyDescent="0.55000000000000004">
      <c r="E123">
        <f t="shared" si="78"/>
        <v>0</v>
      </c>
      <c r="F123">
        <v>112</v>
      </c>
      <c r="G123" s="5">
        <f t="shared" ca="1" si="86"/>
        <v>0</v>
      </c>
      <c r="H123">
        <f t="shared" ca="1" si="59"/>
        <v>0.39885022204031045</v>
      </c>
      <c r="I123">
        <f t="shared" ca="1" si="60"/>
        <v>0</v>
      </c>
      <c r="J123">
        <f t="shared" ca="1" si="61"/>
        <v>0</v>
      </c>
      <c r="K123">
        <f t="shared" ca="1" si="62"/>
        <v>0.11355042798814829</v>
      </c>
      <c r="L123">
        <f t="shared" ca="1" si="63"/>
        <v>0</v>
      </c>
      <c r="M123">
        <f t="shared" ca="1" si="64"/>
        <v>0</v>
      </c>
      <c r="N123">
        <f t="shared" ca="1" si="65"/>
        <v>1.6694036654181395E-2</v>
      </c>
      <c r="O123">
        <f t="shared" ca="1" si="66"/>
        <v>0</v>
      </c>
      <c r="P123">
        <f t="shared" ca="1" si="67"/>
        <v>0</v>
      </c>
      <c r="Q123">
        <f t="shared" ca="1" si="68"/>
        <v>2.2974562388453933E-2</v>
      </c>
      <c r="R123">
        <f t="shared" ca="1" si="69"/>
        <v>0</v>
      </c>
      <c r="S123">
        <f t="shared" ca="1" si="70"/>
        <v>0</v>
      </c>
      <c r="T123">
        <f t="shared" ca="1" si="71"/>
        <v>9.101904487313655E-4</v>
      </c>
      <c r="U123">
        <f t="shared" ca="1" si="72"/>
        <v>0</v>
      </c>
      <c r="V123">
        <f t="shared" ca="1" si="73"/>
        <v>0</v>
      </c>
      <c r="W123">
        <f t="shared" ca="1" si="74"/>
        <v>3.2773594633035241E-3</v>
      </c>
      <c r="X123">
        <f t="shared" ca="1" si="75"/>
        <v>0</v>
      </c>
      <c r="Y123">
        <f t="shared" ca="1" si="76"/>
        <v>0</v>
      </c>
      <c r="Z123">
        <f t="shared" ca="1" si="77"/>
        <v>4.0308545509211001E-4</v>
      </c>
      <c r="AA123">
        <f t="shared" ca="1" si="79"/>
        <v>720.23858662630209</v>
      </c>
      <c r="AB123">
        <f t="shared" ca="1" si="80"/>
        <v>0</v>
      </c>
      <c r="AC123">
        <f t="shared" ca="1" si="81"/>
        <v>0.20623108512416638</v>
      </c>
      <c r="AD123">
        <f t="shared" ca="1" si="82"/>
        <v>0.20965948091609274</v>
      </c>
      <c r="AE123">
        <f t="shared" si="58"/>
        <v>0</v>
      </c>
      <c r="AG123">
        <f t="shared" ca="1" si="83"/>
        <v>0</v>
      </c>
      <c r="AH123">
        <f t="shared" ca="1" si="84"/>
        <v>-0.61005493989796378</v>
      </c>
      <c r="AI123">
        <f t="shared" si="85"/>
        <v>1</v>
      </c>
      <c r="AJ123">
        <v>2.9187958716647699E-2</v>
      </c>
      <c r="AK123">
        <v>2.2234598873183131</v>
      </c>
      <c r="AL123">
        <v>-1.9055914890486747</v>
      </c>
      <c r="AM123">
        <v>1.7219099390786141</v>
      </c>
      <c r="AN123">
        <v>-0.61005493989796378</v>
      </c>
      <c r="AO123">
        <v>0.65803760662674904</v>
      </c>
      <c r="AP123">
        <v>-0.1723208242765395</v>
      </c>
      <c r="AQ123">
        <v>-1.7787442629924044E-2</v>
      </c>
      <c r="AR123">
        <v>-1.2649820746446494</v>
      </c>
      <c r="AS123">
        <v>1.3528870113077573</v>
      </c>
      <c r="AT123">
        <v>-2.5971530703827739</v>
      </c>
      <c r="AV123">
        <v>0.68091020013870351</v>
      </c>
      <c r="AW123">
        <v>0.21767500476453083</v>
      </c>
      <c r="AX123">
        <v>0.70768752109615363</v>
      </c>
      <c r="AY123">
        <v>0.20965948091609274</v>
      </c>
    </row>
    <row r="124" spans="5:51" x14ac:dyDescent="0.55000000000000004">
      <c r="E124">
        <f t="shared" si="78"/>
        <v>0</v>
      </c>
      <c r="F124">
        <v>113</v>
      </c>
      <c r="G124" s="5">
        <f t="shared" ca="1" si="86"/>
        <v>0</v>
      </c>
      <c r="H124">
        <f t="shared" ca="1" si="59"/>
        <v>0</v>
      </c>
      <c r="I124">
        <f t="shared" ca="1" si="60"/>
        <v>0.1963870014909912</v>
      </c>
      <c r="J124">
        <f t="shared" ca="1" si="61"/>
        <v>0</v>
      </c>
      <c r="K124">
        <f t="shared" ca="1" si="62"/>
        <v>0</v>
      </c>
      <c r="L124">
        <f t="shared" ca="1" si="63"/>
        <v>7.4448106708302583E-2</v>
      </c>
      <c r="M124">
        <f t="shared" ca="1" si="64"/>
        <v>0</v>
      </c>
      <c r="N124">
        <f t="shared" ca="1" si="65"/>
        <v>0</v>
      </c>
      <c r="O124">
        <f t="shared" ca="1" si="66"/>
        <v>1.1680243043117489E-2</v>
      </c>
      <c r="P124">
        <f t="shared" ca="1" si="67"/>
        <v>0</v>
      </c>
      <c r="Q124">
        <f t="shared" ca="1" si="68"/>
        <v>0</v>
      </c>
      <c r="R124">
        <f t="shared" ca="1" si="69"/>
        <v>1.6462072672072583E-2</v>
      </c>
      <c r="S124">
        <f t="shared" ca="1" si="70"/>
        <v>0</v>
      </c>
      <c r="T124">
        <f t="shared" ca="1" si="71"/>
        <v>0</v>
      </c>
      <c r="U124">
        <f t="shared" ca="1" si="72"/>
        <v>6.588097075461689E-4</v>
      </c>
      <c r="V124">
        <f t="shared" ca="1" si="73"/>
        <v>0</v>
      </c>
      <c r="W124">
        <f t="shared" ca="1" si="74"/>
        <v>0</v>
      </c>
      <c r="X124">
        <f t="shared" ca="1" si="75"/>
        <v>2.3830209250147337E-3</v>
      </c>
      <c r="Y124">
        <f t="shared" ca="1" si="76"/>
        <v>0</v>
      </c>
      <c r="Z124">
        <f t="shared" ca="1" si="77"/>
        <v>2.935505041787941E-4</v>
      </c>
      <c r="AA124">
        <f t="shared" ca="1" si="79"/>
        <v>688.03978919035194</v>
      </c>
      <c r="AB124">
        <f t="shared" ca="1" si="80"/>
        <v>0</v>
      </c>
      <c r="AC124">
        <f t="shared" ca="1" si="81"/>
        <v>0.30808094855782708</v>
      </c>
      <c r="AD124">
        <f t="shared" ca="1" si="82"/>
        <v>0.17437148864240415</v>
      </c>
      <c r="AE124">
        <f t="shared" si="58"/>
        <v>0</v>
      </c>
      <c r="AG124">
        <f t="shared" ca="1" si="83"/>
        <v>0</v>
      </c>
      <c r="AH124">
        <f t="shared" ca="1" si="84"/>
        <v>1.0225357982562855</v>
      </c>
      <c r="AI124">
        <f t="shared" si="85"/>
        <v>2</v>
      </c>
      <c r="AJ124">
        <v>-0.92026766651542857</v>
      </c>
      <c r="AK124">
        <v>-0.36909341361024417</v>
      </c>
      <c r="AL124">
        <v>-0.39526412365376018</v>
      </c>
      <c r="AM124">
        <v>1.583330231369473</v>
      </c>
      <c r="AN124">
        <v>1.0225357982562855</v>
      </c>
      <c r="AO124">
        <v>-0.35944822229794227</v>
      </c>
      <c r="AP124">
        <v>0.62189201344153844</v>
      </c>
      <c r="AQ124">
        <v>0.33701326174195856</v>
      </c>
      <c r="AR124">
        <v>-1.2162672646809369</v>
      </c>
      <c r="AS124">
        <v>1.5517116480623372</v>
      </c>
      <c r="AT124">
        <v>0.70131136453710496</v>
      </c>
      <c r="AV124">
        <v>0.73396462993692735</v>
      </c>
      <c r="AW124">
        <v>0.18114309333615888</v>
      </c>
      <c r="AX124">
        <v>0.76248369973421515</v>
      </c>
      <c r="AY124">
        <v>0.17437148864240415</v>
      </c>
    </row>
    <row r="125" spans="5:51" x14ac:dyDescent="0.55000000000000004">
      <c r="E125">
        <f t="shared" si="78"/>
        <v>0</v>
      </c>
      <c r="F125">
        <v>114</v>
      </c>
      <c r="G125" s="5">
        <f t="shared" ca="1" si="86"/>
        <v>1.7826097312954092</v>
      </c>
      <c r="H125">
        <f t="shared" ca="1" si="59"/>
        <v>0</v>
      </c>
      <c r="I125">
        <f t="shared" ca="1" si="60"/>
        <v>0</v>
      </c>
      <c r="J125">
        <f t="shared" ca="1" si="61"/>
        <v>0.1134316928124617</v>
      </c>
      <c r="K125">
        <f t="shared" ca="1" si="62"/>
        <v>0</v>
      </c>
      <c r="L125">
        <f t="shared" ca="1" si="63"/>
        <v>0</v>
      </c>
      <c r="M125">
        <f t="shared" ca="1" si="64"/>
        <v>5.0303869583543118E-2</v>
      </c>
      <c r="N125">
        <f t="shared" ca="1" si="65"/>
        <v>0</v>
      </c>
      <c r="O125">
        <f t="shared" ca="1" si="66"/>
        <v>0</v>
      </c>
      <c r="P125">
        <f t="shared" ca="1" si="67"/>
        <v>8.2578696376951703E-3</v>
      </c>
      <c r="Q125">
        <f t="shared" ca="1" si="68"/>
        <v>0</v>
      </c>
      <c r="R125">
        <f t="shared" ca="1" si="69"/>
        <v>0</v>
      </c>
      <c r="S125">
        <f t="shared" ca="1" si="70"/>
        <v>1.1846712807266778E-2</v>
      </c>
      <c r="T125">
        <f t="shared" ca="1" si="71"/>
        <v>0</v>
      </c>
      <c r="U125">
        <f t="shared" ca="1" si="72"/>
        <v>0</v>
      </c>
      <c r="V125">
        <f t="shared" ca="1" si="73"/>
        <v>4.7777505161506574E-4</v>
      </c>
      <c r="W125">
        <f t="shared" ca="1" si="74"/>
        <v>0</v>
      </c>
      <c r="X125">
        <f t="shared" ca="1" si="75"/>
        <v>0</v>
      </c>
      <c r="Y125">
        <f t="shared" ca="1" si="76"/>
        <v>1.7342667070001138E-3</v>
      </c>
      <c r="Z125">
        <f t="shared" ca="1" si="77"/>
        <v>2.1378071923714752E-4</v>
      </c>
      <c r="AA125">
        <f t="shared" ca="1" si="79"/>
        <v>660.87126875470437</v>
      </c>
      <c r="AB125">
        <f t="shared" ca="1" si="80"/>
        <v>0</v>
      </c>
      <c r="AC125">
        <f t="shared" ca="1" si="81"/>
        <v>7.8819101558578783E-2</v>
      </c>
      <c r="AD125">
        <f t="shared" ca="1" si="82"/>
        <v>0.27717861605680338</v>
      </c>
      <c r="AE125">
        <f t="shared" si="58"/>
        <v>0</v>
      </c>
      <c r="AG125">
        <f t="shared" ca="1" si="83"/>
        <v>1.9893991392278947</v>
      </c>
      <c r="AH125">
        <f t="shared" ca="1" si="84"/>
        <v>0.85979081632103771</v>
      </c>
      <c r="AI125">
        <f t="shared" si="85"/>
        <v>0</v>
      </c>
      <c r="AJ125">
        <v>-2.5431290850974619</v>
      </c>
      <c r="AK125">
        <v>0.20588799998222385</v>
      </c>
      <c r="AL125">
        <v>-0.77815798249503132</v>
      </c>
      <c r="AM125">
        <v>0.40039822124526836</v>
      </c>
      <c r="AN125">
        <v>0.85979081632103771</v>
      </c>
      <c r="AO125">
        <v>1.7751744962879457</v>
      </c>
      <c r="AP125">
        <v>-0.82263113654335029</v>
      </c>
      <c r="AQ125">
        <v>-0.70601572588202544</v>
      </c>
      <c r="AR125">
        <v>0.30199316825019196</v>
      </c>
      <c r="AS125">
        <v>-0.82649876276263967</v>
      </c>
      <c r="AT125">
        <v>-0.59683884501282591</v>
      </c>
      <c r="AV125">
        <v>0.73047687792146898</v>
      </c>
      <c r="AW125">
        <v>0.28950818380944771</v>
      </c>
      <c r="AX125">
        <v>0.75862292573064871</v>
      </c>
      <c r="AY125">
        <v>0.27717861605680338</v>
      </c>
    </row>
    <row r="126" spans="5:51" x14ac:dyDescent="0.55000000000000004">
      <c r="E126">
        <f t="shared" si="78"/>
        <v>0</v>
      </c>
      <c r="F126">
        <v>115</v>
      </c>
      <c r="G126" s="5">
        <f t="shared" ca="1" si="86"/>
        <v>0</v>
      </c>
      <c r="H126">
        <f t="shared" ca="1" si="59"/>
        <v>0.55361491999713586</v>
      </c>
      <c r="I126">
        <f t="shared" ca="1" si="60"/>
        <v>0</v>
      </c>
      <c r="J126">
        <f t="shared" ca="1" si="61"/>
        <v>0</v>
      </c>
      <c r="K126">
        <f t="shared" ca="1" si="62"/>
        <v>7.0962715542299423E-2</v>
      </c>
      <c r="L126">
        <f t="shared" ca="1" si="63"/>
        <v>0</v>
      </c>
      <c r="M126">
        <f t="shared" ca="1" si="64"/>
        <v>0</v>
      </c>
      <c r="N126">
        <f t="shared" ca="1" si="65"/>
        <v>3.4692251786365549E-2</v>
      </c>
      <c r="O126">
        <f t="shared" ca="1" si="66"/>
        <v>0</v>
      </c>
      <c r="P126">
        <f t="shared" ca="1" si="67"/>
        <v>0</v>
      </c>
      <c r="Q126">
        <f t="shared" ca="1" si="68"/>
        <v>5.8832485721226971E-3</v>
      </c>
      <c r="R126">
        <f t="shared" ca="1" si="69"/>
        <v>0</v>
      </c>
      <c r="S126">
        <f t="shared" ca="1" si="70"/>
        <v>0</v>
      </c>
      <c r="T126">
        <f t="shared" ca="1" si="71"/>
        <v>8.5533554300298072E-3</v>
      </c>
      <c r="U126">
        <f t="shared" ca="1" si="72"/>
        <v>0</v>
      </c>
      <c r="V126">
        <f t="shared" ca="1" si="73"/>
        <v>0</v>
      </c>
      <c r="W126">
        <f t="shared" ca="1" si="74"/>
        <v>3.4700079501699649E-4</v>
      </c>
      <c r="X126">
        <f t="shared" ca="1" si="75"/>
        <v>0</v>
      </c>
      <c r="Y126">
        <f t="shared" ca="1" si="76"/>
        <v>0</v>
      </c>
      <c r="Z126">
        <f t="shared" ca="1" si="77"/>
        <v>1.4186825570411002E-3</v>
      </c>
      <c r="AA126">
        <f t="shared" ca="1" si="79"/>
        <v>637.53037726692617</v>
      </c>
      <c r="AB126">
        <f t="shared" ca="1" si="80"/>
        <v>0</v>
      </c>
      <c r="AC126">
        <f t="shared" ca="1" si="81"/>
        <v>0.16509916125830171</v>
      </c>
      <c r="AD126">
        <f t="shared" ca="1" si="82"/>
        <v>0.20952068588750242</v>
      </c>
      <c r="AE126">
        <f t="shared" si="58"/>
        <v>0</v>
      </c>
      <c r="AG126">
        <f t="shared" ca="1" si="83"/>
        <v>0</v>
      </c>
      <c r="AH126">
        <f t="shared" ca="1" si="84"/>
        <v>-1.6939520719461143</v>
      </c>
      <c r="AI126">
        <f t="shared" si="85"/>
        <v>1</v>
      </c>
      <c r="AJ126">
        <v>0.28147724151494913</v>
      </c>
      <c r="AK126">
        <v>-1.2617533684533555</v>
      </c>
      <c r="AL126">
        <v>-0.20167021830275189</v>
      </c>
      <c r="AM126">
        <v>0.80929112300509587</v>
      </c>
      <c r="AN126">
        <v>-1.6939520719461143</v>
      </c>
      <c r="AO126">
        <v>0.52335622058308218</v>
      </c>
      <c r="AP126">
        <v>-0.16991407392197289</v>
      </c>
      <c r="AQ126">
        <v>0.83666009231819771</v>
      </c>
      <c r="AR126">
        <v>0.1116518433263991</v>
      </c>
      <c r="AS126">
        <v>0.40969780457089655</v>
      </c>
      <c r="AT126">
        <v>-1.2459713616408408</v>
      </c>
      <c r="AV126">
        <v>0.60624111932047753</v>
      </c>
      <c r="AW126">
        <v>0.21887163023718287</v>
      </c>
      <c r="AX126">
        <v>0.62950511104781381</v>
      </c>
      <c r="AY126">
        <v>0.20952068588750242</v>
      </c>
    </row>
    <row r="127" spans="5:51" x14ac:dyDescent="0.55000000000000004">
      <c r="E127">
        <f t="shared" si="78"/>
        <v>0</v>
      </c>
      <c r="F127">
        <v>116</v>
      </c>
      <c r="G127" s="5">
        <f t="shared" ca="1" si="86"/>
        <v>0</v>
      </c>
      <c r="H127">
        <f t="shared" ca="1" si="59"/>
        <v>0</v>
      </c>
      <c r="I127">
        <f t="shared" ca="1" si="60"/>
        <v>0.27259048161674143</v>
      </c>
      <c r="J127">
        <f t="shared" ca="1" si="61"/>
        <v>0</v>
      </c>
      <c r="K127">
        <f t="shared" ca="1" si="62"/>
        <v>0</v>
      </c>
      <c r="L127">
        <f t="shared" ca="1" si="63"/>
        <v>4.652593488732109E-2</v>
      </c>
      <c r="M127">
        <f t="shared" ca="1" si="64"/>
        <v>0</v>
      </c>
      <c r="N127">
        <f t="shared" ca="1" si="65"/>
        <v>0</v>
      </c>
      <c r="O127">
        <f t="shared" ca="1" si="66"/>
        <v>2.4272974893479796E-2</v>
      </c>
      <c r="P127">
        <f t="shared" ca="1" si="67"/>
        <v>0</v>
      </c>
      <c r="Q127">
        <f t="shared" ca="1" si="68"/>
        <v>0</v>
      </c>
      <c r="R127">
        <f t="shared" ca="1" si="69"/>
        <v>4.2155521356447741E-3</v>
      </c>
      <c r="S127">
        <f t="shared" ca="1" si="70"/>
        <v>0</v>
      </c>
      <c r="T127">
        <f t="shared" ca="1" si="71"/>
        <v>0</v>
      </c>
      <c r="U127">
        <f t="shared" ca="1" si="72"/>
        <v>6.1910489142690426E-3</v>
      </c>
      <c r="V127">
        <f t="shared" ca="1" si="73"/>
        <v>0</v>
      </c>
      <c r="W127">
        <f t="shared" ca="1" si="74"/>
        <v>0</v>
      </c>
      <c r="X127">
        <f t="shared" ca="1" si="75"/>
        <v>2.5230987469672893E-4</v>
      </c>
      <c r="Y127">
        <f t="shared" ca="1" si="76"/>
        <v>0</v>
      </c>
      <c r="Z127">
        <f t="shared" ca="1" si="77"/>
        <v>1.0331679663160027E-3</v>
      </c>
      <c r="AA127">
        <f t="shared" ca="1" si="79"/>
        <v>632.21157936745612</v>
      </c>
      <c r="AB127">
        <f t="shared" ca="1" si="80"/>
        <v>0</v>
      </c>
      <c r="AC127">
        <f t="shared" ca="1" si="81"/>
        <v>0.26358969047841418</v>
      </c>
      <c r="AD127">
        <f t="shared" ca="1" si="82"/>
        <v>0.1817758938443173</v>
      </c>
      <c r="AE127">
        <f t="shared" si="58"/>
        <v>0</v>
      </c>
      <c r="AG127">
        <f t="shared" ca="1" si="83"/>
        <v>0</v>
      </c>
      <c r="AH127">
        <f t="shared" ca="1" si="84"/>
        <v>0.92483332991832867</v>
      </c>
      <c r="AI127">
        <f t="shared" si="85"/>
        <v>2</v>
      </c>
      <c r="AJ127">
        <v>-0.44430862544686534</v>
      </c>
      <c r="AK127">
        <v>-0.38618168218818028</v>
      </c>
      <c r="AL127">
        <v>-3.0718183552380651E-2</v>
      </c>
      <c r="AM127">
        <v>-1.3024737199884839</v>
      </c>
      <c r="AN127">
        <v>0.92483332991832867</v>
      </c>
      <c r="AO127">
        <v>0.32231355362455361</v>
      </c>
      <c r="AP127">
        <v>1.0525423022045288</v>
      </c>
      <c r="AQ127">
        <v>2.9007060220465064</v>
      </c>
      <c r="AR127">
        <v>-0.37220729609543923</v>
      </c>
      <c r="AS127">
        <v>0.27273358682577964</v>
      </c>
      <c r="AT127">
        <v>-0.51766164688160643</v>
      </c>
      <c r="AV127">
        <v>0.67284204508226175</v>
      </c>
      <c r="AW127">
        <v>0.19005033789798909</v>
      </c>
      <c r="AX127">
        <v>0.69809510227466431</v>
      </c>
      <c r="AY127">
        <v>0.1817758938443173</v>
      </c>
    </row>
    <row r="128" spans="5:51" x14ac:dyDescent="0.55000000000000004">
      <c r="E128">
        <f t="shared" si="78"/>
        <v>0</v>
      </c>
      <c r="F128">
        <v>117</v>
      </c>
      <c r="G128" s="5">
        <f t="shared" ca="1" si="86"/>
        <v>0.81088635770855144</v>
      </c>
      <c r="H128">
        <f t="shared" ca="1" si="59"/>
        <v>0</v>
      </c>
      <c r="I128">
        <f t="shared" ca="1" si="60"/>
        <v>0</v>
      </c>
      <c r="J128">
        <f t="shared" ca="1" si="61"/>
        <v>0.15744626446557158</v>
      </c>
      <c r="K128">
        <f t="shared" ca="1" si="62"/>
        <v>0</v>
      </c>
      <c r="L128">
        <f t="shared" ca="1" si="63"/>
        <v>0</v>
      </c>
      <c r="M128">
        <f t="shared" ca="1" si="64"/>
        <v>3.1437126668571271E-2</v>
      </c>
      <c r="N128">
        <f t="shared" ca="1" si="65"/>
        <v>0</v>
      </c>
      <c r="O128">
        <f t="shared" ca="1" si="66"/>
        <v>0</v>
      </c>
      <c r="P128">
        <f t="shared" ca="1" si="67"/>
        <v>1.7160864003383371E-2</v>
      </c>
      <c r="Q128">
        <f t="shared" ca="1" si="68"/>
        <v>0</v>
      </c>
      <c r="R128">
        <f t="shared" ca="1" si="69"/>
        <v>0</v>
      </c>
      <c r="S128">
        <f t="shared" ca="1" si="70"/>
        <v>3.0336663231821485E-3</v>
      </c>
      <c r="T128">
        <f t="shared" ca="1" si="71"/>
        <v>0</v>
      </c>
      <c r="U128">
        <f t="shared" ca="1" si="72"/>
        <v>0</v>
      </c>
      <c r="V128">
        <f t="shared" ca="1" si="73"/>
        <v>4.4898074219086991E-3</v>
      </c>
      <c r="W128">
        <f t="shared" ca="1" si="74"/>
        <v>0</v>
      </c>
      <c r="X128">
        <f t="shared" ca="1" si="75"/>
        <v>0</v>
      </c>
      <c r="Y128">
        <f t="shared" ca="1" si="76"/>
        <v>1.8362097073537111E-4</v>
      </c>
      <c r="Z128">
        <f t="shared" ca="1" si="77"/>
        <v>7.5241359761824477E-4</v>
      </c>
      <c r="AA128">
        <f t="shared" ca="1" si="79"/>
        <v>637.4139339235943</v>
      </c>
      <c r="AB128">
        <f t="shared" ca="1" si="80"/>
        <v>0</v>
      </c>
      <c r="AC128">
        <f t="shared" ca="1" si="81"/>
        <v>0.13240711739406399</v>
      </c>
      <c r="AD128">
        <f t="shared" ca="1" si="82"/>
        <v>0.21562626099327578</v>
      </c>
      <c r="AE128">
        <f t="shared" si="58"/>
        <v>0</v>
      </c>
      <c r="AG128">
        <f t="shared" ca="1" si="83"/>
        <v>0.92519319663184207</v>
      </c>
      <c r="AH128">
        <f t="shared" ca="1" si="84"/>
        <v>-9.7190877568209544E-2</v>
      </c>
      <c r="AI128">
        <f t="shared" si="85"/>
        <v>0</v>
      </c>
      <c r="AJ128">
        <v>0.53470671446120832</v>
      </c>
      <c r="AK128">
        <v>-1.3078511074127164</v>
      </c>
      <c r="AL128">
        <v>1.1518159226397984</v>
      </c>
      <c r="AM128">
        <v>-0.91188894657534547</v>
      </c>
      <c r="AN128">
        <v>-9.7190877568209544E-2</v>
      </c>
      <c r="AO128">
        <v>-1.1204542715859134</v>
      </c>
      <c r="AP128">
        <v>0.76887317845830694</v>
      </c>
      <c r="AQ128">
        <v>0.80663994594942778</v>
      </c>
      <c r="AR128">
        <v>0.28538011065393221</v>
      </c>
      <c r="AS128">
        <v>1.4366332834470086</v>
      </c>
      <c r="AT128">
        <v>-1.2005489224975463</v>
      </c>
      <c r="AV128">
        <v>0.60644854608969012</v>
      </c>
      <c r="AW128">
        <v>0.22639411079238178</v>
      </c>
      <c r="AX128">
        <v>0.62897053223329125</v>
      </c>
      <c r="AY128">
        <v>0.21562626099327578</v>
      </c>
    </row>
    <row r="129" spans="5:51" x14ac:dyDescent="0.55000000000000004">
      <c r="E129">
        <f t="shared" si="78"/>
        <v>0</v>
      </c>
      <c r="F129">
        <v>118</v>
      </c>
      <c r="G129" s="5">
        <f t="shared" ca="1" si="86"/>
        <v>0</v>
      </c>
      <c r="H129">
        <f t="shared" ca="1" si="59"/>
        <v>0.25183234342794858</v>
      </c>
      <c r="I129">
        <f t="shared" ca="1" si="60"/>
        <v>0</v>
      </c>
      <c r="J129">
        <f t="shared" ca="1" si="61"/>
        <v>0</v>
      </c>
      <c r="K129">
        <f t="shared" ca="1" si="62"/>
        <v>9.8498172789682176E-2</v>
      </c>
      <c r="L129">
        <f t="shared" ca="1" si="63"/>
        <v>0</v>
      </c>
      <c r="M129">
        <f t="shared" ca="1" si="64"/>
        <v>0</v>
      </c>
      <c r="N129">
        <f t="shared" ca="1" si="65"/>
        <v>2.168073197658613E-2</v>
      </c>
      <c r="O129">
        <f t="shared" ca="1" si="66"/>
        <v>0</v>
      </c>
      <c r="P129">
        <f t="shared" ca="1" si="67"/>
        <v>0</v>
      </c>
      <c r="Q129">
        <f t="shared" ca="1" si="68"/>
        <v>1.2226110737257425E-2</v>
      </c>
      <c r="R129">
        <f t="shared" ca="1" si="69"/>
        <v>0</v>
      </c>
      <c r="S129">
        <f t="shared" ca="1" si="70"/>
        <v>0</v>
      </c>
      <c r="T129">
        <f t="shared" ca="1" si="71"/>
        <v>2.1903144560381392E-3</v>
      </c>
      <c r="U129">
        <f t="shared" ca="1" si="72"/>
        <v>0</v>
      </c>
      <c r="V129">
        <f t="shared" ca="1" si="73"/>
        <v>0</v>
      </c>
      <c r="W129">
        <f t="shared" ca="1" si="74"/>
        <v>3.2608792351316706E-3</v>
      </c>
      <c r="X129">
        <f t="shared" ca="1" si="75"/>
        <v>0</v>
      </c>
      <c r="Y129">
        <f t="shared" ca="1" si="76"/>
        <v>0</v>
      </c>
      <c r="Z129">
        <f t="shared" ca="1" si="77"/>
        <v>6.8167535195779935E-4</v>
      </c>
      <c r="AA129">
        <f t="shared" ca="1" si="79"/>
        <v>617.22073701082581</v>
      </c>
      <c r="AB129">
        <f t="shared" ca="1" si="80"/>
        <v>0</v>
      </c>
      <c r="AC129">
        <f t="shared" ca="1" si="81"/>
        <v>0.23739413028720999</v>
      </c>
      <c r="AD129">
        <f t="shared" ca="1" si="82"/>
        <v>0.16626492282263144</v>
      </c>
      <c r="AE129">
        <f t="shared" si="58"/>
        <v>0</v>
      </c>
      <c r="AG129">
        <f t="shared" ca="1" si="83"/>
        <v>0</v>
      </c>
      <c r="AH129">
        <f t="shared" ca="1" si="84"/>
        <v>1.2827194950659759</v>
      </c>
      <c r="AI129">
        <f t="shared" si="85"/>
        <v>1</v>
      </c>
      <c r="AJ129">
        <v>-1.2321265785431024</v>
      </c>
      <c r="AK129">
        <v>-0.61540731621789746</v>
      </c>
      <c r="AL129">
        <v>0.87685407379467506</v>
      </c>
      <c r="AM129">
        <v>-1.0751750778581481</v>
      </c>
      <c r="AN129">
        <v>1.2827194950659759</v>
      </c>
      <c r="AO129">
        <v>-1.9653089111670852</v>
      </c>
      <c r="AP129">
        <v>1.7681941244518384</v>
      </c>
      <c r="AQ129">
        <v>-0.93556309366249479</v>
      </c>
      <c r="AR129">
        <v>-1.2795908332918771</v>
      </c>
      <c r="AS129">
        <v>-0.7768130672047846</v>
      </c>
      <c r="AT129">
        <v>1.3080307326163165</v>
      </c>
      <c r="AV129">
        <v>0.71224672485573004</v>
      </c>
      <c r="AW129">
        <v>0.17458670815171398</v>
      </c>
      <c r="AX129">
        <v>0.73773057646218565</v>
      </c>
      <c r="AY129">
        <v>0.16626492282263144</v>
      </c>
    </row>
    <row r="130" spans="5:51" x14ac:dyDescent="0.55000000000000004">
      <c r="E130">
        <f t="shared" si="78"/>
        <v>0</v>
      </c>
      <c r="F130">
        <v>119</v>
      </c>
      <c r="G130" s="5">
        <f t="shared" ca="1" si="86"/>
        <v>0</v>
      </c>
      <c r="H130">
        <f t="shared" ca="1" si="59"/>
        <v>0</v>
      </c>
      <c r="I130">
        <f t="shared" ca="1" si="60"/>
        <v>0.12399792220565928</v>
      </c>
      <c r="J130">
        <f t="shared" ca="1" si="61"/>
        <v>0</v>
      </c>
      <c r="K130">
        <f t="shared" ca="1" si="62"/>
        <v>0</v>
      </c>
      <c r="L130">
        <f t="shared" ca="1" si="63"/>
        <v>6.4579258822207691E-2</v>
      </c>
      <c r="M130">
        <f t="shared" ca="1" si="64"/>
        <v>0</v>
      </c>
      <c r="N130">
        <f t="shared" ca="1" si="65"/>
        <v>0</v>
      </c>
      <c r="O130">
        <f t="shared" ca="1" si="66"/>
        <v>1.5169262179365487E-2</v>
      </c>
      <c r="P130">
        <f t="shared" ca="1" si="67"/>
        <v>0</v>
      </c>
      <c r="Q130">
        <f t="shared" ca="1" si="68"/>
        <v>0</v>
      </c>
      <c r="R130">
        <f t="shared" ca="1" si="69"/>
        <v>8.7604333893509627E-3</v>
      </c>
      <c r="S130">
        <f t="shared" ca="1" si="70"/>
        <v>0</v>
      </c>
      <c r="T130">
        <f t="shared" ca="1" si="71"/>
        <v>0</v>
      </c>
      <c r="U130">
        <f t="shared" ca="1" si="72"/>
        <v>1.5853829582895579E-3</v>
      </c>
      <c r="V130">
        <f t="shared" ca="1" si="73"/>
        <v>0</v>
      </c>
      <c r="W130">
        <f t="shared" ca="1" si="74"/>
        <v>0</v>
      </c>
      <c r="X130">
        <f t="shared" ca="1" si="75"/>
        <v>2.3710378853078356E-3</v>
      </c>
      <c r="Y130">
        <f t="shared" ca="1" si="76"/>
        <v>0</v>
      </c>
      <c r="Z130">
        <f t="shared" ca="1" si="77"/>
        <v>4.9643603043861306E-4</v>
      </c>
      <c r="AA130">
        <f t="shared" ca="1" si="79"/>
        <v>574.44814645803808</v>
      </c>
      <c r="AB130">
        <f t="shared" ca="1" si="80"/>
        <v>0</v>
      </c>
      <c r="AC130">
        <f t="shared" ca="1" si="81"/>
        <v>0.34077034032628822</v>
      </c>
      <c r="AD130">
        <f t="shared" ca="1" si="82"/>
        <v>0.13481366431845562</v>
      </c>
      <c r="AE130">
        <f t="shared" si="58"/>
        <v>0</v>
      </c>
      <c r="AG130">
        <f t="shared" ca="1" si="83"/>
        <v>0</v>
      </c>
      <c r="AH130">
        <f t="shared" ca="1" si="84"/>
        <v>-2.5335248210467398</v>
      </c>
      <c r="AI130">
        <f t="shared" si="85"/>
        <v>2</v>
      </c>
      <c r="AJ130">
        <v>-0.11072756933572236</v>
      </c>
      <c r="AK130">
        <v>-1.6831336324685253</v>
      </c>
      <c r="AL130">
        <v>0.14528268366120756</v>
      </c>
      <c r="AM130">
        <v>-1.2278883332328405</v>
      </c>
      <c r="AN130">
        <v>-2.5335248210467398</v>
      </c>
      <c r="AO130">
        <v>0.60159891290822998</v>
      </c>
      <c r="AP130">
        <v>0.37893869375693612</v>
      </c>
      <c r="AQ130">
        <v>-0.80780637290445156</v>
      </c>
      <c r="AR130">
        <v>-0.47209368858602829</v>
      </c>
      <c r="AS130">
        <v>0.80198788054985926</v>
      </c>
      <c r="AT130">
        <v>1.5914201867417432</v>
      </c>
      <c r="AV130">
        <v>0.57660863250605954</v>
      </c>
      <c r="AW130">
        <v>0.14169053863873277</v>
      </c>
      <c r="AX130">
        <v>0.59713936497587849</v>
      </c>
      <c r="AY130">
        <v>0.13481366431845562</v>
      </c>
    </row>
    <row r="131" spans="5:51" x14ac:dyDescent="0.55000000000000004">
      <c r="E131">
        <f t="shared" si="78"/>
        <v>0</v>
      </c>
      <c r="F131">
        <v>120</v>
      </c>
      <c r="G131" s="5">
        <f t="shared" ca="1" si="86"/>
        <v>1.2353272433351616</v>
      </c>
      <c r="H131">
        <f t="shared" ca="1" si="59"/>
        <v>0</v>
      </c>
      <c r="I131">
        <f t="shared" ca="1" si="60"/>
        <v>0</v>
      </c>
      <c r="J131">
        <f t="shared" ca="1" si="61"/>
        <v>7.1620291130424327E-2</v>
      </c>
      <c r="K131">
        <f t="shared" ca="1" si="62"/>
        <v>0</v>
      </c>
      <c r="L131">
        <f t="shared" ca="1" si="63"/>
        <v>0</v>
      </c>
      <c r="M131">
        <f t="shared" ca="1" si="64"/>
        <v>4.3635583995743493E-2</v>
      </c>
      <c r="N131">
        <f t="shared" ca="1" si="65"/>
        <v>0</v>
      </c>
      <c r="O131">
        <f t="shared" ca="1" si="66"/>
        <v>0</v>
      </c>
      <c r="P131">
        <f t="shared" ca="1" si="67"/>
        <v>1.072458758904268E-2</v>
      </c>
      <c r="Q131">
        <f t="shared" ca="1" si="68"/>
        <v>0</v>
      </c>
      <c r="R131">
        <f t="shared" ca="1" si="69"/>
        <v>0</v>
      </c>
      <c r="S131">
        <f t="shared" ca="1" si="70"/>
        <v>6.3043299891935968E-3</v>
      </c>
      <c r="T131">
        <f t="shared" ca="1" si="71"/>
        <v>0</v>
      </c>
      <c r="U131">
        <f t="shared" ca="1" si="72"/>
        <v>0</v>
      </c>
      <c r="V131">
        <f t="shared" ca="1" si="73"/>
        <v>1.1497347656695802E-3</v>
      </c>
      <c r="W131">
        <f t="shared" ca="1" si="74"/>
        <v>0</v>
      </c>
      <c r="X131">
        <f t="shared" ca="1" si="75"/>
        <v>0</v>
      </c>
      <c r="Y131">
        <f t="shared" ca="1" si="76"/>
        <v>1.7255459330471092E-3</v>
      </c>
      <c r="Z131">
        <f t="shared" ca="1" si="77"/>
        <v>3.6153387622104384E-4</v>
      </c>
      <c r="AA131">
        <f t="shared" ca="1" si="79"/>
        <v>531.68267464918119</v>
      </c>
      <c r="AB131">
        <f t="shared" ca="1" si="80"/>
        <v>0</v>
      </c>
      <c r="AC131">
        <f t="shared" ca="1" si="81"/>
        <v>8.7348253690605393E-2</v>
      </c>
      <c r="AD131">
        <f t="shared" ca="1" si="82"/>
        <v>0.20089607872405935</v>
      </c>
      <c r="AE131">
        <f t="shared" si="58"/>
        <v>0</v>
      </c>
      <c r="AG131">
        <f t="shared" ca="1" si="83"/>
        <v>1.4476789160320216</v>
      </c>
      <c r="AH131">
        <f t="shared" ca="1" si="84"/>
        <v>0.46245190787885804</v>
      </c>
      <c r="AI131">
        <f t="shared" si="85"/>
        <v>0</v>
      </c>
      <c r="AJ131">
        <v>0.70150804276636336</v>
      </c>
      <c r="AK131">
        <v>-0.22985886971582659</v>
      </c>
      <c r="AL131">
        <v>0.95011955636437051</v>
      </c>
      <c r="AM131">
        <v>0.83937720773974434</v>
      </c>
      <c r="AN131">
        <v>0.46245190787885804</v>
      </c>
      <c r="AO131">
        <v>0.61883156377007253</v>
      </c>
      <c r="AP131">
        <v>0.91490619524847716</v>
      </c>
      <c r="AQ131">
        <v>-0.39005840335448738</v>
      </c>
      <c r="AR131">
        <v>-0.62672597778146155</v>
      </c>
      <c r="AS131">
        <v>1.1344650374667253</v>
      </c>
      <c r="AT131">
        <v>1.2019654604955576</v>
      </c>
      <c r="AV131">
        <v>0.60217387690825164</v>
      </c>
      <c r="AW131">
        <v>0.21312699583842803</v>
      </c>
      <c r="AX131">
        <v>0.62292276117304168</v>
      </c>
      <c r="AY131">
        <v>0.20089607872405935</v>
      </c>
    </row>
    <row r="132" spans="5:51" x14ac:dyDescent="0.55000000000000004">
      <c r="E132">
        <f t="shared" si="78"/>
        <v>0</v>
      </c>
      <c r="F132">
        <v>121</v>
      </c>
      <c r="G132" s="5">
        <f t="shared" ca="1" si="86"/>
        <v>0</v>
      </c>
      <c r="H132">
        <f t="shared" ca="1" si="59"/>
        <v>0.38364852439815644</v>
      </c>
      <c r="I132">
        <f t="shared" ca="1" si="60"/>
        <v>0</v>
      </c>
      <c r="J132">
        <f t="shared" ca="1" si="61"/>
        <v>0</v>
      </c>
      <c r="K132">
        <f t="shared" ca="1" si="62"/>
        <v>4.4805558486619171E-2</v>
      </c>
      <c r="L132">
        <f t="shared" ca="1" si="63"/>
        <v>0</v>
      </c>
      <c r="M132">
        <f t="shared" ca="1" si="64"/>
        <v>0</v>
      </c>
      <c r="N132">
        <f t="shared" ca="1" si="65"/>
        <v>3.0093443692464576E-2</v>
      </c>
      <c r="O132">
        <f t="shared" ca="1" si="66"/>
        <v>0</v>
      </c>
      <c r="P132">
        <f t="shared" ca="1" si="67"/>
        <v>0</v>
      </c>
      <c r="Q132">
        <f t="shared" ca="1" si="68"/>
        <v>7.6406406722412876E-3</v>
      </c>
      <c r="R132">
        <f t="shared" ca="1" si="69"/>
        <v>0</v>
      </c>
      <c r="S132">
        <f t="shared" ca="1" si="70"/>
        <v>0</v>
      </c>
      <c r="T132">
        <f t="shared" ca="1" si="71"/>
        <v>4.5517415694159742E-3</v>
      </c>
      <c r="U132">
        <f t="shared" ca="1" si="72"/>
        <v>0</v>
      </c>
      <c r="V132">
        <f t="shared" ca="1" si="73"/>
        <v>0</v>
      </c>
      <c r="W132">
        <f t="shared" ca="1" si="74"/>
        <v>8.3503497388025618E-4</v>
      </c>
      <c r="X132">
        <f t="shared" ca="1" si="75"/>
        <v>0</v>
      </c>
      <c r="Y132">
        <f t="shared" ca="1" si="76"/>
        <v>0</v>
      </c>
      <c r="Z132">
        <f t="shared" ca="1" si="77"/>
        <v>1.5199341046231662E-3</v>
      </c>
      <c r="AA132">
        <f t="shared" ca="1" si="79"/>
        <v>495.13762896779957</v>
      </c>
      <c r="AB132">
        <f t="shared" ca="1" si="80"/>
        <v>0</v>
      </c>
      <c r="AC132">
        <f t="shared" ca="1" si="81"/>
        <v>0.17668418660845339</v>
      </c>
      <c r="AD132">
        <f t="shared" ca="1" si="82"/>
        <v>0.15092497393752205</v>
      </c>
      <c r="AE132">
        <f t="shared" si="58"/>
        <v>0</v>
      </c>
      <c r="AG132">
        <f t="shared" ca="1" si="83"/>
        <v>0</v>
      </c>
      <c r="AH132">
        <f t="shared" ca="1" si="84"/>
        <v>0.32448951969854534</v>
      </c>
      <c r="AI132">
        <f t="shared" si="85"/>
        <v>1</v>
      </c>
      <c r="AJ132">
        <v>-0.76466449172585271</v>
      </c>
      <c r="AK132">
        <v>-1.1262045518378727</v>
      </c>
      <c r="AL132">
        <v>0.49851450967253186</v>
      </c>
      <c r="AM132">
        <v>-0.96451458375668153</v>
      </c>
      <c r="AN132">
        <v>0.32448951969854534</v>
      </c>
      <c r="AO132">
        <v>2.0527022570604458</v>
      </c>
      <c r="AP132">
        <v>-1.9497110770316795</v>
      </c>
      <c r="AQ132">
        <v>-0.93036305770510808</v>
      </c>
      <c r="AR132">
        <v>0.16301100913551636</v>
      </c>
      <c r="AS132">
        <v>-0.61051537159073632</v>
      </c>
      <c r="AT132">
        <v>1.0828443919308484</v>
      </c>
      <c r="AV132">
        <v>0.5859144446466571</v>
      </c>
      <c r="AW132">
        <v>0.16014108734148541</v>
      </c>
      <c r="AX132">
        <v>0.60562172425303462</v>
      </c>
      <c r="AY132">
        <v>0.15092497393752205</v>
      </c>
    </row>
    <row r="133" spans="5:51" x14ac:dyDescent="0.55000000000000004">
      <c r="E133">
        <f t="shared" si="78"/>
        <v>0</v>
      </c>
      <c r="F133">
        <v>122</v>
      </c>
      <c r="G133" s="5">
        <f t="shared" ca="1" si="86"/>
        <v>0</v>
      </c>
      <c r="H133">
        <f t="shared" ca="1" si="59"/>
        <v>0</v>
      </c>
      <c r="I133">
        <f t="shared" ca="1" si="60"/>
        <v>0.18890194656926276</v>
      </c>
      <c r="J133">
        <f t="shared" ca="1" si="61"/>
        <v>0</v>
      </c>
      <c r="K133">
        <f t="shared" ca="1" si="62"/>
        <v>0</v>
      </c>
      <c r="L133">
        <f t="shared" ca="1" si="63"/>
        <v>2.9376278526093053E-2</v>
      </c>
      <c r="M133">
        <f t="shared" ca="1" si="64"/>
        <v>0</v>
      </c>
      <c r="N133">
        <f t="shared" ca="1" si="65"/>
        <v>0</v>
      </c>
      <c r="O133">
        <f t="shared" ca="1" si="66"/>
        <v>2.1055347104698998E-2</v>
      </c>
      <c r="P133">
        <f t="shared" ca="1" si="67"/>
        <v>0</v>
      </c>
      <c r="Q133">
        <f t="shared" ca="1" si="68"/>
        <v>0</v>
      </c>
      <c r="R133">
        <f t="shared" ca="1" si="69"/>
        <v>5.4747846718874527E-3</v>
      </c>
      <c r="S133">
        <f t="shared" ca="1" si="70"/>
        <v>0</v>
      </c>
      <c r="T133">
        <f t="shared" ca="1" si="71"/>
        <v>0</v>
      </c>
      <c r="U133">
        <f t="shared" ca="1" si="72"/>
        <v>3.2946198637354924E-3</v>
      </c>
      <c r="V133">
        <f t="shared" ca="1" si="73"/>
        <v>0</v>
      </c>
      <c r="W133">
        <f t="shared" ca="1" si="74"/>
        <v>0</v>
      </c>
      <c r="X133">
        <f t="shared" ca="1" si="75"/>
        <v>6.0716739746026818E-4</v>
      </c>
      <c r="Y133">
        <f t="shared" ca="1" si="76"/>
        <v>0</v>
      </c>
      <c r="Z133">
        <f t="shared" ca="1" si="77"/>
        <v>1.1069052904147021E-3</v>
      </c>
      <c r="AA133">
        <f t="shared" ca="1" si="79"/>
        <v>476.53571543855264</v>
      </c>
      <c r="AB133">
        <f t="shared" ca="1" si="80"/>
        <v>0</v>
      </c>
      <c r="AC133">
        <f t="shared" ca="1" si="81"/>
        <v>0.27577737902861615</v>
      </c>
      <c r="AD133">
        <f t="shared" ca="1" si="82"/>
        <v>0.12991799343701518</v>
      </c>
      <c r="AE133">
        <f t="shared" si="58"/>
        <v>0</v>
      </c>
      <c r="AG133">
        <f t="shared" ca="1" si="83"/>
        <v>0</v>
      </c>
      <c r="AH133">
        <f t="shared" ca="1" si="84"/>
        <v>1.5360910765593871</v>
      </c>
      <c r="AI133">
        <f t="shared" si="85"/>
        <v>2</v>
      </c>
      <c r="AJ133">
        <v>-2.2929452825337648</v>
      </c>
      <c r="AK133">
        <v>-9.3712060333928093E-3</v>
      </c>
      <c r="AL133">
        <v>-0.56056933317449875</v>
      </c>
      <c r="AM133">
        <v>0.19589606381487101</v>
      </c>
      <c r="AN133">
        <v>1.5360910765593871</v>
      </c>
      <c r="AO133">
        <v>-3.8417056202888489</v>
      </c>
      <c r="AP133">
        <v>-0.29279817681526765</v>
      </c>
      <c r="AQ133">
        <v>-2.1348023437894881</v>
      </c>
      <c r="AR133">
        <v>0.70493570092367008</v>
      </c>
      <c r="AS133">
        <v>-1.1276483746769372</v>
      </c>
      <c r="AT133">
        <v>-0.91293259174562991</v>
      </c>
      <c r="AV133">
        <v>0.73643031359026845</v>
      </c>
      <c r="AW133">
        <v>0.13806676087364517</v>
      </c>
      <c r="AX133">
        <v>0.76007301737764876</v>
      </c>
      <c r="AY133">
        <v>0.12991799343701518</v>
      </c>
    </row>
    <row r="134" spans="5:51" x14ac:dyDescent="0.55000000000000004">
      <c r="E134">
        <f t="shared" si="78"/>
        <v>0</v>
      </c>
      <c r="F134">
        <v>123</v>
      </c>
      <c r="G134" s="5">
        <f t="shared" ca="1" si="86"/>
        <v>1.6128942684040974</v>
      </c>
      <c r="H134">
        <f t="shared" ca="1" si="59"/>
        <v>0</v>
      </c>
      <c r="I134">
        <f t="shared" ca="1" si="60"/>
        <v>0</v>
      </c>
      <c r="J134">
        <f t="shared" ca="1" si="61"/>
        <v>0.10910837994490996</v>
      </c>
      <c r="K134">
        <f t="shared" ca="1" si="62"/>
        <v>0</v>
      </c>
      <c r="L134">
        <f t="shared" ca="1" si="63"/>
        <v>0</v>
      </c>
      <c r="M134">
        <f t="shared" ca="1" si="64"/>
        <v>1.9849268828506326E-2</v>
      </c>
      <c r="N134">
        <f t="shared" ca="1" si="65"/>
        <v>0</v>
      </c>
      <c r="O134">
        <f t="shared" ca="1" si="66"/>
        <v>0</v>
      </c>
      <c r="P134">
        <f t="shared" ca="1" si="67"/>
        <v>1.4886018289617694E-2</v>
      </c>
      <c r="Q134">
        <f t="shared" ca="1" si="68"/>
        <v>0</v>
      </c>
      <c r="R134">
        <f t="shared" ca="1" si="69"/>
        <v>0</v>
      </c>
      <c r="S134">
        <f t="shared" ca="1" si="70"/>
        <v>3.9398563583981101E-3</v>
      </c>
      <c r="T134">
        <f t="shared" ca="1" si="71"/>
        <v>0</v>
      </c>
      <c r="U134">
        <f t="shared" ca="1" si="72"/>
        <v>0</v>
      </c>
      <c r="V134">
        <f t="shared" ca="1" si="73"/>
        <v>2.389289589115435E-3</v>
      </c>
      <c r="W134">
        <f t="shared" ca="1" si="74"/>
        <v>0</v>
      </c>
      <c r="X134">
        <f t="shared" ca="1" si="75"/>
        <v>0</v>
      </c>
      <c r="Y134">
        <f t="shared" ca="1" si="76"/>
        <v>4.4187199194851306E-4</v>
      </c>
      <c r="Z134">
        <f t="shared" ca="1" si="77"/>
        <v>8.061134480904531E-4</v>
      </c>
      <c r="AA134">
        <f t="shared" ca="1" si="79"/>
        <v>478.20935999878162</v>
      </c>
      <c r="AB134">
        <f t="shared" ca="1" si="80"/>
        <v>0</v>
      </c>
      <c r="AC134">
        <f t="shared" ca="1" si="81"/>
        <v>6.7852391314553853E-2</v>
      </c>
      <c r="AD134">
        <f t="shared" ca="1" si="82"/>
        <v>0.2319746945834438</v>
      </c>
      <c r="AE134">
        <f t="shared" si="58"/>
        <v>0</v>
      </c>
      <c r="AG134">
        <f t="shared" ca="1" si="83"/>
        <v>2.0023489937624395</v>
      </c>
      <c r="AH134">
        <f t="shared" ca="1" si="84"/>
        <v>0.8679012353240978</v>
      </c>
      <c r="AI134">
        <f t="shared" si="85"/>
        <v>0</v>
      </c>
      <c r="AJ134">
        <v>0.58835894378717057</v>
      </c>
      <c r="AK134">
        <v>-0.98506006906973198</v>
      </c>
      <c r="AL134">
        <v>-0.10457256394147407</v>
      </c>
      <c r="AM134">
        <v>-0.21472487787832506</v>
      </c>
      <c r="AN134">
        <v>0.8679012353240978</v>
      </c>
      <c r="AO134">
        <v>1.6939520719461143</v>
      </c>
      <c r="AP134">
        <v>0.5425772542366758</v>
      </c>
      <c r="AQ134">
        <v>1.1117549547634553</v>
      </c>
      <c r="AR134">
        <v>0.3792683855863288</v>
      </c>
      <c r="AS134">
        <v>-1.1896190699189901E-2</v>
      </c>
      <c r="AT134">
        <v>1.6274543668259867</v>
      </c>
      <c r="AV134">
        <v>0.7397388741567279</v>
      </c>
      <c r="AW134">
        <v>0.25081374223281233</v>
      </c>
      <c r="AX134">
        <v>0.76287388131790002</v>
      </c>
      <c r="AY134">
        <v>0.2319746945834438</v>
      </c>
    </row>
    <row r="135" spans="5:51" x14ac:dyDescent="0.55000000000000004">
      <c r="E135">
        <f t="shared" si="78"/>
        <v>0</v>
      </c>
      <c r="F135">
        <v>124</v>
      </c>
      <c r="G135" s="5">
        <f t="shared" ca="1" si="86"/>
        <v>0</v>
      </c>
      <c r="H135">
        <f t="shared" ca="1" si="59"/>
        <v>0.50090735829064137</v>
      </c>
      <c r="I135">
        <f t="shared" ca="1" si="60"/>
        <v>0</v>
      </c>
      <c r="J135">
        <f t="shared" ca="1" si="61"/>
        <v>0</v>
      </c>
      <c r="K135">
        <f t="shared" ca="1" si="62"/>
        <v>6.8258056785882343E-2</v>
      </c>
      <c r="L135">
        <f t="shared" ca="1" si="63"/>
        <v>0</v>
      </c>
      <c r="M135">
        <f t="shared" ca="1" si="64"/>
        <v>0</v>
      </c>
      <c r="N135">
        <f t="shared" ca="1" si="65"/>
        <v>1.3689122480531377E-2</v>
      </c>
      <c r="O135">
        <f t="shared" ca="1" si="66"/>
        <v>0</v>
      </c>
      <c r="P135">
        <f t="shared" ca="1" si="67"/>
        <v>0</v>
      </c>
      <c r="Q135">
        <f t="shared" ca="1" si="68"/>
        <v>1.0605416371216696E-2</v>
      </c>
      <c r="R135">
        <f t="shared" ca="1" si="69"/>
        <v>0</v>
      </c>
      <c r="S135">
        <f t="shared" ca="1" si="70"/>
        <v>0</v>
      </c>
      <c r="T135">
        <f t="shared" ca="1" si="71"/>
        <v>2.8445858631747163E-3</v>
      </c>
      <c r="U135">
        <f t="shared" ca="1" si="72"/>
        <v>0</v>
      </c>
      <c r="V135">
        <f t="shared" ca="1" si="73"/>
        <v>0</v>
      </c>
      <c r="W135">
        <f t="shared" ca="1" si="74"/>
        <v>1.7353048974538484E-3</v>
      </c>
      <c r="X135">
        <f t="shared" ca="1" si="75"/>
        <v>0</v>
      </c>
      <c r="Y135">
        <f t="shared" ca="1" si="76"/>
        <v>0</v>
      </c>
      <c r="Z135">
        <f t="shared" ca="1" si="77"/>
        <v>9.0885629958421094E-4</v>
      </c>
      <c r="AA135">
        <f t="shared" ca="1" si="79"/>
        <v>484.29866214357685</v>
      </c>
      <c r="AB135">
        <f t="shared" ca="1" si="80"/>
        <v>0</v>
      </c>
      <c r="AC135">
        <f t="shared" ca="1" si="81"/>
        <v>0.14976691861029795</v>
      </c>
      <c r="AD135">
        <f t="shared" ca="1" si="82"/>
        <v>0.17681127332963925</v>
      </c>
      <c r="AE135">
        <f t="shared" si="58"/>
        <v>0</v>
      </c>
      <c r="AG135">
        <f t="shared" ca="1" si="83"/>
        <v>0</v>
      </c>
      <c r="AH135">
        <f t="shared" ca="1" si="84"/>
        <v>0.63531388150295243</v>
      </c>
      <c r="AI135">
        <f t="shared" si="85"/>
        <v>1</v>
      </c>
      <c r="AJ135">
        <v>-2.4104883777908981</v>
      </c>
      <c r="AK135">
        <v>-0.23929487724672072</v>
      </c>
      <c r="AL135">
        <v>0.46458126234938391</v>
      </c>
      <c r="AM135">
        <v>-1.067569428414572</v>
      </c>
      <c r="AN135">
        <v>0.63531388150295243</v>
      </c>
      <c r="AO135">
        <v>1.9857634470099583</v>
      </c>
      <c r="AP135">
        <v>0.66079564930987544</v>
      </c>
      <c r="AQ135">
        <v>0.90184812506777234</v>
      </c>
      <c r="AR135">
        <v>-0.10849589671124704</v>
      </c>
      <c r="AS135">
        <v>3.4622189559740946E-2</v>
      </c>
      <c r="AT135">
        <v>-0.52871428124490194</v>
      </c>
      <c r="AV135">
        <v>0.75212608714176066</v>
      </c>
      <c r="AW135">
        <v>0.19116089536115707</v>
      </c>
      <c r="AX135">
        <v>0.77518633624875977</v>
      </c>
      <c r="AY135">
        <v>0.17681127332963925</v>
      </c>
    </row>
    <row r="136" spans="5:51" x14ac:dyDescent="0.55000000000000004">
      <c r="E136">
        <f t="shared" si="78"/>
        <v>0</v>
      </c>
      <c r="F136">
        <v>125</v>
      </c>
      <c r="G136" s="5">
        <f t="shared" ca="1" si="86"/>
        <v>0</v>
      </c>
      <c r="H136">
        <f t="shared" ca="1" si="59"/>
        <v>0</v>
      </c>
      <c r="I136">
        <f t="shared" ca="1" si="60"/>
        <v>0.24663818316623765</v>
      </c>
      <c r="J136">
        <f t="shared" ca="1" si="61"/>
        <v>0</v>
      </c>
      <c r="K136">
        <f t="shared" ca="1" si="62"/>
        <v>0</v>
      </c>
      <c r="L136">
        <f t="shared" ca="1" si="63"/>
        <v>4.4752654704455545E-2</v>
      </c>
      <c r="M136">
        <f t="shared" ca="1" si="64"/>
        <v>0</v>
      </c>
      <c r="N136">
        <f t="shared" ca="1" si="65"/>
        <v>0</v>
      </c>
      <c r="O136">
        <f t="shared" ca="1" si="66"/>
        <v>9.5778079880734675E-3</v>
      </c>
      <c r="P136">
        <f t="shared" ca="1" si="67"/>
        <v>0</v>
      </c>
      <c r="Q136">
        <f t="shared" ca="1" si="68"/>
        <v>0</v>
      </c>
      <c r="R136">
        <f t="shared" ca="1" si="69"/>
        <v>7.599149531931795E-3</v>
      </c>
      <c r="S136">
        <f t="shared" ca="1" si="70"/>
        <v>0</v>
      </c>
      <c r="T136">
        <f t="shared" ca="1" si="71"/>
        <v>0</v>
      </c>
      <c r="U136">
        <f t="shared" ca="1" si="72"/>
        <v>2.0589545662890248E-3</v>
      </c>
      <c r="V136">
        <f t="shared" ca="1" si="73"/>
        <v>0</v>
      </c>
      <c r="W136">
        <f t="shared" ca="1" si="74"/>
        <v>0</v>
      </c>
      <c r="X136">
        <f t="shared" ca="1" si="75"/>
        <v>1.2617681789915062E-3</v>
      </c>
      <c r="Y136">
        <f t="shared" ca="1" si="76"/>
        <v>0</v>
      </c>
      <c r="Z136">
        <f t="shared" ca="1" si="77"/>
        <v>6.6188254028677921E-4</v>
      </c>
      <c r="AA136">
        <f t="shared" ca="1" si="79"/>
        <v>502.02652177329185</v>
      </c>
      <c r="AB136">
        <f t="shared" ca="1" si="80"/>
        <v>0</v>
      </c>
      <c r="AC136">
        <f t="shared" ca="1" si="81"/>
        <v>0.247176606810703</v>
      </c>
      <c r="AD136">
        <f t="shared" ca="1" si="82"/>
        <v>0.15559275678847873</v>
      </c>
      <c r="AE136">
        <f t="shared" si="58"/>
        <v>0</v>
      </c>
      <c r="AG136">
        <f t="shared" ca="1" si="83"/>
        <v>0</v>
      </c>
      <c r="AH136">
        <f t="shared" ca="1" si="84"/>
        <v>0.31949412004905753</v>
      </c>
      <c r="AI136">
        <f t="shared" si="85"/>
        <v>2</v>
      </c>
      <c r="AJ136">
        <v>-0.14288616512203589</v>
      </c>
      <c r="AK136">
        <v>1.3220164873928297</v>
      </c>
      <c r="AL136">
        <v>-0.8218785296776332</v>
      </c>
      <c r="AM136">
        <v>-0.2424451395199867</v>
      </c>
      <c r="AN136">
        <v>0.31949412004905753</v>
      </c>
      <c r="AO136">
        <v>0.54665974857925903</v>
      </c>
      <c r="AP136">
        <v>-1.1113297659903765</v>
      </c>
      <c r="AQ136">
        <v>0.27853388928633649</v>
      </c>
      <c r="AR136">
        <v>-1.2372083801892586</v>
      </c>
      <c r="AS136">
        <v>0.73497403718647547</v>
      </c>
      <c r="AT136">
        <v>-2.8353679226711392</v>
      </c>
      <c r="AV136">
        <v>0.7367870125115118</v>
      </c>
      <c r="AW136">
        <v>0.16863499738116342</v>
      </c>
      <c r="AX136">
        <v>0.75926287528359815</v>
      </c>
      <c r="AY136">
        <v>0.15559275678847873</v>
      </c>
    </row>
    <row r="137" spans="5:51" x14ac:dyDescent="0.55000000000000004">
      <c r="E137">
        <f t="shared" si="78"/>
        <v>0</v>
      </c>
      <c r="F137">
        <v>126</v>
      </c>
      <c r="G137" s="5">
        <f t="shared" ca="1" si="86"/>
        <v>0.49052205850103064</v>
      </c>
      <c r="H137">
        <f t="shared" ca="1" si="59"/>
        <v>0</v>
      </c>
      <c r="I137">
        <f t="shared" ca="1" si="60"/>
        <v>0</v>
      </c>
      <c r="J137">
        <f t="shared" ca="1" si="61"/>
        <v>0.1424564070754942</v>
      </c>
      <c r="K137">
        <f t="shared" ca="1" si="62"/>
        <v>0</v>
      </c>
      <c r="L137">
        <f t="shared" ca="1" si="63"/>
        <v>0</v>
      </c>
      <c r="M137">
        <f t="shared" ca="1" si="64"/>
        <v>3.0238938306260617E-2</v>
      </c>
      <c r="N137">
        <f t="shared" ca="1" si="65"/>
        <v>0</v>
      </c>
      <c r="O137">
        <f t="shared" ca="1" si="66"/>
        <v>0</v>
      </c>
      <c r="P137">
        <f t="shared" ca="1" si="67"/>
        <v>6.7714592486147621E-3</v>
      </c>
      <c r="Q137">
        <f t="shared" ca="1" si="68"/>
        <v>0</v>
      </c>
      <c r="R137">
        <f t="shared" ca="1" si="69"/>
        <v>0</v>
      </c>
      <c r="S137">
        <f t="shared" ca="1" si="70"/>
        <v>5.4686274248440404E-3</v>
      </c>
      <c r="T137">
        <f t="shared" ca="1" si="71"/>
        <v>0</v>
      </c>
      <c r="U137">
        <f t="shared" ca="1" si="72"/>
        <v>0</v>
      </c>
      <c r="V137">
        <f t="shared" ca="1" si="73"/>
        <v>1.4931733896967143E-3</v>
      </c>
      <c r="W137">
        <f t="shared" ca="1" si="74"/>
        <v>0</v>
      </c>
      <c r="X137">
        <f t="shared" ca="1" si="75"/>
        <v>0</v>
      </c>
      <c r="Y137">
        <f t="shared" ca="1" si="76"/>
        <v>9.1826409151803828E-4</v>
      </c>
      <c r="Z137">
        <f t="shared" ca="1" si="77"/>
        <v>4.8202174242165596E-4</v>
      </c>
      <c r="AA137">
        <f t="shared" ca="1" si="79"/>
        <v>522.206980681348</v>
      </c>
      <c r="AB137">
        <f t="shared" ca="1" si="80"/>
        <v>0</v>
      </c>
      <c r="AC137">
        <f t="shared" ca="1" si="81"/>
        <v>0.15674974489619625</v>
      </c>
      <c r="AD137">
        <f t="shared" ca="1" si="82"/>
        <v>0.17035896368943804</v>
      </c>
      <c r="AE137">
        <f t="shared" si="58"/>
        <v>0</v>
      </c>
      <c r="AG137">
        <f t="shared" ca="1" si="83"/>
        <v>0.59879996640431521</v>
      </c>
      <c r="AH137">
        <f t="shared" ca="1" si="84"/>
        <v>-0.64103460317710415</v>
      </c>
      <c r="AI137">
        <f t="shared" si="85"/>
        <v>0</v>
      </c>
      <c r="AJ137">
        <v>-1.2481359590310603</v>
      </c>
      <c r="AK137">
        <v>-1.2544956007332075</v>
      </c>
      <c r="AL137">
        <v>9.0967660071328282E-2</v>
      </c>
      <c r="AM137">
        <v>-1.3977933122077957</v>
      </c>
      <c r="AN137">
        <v>-0.64103460317710415</v>
      </c>
      <c r="AO137">
        <v>0.78761559052509256</v>
      </c>
      <c r="AP137">
        <v>-2.3680149752181023</v>
      </c>
      <c r="AQ137">
        <v>-8.2241058407817036E-3</v>
      </c>
      <c r="AR137">
        <v>-0.23960978978720959</v>
      </c>
      <c r="AS137">
        <v>-2.7921487344428897E-3</v>
      </c>
      <c r="AT137">
        <v>-0.11319116310914978</v>
      </c>
      <c r="AV137">
        <v>0.65727650011939309</v>
      </c>
      <c r="AW137">
        <v>0.18526043040947152</v>
      </c>
      <c r="AX137">
        <v>0.67735636912589658</v>
      </c>
      <c r="AY137">
        <v>0.17035896368943804</v>
      </c>
    </row>
    <row r="138" spans="5:51" x14ac:dyDescent="0.55000000000000004">
      <c r="E138">
        <f t="shared" si="78"/>
        <v>0</v>
      </c>
      <c r="F138">
        <v>127</v>
      </c>
      <c r="G138" s="5">
        <f t="shared" ca="1" si="86"/>
        <v>0</v>
      </c>
      <c r="H138">
        <f t="shared" ca="1" si="59"/>
        <v>0.15233863330059216</v>
      </c>
      <c r="I138">
        <f t="shared" ca="1" si="60"/>
        <v>0</v>
      </c>
      <c r="J138">
        <f t="shared" ca="1" si="61"/>
        <v>0</v>
      </c>
      <c r="K138">
        <f t="shared" ca="1" si="62"/>
        <v>8.9120538024499207E-2</v>
      </c>
      <c r="L138">
        <f t="shared" ca="1" si="63"/>
        <v>0</v>
      </c>
      <c r="M138">
        <f t="shared" ca="1" si="64"/>
        <v>0</v>
      </c>
      <c r="N138">
        <f t="shared" ca="1" si="65"/>
        <v>2.0854396891494126E-2</v>
      </c>
      <c r="O138">
        <f t="shared" ca="1" si="66"/>
        <v>0</v>
      </c>
      <c r="P138">
        <f t="shared" ca="1" si="67"/>
        <v>0</v>
      </c>
      <c r="Q138">
        <f t="shared" ca="1" si="68"/>
        <v>4.8242682075953607E-3</v>
      </c>
      <c r="R138">
        <f t="shared" ca="1" si="69"/>
        <v>0</v>
      </c>
      <c r="S138">
        <f t="shared" ca="1" si="70"/>
        <v>0</v>
      </c>
      <c r="T138">
        <f t="shared" ca="1" si="71"/>
        <v>3.9483622875037382E-3</v>
      </c>
      <c r="U138">
        <f t="shared" ca="1" si="72"/>
        <v>0</v>
      </c>
      <c r="V138">
        <f t="shared" ca="1" si="73"/>
        <v>0</v>
      </c>
      <c r="W138">
        <f t="shared" ca="1" si="74"/>
        <v>1.084469252991537E-3</v>
      </c>
      <c r="X138">
        <f t="shared" ca="1" si="75"/>
        <v>0</v>
      </c>
      <c r="Y138">
        <f t="shared" ca="1" si="76"/>
        <v>0</v>
      </c>
      <c r="Z138">
        <f t="shared" ca="1" si="77"/>
        <v>1.0197703919966284E-3</v>
      </c>
      <c r="AA138">
        <f t="shared" ca="1" si="79"/>
        <v>510.85770663230829</v>
      </c>
      <c r="AB138">
        <f t="shared" ca="1" si="80"/>
        <v>0</v>
      </c>
      <c r="AC138">
        <f t="shared" ca="1" si="81"/>
        <v>0.26729606485526292</v>
      </c>
      <c r="AD138">
        <f t="shared" ca="1" si="82"/>
        <v>0.13215249610896482</v>
      </c>
      <c r="AE138">
        <f t="shared" si="58"/>
        <v>0</v>
      </c>
      <c r="AG138">
        <f t="shared" ca="1" si="83"/>
        <v>0</v>
      </c>
      <c r="AH138">
        <f t="shared" ca="1" si="84"/>
        <v>-0.51338133744138759</v>
      </c>
      <c r="AI138">
        <f t="shared" si="85"/>
        <v>1</v>
      </c>
      <c r="AJ138">
        <v>-0.97479642136022449</v>
      </c>
      <c r="AK138">
        <v>-0.54683710004610475</v>
      </c>
      <c r="AL138">
        <v>1.3871022019884549</v>
      </c>
      <c r="AM138">
        <v>-0.32908928915276192</v>
      </c>
      <c r="AN138">
        <v>-0.51338133744138759</v>
      </c>
      <c r="AO138">
        <v>-0.5808260539197363</v>
      </c>
      <c r="AP138">
        <v>0.12929831427754834</v>
      </c>
      <c r="AQ138">
        <v>-1.5993418855941854</v>
      </c>
      <c r="AR138">
        <v>-0.41527869143465068</v>
      </c>
      <c r="AS138">
        <v>-0.30968863029556815</v>
      </c>
      <c r="AT138">
        <v>-0.6422555998142343</v>
      </c>
      <c r="AV138">
        <v>0.58649439692935301</v>
      </c>
      <c r="AW138">
        <v>0.14380796705665583</v>
      </c>
      <c r="AX138">
        <v>0.60460320387489219</v>
      </c>
      <c r="AY138">
        <v>0.13215249610896482</v>
      </c>
    </row>
    <row r="139" spans="5:51" x14ac:dyDescent="0.55000000000000004">
      <c r="E139">
        <f t="shared" si="78"/>
        <v>0</v>
      </c>
      <c r="F139">
        <v>128</v>
      </c>
      <c r="G139" s="5">
        <f t="shared" ca="1" si="86"/>
        <v>0</v>
      </c>
      <c r="H139">
        <f t="shared" ca="1" si="59"/>
        <v>0</v>
      </c>
      <c r="I139">
        <f t="shared" ca="1" si="60"/>
        <v>7.5008927542016782E-2</v>
      </c>
      <c r="J139">
        <f t="shared" ca="1" si="61"/>
        <v>0</v>
      </c>
      <c r="K139">
        <f t="shared" ca="1" si="62"/>
        <v>0</v>
      </c>
      <c r="L139">
        <f t="shared" ca="1" si="63"/>
        <v>5.8430914284548191E-2</v>
      </c>
      <c r="M139">
        <f t="shared" ca="1" si="64"/>
        <v>0</v>
      </c>
      <c r="N139">
        <f t="shared" ca="1" si="65"/>
        <v>0</v>
      </c>
      <c r="O139">
        <f t="shared" ca="1" si="66"/>
        <v>1.4591103952636528E-2</v>
      </c>
      <c r="P139">
        <f t="shared" ca="1" si="67"/>
        <v>0</v>
      </c>
      <c r="Q139">
        <f t="shared" ca="1" si="68"/>
        <v>0</v>
      </c>
      <c r="R139">
        <f t="shared" ca="1" si="69"/>
        <v>3.4567558885437617E-3</v>
      </c>
      <c r="S139">
        <f t="shared" ca="1" si="70"/>
        <v>0</v>
      </c>
      <c r="T139">
        <f t="shared" ca="1" si="71"/>
        <v>0</v>
      </c>
      <c r="U139">
        <f t="shared" ca="1" si="72"/>
        <v>2.8578847509796125E-3</v>
      </c>
      <c r="V139">
        <f t="shared" ca="1" si="73"/>
        <v>0</v>
      </c>
      <c r="W139">
        <f t="shared" ca="1" si="74"/>
        <v>0</v>
      </c>
      <c r="X139">
        <f t="shared" ca="1" si="75"/>
        <v>7.8853508482984197E-4</v>
      </c>
      <c r="Y139">
        <f t="shared" ca="1" si="76"/>
        <v>0</v>
      </c>
      <c r="Z139">
        <f t="shared" ca="1" si="77"/>
        <v>7.4265669707385162E-4</v>
      </c>
      <c r="AA139">
        <f t="shared" ca="1" si="79"/>
        <v>469.9807086240782</v>
      </c>
      <c r="AB139">
        <f t="shared" ca="1" si="80"/>
        <v>0</v>
      </c>
      <c r="AC139">
        <f t="shared" ca="1" si="81"/>
        <v>0.37175983985785566</v>
      </c>
      <c r="AD139">
        <f t="shared" ca="1" si="82"/>
        <v>0.10469418811540168</v>
      </c>
      <c r="AE139">
        <f t="shared" si="58"/>
        <v>0</v>
      </c>
      <c r="AG139">
        <f t="shared" ca="1" si="83"/>
        <v>0</v>
      </c>
      <c r="AH139">
        <f t="shared" ca="1" si="84"/>
        <v>8.559140951547306E-2</v>
      </c>
      <c r="AI139">
        <f t="shared" si="85"/>
        <v>2</v>
      </c>
      <c r="AJ139">
        <v>-2.8882141123176552E-2</v>
      </c>
      <c r="AK139">
        <v>-1.3540329746319912</v>
      </c>
      <c r="AL139">
        <v>-0.6352206582960207</v>
      </c>
      <c r="AM139">
        <v>-1.8311402527615428</v>
      </c>
      <c r="AN139">
        <v>8.559140951547306E-2</v>
      </c>
      <c r="AO139">
        <v>2.6930501917377114</v>
      </c>
      <c r="AP139">
        <v>-2.5132248993031681</v>
      </c>
      <c r="AQ139">
        <v>-0.19698859432537574</v>
      </c>
      <c r="AR139">
        <v>-0.15727664504083805</v>
      </c>
      <c r="AS139">
        <v>-0.49860091166920029</v>
      </c>
      <c r="AT139">
        <v>-0.48444462663610466</v>
      </c>
      <c r="AV139">
        <v>0.5466107022134461</v>
      </c>
      <c r="AW139">
        <v>0.11398450074475483</v>
      </c>
      <c r="AX139">
        <v>0.56384629804638098</v>
      </c>
      <c r="AY139">
        <v>0.10469418811540168</v>
      </c>
    </row>
    <row r="140" spans="5:51" x14ac:dyDescent="0.55000000000000004">
      <c r="E140">
        <f t="shared" ref="E140:E171" si="87">Cullrate</f>
        <v>0</v>
      </c>
      <c r="F140">
        <v>129</v>
      </c>
      <c r="G140" s="5">
        <f t="shared" ca="1" si="86"/>
        <v>1.0623670283671092</v>
      </c>
      <c r="H140">
        <f t="shared" ca="1" si="59"/>
        <v>0</v>
      </c>
      <c r="I140">
        <f t="shared" ca="1" si="60"/>
        <v>0</v>
      </c>
      <c r="J140">
        <f t="shared" ca="1" si="61"/>
        <v>4.3324606835185818E-2</v>
      </c>
      <c r="K140">
        <f t="shared" ca="1" si="62"/>
        <v>0</v>
      </c>
      <c r="L140">
        <f t="shared" ca="1" si="63"/>
        <v>0</v>
      </c>
      <c r="M140">
        <f t="shared" ca="1" si="64"/>
        <v>3.9481206732814106E-2</v>
      </c>
      <c r="N140">
        <f t="shared" ca="1" si="65"/>
        <v>0</v>
      </c>
      <c r="O140">
        <f t="shared" ca="1" si="66"/>
        <v>0</v>
      </c>
      <c r="P140">
        <f t="shared" ca="1" si="67"/>
        <v>1.0315832801264354E-2</v>
      </c>
      <c r="Q140">
        <f t="shared" ca="1" si="68"/>
        <v>0</v>
      </c>
      <c r="R140">
        <f t="shared" ca="1" si="69"/>
        <v>0</v>
      </c>
      <c r="S140">
        <f t="shared" ca="1" si="70"/>
        <v>2.4876086427366292E-3</v>
      </c>
      <c r="T140">
        <f t="shared" ca="1" si="71"/>
        <v>0</v>
      </c>
      <c r="U140">
        <f t="shared" ca="1" si="72"/>
        <v>0</v>
      </c>
      <c r="V140">
        <f t="shared" ca="1" si="73"/>
        <v>2.0725651409948379E-3</v>
      </c>
      <c r="W140">
        <f t="shared" ca="1" si="74"/>
        <v>0</v>
      </c>
      <c r="X140">
        <f t="shared" ca="1" si="75"/>
        <v>0</v>
      </c>
      <c r="Y140">
        <f t="shared" ca="1" si="76"/>
        <v>5.7386409433792549E-4</v>
      </c>
      <c r="Z140">
        <f t="shared" ca="1" si="77"/>
        <v>5.4084622777562073E-4</v>
      </c>
      <c r="AA140">
        <f t="shared" ref="AA140:AA171" ca="1" si="88">SUMPRODUCT(G140:Z140,mwt)*fec</f>
        <v>425.24666787679809</v>
      </c>
      <c r="AB140">
        <f t="shared" ref="AB140:AB171" ca="1" si="89">E140*SUMPRODUCT(G140:Z140,wt,vul)</f>
        <v>0</v>
      </c>
      <c r="AC140">
        <f t="shared" ref="AC140:AC171" ca="1" si="90">SUMPRODUCT(G140:Z140,vul,wt)/SUMPRODUCT(G140:Z140,vul)</f>
        <v>8.2224535699940746E-2</v>
      </c>
      <c r="AD140">
        <f t="shared" ref="AD140:AD171" ca="1" si="91">SUMPRODUCT(G140:Z140,mat)</f>
        <v>0.16185599647916793</v>
      </c>
      <c r="AE140">
        <f t="shared" si="58"/>
        <v>0</v>
      </c>
      <c r="AG140">
        <f t="shared" ref="AG140:AG171" ca="1" si="92">EXP(AH140*sdr)*IF(AI140=0,1,0)</f>
        <v>1.3249370103097435</v>
      </c>
      <c r="AH140">
        <f t="shared" ref="AH140:AH171" ca="1" si="93">OFFSET(AI140,0,normseq)</f>
        <v>0.35170614864910021</v>
      </c>
      <c r="AI140">
        <f t="shared" ref="AI140:AI171" si="94">MOD(F140,yrbetween)</f>
        <v>0</v>
      </c>
      <c r="AJ140">
        <v>0.23001575755188242</v>
      </c>
      <c r="AK140">
        <v>0.90311232270323671</v>
      </c>
      <c r="AL140">
        <v>-1.1453039405751042</v>
      </c>
      <c r="AM140">
        <v>-1.1072256711486261</v>
      </c>
      <c r="AN140">
        <v>0.35170614864910021</v>
      </c>
      <c r="AO140">
        <v>-1.7685579223325476</v>
      </c>
      <c r="AP140">
        <v>-1.169064489658922</v>
      </c>
      <c r="AQ140">
        <v>-0.10434177966089919</v>
      </c>
      <c r="AR140">
        <v>1.0896042113017756</v>
      </c>
      <c r="AS140">
        <v>-0.27654664336296264</v>
      </c>
      <c r="AT140">
        <v>-1.1404540600779001</v>
      </c>
      <c r="AV140">
        <v>0.52725795562273892</v>
      </c>
      <c r="AW140">
        <v>0.17751953395528836</v>
      </c>
      <c r="AX140">
        <v>0.54406984588159923</v>
      </c>
      <c r="AY140">
        <v>0.16185599647916793</v>
      </c>
    </row>
    <row r="141" spans="5:51" x14ac:dyDescent="0.55000000000000004">
      <c r="E141">
        <f t="shared" si="87"/>
        <v>0</v>
      </c>
      <c r="F141">
        <v>130</v>
      </c>
      <c r="G141" s="5">
        <f t="shared" ref="G141:G172" ca="1" si="95">reca*AA140/(1+recb*AA140)*Rmult</f>
        <v>0</v>
      </c>
      <c r="H141">
        <f t="shared" ca="1" si="59"/>
        <v>0.32993325857682465</v>
      </c>
      <c r="I141">
        <f t="shared" ca="1" si="60"/>
        <v>0</v>
      </c>
      <c r="J141">
        <f t="shared" ca="1" si="61"/>
        <v>0</v>
      </c>
      <c r="K141">
        <f t="shared" ca="1" si="62"/>
        <v>2.7103816178695807E-2</v>
      </c>
      <c r="L141">
        <f t="shared" ca="1" si="63"/>
        <v>0</v>
      </c>
      <c r="M141">
        <f t="shared" ca="1" si="64"/>
        <v>0</v>
      </c>
      <c r="N141">
        <f t="shared" ca="1" si="65"/>
        <v>2.7228361876407849E-2</v>
      </c>
      <c r="O141">
        <f t="shared" ca="1" si="66"/>
        <v>0</v>
      </c>
      <c r="P141">
        <f t="shared" ca="1" si="67"/>
        <v>0</v>
      </c>
      <c r="Q141">
        <f t="shared" ca="1" si="68"/>
        <v>7.3494268208421564E-3</v>
      </c>
      <c r="R141">
        <f t="shared" ca="1" si="69"/>
        <v>0</v>
      </c>
      <c r="S141">
        <f t="shared" ca="1" si="70"/>
        <v>0</v>
      </c>
      <c r="T141">
        <f t="shared" ca="1" si="71"/>
        <v>1.7960594840358466E-3</v>
      </c>
      <c r="U141">
        <f t="shared" ca="1" si="72"/>
        <v>0</v>
      </c>
      <c r="V141">
        <f t="shared" ca="1" si="73"/>
        <v>0</v>
      </c>
      <c r="W141">
        <f t="shared" ca="1" si="74"/>
        <v>1.5052727203285475E-3</v>
      </c>
      <c r="X141">
        <f t="shared" ca="1" si="75"/>
        <v>0</v>
      </c>
      <c r="Y141">
        <f t="shared" ca="1" si="76"/>
        <v>0</v>
      </c>
      <c r="Z141">
        <f t="shared" ca="1" si="77"/>
        <v>8.1179753061286415E-4</v>
      </c>
      <c r="AA141">
        <f t="shared" ca="1" si="88"/>
        <v>390.24170786520074</v>
      </c>
      <c r="AB141">
        <f t="shared" ca="1" si="89"/>
        <v>0</v>
      </c>
      <c r="AC141">
        <f t="shared" ca="1" si="90"/>
        <v>0.16917783180417509</v>
      </c>
      <c r="AD141">
        <f t="shared" ca="1" si="91"/>
        <v>0.12073528363357348</v>
      </c>
      <c r="AE141">
        <f t="shared" ref="AE141:AE204" si="96">E141</f>
        <v>0</v>
      </c>
      <c r="AG141">
        <f t="shared" ca="1" si="92"/>
        <v>0</v>
      </c>
      <c r="AH141">
        <f t="shared" ca="1" si="93"/>
        <v>0.43748059397330508</v>
      </c>
      <c r="AI141">
        <f t="shared" si="94"/>
        <v>1</v>
      </c>
      <c r="AJ141">
        <v>1.0031135388999246</v>
      </c>
      <c r="AK141">
        <v>0.92530399342649616</v>
      </c>
      <c r="AL141">
        <v>1.3266117093735375</v>
      </c>
      <c r="AM141">
        <v>2.3434768081642687</v>
      </c>
      <c r="AN141">
        <v>0.43748059397330508</v>
      </c>
      <c r="AO141">
        <v>7.4080617196159437E-2</v>
      </c>
      <c r="AP141">
        <v>0.6045343070582021</v>
      </c>
      <c r="AQ141">
        <v>1.2391842574288603</v>
      </c>
      <c r="AR141">
        <v>-0.42204192141070962</v>
      </c>
      <c r="AS141">
        <v>-1.7212369129993021</v>
      </c>
      <c r="AT141">
        <v>0.63606307776353788</v>
      </c>
      <c r="AV141">
        <v>0.52461652396337888</v>
      </c>
      <c r="AW141">
        <v>0.13242625795525459</v>
      </c>
      <c r="AX141">
        <v>0.54112389729975063</v>
      </c>
      <c r="AY141">
        <v>0.12073528363357348</v>
      </c>
    </row>
    <row r="142" spans="5:51" x14ac:dyDescent="0.55000000000000004">
      <c r="E142">
        <f t="shared" si="87"/>
        <v>0</v>
      </c>
      <c r="F142">
        <v>131</v>
      </c>
      <c r="G142" s="5">
        <f t="shared" ca="1" si="95"/>
        <v>0</v>
      </c>
      <c r="H142">
        <f t="shared" ref="H142:H205" ca="1" si="97">G141*G$10*(1-G$2*$E141)</f>
        <v>0</v>
      </c>
      <c r="I142">
        <f t="shared" ref="I142:I205" ca="1" si="98">H141*H$10*(1-H$2*$E141)</f>
        <v>0.16245347191384005</v>
      </c>
      <c r="J142">
        <f t="shared" ref="J142:J205" ca="1" si="99">I141*I$10*(1-I$2*$E141)</f>
        <v>0</v>
      </c>
      <c r="K142">
        <f t="shared" ref="K142:K205" ca="1" si="100">J141*J$10*(1-J$2*$E141)</f>
        <v>0</v>
      </c>
      <c r="L142">
        <f t="shared" ref="L142:L205" ca="1" si="101">K141*K$10*(1-K$2*$E141)</f>
        <v>1.7770323149150721E-2</v>
      </c>
      <c r="M142">
        <f t="shared" ref="M142:M205" ca="1" si="102">L141*L$10*(1-L$2*$E141)</f>
        <v>0</v>
      </c>
      <c r="N142">
        <f t="shared" ref="N142:N205" ca="1" si="103">M141*M$10*(1-M$2*$E141)</f>
        <v>0</v>
      </c>
      <c r="O142">
        <f t="shared" ref="O142:O205" ca="1" si="104">N141*N$10*(1-N$2*$E141)</f>
        <v>1.9050747938949775E-2</v>
      </c>
      <c r="P142">
        <f t="shared" ref="P142:P205" ca="1" si="105">O141*O$10*(1-O$2*$E141)</f>
        <v>0</v>
      </c>
      <c r="Q142">
        <f t="shared" ref="Q142:Q205" ca="1" si="106">P141*P$10*(1-P$2*$E141)</f>
        <v>0</v>
      </c>
      <c r="R142">
        <f t="shared" ref="R142:R205" ca="1" si="107">Q141*Q$10*(1-Q$2*$E141)</f>
        <v>5.2661198231826129E-3</v>
      </c>
      <c r="S142">
        <f t="shared" ref="S142:S205" ca="1" si="108">R141*R$10*(1-R$2*$E141)</f>
        <v>0</v>
      </c>
      <c r="T142">
        <f t="shared" ref="T142:T205" ca="1" si="109">S141*S$10*(1-S$2*$E141)</f>
        <v>0</v>
      </c>
      <c r="U142">
        <f t="shared" ref="U142:U205" ca="1" si="110">T141*T$10*(1-T$2*$E141)</f>
        <v>1.3000152056774747E-3</v>
      </c>
      <c r="V142">
        <f t="shared" ref="V142:V205" ca="1" si="111">U141*U$10*(1-U$2*$E141)</f>
        <v>0</v>
      </c>
      <c r="W142">
        <f t="shared" ref="W142:W205" ca="1" si="112">V141*V$10*(1-V$2*$E141)</f>
        <v>0</v>
      </c>
      <c r="X142">
        <f t="shared" ref="X142:X205" ca="1" si="113">W141*W$10*(1-W$2*$E141)</f>
        <v>1.0945080729048396E-3</v>
      </c>
      <c r="Y142">
        <f t="shared" ref="Y142:Y205" ca="1" si="114">X141*X$10*(1-X$2*$E141)</f>
        <v>0</v>
      </c>
      <c r="Z142">
        <f t="shared" ref="Z142:Z205" ca="1" si="115">(Y141+Z141)*Y$10*(1-Y$2*$E141)</f>
        <v>5.9119864384104604E-4</v>
      </c>
      <c r="AA142">
        <f t="shared" ca="1" si="88"/>
        <v>376.58431140766913</v>
      </c>
      <c r="AB142">
        <f t="shared" ca="1" si="89"/>
        <v>0</v>
      </c>
      <c r="AC142">
        <f t="shared" ca="1" si="90"/>
        <v>0.26747921544379022</v>
      </c>
      <c r="AD142">
        <f t="shared" ca="1" si="91"/>
        <v>0.1049790566961029</v>
      </c>
      <c r="AE142">
        <f t="shared" si="96"/>
        <v>0</v>
      </c>
      <c r="AG142">
        <f t="shared" ca="1" si="92"/>
        <v>0</v>
      </c>
      <c r="AH142">
        <f t="shared" ca="1" si="93"/>
        <v>-0.79525307228323072</v>
      </c>
      <c r="AI142">
        <f t="shared" si="94"/>
        <v>2</v>
      </c>
      <c r="AJ142">
        <v>0.192856077774195</v>
      </c>
      <c r="AK142">
        <v>1.4387842384167016</v>
      </c>
      <c r="AL142">
        <v>1.3360772754822392</v>
      </c>
      <c r="AM142">
        <v>0.61171476772869937</v>
      </c>
      <c r="AN142">
        <v>-0.79525307228323072</v>
      </c>
      <c r="AO142">
        <v>0.33822857403720263</v>
      </c>
      <c r="AP142">
        <v>-1.0319990906282328</v>
      </c>
      <c r="AQ142">
        <v>0.27440137273515575</v>
      </c>
      <c r="AR142">
        <v>0.45081947064318229</v>
      </c>
      <c r="AS142">
        <v>-0.71546992330695502</v>
      </c>
      <c r="AT142">
        <v>0.12575014807225671</v>
      </c>
      <c r="AV142">
        <v>0.46285031446223673</v>
      </c>
      <c r="AW142">
        <v>0.11528135525356915</v>
      </c>
      <c r="AX142">
        <v>0.47724338397271604</v>
      </c>
      <c r="AY142">
        <v>0.1049790566961029</v>
      </c>
    </row>
    <row r="143" spans="5:51" x14ac:dyDescent="0.55000000000000004">
      <c r="E143">
        <f t="shared" si="87"/>
        <v>0</v>
      </c>
      <c r="F143">
        <v>132</v>
      </c>
      <c r="G143" s="5">
        <f t="shared" ca="1" si="95"/>
        <v>1.4018163280614291</v>
      </c>
      <c r="H143">
        <f t="shared" ca="1" si="97"/>
        <v>0</v>
      </c>
      <c r="I143">
        <f t="shared" ca="1" si="98"/>
        <v>0</v>
      </c>
      <c r="J143">
        <f t="shared" ca="1" si="99"/>
        <v>9.3831934815165913E-2</v>
      </c>
      <c r="K143">
        <f t="shared" ca="1" si="100"/>
        <v>0</v>
      </c>
      <c r="L143">
        <f t="shared" ca="1" si="101"/>
        <v>0</v>
      </c>
      <c r="M143">
        <f t="shared" ca="1" si="102"/>
        <v>1.2007236418446138E-2</v>
      </c>
      <c r="N143">
        <f t="shared" ca="1" si="103"/>
        <v>0</v>
      </c>
      <c r="O143">
        <f t="shared" ca="1" si="104"/>
        <v>0</v>
      </c>
      <c r="P143">
        <f t="shared" ca="1" si="105"/>
        <v>1.346877735332196E-2</v>
      </c>
      <c r="Q143">
        <f t="shared" ca="1" si="106"/>
        <v>0</v>
      </c>
      <c r="R143">
        <f t="shared" ca="1" si="107"/>
        <v>0</v>
      </c>
      <c r="S143">
        <f t="shared" ca="1" si="108"/>
        <v>3.789693460637874E-3</v>
      </c>
      <c r="T143">
        <f t="shared" ca="1" si="109"/>
        <v>0</v>
      </c>
      <c r="U143">
        <f t="shared" ca="1" si="110"/>
        <v>0</v>
      </c>
      <c r="V143">
        <f t="shared" ca="1" si="111"/>
        <v>9.4278336350925502E-4</v>
      </c>
      <c r="W143">
        <f t="shared" ca="1" si="112"/>
        <v>0</v>
      </c>
      <c r="X143">
        <f t="shared" ca="1" si="113"/>
        <v>0</v>
      </c>
      <c r="Y143">
        <f t="shared" ca="1" si="114"/>
        <v>7.9653891892282939E-4</v>
      </c>
      <c r="Z143">
        <f t="shared" ca="1" si="115"/>
        <v>4.3054557731362649E-4</v>
      </c>
      <c r="AA143">
        <f t="shared" ca="1" si="88"/>
        <v>383.33659241225519</v>
      </c>
      <c r="AB143">
        <f t="shared" ca="1" si="89"/>
        <v>0</v>
      </c>
      <c r="AC143">
        <f t="shared" ca="1" si="90"/>
        <v>6.4243892907067127E-2</v>
      </c>
      <c r="AD143">
        <f t="shared" ca="1" si="91"/>
        <v>0.19580890854436317</v>
      </c>
      <c r="AE143">
        <f t="shared" si="96"/>
        <v>0</v>
      </c>
      <c r="AG143">
        <f t="shared" ca="1" si="92"/>
        <v>1.8921539892984172</v>
      </c>
      <c r="AH143">
        <f t="shared" ca="1" si="93"/>
        <v>0.79714482126291841</v>
      </c>
      <c r="AI143">
        <f t="shared" si="94"/>
        <v>0</v>
      </c>
      <c r="AJ143">
        <v>1.4008492144057527</v>
      </c>
      <c r="AK143">
        <v>-0.67552264226833358</v>
      </c>
      <c r="AL143">
        <v>0.83492523117456585</v>
      </c>
      <c r="AM143">
        <v>-1.9653089111670852</v>
      </c>
      <c r="AN143">
        <v>0.79714482126291841</v>
      </c>
      <c r="AO143">
        <v>-4.7043613449204713E-3</v>
      </c>
      <c r="AP143">
        <v>1.2411646821419708</v>
      </c>
      <c r="AQ143">
        <v>-1.5622526916558854</v>
      </c>
      <c r="AR143">
        <v>-0.78667653724551201</v>
      </c>
      <c r="AS143">
        <v>-1.0000826478062663</v>
      </c>
      <c r="AT143">
        <v>-0.12374584912322462</v>
      </c>
      <c r="AV143">
        <v>0.53046897984245811</v>
      </c>
      <c r="AW143">
        <v>0.21957689697796196</v>
      </c>
      <c r="AX143">
        <v>0.545629668541188</v>
      </c>
      <c r="AY143">
        <v>0.19580890854436317</v>
      </c>
    </row>
    <row r="144" spans="5:51" x14ac:dyDescent="0.55000000000000004">
      <c r="E144">
        <f t="shared" si="87"/>
        <v>0</v>
      </c>
      <c r="F144">
        <v>133</v>
      </c>
      <c r="G144" s="5">
        <f t="shared" ca="1" si="95"/>
        <v>0</v>
      </c>
      <c r="H144">
        <f t="shared" ca="1" si="97"/>
        <v>0.43535408827059707</v>
      </c>
      <c r="I144">
        <f t="shared" ca="1" si="98"/>
        <v>0</v>
      </c>
      <c r="J144">
        <f t="shared" ca="1" si="99"/>
        <v>0</v>
      </c>
      <c r="K144">
        <f t="shared" ca="1" si="100"/>
        <v>5.870113311348453E-2</v>
      </c>
      <c r="L144">
        <f t="shared" ca="1" si="101"/>
        <v>0</v>
      </c>
      <c r="M144">
        <f t="shared" ca="1" si="102"/>
        <v>0</v>
      </c>
      <c r="N144">
        <f t="shared" ca="1" si="103"/>
        <v>8.2808355010412209E-3</v>
      </c>
      <c r="O144">
        <f t="shared" ca="1" si="104"/>
        <v>0</v>
      </c>
      <c r="P144">
        <f t="shared" ca="1" si="105"/>
        <v>0</v>
      </c>
      <c r="Q144">
        <f t="shared" ca="1" si="106"/>
        <v>9.5957151915377556E-3</v>
      </c>
      <c r="R144">
        <f t="shared" ca="1" si="107"/>
        <v>0</v>
      </c>
      <c r="S144">
        <f t="shared" ca="1" si="108"/>
        <v>0</v>
      </c>
      <c r="T144">
        <f t="shared" ca="1" si="109"/>
        <v>2.7361678861508557E-3</v>
      </c>
      <c r="U144">
        <f t="shared" ca="1" si="110"/>
        <v>0</v>
      </c>
      <c r="V144">
        <f t="shared" ca="1" si="111"/>
        <v>0</v>
      </c>
      <c r="W144">
        <f t="shared" ca="1" si="112"/>
        <v>6.8472930003487349E-4</v>
      </c>
      <c r="X144">
        <f t="shared" ca="1" si="113"/>
        <v>0</v>
      </c>
      <c r="Y144">
        <f t="shared" ca="1" si="114"/>
        <v>0</v>
      </c>
      <c r="Z144">
        <f t="shared" ca="1" si="115"/>
        <v>8.9363500466143198E-4</v>
      </c>
      <c r="AA144">
        <f t="shared" ca="1" si="88"/>
        <v>394.57740374850255</v>
      </c>
      <c r="AB144">
        <f t="shared" ca="1" si="89"/>
        <v>0</v>
      </c>
      <c r="AC144">
        <f t="shared" ca="1" si="90"/>
        <v>0.14461687383957536</v>
      </c>
      <c r="AD144">
        <f t="shared" ca="1" si="91"/>
        <v>0.14950696692170748</v>
      </c>
      <c r="AE144">
        <f t="shared" si="96"/>
        <v>0</v>
      </c>
      <c r="AG144">
        <f t="shared" ca="1" si="92"/>
        <v>0</v>
      </c>
      <c r="AH144">
        <f t="shared" ca="1" si="93"/>
        <v>0.9481982488068752</v>
      </c>
      <c r="AI144">
        <f t="shared" si="94"/>
        <v>1</v>
      </c>
      <c r="AJ144">
        <v>0.59702188082155772</v>
      </c>
      <c r="AK144">
        <v>0.34560912354208995</v>
      </c>
      <c r="AL144">
        <v>-1.1286601875326596</v>
      </c>
      <c r="AM144">
        <v>-0.4849607648793608</v>
      </c>
      <c r="AN144">
        <v>0.9481982488068752</v>
      </c>
      <c r="AO144">
        <v>-0.32578100217506289</v>
      </c>
      <c r="AP144">
        <v>-1.246803549292963</v>
      </c>
      <c r="AQ144">
        <v>-0.19410322238400113</v>
      </c>
      <c r="AR144">
        <v>0.1824230366764823</v>
      </c>
      <c r="AS144">
        <v>-0.36377628021000419</v>
      </c>
      <c r="AT144">
        <v>-0.83394979810691439</v>
      </c>
      <c r="AV144">
        <v>0.58832763841161229</v>
      </c>
      <c r="AW144">
        <v>0.16761470642264226</v>
      </c>
      <c r="AX144">
        <v>0.60375016302916917</v>
      </c>
      <c r="AY144">
        <v>0.14950696692170748</v>
      </c>
    </row>
    <row r="145" spans="5:51" x14ac:dyDescent="0.55000000000000004">
      <c r="E145">
        <f t="shared" si="87"/>
        <v>0</v>
      </c>
      <c r="F145">
        <v>134</v>
      </c>
      <c r="G145" s="5">
        <f t="shared" ca="1" si="95"/>
        <v>0</v>
      </c>
      <c r="H145">
        <f t="shared" ca="1" si="97"/>
        <v>0</v>
      </c>
      <c r="I145">
        <f t="shared" ca="1" si="98"/>
        <v>0.21436087848953453</v>
      </c>
      <c r="J145">
        <f t="shared" ca="1" si="99"/>
        <v>0</v>
      </c>
      <c r="K145">
        <f t="shared" ca="1" si="100"/>
        <v>0</v>
      </c>
      <c r="L145">
        <f t="shared" ca="1" si="101"/>
        <v>3.8486761339086316E-2</v>
      </c>
      <c r="M145">
        <f t="shared" ca="1" si="102"/>
        <v>0</v>
      </c>
      <c r="N145">
        <f t="shared" ca="1" si="103"/>
        <v>0</v>
      </c>
      <c r="O145">
        <f t="shared" ca="1" si="104"/>
        <v>5.7938156753723673E-3</v>
      </c>
      <c r="P145">
        <f t="shared" ca="1" si="105"/>
        <v>0</v>
      </c>
      <c r="Q145">
        <f t="shared" ca="1" si="106"/>
        <v>0</v>
      </c>
      <c r="R145">
        <f t="shared" ca="1" si="107"/>
        <v>6.8756635339871485E-3</v>
      </c>
      <c r="S145">
        <f t="shared" ca="1" si="108"/>
        <v>0</v>
      </c>
      <c r="T145">
        <f t="shared" ca="1" si="109"/>
        <v>0</v>
      </c>
      <c r="U145">
        <f t="shared" ca="1" si="110"/>
        <v>1.9804799834856205E-3</v>
      </c>
      <c r="V145">
        <f t="shared" ca="1" si="111"/>
        <v>0</v>
      </c>
      <c r="W145">
        <f t="shared" ca="1" si="112"/>
        <v>0</v>
      </c>
      <c r="X145">
        <f t="shared" ca="1" si="113"/>
        <v>4.9787771778596552E-4</v>
      </c>
      <c r="Y145">
        <f t="shared" ca="1" si="114"/>
        <v>0</v>
      </c>
      <c r="Z145">
        <f t="shared" ca="1" si="115"/>
        <v>6.5079749928023916E-4</v>
      </c>
      <c r="AA145">
        <f t="shared" ca="1" si="88"/>
        <v>415.56266530475091</v>
      </c>
      <c r="AB145">
        <f t="shared" ca="1" si="89"/>
        <v>0</v>
      </c>
      <c r="AC145">
        <f t="shared" ca="1" si="90"/>
        <v>0.24159451478393856</v>
      </c>
      <c r="AD145">
        <f t="shared" ca="1" si="91"/>
        <v>0.13227080882707676</v>
      </c>
      <c r="AE145">
        <f t="shared" si="96"/>
        <v>0</v>
      </c>
      <c r="AG145">
        <f t="shared" ca="1" si="92"/>
        <v>0</v>
      </c>
      <c r="AH145">
        <f t="shared" ca="1" si="93"/>
        <v>-0.57549186749383807</v>
      </c>
      <c r="AI145">
        <f t="shared" si="94"/>
        <v>2</v>
      </c>
      <c r="AJ145">
        <v>1.225939740834292</v>
      </c>
      <c r="AK145">
        <v>1.0840813047252595</v>
      </c>
      <c r="AL145">
        <v>-0.1811008587537799</v>
      </c>
      <c r="AM145">
        <v>-0.68671283770527225</v>
      </c>
      <c r="AN145">
        <v>-0.57549186749383807</v>
      </c>
      <c r="AO145">
        <v>-1.6300464267260395</v>
      </c>
      <c r="AP145">
        <v>0.15781893125677016</v>
      </c>
      <c r="AQ145">
        <v>0.57224497140850872</v>
      </c>
      <c r="AR145">
        <v>-0.62003664424992166</v>
      </c>
      <c r="AS145">
        <v>1.0613689482852351</v>
      </c>
      <c r="AT145">
        <v>-1.883945515146479</v>
      </c>
      <c r="AV145">
        <v>0.52569962266704595</v>
      </c>
      <c r="AW145">
        <v>0.14872745268032142</v>
      </c>
      <c r="AX145">
        <v>0.53899941672595553</v>
      </c>
      <c r="AY145">
        <v>0.13227080882707676</v>
      </c>
    </row>
    <row r="146" spans="5:51" x14ac:dyDescent="0.55000000000000004">
      <c r="E146">
        <f t="shared" si="87"/>
        <v>0</v>
      </c>
      <c r="F146">
        <v>135</v>
      </c>
      <c r="G146" s="5">
        <f t="shared" ca="1" si="95"/>
        <v>0.12508278785051596</v>
      </c>
      <c r="H146">
        <f t="shared" ca="1" si="97"/>
        <v>0</v>
      </c>
      <c r="I146">
        <f t="shared" ca="1" si="98"/>
        <v>0</v>
      </c>
      <c r="J146">
        <f t="shared" ca="1" si="99"/>
        <v>0.12381327244282875</v>
      </c>
      <c r="K146">
        <f t="shared" ca="1" si="100"/>
        <v>0</v>
      </c>
      <c r="L146">
        <f t="shared" ca="1" si="101"/>
        <v>0</v>
      </c>
      <c r="M146">
        <f t="shared" ca="1" si="102"/>
        <v>2.6005134431154545E-2</v>
      </c>
      <c r="N146">
        <f t="shared" ca="1" si="103"/>
        <v>0</v>
      </c>
      <c r="O146">
        <f t="shared" ca="1" si="104"/>
        <v>0</v>
      </c>
      <c r="P146">
        <f t="shared" ca="1" si="105"/>
        <v>4.0961968321585511E-3</v>
      </c>
      <c r="Q146">
        <f t="shared" ca="1" si="106"/>
        <v>0</v>
      </c>
      <c r="R146">
        <f t="shared" ca="1" si="107"/>
        <v>0</v>
      </c>
      <c r="S146">
        <f t="shared" ca="1" si="108"/>
        <v>4.9479802980536601E-3</v>
      </c>
      <c r="T146">
        <f t="shared" ca="1" si="109"/>
        <v>0</v>
      </c>
      <c r="U146">
        <f t="shared" ca="1" si="110"/>
        <v>0</v>
      </c>
      <c r="V146">
        <f t="shared" ca="1" si="111"/>
        <v>1.4362628775717245E-3</v>
      </c>
      <c r="W146">
        <f t="shared" ca="1" si="112"/>
        <v>0</v>
      </c>
      <c r="X146">
        <f t="shared" ca="1" si="113"/>
        <v>0</v>
      </c>
      <c r="Y146">
        <f t="shared" ca="1" si="114"/>
        <v>3.6233536224951942E-4</v>
      </c>
      <c r="Z146">
        <f t="shared" ca="1" si="115"/>
        <v>4.7394896446550553E-4</v>
      </c>
      <c r="AA146">
        <f t="shared" ca="1" si="88"/>
        <v>435.39907099475789</v>
      </c>
      <c r="AB146">
        <f t="shared" ca="1" si="89"/>
        <v>0</v>
      </c>
      <c r="AC146">
        <f t="shared" ca="1" si="90"/>
        <v>0.25184223464710798</v>
      </c>
      <c r="AD146">
        <f t="shared" ca="1" si="91"/>
        <v>0.12311034473381258</v>
      </c>
      <c r="AE146">
        <f t="shared" si="96"/>
        <v>0</v>
      </c>
      <c r="AG146">
        <f t="shared" ca="1" si="92"/>
        <v>0.16277595570203368</v>
      </c>
      <c r="AH146">
        <f t="shared" ca="1" si="93"/>
        <v>-2.2692256607115269</v>
      </c>
      <c r="AI146">
        <f t="shared" si="94"/>
        <v>0</v>
      </c>
      <c r="AJ146">
        <v>1.2823693396057934</v>
      </c>
      <c r="AK146">
        <v>-0.83611894297064282</v>
      </c>
      <c r="AL146">
        <v>0.19301182874187361</v>
      </c>
      <c r="AM146">
        <v>-0.34650270208658185</v>
      </c>
      <c r="AN146">
        <v>-2.2692256607115269</v>
      </c>
      <c r="AO146">
        <v>-0.55806594900786877</v>
      </c>
      <c r="AP146">
        <v>0.12274313121451996</v>
      </c>
      <c r="AQ146">
        <v>0.70180135480768513</v>
      </c>
      <c r="AR146">
        <v>1.1110455488960724</v>
      </c>
      <c r="AS146">
        <v>0.52133941608190071</v>
      </c>
      <c r="AT146">
        <v>-1.1425095181039069</v>
      </c>
      <c r="AV146">
        <v>0.45876833110178994</v>
      </c>
      <c r="AW146">
        <v>0.13876930271899385</v>
      </c>
      <c r="AX146">
        <v>0.47001792179525309</v>
      </c>
      <c r="AY146">
        <v>0.12311034473381258</v>
      </c>
    </row>
    <row r="147" spans="5:51" x14ac:dyDescent="0.55000000000000004">
      <c r="E147">
        <f t="shared" si="87"/>
        <v>0</v>
      </c>
      <c r="F147">
        <v>136</v>
      </c>
      <c r="G147" s="5">
        <f t="shared" ca="1" si="95"/>
        <v>0</v>
      </c>
      <c r="H147">
        <f t="shared" ca="1" si="97"/>
        <v>3.884624681060185E-2</v>
      </c>
      <c r="I147">
        <f t="shared" ca="1" si="98"/>
        <v>0</v>
      </c>
      <c r="J147">
        <f t="shared" ca="1" si="99"/>
        <v>0</v>
      </c>
      <c r="K147">
        <f t="shared" ca="1" si="100"/>
        <v>7.7457417895084299E-2</v>
      </c>
      <c r="L147">
        <f t="shared" ca="1" si="101"/>
        <v>0</v>
      </c>
      <c r="M147">
        <f t="shared" ca="1" si="102"/>
        <v>0</v>
      </c>
      <c r="N147">
        <f t="shared" ca="1" si="103"/>
        <v>1.793453821530748E-2</v>
      </c>
      <c r="O147">
        <f t="shared" ca="1" si="104"/>
        <v>0</v>
      </c>
      <c r="P147">
        <f t="shared" ca="1" si="105"/>
        <v>0</v>
      </c>
      <c r="Q147">
        <f t="shared" ca="1" si="106"/>
        <v>2.9183003875387519E-3</v>
      </c>
      <c r="R147">
        <f t="shared" ca="1" si="107"/>
        <v>0</v>
      </c>
      <c r="S147">
        <f t="shared" ca="1" si="108"/>
        <v>0</v>
      </c>
      <c r="T147">
        <f t="shared" ca="1" si="109"/>
        <v>3.5724537969788164E-3</v>
      </c>
      <c r="U147">
        <f t="shared" ca="1" si="110"/>
        <v>0</v>
      </c>
      <c r="V147">
        <f t="shared" ca="1" si="111"/>
        <v>0</v>
      </c>
      <c r="W147">
        <f t="shared" ca="1" si="112"/>
        <v>1.0431360086426745E-3</v>
      </c>
      <c r="X147">
        <f t="shared" ca="1" si="113"/>
        <v>0</v>
      </c>
      <c r="Y147">
        <f t="shared" ca="1" si="114"/>
        <v>0</v>
      </c>
      <c r="Z147">
        <f t="shared" ca="1" si="115"/>
        <v>6.0903136702841591E-4</v>
      </c>
      <c r="AA147">
        <f t="shared" ca="1" si="88"/>
        <v>421.46842702448373</v>
      </c>
      <c r="AB147">
        <f t="shared" ca="1" si="89"/>
        <v>0</v>
      </c>
      <c r="AC147">
        <f t="shared" ca="1" si="90"/>
        <v>0.36920084017953153</v>
      </c>
      <c r="AD147">
        <f t="shared" ca="1" si="91"/>
        <v>9.6292455802479596E-2</v>
      </c>
      <c r="AE147">
        <f t="shared" si="96"/>
        <v>0</v>
      </c>
      <c r="AG147">
        <f t="shared" ca="1" si="92"/>
        <v>0</v>
      </c>
      <c r="AH147">
        <f t="shared" ca="1" si="93"/>
        <v>0.19433628040133044</v>
      </c>
      <c r="AI147">
        <f t="shared" si="94"/>
        <v>1</v>
      </c>
      <c r="AJ147">
        <v>-1.2602276910911314</v>
      </c>
      <c r="AK147">
        <v>-0.28378735805745237</v>
      </c>
      <c r="AL147">
        <v>3.9062797441147268E-2</v>
      </c>
      <c r="AM147">
        <v>-0.65064568843808956</v>
      </c>
      <c r="AN147">
        <v>0.19433628040133044</v>
      </c>
      <c r="AO147">
        <v>0.61208311308291741</v>
      </c>
      <c r="AP147">
        <v>-0.85559122453560121</v>
      </c>
      <c r="AQ147">
        <v>0.6793720785935875</v>
      </c>
      <c r="AR147">
        <v>9.4271399575518444E-2</v>
      </c>
      <c r="AS147">
        <v>-0.31828676583245397</v>
      </c>
      <c r="AT147">
        <v>-1.1814245226560161</v>
      </c>
      <c r="AV147">
        <v>0.47167579543147203</v>
      </c>
      <c r="AW147">
        <v>0.10865118003346932</v>
      </c>
      <c r="AX147">
        <v>0.48265302892834377</v>
      </c>
      <c r="AY147">
        <v>9.6292455802479596E-2</v>
      </c>
    </row>
    <row r="148" spans="5:51" x14ac:dyDescent="0.55000000000000004">
      <c r="E148">
        <f t="shared" si="87"/>
        <v>0</v>
      </c>
      <c r="F148">
        <v>137</v>
      </c>
      <c r="G148" s="5">
        <f t="shared" ca="1" si="95"/>
        <v>0</v>
      </c>
      <c r="H148">
        <f t="shared" ca="1" si="97"/>
        <v>0</v>
      </c>
      <c r="I148">
        <f t="shared" ca="1" si="98"/>
        <v>1.9127224980062942E-2</v>
      </c>
      <c r="J148">
        <f t="shared" ca="1" si="99"/>
        <v>0</v>
      </c>
      <c r="K148">
        <f t="shared" ca="1" si="100"/>
        <v>0</v>
      </c>
      <c r="L148">
        <f t="shared" ca="1" si="101"/>
        <v>5.078411605286684E-2</v>
      </c>
      <c r="M148">
        <f t="shared" ca="1" si="102"/>
        <v>0</v>
      </c>
      <c r="N148">
        <f t="shared" ca="1" si="103"/>
        <v>0</v>
      </c>
      <c r="O148">
        <f t="shared" ca="1" si="104"/>
        <v>1.2548179302601508E-2</v>
      </c>
      <c r="P148">
        <f t="shared" ca="1" si="105"/>
        <v>0</v>
      </c>
      <c r="Q148">
        <f t="shared" ca="1" si="106"/>
        <v>0</v>
      </c>
      <c r="R148">
        <f t="shared" ca="1" si="107"/>
        <v>2.0910636836653776E-3</v>
      </c>
      <c r="S148">
        <f t="shared" ca="1" si="108"/>
        <v>0</v>
      </c>
      <c r="T148">
        <f t="shared" ca="1" si="109"/>
        <v>0</v>
      </c>
      <c r="U148">
        <f t="shared" ca="1" si="110"/>
        <v>2.5857964610486138E-3</v>
      </c>
      <c r="V148">
        <f t="shared" ca="1" si="111"/>
        <v>0</v>
      </c>
      <c r="W148">
        <f t="shared" ca="1" si="112"/>
        <v>0</v>
      </c>
      <c r="X148">
        <f t="shared" ca="1" si="113"/>
        <v>7.5848101621608E-4</v>
      </c>
      <c r="Y148">
        <f t="shared" ca="1" si="114"/>
        <v>0</v>
      </c>
      <c r="Z148">
        <f t="shared" ca="1" si="115"/>
        <v>4.4353241376828619E-4</v>
      </c>
      <c r="AA148">
        <f t="shared" ca="1" si="88"/>
        <v>373.82016658167078</v>
      </c>
      <c r="AB148">
        <f t="shared" ca="1" si="89"/>
        <v>0</v>
      </c>
      <c r="AC148">
        <f t="shared" ca="1" si="90"/>
        <v>0.4722292290728699</v>
      </c>
      <c r="AD148">
        <f t="shared" ca="1" si="91"/>
        <v>7.2528558820116204E-2</v>
      </c>
      <c r="AE148">
        <f t="shared" si="96"/>
        <v>0</v>
      </c>
      <c r="AG148">
        <f t="shared" ca="1" si="92"/>
        <v>0</v>
      </c>
      <c r="AH148">
        <f t="shared" ca="1" si="93"/>
        <v>-1.6132389646372758</v>
      </c>
      <c r="AI148">
        <f t="shared" si="94"/>
        <v>2</v>
      </c>
      <c r="AJ148">
        <v>-1.809094101190567</v>
      </c>
      <c r="AK148">
        <v>-1.3467979442793876</v>
      </c>
      <c r="AL148">
        <v>-0.977013314695796</v>
      </c>
      <c r="AM148">
        <v>0.55886971495056059</v>
      </c>
      <c r="AN148">
        <v>-1.6132389646372758</v>
      </c>
      <c r="AO148">
        <v>0.42271153688488994</v>
      </c>
      <c r="AP148">
        <v>0.42781948650372215</v>
      </c>
      <c r="AQ148">
        <v>-0.13199723980505951</v>
      </c>
      <c r="AR148">
        <v>-0.30664068617625162</v>
      </c>
      <c r="AS148">
        <v>-0.44051262193534058</v>
      </c>
      <c r="AT148">
        <v>-3.0305818654596806</v>
      </c>
      <c r="AV148">
        <v>0.38773614136119638</v>
      </c>
      <c r="AW148">
        <v>8.1859056642835951E-2</v>
      </c>
      <c r="AX148">
        <v>0.3965996044301443</v>
      </c>
      <c r="AY148">
        <v>7.2528558820116204E-2</v>
      </c>
    </row>
    <row r="149" spans="5:51" x14ac:dyDescent="0.55000000000000004">
      <c r="E149">
        <f t="shared" si="87"/>
        <v>0</v>
      </c>
      <c r="F149">
        <v>138</v>
      </c>
      <c r="G149" s="5">
        <f t="shared" ca="1" si="95"/>
        <v>0.16193993621904615</v>
      </c>
      <c r="H149">
        <f t="shared" ca="1" si="97"/>
        <v>0</v>
      </c>
      <c r="I149">
        <f t="shared" ca="1" si="98"/>
        <v>0</v>
      </c>
      <c r="J149">
        <f t="shared" ca="1" si="99"/>
        <v>1.1047744972025913E-2</v>
      </c>
      <c r="K149">
        <f t="shared" ca="1" si="100"/>
        <v>0</v>
      </c>
      <c r="L149">
        <f t="shared" ca="1" si="101"/>
        <v>0</v>
      </c>
      <c r="M149">
        <f t="shared" ca="1" si="102"/>
        <v>3.4314338722518975E-2</v>
      </c>
      <c r="N149">
        <f t="shared" ca="1" si="103"/>
        <v>0</v>
      </c>
      <c r="O149">
        <f t="shared" ca="1" si="104"/>
        <v>0</v>
      </c>
      <c r="P149">
        <f t="shared" ca="1" si="105"/>
        <v>8.8714959516502621E-3</v>
      </c>
      <c r="Q149">
        <f t="shared" ca="1" si="106"/>
        <v>0</v>
      </c>
      <c r="R149">
        <f t="shared" ca="1" si="107"/>
        <v>0</v>
      </c>
      <c r="S149">
        <f t="shared" ca="1" si="108"/>
        <v>1.5048063154352628E-3</v>
      </c>
      <c r="T149">
        <f t="shared" ca="1" si="109"/>
        <v>0</v>
      </c>
      <c r="U149">
        <f t="shared" ca="1" si="110"/>
        <v>0</v>
      </c>
      <c r="V149">
        <f t="shared" ca="1" si="111"/>
        <v>1.8752441311848426E-3</v>
      </c>
      <c r="W149">
        <f t="shared" ca="1" si="112"/>
        <v>0</v>
      </c>
      <c r="X149">
        <f t="shared" ca="1" si="113"/>
        <v>0</v>
      </c>
      <c r="Y149">
        <f t="shared" ca="1" si="114"/>
        <v>5.5199195294813787E-4</v>
      </c>
      <c r="Z149">
        <f t="shared" ca="1" si="115"/>
        <v>3.2300635519474599E-4</v>
      </c>
      <c r="AA149">
        <f t="shared" ca="1" si="88"/>
        <v>314.72365051208158</v>
      </c>
      <c r="AB149">
        <f t="shared" ca="1" si="89"/>
        <v>0</v>
      </c>
      <c r="AC149">
        <f t="shared" ca="1" si="90"/>
        <v>0.24246484367273546</v>
      </c>
      <c r="AD149">
        <f t="shared" ca="1" si="91"/>
        <v>6.5582856920915714E-2</v>
      </c>
      <c r="AE149">
        <f t="shared" si="96"/>
        <v>0</v>
      </c>
      <c r="AG149">
        <f t="shared" ca="1" si="92"/>
        <v>0.2192029025663696</v>
      </c>
      <c r="AH149">
        <f t="shared" ca="1" si="93"/>
        <v>-1.8971968529513106</v>
      </c>
      <c r="AI149">
        <f t="shared" si="94"/>
        <v>0</v>
      </c>
      <c r="AJ149">
        <v>-0.31338231565314345</v>
      </c>
      <c r="AK149">
        <v>0.35040443435718771</v>
      </c>
      <c r="AL149">
        <v>0.33312971936538815</v>
      </c>
      <c r="AM149">
        <v>1.2504733604146168</v>
      </c>
      <c r="AN149">
        <v>-1.8971968529513106</v>
      </c>
      <c r="AO149">
        <v>-0.33830929169198498</v>
      </c>
      <c r="AP149">
        <v>-1.5358455129899085</v>
      </c>
      <c r="AQ149">
        <v>8.7663920567138121E-2</v>
      </c>
      <c r="AR149">
        <v>1.1731640370271634</v>
      </c>
      <c r="AS149">
        <v>0.70180135480768513</v>
      </c>
      <c r="AT149">
        <v>-0.58173213801637758</v>
      </c>
      <c r="AV149">
        <v>0.32349777706356836</v>
      </c>
      <c r="AW149">
        <v>7.427017602757742E-2</v>
      </c>
      <c r="AX149">
        <v>0.33072608236583362</v>
      </c>
      <c r="AY149">
        <v>6.5582856920915714E-2</v>
      </c>
    </row>
    <row r="150" spans="5:51" x14ac:dyDescent="0.55000000000000004">
      <c r="E150">
        <f t="shared" si="87"/>
        <v>0</v>
      </c>
      <c r="F150">
        <v>139</v>
      </c>
      <c r="G150" s="5">
        <f t="shared" ca="1" si="95"/>
        <v>0</v>
      </c>
      <c r="H150">
        <f t="shared" ca="1" si="97"/>
        <v>5.0292760810353491E-2</v>
      </c>
      <c r="I150">
        <f t="shared" ca="1" si="98"/>
        <v>0</v>
      </c>
      <c r="J150">
        <f t="shared" ca="1" si="99"/>
        <v>0</v>
      </c>
      <c r="K150">
        <f t="shared" ca="1" si="100"/>
        <v>6.9114545009030769E-3</v>
      </c>
      <c r="L150">
        <f t="shared" ca="1" si="101"/>
        <v>0</v>
      </c>
      <c r="M150">
        <f t="shared" ca="1" si="102"/>
        <v>0</v>
      </c>
      <c r="N150">
        <f t="shared" ca="1" si="103"/>
        <v>2.3665012029883956E-2</v>
      </c>
      <c r="O150">
        <f t="shared" ca="1" si="104"/>
        <v>0</v>
      </c>
      <c r="P150">
        <f t="shared" ca="1" si="105"/>
        <v>0</v>
      </c>
      <c r="Q150">
        <f t="shared" ca="1" si="106"/>
        <v>6.3204213895420832E-3</v>
      </c>
      <c r="R150">
        <f t="shared" ca="1" si="107"/>
        <v>0</v>
      </c>
      <c r="S150">
        <f t="shared" ca="1" si="108"/>
        <v>0</v>
      </c>
      <c r="T150">
        <f t="shared" ca="1" si="109"/>
        <v>1.0864738158737322E-3</v>
      </c>
      <c r="U150">
        <f t="shared" ca="1" si="110"/>
        <v>0</v>
      </c>
      <c r="V150">
        <f t="shared" ca="1" si="111"/>
        <v>0</v>
      </c>
      <c r="W150">
        <f t="shared" ca="1" si="112"/>
        <v>1.3619614548152734E-3</v>
      </c>
      <c r="X150">
        <f t="shared" ca="1" si="113"/>
        <v>0</v>
      </c>
      <c r="Y150">
        <f t="shared" ca="1" si="114"/>
        <v>0</v>
      </c>
      <c r="Z150">
        <f t="shared" ca="1" si="115"/>
        <v>6.3722516222333193E-4</v>
      </c>
      <c r="AA150">
        <f t="shared" ca="1" si="88"/>
        <v>258.42919101204149</v>
      </c>
      <c r="AB150">
        <f t="shared" ca="1" si="89"/>
        <v>0</v>
      </c>
      <c r="AC150">
        <f t="shared" ca="1" si="90"/>
        <v>0.36673787081530229</v>
      </c>
      <c r="AD150">
        <f t="shared" ca="1" si="91"/>
        <v>4.763287412920908E-2</v>
      </c>
      <c r="AE150">
        <f t="shared" si="96"/>
        <v>0</v>
      </c>
      <c r="AG150">
        <f t="shared" ca="1" si="92"/>
        <v>0</v>
      </c>
      <c r="AH150">
        <f t="shared" ca="1" si="93"/>
        <v>-0.1175044417323079</v>
      </c>
      <c r="AI150">
        <f t="shared" si="94"/>
        <v>1</v>
      </c>
      <c r="AJ150">
        <v>-1.0194435162702575</v>
      </c>
      <c r="AK150">
        <v>-1.6949206838035025</v>
      </c>
      <c r="AL150">
        <v>1.0043800102721434</v>
      </c>
      <c r="AM150">
        <v>-0.17177740119223017</v>
      </c>
      <c r="AN150">
        <v>-0.1175044417323079</v>
      </c>
      <c r="AO150">
        <v>-0.47260641622415278</v>
      </c>
      <c r="AP150">
        <v>0.1008811523206532</v>
      </c>
      <c r="AQ150">
        <v>-1.2340888133621775</v>
      </c>
      <c r="AR150">
        <v>-1.0554754226177465</v>
      </c>
      <c r="AS150">
        <v>1.9296385289635509</v>
      </c>
      <c r="AT150">
        <v>0.46236664275056683</v>
      </c>
      <c r="AV150">
        <v>0.32385602832186261</v>
      </c>
      <c r="AW150">
        <v>5.3941582099723717E-2</v>
      </c>
      <c r="AX150">
        <v>0.33037735500391657</v>
      </c>
      <c r="AY150">
        <v>4.763287412920908E-2</v>
      </c>
    </row>
    <row r="151" spans="5:51" x14ac:dyDescent="0.55000000000000004">
      <c r="E151">
        <f t="shared" si="87"/>
        <v>0</v>
      </c>
      <c r="F151">
        <v>140</v>
      </c>
      <c r="G151" s="5">
        <f t="shared" ca="1" si="95"/>
        <v>0</v>
      </c>
      <c r="H151">
        <f t="shared" ca="1" si="97"/>
        <v>0</v>
      </c>
      <c r="I151">
        <f t="shared" ca="1" si="98"/>
        <v>2.4763291948852757E-2</v>
      </c>
      <c r="J151">
        <f t="shared" ca="1" si="99"/>
        <v>0</v>
      </c>
      <c r="K151">
        <f t="shared" ca="1" si="100"/>
        <v>0</v>
      </c>
      <c r="L151">
        <f t="shared" ca="1" si="101"/>
        <v>4.531420191974226E-3</v>
      </c>
      <c r="M151">
        <f t="shared" ca="1" si="102"/>
        <v>0</v>
      </c>
      <c r="N151">
        <f t="shared" ca="1" si="103"/>
        <v>0</v>
      </c>
      <c r="O151">
        <f t="shared" ca="1" si="104"/>
        <v>1.6557594658096662E-2</v>
      </c>
      <c r="P151">
        <f t="shared" ca="1" si="105"/>
        <v>0</v>
      </c>
      <c r="Q151">
        <f t="shared" ca="1" si="106"/>
        <v>0</v>
      </c>
      <c r="R151">
        <f t="shared" ca="1" si="107"/>
        <v>4.528801657830644E-3</v>
      </c>
      <c r="S151">
        <f t="shared" ca="1" si="108"/>
        <v>0</v>
      </c>
      <c r="T151">
        <f t="shared" ca="1" si="109"/>
        <v>0</v>
      </c>
      <c r="U151">
        <f t="shared" ca="1" si="110"/>
        <v>7.8640629319941323E-4</v>
      </c>
      <c r="V151">
        <f t="shared" ca="1" si="111"/>
        <v>0</v>
      </c>
      <c r="W151">
        <f t="shared" ca="1" si="112"/>
        <v>0</v>
      </c>
      <c r="X151">
        <f t="shared" ca="1" si="113"/>
        <v>9.9030414033888484E-4</v>
      </c>
      <c r="Y151">
        <f t="shared" ca="1" si="114"/>
        <v>0</v>
      </c>
      <c r="Z151">
        <f t="shared" ca="1" si="115"/>
        <v>4.6406479143071017E-4</v>
      </c>
      <c r="AA151">
        <f t="shared" ca="1" si="88"/>
        <v>211.72376736916442</v>
      </c>
      <c r="AB151">
        <f t="shared" ca="1" si="89"/>
        <v>0</v>
      </c>
      <c r="AC151">
        <f t="shared" ca="1" si="90"/>
        <v>0.46731888291065554</v>
      </c>
      <c r="AD151">
        <f t="shared" ca="1" si="91"/>
        <v>3.6795674779850358E-2</v>
      </c>
      <c r="AE151">
        <f t="shared" si="96"/>
        <v>0</v>
      </c>
      <c r="AG151">
        <f t="shared" ca="1" si="92"/>
        <v>0</v>
      </c>
      <c r="AH151">
        <f t="shared" ca="1" si="93"/>
        <v>-1.0580174603092019</v>
      </c>
      <c r="AI151">
        <f t="shared" si="94"/>
        <v>2</v>
      </c>
      <c r="AJ151">
        <v>-0.56891394706326537</v>
      </c>
      <c r="AK151">
        <v>-2.3678694560658187E-2</v>
      </c>
      <c r="AL151">
        <v>-0.51827555580530316</v>
      </c>
      <c r="AM151">
        <v>7.0398300522356294E-2</v>
      </c>
      <c r="AN151">
        <v>-1.0580174603092019</v>
      </c>
      <c r="AO151">
        <v>-1.4094712241785601</v>
      </c>
      <c r="AP151">
        <v>-0.22154154066811316</v>
      </c>
      <c r="AQ151">
        <v>-1.8741138774203137</v>
      </c>
      <c r="AR151">
        <v>0.67523387770052068</v>
      </c>
      <c r="AS151">
        <v>-1.3255066733108833</v>
      </c>
      <c r="AT151">
        <v>-0.28267209017940331</v>
      </c>
      <c r="AV151">
        <v>0.28042981702374647</v>
      </c>
      <c r="AW151">
        <v>4.171175594128463E-2</v>
      </c>
      <c r="AX151">
        <v>0.28560952666792006</v>
      </c>
      <c r="AY151">
        <v>3.6795674779850358E-2</v>
      </c>
    </row>
    <row r="152" spans="5:51" x14ac:dyDescent="0.55000000000000004">
      <c r="E152">
        <f t="shared" si="87"/>
        <v>0</v>
      </c>
      <c r="F152">
        <v>141</v>
      </c>
      <c r="G152" s="5">
        <f t="shared" ca="1" si="95"/>
        <v>0.28203836610313937</v>
      </c>
      <c r="H152">
        <f t="shared" ca="1" si="97"/>
        <v>0</v>
      </c>
      <c r="I152">
        <f t="shared" ca="1" si="98"/>
        <v>0</v>
      </c>
      <c r="J152">
        <f t="shared" ca="1" si="99"/>
        <v>1.4303095948518902E-2</v>
      </c>
      <c r="K152">
        <f t="shared" ca="1" si="100"/>
        <v>0</v>
      </c>
      <c r="L152">
        <f t="shared" ca="1" si="101"/>
        <v>0</v>
      </c>
      <c r="M152">
        <f t="shared" ca="1" si="102"/>
        <v>3.0618370358085172E-3</v>
      </c>
      <c r="N152">
        <f t="shared" ca="1" si="103"/>
        <v>0</v>
      </c>
      <c r="O152">
        <f t="shared" ca="1" si="104"/>
        <v>0</v>
      </c>
      <c r="P152">
        <f t="shared" ca="1" si="105"/>
        <v>1.1706131259051818E-2</v>
      </c>
      <c r="Q152">
        <f t="shared" ca="1" si="106"/>
        <v>0</v>
      </c>
      <c r="R152">
        <f t="shared" ca="1" si="107"/>
        <v>0</v>
      </c>
      <c r="S152">
        <f t="shared" ca="1" si="108"/>
        <v>3.2590921975706819E-3</v>
      </c>
      <c r="T152">
        <f t="shared" ca="1" si="109"/>
        <v>0</v>
      </c>
      <c r="U152">
        <f t="shared" ca="1" si="110"/>
        <v>0</v>
      </c>
      <c r="V152">
        <f t="shared" ca="1" si="111"/>
        <v>5.7030930634462704E-4</v>
      </c>
      <c r="W152">
        <f t="shared" ca="1" si="112"/>
        <v>0</v>
      </c>
      <c r="X152">
        <f t="shared" ca="1" si="113"/>
        <v>0</v>
      </c>
      <c r="Y152">
        <f t="shared" ca="1" si="114"/>
        <v>7.2070349125594765E-4</v>
      </c>
      <c r="Z152">
        <f t="shared" ca="1" si="115"/>
        <v>3.3795923860607292E-4</v>
      </c>
      <c r="AA152">
        <f t="shared" ca="1" si="88"/>
        <v>176.63782776552259</v>
      </c>
      <c r="AB152">
        <f t="shared" ca="1" si="89"/>
        <v>0</v>
      </c>
      <c r="AC152">
        <f t="shared" ca="1" si="90"/>
        <v>0.11595617532302127</v>
      </c>
      <c r="AD152">
        <f t="shared" ca="1" si="91"/>
        <v>4.9846476692480643E-2</v>
      </c>
      <c r="AE152">
        <f t="shared" si="96"/>
        <v>0</v>
      </c>
      <c r="AG152">
        <f t="shared" ca="1" si="92"/>
        <v>0.4941111346942319</v>
      </c>
      <c r="AH152">
        <f t="shared" ca="1" si="93"/>
        <v>-0.88124352259910665</v>
      </c>
      <c r="AI152">
        <f t="shared" si="94"/>
        <v>0</v>
      </c>
      <c r="AJ152">
        <v>-0.24961991584859788</v>
      </c>
      <c r="AK152">
        <v>0.12043074093526229</v>
      </c>
      <c r="AL152">
        <v>-0.31716126613900997</v>
      </c>
      <c r="AM152">
        <v>-1.1226075002923608</v>
      </c>
      <c r="AN152">
        <v>-0.88124352259910665</v>
      </c>
      <c r="AO152">
        <v>-0.18569153326097876</v>
      </c>
      <c r="AP152">
        <v>0.93627477326663211</v>
      </c>
      <c r="AQ152">
        <v>0.68806912167929113</v>
      </c>
      <c r="AR152">
        <v>0.56514068091928493</v>
      </c>
      <c r="AS152">
        <v>0.59008698372053914</v>
      </c>
      <c r="AT152">
        <v>-1.0157191354664974</v>
      </c>
      <c r="AV152">
        <v>0.26021699820788474</v>
      </c>
      <c r="AW152">
        <v>5.9276736475487493E-2</v>
      </c>
      <c r="AX152">
        <v>0.26420346299344016</v>
      </c>
      <c r="AY152">
        <v>4.9846476692480643E-2</v>
      </c>
    </row>
    <row r="153" spans="5:51" x14ac:dyDescent="0.55000000000000004">
      <c r="E153">
        <f t="shared" si="87"/>
        <v>0</v>
      </c>
      <c r="F153">
        <v>142</v>
      </c>
      <c r="G153" s="5">
        <f t="shared" ca="1" si="95"/>
        <v>0</v>
      </c>
      <c r="H153">
        <f t="shared" ca="1" si="97"/>
        <v>8.7591044043524982E-2</v>
      </c>
      <c r="I153">
        <f t="shared" ca="1" si="98"/>
        <v>0</v>
      </c>
      <c r="J153">
        <f t="shared" ca="1" si="99"/>
        <v>0</v>
      </c>
      <c r="K153">
        <f t="shared" ca="1" si="100"/>
        <v>8.947997724472424E-3</v>
      </c>
      <c r="L153">
        <f t="shared" ca="1" si="101"/>
        <v>0</v>
      </c>
      <c r="M153">
        <f t="shared" ca="1" si="102"/>
        <v>0</v>
      </c>
      <c r="N153">
        <f t="shared" ca="1" si="103"/>
        <v>2.1116073625047469E-3</v>
      </c>
      <c r="O153">
        <f t="shared" ca="1" si="104"/>
        <v>0</v>
      </c>
      <c r="P153">
        <f t="shared" ca="1" si="105"/>
        <v>0</v>
      </c>
      <c r="Q153">
        <f t="shared" ca="1" si="106"/>
        <v>8.339933062217678E-3</v>
      </c>
      <c r="R153">
        <f t="shared" ca="1" si="107"/>
        <v>0</v>
      </c>
      <c r="S153">
        <f t="shared" ca="1" si="108"/>
        <v>0</v>
      </c>
      <c r="T153">
        <f t="shared" ca="1" si="109"/>
        <v>2.3530724850491617E-3</v>
      </c>
      <c r="U153">
        <f t="shared" ca="1" si="110"/>
        <v>0</v>
      </c>
      <c r="V153">
        <f t="shared" ca="1" si="111"/>
        <v>0</v>
      </c>
      <c r="W153">
        <f t="shared" ca="1" si="112"/>
        <v>4.1420702491309626E-4</v>
      </c>
      <c r="X153">
        <f t="shared" ca="1" si="113"/>
        <v>0</v>
      </c>
      <c r="Y153">
        <f t="shared" ca="1" si="114"/>
        <v>0</v>
      </c>
      <c r="Z153">
        <f t="shared" ca="1" si="115"/>
        <v>7.7098038190259082E-4</v>
      </c>
      <c r="AA153">
        <f t="shared" ca="1" si="88"/>
        <v>151.15870039576851</v>
      </c>
      <c r="AB153">
        <f t="shared" ca="1" si="89"/>
        <v>0</v>
      </c>
      <c r="AC153">
        <f t="shared" ca="1" si="90"/>
        <v>0.21420592423224594</v>
      </c>
      <c r="AD153">
        <f t="shared" ca="1" si="91"/>
        <v>3.7256421299798781E-2</v>
      </c>
      <c r="AE153">
        <f t="shared" si="96"/>
        <v>0</v>
      </c>
      <c r="AG153">
        <f t="shared" ca="1" si="92"/>
        <v>0</v>
      </c>
      <c r="AH153">
        <f t="shared" ca="1" si="93"/>
        <v>0.69925931711622979</v>
      </c>
      <c r="AI153">
        <f t="shared" si="94"/>
        <v>1</v>
      </c>
      <c r="AJ153">
        <v>-0.40554141378379427</v>
      </c>
      <c r="AK153">
        <v>0.31169520298135467</v>
      </c>
      <c r="AL153">
        <v>-2.2918902686797082</v>
      </c>
      <c r="AM153">
        <v>0.57071360970439855</v>
      </c>
      <c r="AN153">
        <v>0.69925931711622979</v>
      </c>
      <c r="AO153">
        <v>-0.37220729609543923</v>
      </c>
      <c r="AP153">
        <v>-0.47697312766104005</v>
      </c>
      <c r="AQ153">
        <v>1.3291992218000814</v>
      </c>
      <c r="AR153">
        <v>2.6297493604943156</v>
      </c>
      <c r="AS153">
        <v>0.73878709372365847</v>
      </c>
      <c r="AT153">
        <v>1.8553964764578268</v>
      </c>
      <c r="AV153">
        <v>0.33872412798970175</v>
      </c>
      <c r="AW153">
        <v>4.4315555879596208E-2</v>
      </c>
      <c r="AX153">
        <v>0.340684064218022</v>
      </c>
      <c r="AY153">
        <v>3.7256421299798781E-2</v>
      </c>
    </row>
    <row r="154" spans="5:51" x14ac:dyDescent="0.55000000000000004">
      <c r="E154">
        <f t="shared" si="87"/>
        <v>0</v>
      </c>
      <c r="F154">
        <v>143</v>
      </c>
      <c r="G154" s="5">
        <f t="shared" ca="1" si="95"/>
        <v>0</v>
      </c>
      <c r="H154">
        <f t="shared" ca="1" si="97"/>
        <v>0</v>
      </c>
      <c r="I154">
        <f t="shared" ca="1" si="98"/>
        <v>4.3128326240306554E-2</v>
      </c>
      <c r="J154">
        <f t="shared" ca="1" si="99"/>
        <v>0</v>
      </c>
      <c r="K154">
        <f t="shared" ca="1" si="100"/>
        <v>0</v>
      </c>
      <c r="L154">
        <f t="shared" ca="1" si="101"/>
        <v>5.8666576711335827E-3</v>
      </c>
      <c r="M154">
        <f t="shared" ca="1" si="102"/>
        <v>0</v>
      </c>
      <c r="N154">
        <f t="shared" ca="1" si="103"/>
        <v>0</v>
      </c>
      <c r="O154">
        <f t="shared" ca="1" si="104"/>
        <v>1.4774190159402858E-3</v>
      </c>
      <c r="P154">
        <f t="shared" ca="1" si="105"/>
        <v>0</v>
      </c>
      <c r="Q154">
        <f t="shared" ca="1" si="106"/>
        <v>0</v>
      </c>
      <c r="R154">
        <f t="shared" ca="1" si="107"/>
        <v>5.9758519805124047E-3</v>
      </c>
      <c r="S154">
        <f t="shared" ca="1" si="108"/>
        <v>0</v>
      </c>
      <c r="T154">
        <f t="shared" ca="1" si="109"/>
        <v>0</v>
      </c>
      <c r="U154">
        <f t="shared" ca="1" si="110"/>
        <v>1.703189698233925E-3</v>
      </c>
      <c r="V154">
        <f t="shared" ca="1" si="111"/>
        <v>0</v>
      </c>
      <c r="W154">
        <f t="shared" ca="1" si="112"/>
        <v>0</v>
      </c>
      <c r="X154">
        <f t="shared" ca="1" si="113"/>
        <v>3.0117660839713422E-4</v>
      </c>
      <c r="Y154">
        <f t="shared" ca="1" si="114"/>
        <v>0</v>
      </c>
      <c r="Z154">
        <f t="shared" ca="1" si="115"/>
        <v>5.6147319869864179E-4</v>
      </c>
      <c r="AA154">
        <f t="shared" ca="1" si="88"/>
        <v>135.40459767323611</v>
      </c>
      <c r="AB154">
        <f t="shared" ca="1" si="89"/>
        <v>0</v>
      </c>
      <c r="AC154">
        <f t="shared" ca="1" si="90"/>
        <v>0.31437576243105647</v>
      </c>
      <c r="AD154">
        <f t="shared" ca="1" si="91"/>
        <v>3.1716184940199538E-2</v>
      </c>
      <c r="AE154">
        <f t="shared" si="96"/>
        <v>0</v>
      </c>
      <c r="AG154">
        <f t="shared" ca="1" si="92"/>
        <v>0</v>
      </c>
      <c r="AH154">
        <f t="shared" ca="1" si="93"/>
        <v>0.56702674555708654</v>
      </c>
      <c r="AI154">
        <f t="shared" si="94"/>
        <v>2</v>
      </c>
      <c r="AJ154">
        <v>0.50085418479284272</v>
      </c>
      <c r="AK154">
        <v>-0.21895402824156918</v>
      </c>
      <c r="AL154">
        <v>0.38313373806886375</v>
      </c>
      <c r="AM154">
        <v>0.399486452806741</v>
      </c>
      <c r="AN154">
        <v>0.56702674555708654</v>
      </c>
      <c r="AO154">
        <v>-1.0409007700218353</v>
      </c>
      <c r="AP154">
        <v>1.9227900338592008</v>
      </c>
      <c r="AQ154">
        <v>0.60756860875699203</v>
      </c>
      <c r="AR154">
        <v>-9.9496446637203917E-2</v>
      </c>
      <c r="AS154">
        <v>0.61383616412058473</v>
      </c>
      <c r="AT154">
        <v>0.34301137930015102</v>
      </c>
      <c r="AV154">
        <v>0.382011581942649</v>
      </c>
      <c r="AW154">
        <v>3.8065503543369517E-2</v>
      </c>
      <c r="AX154">
        <v>0.38175932975956389</v>
      </c>
      <c r="AY154">
        <v>3.1716184940199538E-2</v>
      </c>
    </row>
    <row r="155" spans="5:51" x14ac:dyDescent="0.55000000000000004">
      <c r="E155">
        <f t="shared" si="87"/>
        <v>0</v>
      </c>
      <c r="F155">
        <v>144</v>
      </c>
      <c r="G155" s="5">
        <f t="shared" ca="1" si="95"/>
        <v>0.30343108260782758</v>
      </c>
      <c r="H155">
        <f t="shared" ca="1" si="97"/>
        <v>0</v>
      </c>
      <c r="I155">
        <f t="shared" ca="1" si="98"/>
        <v>0</v>
      </c>
      <c r="J155">
        <f t="shared" ca="1" si="99"/>
        <v>2.491060516462185E-2</v>
      </c>
      <c r="K155">
        <f t="shared" ca="1" si="100"/>
        <v>0</v>
      </c>
      <c r="L155">
        <f t="shared" ca="1" si="101"/>
        <v>0</v>
      </c>
      <c r="M155">
        <f t="shared" ca="1" si="102"/>
        <v>3.9640441567748387E-3</v>
      </c>
      <c r="N155">
        <f t="shared" ca="1" si="103"/>
        <v>0</v>
      </c>
      <c r="O155">
        <f t="shared" ca="1" si="104"/>
        <v>0</v>
      </c>
      <c r="P155">
        <f t="shared" ca="1" si="105"/>
        <v>1.0445273774569044E-3</v>
      </c>
      <c r="Q155">
        <f t="shared" ca="1" si="106"/>
        <v>0</v>
      </c>
      <c r="R155">
        <f t="shared" ca="1" si="107"/>
        <v>0</v>
      </c>
      <c r="S155">
        <f t="shared" ca="1" si="108"/>
        <v>4.300442817991388E-3</v>
      </c>
      <c r="T155">
        <f t="shared" ca="1" si="109"/>
        <v>0</v>
      </c>
      <c r="U155">
        <f t="shared" ca="1" si="110"/>
        <v>0</v>
      </c>
      <c r="V155">
        <f t="shared" ca="1" si="111"/>
        <v>1.2351693313913947E-3</v>
      </c>
      <c r="W155">
        <f t="shared" ca="1" si="112"/>
        <v>0</v>
      </c>
      <c r="X155">
        <f t="shared" ca="1" si="113"/>
        <v>0</v>
      </c>
      <c r="Y155">
        <f t="shared" ca="1" si="114"/>
        <v>2.1918421252097541E-4</v>
      </c>
      <c r="Z155">
        <f t="shared" ca="1" si="115"/>
        <v>4.0889776219586726E-4</v>
      </c>
      <c r="AA155">
        <f t="shared" ca="1" si="88"/>
        <v>127.44327676267245</v>
      </c>
      <c r="AB155">
        <f t="shared" ca="1" si="89"/>
        <v>0</v>
      </c>
      <c r="AC155">
        <f t="shared" ca="1" si="90"/>
        <v>8.7219008530114453E-2</v>
      </c>
      <c r="AD155">
        <f t="shared" ca="1" si="91"/>
        <v>4.9577744430914013E-2</v>
      </c>
      <c r="AE155">
        <f t="shared" si="96"/>
        <v>0</v>
      </c>
      <c r="AG155">
        <f t="shared" ca="1" si="92"/>
        <v>0.68869269024355728</v>
      </c>
      <c r="AH155">
        <f t="shared" ca="1" si="93"/>
        <v>-0.46620016291853972</v>
      </c>
      <c r="AI155">
        <f t="shared" si="94"/>
        <v>0</v>
      </c>
      <c r="AJ155">
        <v>-3.1866420613368973E-2</v>
      </c>
      <c r="AK155">
        <v>1.5793284546816722</v>
      </c>
      <c r="AL155">
        <v>1.8999799067387357</v>
      </c>
      <c r="AM155">
        <v>-5.6370481615886092E-2</v>
      </c>
      <c r="AN155">
        <v>-0.46620016291853972</v>
      </c>
      <c r="AO155">
        <v>0.83254235505592078</v>
      </c>
      <c r="AP155">
        <v>0.18927266864920966</v>
      </c>
      <c r="AQ155">
        <v>-0.15301793609978631</v>
      </c>
      <c r="AR155">
        <v>-0.55190866987686604</v>
      </c>
      <c r="AS155">
        <v>0.84614157458418049</v>
      </c>
      <c r="AT155">
        <v>-0.28745262170559727</v>
      </c>
      <c r="AV155">
        <v>0.36711728040141689</v>
      </c>
      <c r="AW155">
        <v>6.3848325843734718E-2</v>
      </c>
      <c r="AX155">
        <v>0.36574990531805734</v>
      </c>
      <c r="AY155">
        <v>4.9577744430914013E-2</v>
      </c>
    </row>
    <row r="156" spans="5:51" x14ac:dyDescent="0.55000000000000004">
      <c r="E156">
        <f t="shared" si="87"/>
        <v>0</v>
      </c>
      <c r="F156">
        <v>145</v>
      </c>
      <c r="G156" s="5">
        <f t="shared" ca="1" si="95"/>
        <v>0</v>
      </c>
      <c r="H156">
        <f t="shared" ca="1" si="97"/>
        <v>9.4234857789373835E-2</v>
      </c>
      <c r="I156">
        <f t="shared" ca="1" si="98"/>
        <v>0</v>
      </c>
      <c r="J156">
        <f t="shared" ca="1" si="99"/>
        <v>0</v>
      </c>
      <c r="K156">
        <f t="shared" ca="1" si="100"/>
        <v>1.5584041324378363E-2</v>
      </c>
      <c r="L156">
        <f t="shared" ca="1" si="101"/>
        <v>0</v>
      </c>
      <c r="M156">
        <f t="shared" ca="1" si="102"/>
        <v>0</v>
      </c>
      <c r="N156">
        <f t="shared" ca="1" si="103"/>
        <v>2.7338178775831974E-3</v>
      </c>
      <c r="O156">
        <f t="shared" ca="1" si="104"/>
        <v>0</v>
      </c>
      <c r="P156">
        <f t="shared" ca="1" si="105"/>
        <v>0</v>
      </c>
      <c r="Q156">
        <f t="shared" ca="1" si="106"/>
        <v>7.441645934824385E-4</v>
      </c>
      <c r="R156">
        <f t="shared" ca="1" si="107"/>
        <v>0</v>
      </c>
      <c r="S156">
        <f t="shared" ca="1" si="108"/>
        <v>0</v>
      </c>
      <c r="T156">
        <f t="shared" ca="1" si="109"/>
        <v>3.104930163094397E-3</v>
      </c>
      <c r="U156">
        <f t="shared" ca="1" si="110"/>
        <v>0</v>
      </c>
      <c r="V156">
        <f t="shared" ca="1" si="111"/>
        <v>0</v>
      </c>
      <c r="W156">
        <f t="shared" ca="1" si="112"/>
        <v>8.9708480701236918E-4</v>
      </c>
      <c r="X156">
        <f t="shared" ca="1" si="113"/>
        <v>0</v>
      </c>
      <c r="Y156">
        <f t="shared" ca="1" si="114"/>
        <v>0</v>
      </c>
      <c r="Z156">
        <f t="shared" ca="1" si="115"/>
        <v>4.5740618525074312E-4</v>
      </c>
      <c r="AA156">
        <f t="shared" ca="1" si="88"/>
        <v>121.72436074951203</v>
      </c>
      <c r="AB156">
        <f t="shared" ca="1" si="89"/>
        <v>0</v>
      </c>
      <c r="AC156">
        <f t="shared" ca="1" si="90"/>
        <v>0.17660753315540623</v>
      </c>
      <c r="AD156">
        <f t="shared" ca="1" si="91"/>
        <v>3.7838826926269262E-2</v>
      </c>
      <c r="AE156">
        <f t="shared" si="96"/>
        <v>0</v>
      </c>
      <c r="AG156">
        <f t="shared" ca="1" si="92"/>
        <v>0</v>
      </c>
      <c r="AH156">
        <f t="shared" ca="1" si="93"/>
        <v>-1.3293856682139449</v>
      </c>
      <c r="AI156">
        <f t="shared" si="94"/>
        <v>1</v>
      </c>
      <c r="AJ156">
        <v>2.2752828954253346</v>
      </c>
      <c r="AK156">
        <v>0.99655608210014179</v>
      </c>
      <c r="AL156">
        <v>0.40205577533924952</v>
      </c>
      <c r="AM156">
        <v>0.69156385507085361</v>
      </c>
      <c r="AN156">
        <v>-1.3293856682139449</v>
      </c>
      <c r="AO156">
        <v>1.0853204912564252</v>
      </c>
      <c r="AP156">
        <v>0.45073534238326829</v>
      </c>
      <c r="AQ156">
        <v>-2.6201450964435935</v>
      </c>
      <c r="AR156">
        <v>0.89714831119636074</v>
      </c>
      <c r="AS156">
        <v>-1.0387998372607399</v>
      </c>
      <c r="AT156">
        <v>0.94126562544261105</v>
      </c>
      <c r="AV156">
        <v>0.34261804438437454</v>
      </c>
      <c r="AW156">
        <v>4.8751882161345871E-2</v>
      </c>
      <c r="AX156">
        <v>0.34061080454985138</v>
      </c>
      <c r="AY156">
        <v>3.7838826926269262E-2</v>
      </c>
    </row>
    <row r="157" spans="5:51" x14ac:dyDescent="0.55000000000000004">
      <c r="E157">
        <f t="shared" si="87"/>
        <v>0</v>
      </c>
      <c r="F157">
        <v>146</v>
      </c>
      <c r="G157" s="5">
        <f t="shared" ca="1" si="95"/>
        <v>0</v>
      </c>
      <c r="H157">
        <f t="shared" ca="1" si="97"/>
        <v>0</v>
      </c>
      <c r="I157">
        <f t="shared" ca="1" si="98"/>
        <v>4.6399626061420902E-2</v>
      </c>
      <c r="J157">
        <f t="shared" ca="1" si="99"/>
        <v>0</v>
      </c>
      <c r="K157">
        <f t="shared" ca="1" si="100"/>
        <v>0</v>
      </c>
      <c r="L157">
        <f t="shared" ca="1" si="101"/>
        <v>1.0217507692573491E-2</v>
      </c>
      <c r="M157">
        <f t="shared" ca="1" si="102"/>
        <v>0</v>
      </c>
      <c r="N157">
        <f t="shared" ca="1" si="103"/>
        <v>0</v>
      </c>
      <c r="O157">
        <f t="shared" ca="1" si="104"/>
        <v>1.9127583044927219E-3</v>
      </c>
      <c r="P157">
        <f t="shared" ca="1" si="105"/>
        <v>0</v>
      </c>
      <c r="Q157">
        <f t="shared" ca="1" si="106"/>
        <v>0</v>
      </c>
      <c r="R157">
        <f t="shared" ca="1" si="107"/>
        <v>5.3321980243888534E-4</v>
      </c>
      <c r="S157">
        <f t="shared" ca="1" si="108"/>
        <v>0</v>
      </c>
      <c r="T157">
        <f t="shared" ca="1" si="109"/>
        <v>0</v>
      </c>
      <c r="U157">
        <f t="shared" ca="1" si="110"/>
        <v>2.2473957352009371E-3</v>
      </c>
      <c r="V157">
        <f t="shared" ca="1" si="111"/>
        <v>0</v>
      </c>
      <c r="W157">
        <f t="shared" ca="1" si="112"/>
        <v>0</v>
      </c>
      <c r="X157">
        <f t="shared" ca="1" si="113"/>
        <v>6.5228483190807557E-4</v>
      </c>
      <c r="Y157">
        <f t="shared" ca="1" si="114"/>
        <v>0</v>
      </c>
      <c r="Z157">
        <f t="shared" ca="1" si="115"/>
        <v>3.3311005048339379E-4</v>
      </c>
      <c r="AA157">
        <f t="shared" ca="1" si="88"/>
        <v>118.71388780194987</v>
      </c>
      <c r="AB157">
        <f t="shared" ca="1" si="89"/>
        <v>0</v>
      </c>
      <c r="AC157">
        <f t="shared" ca="1" si="90"/>
        <v>0.27582251368476041</v>
      </c>
      <c r="AD157">
        <f t="shared" ca="1" si="91"/>
        <v>3.2631023955575503E-2</v>
      </c>
      <c r="AE157">
        <f t="shared" si="96"/>
        <v>0</v>
      </c>
      <c r="AG157">
        <f t="shared" ca="1" si="92"/>
        <v>0</v>
      </c>
      <c r="AH157">
        <f t="shared" ca="1" si="93"/>
        <v>2.0234074327163398</v>
      </c>
      <c r="AI157">
        <f t="shared" si="94"/>
        <v>2</v>
      </c>
      <c r="AJ157">
        <v>-1.483954292780254</v>
      </c>
      <c r="AK157">
        <v>-0.48255287765641697</v>
      </c>
      <c r="AL157">
        <v>-1.2189957487862557</v>
      </c>
      <c r="AM157">
        <v>2.0458355720620602</v>
      </c>
      <c r="AN157">
        <v>2.0234074327163398</v>
      </c>
      <c r="AO157">
        <v>9.150426194537431E-2</v>
      </c>
      <c r="AP157">
        <v>0.26511997930356301</v>
      </c>
      <c r="AQ157">
        <v>-0.10834241948032286</v>
      </c>
      <c r="AR157">
        <v>-0.30023215913388412</v>
      </c>
      <c r="AS157">
        <v>0.53788653531228192</v>
      </c>
      <c r="AT157">
        <v>-0.49851450967253186</v>
      </c>
      <c r="AV157">
        <v>0.66442141638951235</v>
      </c>
      <c r="AW157">
        <v>4.250195938966865E-2</v>
      </c>
      <c r="AX157">
        <v>0.65816704122938496</v>
      </c>
      <c r="AY157">
        <v>3.2631023955575503E-2</v>
      </c>
    </row>
    <row r="158" spans="5:51" x14ac:dyDescent="0.55000000000000004">
      <c r="E158">
        <f t="shared" si="87"/>
        <v>0</v>
      </c>
      <c r="F158">
        <v>147</v>
      </c>
      <c r="G158" s="5">
        <f t="shared" ca="1" si="95"/>
        <v>0.18533275379378489</v>
      </c>
      <c r="H158">
        <f t="shared" ca="1" si="97"/>
        <v>0</v>
      </c>
      <c r="I158">
        <f t="shared" ca="1" si="98"/>
        <v>0</v>
      </c>
      <c r="J158">
        <f t="shared" ca="1" si="99"/>
        <v>2.6800083967133764E-2</v>
      </c>
      <c r="K158">
        <f t="shared" ca="1" si="100"/>
        <v>0</v>
      </c>
      <c r="L158">
        <f t="shared" ca="1" si="101"/>
        <v>0</v>
      </c>
      <c r="M158">
        <f t="shared" ca="1" si="102"/>
        <v>6.9038716652648664E-3</v>
      </c>
      <c r="N158">
        <f t="shared" ca="1" si="103"/>
        <v>0</v>
      </c>
      <c r="O158">
        <f t="shared" ca="1" si="104"/>
        <v>0</v>
      </c>
      <c r="P158">
        <f t="shared" ca="1" si="105"/>
        <v>1.3523099364124132E-3</v>
      </c>
      <c r="Q158">
        <f t="shared" ca="1" si="106"/>
        <v>0</v>
      </c>
      <c r="R158">
        <f t="shared" ca="1" si="107"/>
        <v>0</v>
      </c>
      <c r="S158">
        <f t="shared" ca="1" si="108"/>
        <v>3.8372457639294959E-4</v>
      </c>
      <c r="T158">
        <f t="shared" ca="1" si="109"/>
        <v>0</v>
      </c>
      <c r="U158">
        <f t="shared" ca="1" si="110"/>
        <v>0</v>
      </c>
      <c r="V158">
        <f t="shared" ca="1" si="111"/>
        <v>1.6298327135834724E-3</v>
      </c>
      <c r="W158">
        <f t="shared" ca="1" si="112"/>
        <v>0</v>
      </c>
      <c r="X158">
        <f t="shared" ca="1" si="113"/>
        <v>0</v>
      </c>
      <c r="Y158">
        <f t="shared" ca="1" si="114"/>
        <v>4.7470664465623473E-4</v>
      </c>
      <c r="Z158">
        <f t="shared" ca="1" si="115"/>
        <v>2.4259030444072658E-4</v>
      </c>
      <c r="AA158">
        <f t="shared" ca="1" si="88"/>
        <v>117.72700414308076</v>
      </c>
      <c r="AB158">
        <f t="shared" ca="1" si="89"/>
        <v>0</v>
      </c>
      <c r="AC158">
        <f t="shared" ca="1" si="90"/>
        <v>0.1158520780514309</v>
      </c>
      <c r="AD158">
        <f t="shared" ca="1" si="91"/>
        <v>4.1523570742425429E-2</v>
      </c>
      <c r="AE158">
        <f t="shared" si="96"/>
        <v>0</v>
      </c>
      <c r="AG158">
        <f t="shared" ca="1" si="92"/>
        <v>0.45807387721318854</v>
      </c>
      <c r="AH158">
        <f t="shared" ca="1" si="93"/>
        <v>-0.97590600489638746</v>
      </c>
      <c r="AI158">
        <f t="shared" si="94"/>
        <v>0</v>
      </c>
      <c r="AJ158">
        <v>0.96536723503959365</v>
      </c>
      <c r="AK158">
        <v>0.46389914132305421</v>
      </c>
      <c r="AL158">
        <v>0.92202071755309589</v>
      </c>
      <c r="AM158">
        <v>0.63148036133497953</v>
      </c>
      <c r="AN158">
        <v>-0.97590600489638746</v>
      </c>
      <c r="AO158">
        <v>-0.65395852288929746</v>
      </c>
      <c r="AP158">
        <v>0.44650505515164696</v>
      </c>
      <c r="AQ158">
        <v>-0.30992850952316076</v>
      </c>
      <c r="AR158">
        <v>0.89258037405670621</v>
      </c>
      <c r="AS158">
        <v>-1.2479677025112323</v>
      </c>
      <c r="AT158">
        <v>-1.0155918062082492</v>
      </c>
      <c r="AV158">
        <v>0.54715981650126044</v>
      </c>
      <c r="AW158">
        <v>5.6571898870368384E-2</v>
      </c>
      <c r="AX158">
        <v>0.54195365179840638</v>
      </c>
      <c r="AY158">
        <v>4.1523570742425429E-2</v>
      </c>
    </row>
    <row r="159" spans="5:51" x14ac:dyDescent="0.55000000000000004">
      <c r="E159">
        <f t="shared" si="87"/>
        <v>0</v>
      </c>
      <c r="F159">
        <v>148</v>
      </c>
      <c r="G159" s="5">
        <f t="shared" ca="1" si="95"/>
        <v>0</v>
      </c>
      <c r="H159">
        <f t="shared" ca="1" si="97"/>
        <v>5.7557734518724007E-2</v>
      </c>
      <c r="I159">
        <f t="shared" ca="1" si="98"/>
        <v>0</v>
      </c>
      <c r="J159">
        <f t="shared" ca="1" si="99"/>
        <v>0</v>
      </c>
      <c r="K159">
        <f t="shared" ca="1" si="100"/>
        <v>1.6766096739944964E-2</v>
      </c>
      <c r="L159">
        <f t="shared" ca="1" si="101"/>
        <v>0</v>
      </c>
      <c r="M159">
        <f t="shared" ca="1" si="102"/>
        <v>0</v>
      </c>
      <c r="N159">
        <f t="shared" ca="1" si="103"/>
        <v>4.7612809132774828E-3</v>
      </c>
      <c r="O159">
        <f t="shared" ca="1" si="104"/>
        <v>0</v>
      </c>
      <c r="P159">
        <f t="shared" ca="1" si="105"/>
        <v>0</v>
      </c>
      <c r="Q159">
        <f t="shared" ca="1" si="106"/>
        <v>9.6344164433748961E-4</v>
      </c>
      <c r="R159">
        <f t="shared" ca="1" si="107"/>
        <v>0</v>
      </c>
      <c r="S159">
        <f t="shared" ca="1" si="108"/>
        <v>0</v>
      </c>
      <c r="T159">
        <f t="shared" ca="1" si="109"/>
        <v>2.7705007646621274E-4</v>
      </c>
      <c r="U159">
        <f t="shared" ca="1" si="110"/>
        <v>0</v>
      </c>
      <c r="V159">
        <f t="shared" ca="1" si="111"/>
        <v>0</v>
      </c>
      <c r="W159">
        <f t="shared" ca="1" si="112"/>
        <v>1.1837228533519769E-3</v>
      </c>
      <c r="X159">
        <f t="shared" ca="1" si="113"/>
        <v>0</v>
      </c>
      <c r="Y159">
        <f t="shared" ca="1" si="114"/>
        <v>0</v>
      </c>
      <c r="Z159">
        <f t="shared" ca="1" si="115"/>
        <v>5.2237776975903915E-4</v>
      </c>
      <c r="AA159">
        <f t="shared" ca="1" si="88"/>
        <v>113.50843102227492</v>
      </c>
      <c r="AB159">
        <f t="shared" ca="1" si="89"/>
        <v>0</v>
      </c>
      <c r="AC159">
        <f t="shared" ca="1" si="90"/>
        <v>0.21597177226453207</v>
      </c>
      <c r="AD159">
        <f t="shared" ca="1" si="91"/>
        <v>3.1862552108394726E-2</v>
      </c>
      <c r="AE159">
        <f t="shared" si="96"/>
        <v>0</v>
      </c>
      <c r="AG159">
        <f t="shared" ca="1" si="92"/>
        <v>0</v>
      </c>
      <c r="AH159">
        <f t="shared" ca="1" si="93"/>
        <v>0.1793910087144468</v>
      </c>
      <c r="AI159">
        <f t="shared" si="94"/>
        <v>1</v>
      </c>
      <c r="AJ159">
        <v>0.68710050982190296</v>
      </c>
      <c r="AK159">
        <v>0.16704348126950208</v>
      </c>
      <c r="AL159">
        <v>-1.0052690413431264</v>
      </c>
      <c r="AM159">
        <v>1.3398221199167892</v>
      </c>
      <c r="AN159">
        <v>0.1793910087144468</v>
      </c>
      <c r="AO159">
        <v>1.013161181617761</v>
      </c>
      <c r="AP159">
        <v>0.56164481065934524</v>
      </c>
      <c r="AQ159">
        <v>-0.98792270364356227</v>
      </c>
      <c r="AR159">
        <v>0.83438408182701096</v>
      </c>
      <c r="AS159">
        <v>-2.3834581952542067</v>
      </c>
      <c r="AT159">
        <v>-0.48409901864943095</v>
      </c>
      <c r="AV159">
        <v>0.5751981661858302</v>
      </c>
      <c r="AW159">
        <v>4.348288333820384E-2</v>
      </c>
      <c r="AX159">
        <v>0.57036868343409919</v>
      </c>
      <c r="AY159">
        <v>3.1862552108394726E-2</v>
      </c>
    </row>
    <row r="160" spans="5:51" x14ac:dyDescent="0.55000000000000004">
      <c r="E160">
        <f t="shared" si="87"/>
        <v>0</v>
      </c>
      <c r="F160">
        <v>149</v>
      </c>
      <c r="G160" s="5">
        <f t="shared" ca="1" si="95"/>
        <v>0</v>
      </c>
      <c r="H160">
        <f t="shared" ca="1" si="97"/>
        <v>0</v>
      </c>
      <c r="I160">
        <f t="shared" ca="1" si="98"/>
        <v>2.8340440270845105E-2</v>
      </c>
      <c r="J160">
        <f t="shared" ca="1" si="99"/>
        <v>0</v>
      </c>
      <c r="K160">
        <f t="shared" ca="1" si="100"/>
        <v>0</v>
      </c>
      <c r="L160">
        <f t="shared" ca="1" si="101"/>
        <v>1.0992509506942824E-2</v>
      </c>
      <c r="M160">
        <f t="shared" ca="1" si="102"/>
        <v>0</v>
      </c>
      <c r="N160">
        <f t="shared" ca="1" si="103"/>
        <v>0</v>
      </c>
      <c r="O160">
        <f t="shared" ca="1" si="104"/>
        <v>3.3313044301785393E-3</v>
      </c>
      <c r="P160">
        <f t="shared" ca="1" si="105"/>
        <v>0</v>
      </c>
      <c r="Q160">
        <f t="shared" ca="1" si="106"/>
        <v>0</v>
      </c>
      <c r="R160">
        <f t="shared" ca="1" si="107"/>
        <v>6.9033943263944672E-4</v>
      </c>
      <c r="S160">
        <f t="shared" ca="1" si="108"/>
        <v>0</v>
      </c>
      <c r="T160">
        <f t="shared" ca="1" si="109"/>
        <v>0</v>
      </c>
      <c r="U160">
        <f t="shared" ca="1" si="110"/>
        <v>2.0053306437872701E-4</v>
      </c>
      <c r="V160">
        <f t="shared" ca="1" si="111"/>
        <v>0</v>
      </c>
      <c r="W160">
        <f t="shared" ca="1" si="112"/>
        <v>0</v>
      </c>
      <c r="X160">
        <f t="shared" ca="1" si="113"/>
        <v>8.6070397847435134E-4</v>
      </c>
      <c r="Y160">
        <f t="shared" ca="1" si="114"/>
        <v>0</v>
      </c>
      <c r="Z160">
        <f t="shared" ca="1" si="115"/>
        <v>3.8042617451805323E-4</v>
      </c>
      <c r="AA160">
        <f t="shared" ca="1" si="88"/>
        <v>106.94050556039402</v>
      </c>
      <c r="AB160">
        <f t="shared" ca="1" si="89"/>
        <v>0</v>
      </c>
      <c r="AC160">
        <f t="shared" ca="1" si="90"/>
        <v>0.31817952532194149</v>
      </c>
      <c r="AD160">
        <f t="shared" ca="1" si="91"/>
        <v>2.6307911803030447E-2</v>
      </c>
      <c r="AE160">
        <f t="shared" si="96"/>
        <v>0</v>
      </c>
      <c r="AG160">
        <f t="shared" ca="1" si="92"/>
        <v>0</v>
      </c>
      <c r="AH160">
        <f t="shared" ca="1" si="93"/>
        <v>-0.91921720013488084</v>
      </c>
      <c r="AI160">
        <f t="shared" si="94"/>
        <v>2</v>
      </c>
      <c r="AJ160">
        <v>-0.96281155492761172</v>
      </c>
      <c r="AK160">
        <v>-0.85625288193114102</v>
      </c>
      <c r="AL160">
        <v>0.92483332991832867</v>
      </c>
      <c r="AM160">
        <v>0.31836862035561353</v>
      </c>
      <c r="AN160">
        <v>-0.91921720013488084</v>
      </c>
      <c r="AO160">
        <v>-1.2231885193614289</v>
      </c>
      <c r="AP160">
        <v>0.25269969228247646</v>
      </c>
      <c r="AQ160">
        <v>0.20870174921583384</v>
      </c>
      <c r="AR160">
        <v>1.1570273272809573</v>
      </c>
      <c r="AS160">
        <v>2.261258487123996</v>
      </c>
      <c r="AT160">
        <v>-2.2048152459319681</v>
      </c>
      <c r="AV160">
        <v>0.52859434800521632</v>
      </c>
      <c r="AW160">
        <v>3.6201438245820908E-2</v>
      </c>
      <c r="AX160">
        <v>0.52460897468675161</v>
      </c>
      <c r="AY160">
        <v>2.6307911803030447E-2</v>
      </c>
    </row>
    <row r="161" spans="5:51" x14ac:dyDescent="0.55000000000000004">
      <c r="E161">
        <f t="shared" si="87"/>
        <v>0</v>
      </c>
      <c r="F161">
        <v>150</v>
      </c>
      <c r="G161" s="5">
        <f t="shared" ca="1" si="95"/>
        <v>0.20506623765613829</v>
      </c>
      <c r="H161">
        <f t="shared" ca="1" si="97"/>
        <v>0</v>
      </c>
      <c r="I161">
        <f t="shared" ca="1" si="98"/>
        <v>0</v>
      </c>
      <c r="J161">
        <f t="shared" ca="1" si="99"/>
        <v>1.6369230603685794E-2</v>
      </c>
      <c r="K161">
        <f t="shared" ca="1" si="100"/>
        <v>0</v>
      </c>
      <c r="L161">
        <f t="shared" ca="1" si="101"/>
        <v>0</v>
      </c>
      <c r="M161">
        <f t="shared" ca="1" si="102"/>
        <v>7.4275329364613908E-3</v>
      </c>
      <c r="N161">
        <f t="shared" ca="1" si="103"/>
        <v>0</v>
      </c>
      <c r="O161">
        <f t="shared" ca="1" si="104"/>
        <v>0</v>
      </c>
      <c r="P161">
        <f t="shared" ca="1" si="105"/>
        <v>2.3552144939398808E-3</v>
      </c>
      <c r="Q161">
        <f t="shared" ca="1" si="106"/>
        <v>0</v>
      </c>
      <c r="R161">
        <f t="shared" ca="1" si="107"/>
        <v>0</v>
      </c>
      <c r="S161">
        <f t="shared" ca="1" si="108"/>
        <v>4.9679363959346243E-4</v>
      </c>
      <c r="T161">
        <f t="shared" ca="1" si="109"/>
        <v>0</v>
      </c>
      <c r="U161">
        <f t="shared" ca="1" si="110"/>
        <v>0</v>
      </c>
      <c r="V161">
        <f t="shared" ca="1" si="111"/>
        <v>1.4542848122401009E-4</v>
      </c>
      <c r="W161">
        <f t="shared" ca="1" si="112"/>
        <v>0</v>
      </c>
      <c r="X161">
        <f t="shared" ca="1" si="113"/>
        <v>0</v>
      </c>
      <c r="Y161">
        <f t="shared" ca="1" si="114"/>
        <v>6.2638571016382545E-4</v>
      </c>
      <c r="Z161">
        <f t="shared" ca="1" si="115"/>
        <v>2.7704868514063716E-4</v>
      </c>
      <c r="AA161">
        <f t="shared" ca="1" si="88"/>
        <v>100.8777401655646</v>
      </c>
      <c r="AB161">
        <f t="shared" ca="1" si="89"/>
        <v>0</v>
      </c>
      <c r="AC161">
        <f t="shared" ca="1" si="90"/>
        <v>9.6642448941885756E-2</v>
      </c>
      <c r="AD161">
        <f t="shared" ca="1" si="91"/>
        <v>3.6852244827006324E-2</v>
      </c>
      <c r="AE161">
        <f t="shared" si="96"/>
        <v>0</v>
      </c>
      <c r="AG161">
        <f t="shared" ca="1" si="92"/>
        <v>0.54383443294733469</v>
      </c>
      <c r="AH161">
        <f t="shared" ca="1" si="93"/>
        <v>-0.76138803706271574</v>
      </c>
      <c r="AI161">
        <f t="shared" si="94"/>
        <v>0</v>
      </c>
      <c r="AJ161">
        <v>-0.13423687050817534</v>
      </c>
      <c r="AK161">
        <v>-0.42354827201052103</v>
      </c>
      <c r="AL161">
        <v>-0.75130856203031726</v>
      </c>
      <c r="AM161">
        <v>-0.46236664275056683</v>
      </c>
      <c r="AN161">
        <v>-0.76138803706271574</v>
      </c>
      <c r="AO161">
        <v>2.3705433704890311</v>
      </c>
      <c r="AP161">
        <v>0.41853354559862055</v>
      </c>
      <c r="AQ161">
        <v>-1.6056947060860693</v>
      </c>
      <c r="AR161">
        <v>-0.9405516721017193</v>
      </c>
      <c r="AS161">
        <v>1.2598911780514754</v>
      </c>
      <c r="AT161">
        <v>-1.355183485429734</v>
      </c>
      <c r="AV161">
        <v>0.4761757295076664</v>
      </c>
      <c r="AW161">
        <v>5.3390340502857465E-2</v>
      </c>
      <c r="AX161">
        <v>0.47363841065505252</v>
      </c>
      <c r="AY161">
        <v>3.6852244827006324E-2</v>
      </c>
    </row>
    <row r="162" spans="5:51" x14ac:dyDescent="0.55000000000000004">
      <c r="E162">
        <f t="shared" si="87"/>
        <v>0</v>
      </c>
      <c r="F162">
        <v>151</v>
      </c>
      <c r="G162" s="5">
        <f t="shared" ca="1" si="95"/>
        <v>0</v>
      </c>
      <c r="H162">
        <f t="shared" ca="1" si="97"/>
        <v>6.3686249862226943E-2</v>
      </c>
      <c r="I162">
        <f t="shared" ca="1" si="98"/>
        <v>0</v>
      </c>
      <c r="J162">
        <f t="shared" ca="1" si="99"/>
        <v>0</v>
      </c>
      <c r="K162">
        <f t="shared" ca="1" si="100"/>
        <v>1.0240568805546755E-2</v>
      </c>
      <c r="L162">
        <f t="shared" ca="1" si="101"/>
        <v>0</v>
      </c>
      <c r="M162">
        <f t="shared" ca="1" si="102"/>
        <v>0</v>
      </c>
      <c r="N162">
        <f t="shared" ca="1" si="103"/>
        <v>5.1224258673639054E-3</v>
      </c>
      <c r="O162">
        <f t="shared" ca="1" si="104"/>
        <v>0</v>
      </c>
      <c r="P162">
        <f t="shared" ca="1" si="105"/>
        <v>0</v>
      </c>
      <c r="Q162">
        <f t="shared" ca="1" si="106"/>
        <v>1.677952415870527E-3</v>
      </c>
      <c r="R162">
        <f t="shared" ca="1" si="107"/>
        <v>0</v>
      </c>
      <c r="S162">
        <f t="shared" ca="1" si="108"/>
        <v>0</v>
      </c>
      <c r="T162">
        <f t="shared" ca="1" si="109"/>
        <v>3.5868621481348979E-4</v>
      </c>
      <c r="U162">
        <f t="shared" ca="1" si="110"/>
        <v>0</v>
      </c>
      <c r="V162">
        <f t="shared" ca="1" si="111"/>
        <v>0</v>
      </c>
      <c r="W162">
        <f t="shared" ca="1" si="112"/>
        <v>1.0562250672624817E-4</v>
      </c>
      <c r="X162">
        <f t="shared" ca="1" si="113"/>
        <v>0</v>
      </c>
      <c r="Y162">
        <f t="shared" ca="1" si="114"/>
        <v>0</v>
      </c>
      <c r="Z162">
        <f t="shared" ca="1" si="115"/>
        <v>6.5793399112723289E-4</v>
      </c>
      <c r="AA162">
        <f t="shared" ca="1" si="88"/>
        <v>94.724205215026089</v>
      </c>
      <c r="AB162">
        <f t="shared" ca="1" si="89"/>
        <v>0</v>
      </c>
      <c r="AC162">
        <f t="shared" ca="1" si="90"/>
        <v>0.18977339933692736</v>
      </c>
      <c r="AD162">
        <f t="shared" ca="1" si="91"/>
        <v>2.7855828761632322E-2</v>
      </c>
      <c r="AE162">
        <f t="shared" si="96"/>
        <v>0</v>
      </c>
      <c r="AG162">
        <f t="shared" ca="1" si="92"/>
        <v>0</v>
      </c>
      <c r="AH162">
        <f t="shared" ca="1" si="93"/>
        <v>0.70052919909358025</v>
      </c>
      <c r="AI162">
        <f t="shared" si="94"/>
        <v>1</v>
      </c>
      <c r="AJ162">
        <v>-0.27273358682577964</v>
      </c>
      <c r="AK162">
        <v>-1.1205975170014426</v>
      </c>
      <c r="AL162">
        <v>0.13979615687276237</v>
      </c>
      <c r="AM162">
        <v>1.2193163456686307</v>
      </c>
      <c r="AN162">
        <v>0.70052919909358025</v>
      </c>
      <c r="AO162">
        <v>2.1072446543257684</v>
      </c>
      <c r="AP162">
        <v>2.5078770704567432</v>
      </c>
      <c r="AQ162">
        <v>1.0700091479520779</v>
      </c>
      <c r="AR162">
        <v>-0.77309323387453333</v>
      </c>
      <c r="AS162">
        <v>0.95252516985055991</v>
      </c>
      <c r="AT162">
        <v>0.6542427399836015</v>
      </c>
      <c r="AV162">
        <v>0.51055977552130849</v>
      </c>
      <c r="AW162">
        <v>4.041014769107612E-2</v>
      </c>
      <c r="AX162">
        <v>0.51122451825301185</v>
      </c>
      <c r="AY162">
        <v>2.7855828761632322E-2</v>
      </c>
    </row>
    <row r="163" spans="5:51" x14ac:dyDescent="0.55000000000000004">
      <c r="E163">
        <f t="shared" si="87"/>
        <v>0</v>
      </c>
      <c r="F163">
        <v>152</v>
      </c>
      <c r="G163" s="5">
        <f t="shared" ca="1" si="95"/>
        <v>0</v>
      </c>
      <c r="H163">
        <f t="shared" ca="1" si="97"/>
        <v>0</v>
      </c>
      <c r="I163">
        <f t="shared" ca="1" si="98"/>
        <v>3.1358016005779595E-2</v>
      </c>
      <c r="J163">
        <f t="shared" ca="1" si="99"/>
        <v>0</v>
      </c>
      <c r="K163">
        <f t="shared" ca="1" si="100"/>
        <v>0</v>
      </c>
      <c r="L163">
        <f t="shared" ca="1" si="101"/>
        <v>6.714117883101535E-3</v>
      </c>
      <c r="M163">
        <f t="shared" ca="1" si="102"/>
        <v>0</v>
      </c>
      <c r="N163">
        <f t="shared" ca="1" si="103"/>
        <v>0</v>
      </c>
      <c r="O163">
        <f t="shared" ca="1" si="104"/>
        <v>3.5839851283767407E-3</v>
      </c>
      <c r="P163">
        <f t="shared" ca="1" si="105"/>
        <v>0</v>
      </c>
      <c r="Q163">
        <f t="shared" ca="1" si="106"/>
        <v>0</v>
      </c>
      <c r="R163">
        <f t="shared" ca="1" si="107"/>
        <v>1.2023112407234505E-3</v>
      </c>
      <c r="S163">
        <f t="shared" ca="1" si="108"/>
        <v>0</v>
      </c>
      <c r="T163">
        <f t="shared" ca="1" si="109"/>
        <v>0</v>
      </c>
      <c r="U163">
        <f t="shared" ca="1" si="110"/>
        <v>2.5962254450316813E-4</v>
      </c>
      <c r="V163">
        <f t="shared" ca="1" si="111"/>
        <v>0</v>
      </c>
      <c r="W163">
        <f t="shared" ca="1" si="112"/>
        <v>0</v>
      </c>
      <c r="X163">
        <f t="shared" ca="1" si="113"/>
        <v>7.6799828184684007E-5</v>
      </c>
      <c r="Y163">
        <f t="shared" ca="1" si="114"/>
        <v>0</v>
      </c>
      <c r="Z163">
        <f t="shared" ca="1" si="115"/>
        <v>4.791461770001879E-4</v>
      </c>
      <c r="AA163">
        <f t="shared" ca="1" si="88"/>
        <v>90.206110179116763</v>
      </c>
      <c r="AB163">
        <f t="shared" ca="1" si="89"/>
        <v>0</v>
      </c>
      <c r="AC163">
        <f t="shared" ca="1" si="90"/>
        <v>0.28995418581833615</v>
      </c>
      <c r="AD163">
        <f t="shared" ca="1" si="91"/>
        <v>2.3630753776835534E-2</v>
      </c>
      <c r="AE163">
        <f t="shared" si="96"/>
        <v>0</v>
      </c>
      <c r="AG163">
        <f t="shared" ca="1" si="92"/>
        <v>0</v>
      </c>
      <c r="AH163">
        <f t="shared" ca="1" si="93"/>
        <v>0.46372861106647179</v>
      </c>
      <c r="AI163">
        <f t="shared" si="94"/>
        <v>2</v>
      </c>
      <c r="AJ163">
        <v>0.46262130126706325</v>
      </c>
      <c r="AK163">
        <v>0.76159267337061465</v>
      </c>
      <c r="AL163">
        <v>0.97578094937489368</v>
      </c>
      <c r="AM163">
        <v>-0.7311700755963102</v>
      </c>
      <c r="AN163">
        <v>0.46372861106647179</v>
      </c>
      <c r="AO163">
        <v>1.0978124009852763</v>
      </c>
      <c r="AP163">
        <v>1.4830311556579545</v>
      </c>
      <c r="AQ163">
        <v>0.76016249295207672</v>
      </c>
      <c r="AR163">
        <v>1.0498843039385974</v>
      </c>
      <c r="AS163">
        <v>-1.9841172615997493</v>
      </c>
      <c r="AT163">
        <v>-1.3355156625038944</v>
      </c>
      <c r="AV163">
        <v>0.5046197696920639</v>
      </c>
      <c r="AW163">
        <v>3.4580067018847152E-2</v>
      </c>
      <c r="AX163">
        <v>0.5072639029553212</v>
      </c>
      <c r="AY163">
        <v>2.3630753776835534E-2</v>
      </c>
    </row>
    <row r="164" spans="5:51" x14ac:dyDescent="0.55000000000000004">
      <c r="E164">
        <f t="shared" si="87"/>
        <v>0</v>
      </c>
      <c r="F164">
        <v>153</v>
      </c>
      <c r="G164" s="5">
        <f t="shared" ca="1" si="95"/>
        <v>0.44180417906342101</v>
      </c>
      <c r="H164">
        <f t="shared" ca="1" si="97"/>
        <v>0</v>
      </c>
      <c r="I164">
        <f t="shared" ca="1" si="98"/>
        <v>0</v>
      </c>
      <c r="J164">
        <f t="shared" ca="1" si="99"/>
        <v>1.8112160233471546E-2</v>
      </c>
      <c r="K164">
        <f t="shared" ca="1" si="100"/>
        <v>0</v>
      </c>
      <c r="L164">
        <f t="shared" ca="1" si="101"/>
        <v>0</v>
      </c>
      <c r="M164">
        <f t="shared" ca="1" si="102"/>
        <v>4.5366648702485825E-3</v>
      </c>
      <c r="N164">
        <f t="shared" ca="1" si="103"/>
        <v>0</v>
      </c>
      <c r="O164">
        <f t="shared" ca="1" si="104"/>
        <v>0</v>
      </c>
      <c r="P164">
        <f t="shared" ca="1" si="105"/>
        <v>2.5338584021171225E-3</v>
      </c>
      <c r="Q164">
        <f t="shared" ca="1" si="106"/>
        <v>0</v>
      </c>
      <c r="R164">
        <f t="shared" ca="1" si="107"/>
        <v>0</v>
      </c>
      <c r="S164">
        <f t="shared" ca="1" si="108"/>
        <v>8.6522737795726519E-4</v>
      </c>
      <c r="T164">
        <f t="shared" ca="1" si="109"/>
        <v>0</v>
      </c>
      <c r="U164">
        <f t="shared" ca="1" si="110"/>
        <v>0</v>
      </c>
      <c r="V164">
        <f t="shared" ca="1" si="111"/>
        <v>1.8828073293340649E-4</v>
      </c>
      <c r="W164">
        <f t="shared" ca="1" si="112"/>
        <v>0</v>
      </c>
      <c r="X164">
        <f t="shared" ca="1" si="113"/>
        <v>0</v>
      </c>
      <c r="Y164">
        <f t="shared" ca="1" si="114"/>
        <v>5.5891823578176499E-5</v>
      </c>
      <c r="Z164">
        <f t="shared" ca="1" si="115"/>
        <v>3.489423894037699E-4</v>
      </c>
      <c r="AA164">
        <f t="shared" ca="1" si="88"/>
        <v>89.937695833846234</v>
      </c>
      <c r="AB164">
        <f t="shared" ca="1" si="89"/>
        <v>0</v>
      </c>
      <c r="AC164">
        <f t="shared" ca="1" si="90"/>
        <v>5.1094092445723903E-2</v>
      </c>
      <c r="AD164">
        <f t="shared" ca="1" si="91"/>
        <v>5.3180560645676833E-2</v>
      </c>
      <c r="AE164">
        <f t="shared" si="96"/>
        <v>0</v>
      </c>
      <c r="AG164">
        <f t="shared" ca="1" si="92"/>
        <v>1.3207201288390027</v>
      </c>
      <c r="AH164">
        <f t="shared" ca="1" si="93"/>
        <v>0.34772142498695757</v>
      </c>
      <c r="AI164">
        <f t="shared" si="94"/>
        <v>0</v>
      </c>
      <c r="AJ164">
        <v>0.10126541383215226</v>
      </c>
      <c r="AK164">
        <v>-0.49470600060885772</v>
      </c>
      <c r="AL164">
        <v>-0.21456912691064645</v>
      </c>
      <c r="AM164">
        <v>-0.73617684392957017</v>
      </c>
      <c r="AN164">
        <v>0.34772142498695757</v>
      </c>
      <c r="AO164">
        <v>0.35292714528623037</v>
      </c>
      <c r="AP164">
        <v>-1.0141820894205011</v>
      </c>
      <c r="AQ164">
        <v>-2.4189648684114218</v>
      </c>
      <c r="AR164">
        <v>0.89292370830662549</v>
      </c>
      <c r="AS164">
        <v>-1.4693887351313606</v>
      </c>
      <c r="AT164">
        <v>-6.8864665081491694E-2</v>
      </c>
      <c r="AV164">
        <v>0.50802105644271323</v>
      </c>
      <c r="AW164">
        <v>8.3895166200372837E-2</v>
      </c>
      <c r="AX164">
        <v>0.51209185002876134</v>
      </c>
      <c r="AY164">
        <v>5.3180560645676833E-2</v>
      </c>
    </row>
    <row r="165" spans="5:51" x14ac:dyDescent="0.55000000000000004">
      <c r="E165">
        <f t="shared" si="87"/>
        <v>0</v>
      </c>
      <c r="F165">
        <v>154</v>
      </c>
      <c r="G165" s="5">
        <f t="shared" ca="1" si="95"/>
        <v>0</v>
      </c>
      <c r="H165">
        <f t="shared" ca="1" si="97"/>
        <v>0.13720859981441638</v>
      </c>
      <c r="I165">
        <f t="shared" ca="1" si="98"/>
        <v>0</v>
      </c>
      <c r="J165">
        <f t="shared" ca="1" si="99"/>
        <v>0</v>
      </c>
      <c r="K165">
        <f t="shared" ca="1" si="100"/>
        <v>1.1330943254363441E-2</v>
      </c>
      <c r="L165">
        <f t="shared" ca="1" si="101"/>
        <v>0</v>
      </c>
      <c r="M165">
        <f t="shared" ca="1" si="102"/>
        <v>0</v>
      </c>
      <c r="N165">
        <f t="shared" ca="1" si="103"/>
        <v>3.1287278941362464E-3</v>
      </c>
      <c r="O165">
        <f t="shared" ca="1" si="104"/>
        <v>0</v>
      </c>
      <c r="P165">
        <f t="shared" ca="1" si="105"/>
        <v>0</v>
      </c>
      <c r="Q165">
        <f t="shared" ca="1" si="106"/>
        <v>1.8052257398407413E-3</v>
      </c>
      <c r="R165">
        <f t="shared" ca="1" si="107"/>
        <v>0</v>
      </c>
      <c r="S165">
        <f t="shared" ca="1" si="108"/>
        <v>0</v>
      </c>
      <c r="T165">
        <f t="shared" ca="1" si="109"/>
        <v>6.2469626907150954E-4</v>
      </c>
      <c r="U165">
        <f t="shared" ca="1" si="110"/>
        <v>0</v>
      </c>
      <c r="V165">
        <f t="shared" ca="1" si="111"/>
        <v>0</v>
      </c>
      <c r="W165">
        <f t="shared" ca="1" si="112"/>
        <v>1.3674544912594736E-4</v>
      </c>
      <c r="X165">
        <f t="shared" ca="1" si="113"/>
        <v>0</v>
      </c>
      <c r="Y165">
        <f t="shared" ca="1" si="114"/>
        <v>0</v>
      </c>
      <c r="Z165">
        <f t="shared" ca="1" si="115"/>
        <v>2.9482405238988199E-4</v>
      </c>
      <c r="AA165">
        <f t="shared" ca="1" si="88"/>
        <v>93.595090540702913</v>
      </c>
      <c r="AB165">
        <f t="shared" ca="1" si="89"/>
        <v>0</v>
      </c>
      <c r="AC165">
        <f t="shared" ca="1" si="90"/>
        <v>0.12470435262268967</v>
      </c>
      <c r="AD165">
        <f t="shared" ca="1" si="91"/>
        <v>4.0249069639269448E-2</v>
      </c>
      <c r="AE165">
        <f t="shared" si="96"/>
        <v>0</v>
      </c>
      <c r="AG165">
        <f t="shared" ca="1" si="92"/>
        <v>0</v>
      </c>
      <c r="AH165">
        <f t="shared" ca="1" si="93"/>
        <v>-1.8024547898676246</v>
      </c>
      <c r="AI165">
        <f t="shared" si="94"/>
        <v>1</v>
      </c>
      <c r="AJ165">
        <v>-1.9032449927181005</v>
      </c>
      <c r="AK165">
        <v>0.39849169297667686</v>
      </c>
      <c r="AL165">
        <v>0.62625986174680293</v>
      </c>
      <c r="AM165">
        <v>0.6757136361557059</v>
      </c>
      <c r="AN165">
        <v>-1.8024547898676246</v>
      </c>
      <c r="AO165">
        <v>-0.28322915568423923</v>
      </c>
      <c r="AP165">
        <v>0.19730009626073297</v>
      </c>
      <c r="AQ165">
        <v>-1.0732674127211794</v>
      </c>
      <c r="AR165">
        <v>1.4370607459568419</v>
      </c>
      <c r="AS165">
        <v>-1.7039974409271963</v>
      </c>
      <c r="AT165">
        <v>-1.2011787475785241</v>
      </c>
      <c r="AV165">
        <v>0.43775905067142823</v>
      </c>
      <c r="AW165">
        <v>6.3511601815407479E-2</v>
      </c>
      <c r="AX165">
        <v>0.44186910485074549</v>
      </c>
      <c r="AY165">
        <v>4.0249069639269448E-2</v>
      </c>
    </row>
    <row r="166" spans="5:51" x14ac:dyDescent="0.55000000000000004">
      <c r="E166">
        <f t="shared" si="87"/>
        <v>0</v>
      </c>
      <c r="F166">
        <v>155</v>
      </c>
      <c r="G166" s="5">
        <f t="shared" ca="1" si="95"/>
        <v>0</v>
      </c>
      <c r="H166">
        <f t="shared" ca="1" si="97"/>
        <v>0</v>
      </c>
      <c r="I166">
        <f t="shared" ca="1" si="98"/>
        <v>6.7559158820293355E-2</v>
      </c>
      <c r="J166">
        <f t="shared" ca="1" si="99"/>
        <v>0</v>
      </c>
      <c r="K166">
        <f t="shared" ca="1" si="100"/>
        <v>0</v>
      </c>
      <c r="L166">
        <f t="shared" ca="1" si="101"/>
        <v>7.4290100658591729E-3</v>
      </c>
      <c r="M166">
        <f t="shared" ca="1" si="102"/>
        <v>0</v>
      </c>
      <c r="N166">
        <f t="shared" ca="1" si="103"/>
        <v>0</v>
      </c>
      <c r="O166">
        <f t="shared" ca="1" si="104"/>
        <v>2.1890632551198564E-3</v>
      </c>
      <c r="P166">
        <f t="shared" ca="1" si="105"/>
        <v>0</v>
      </c>
      <c r="Q166">
        <f t="shared" ca="1" si="106"/>
        <v>0</v>
      </c>
      <c r="R166">
        <f t="shared" ca="1" si="107"/>
        <v>1.2935070020610793E-3</v>
      </c>
      <c r="S166">
        <f t="shared" ca="1" si="108"/>
        <v>0</v>
      </c>
      <c r="T166">
        <f t="shared" ca="1" si="109"/>
        <v>0</v>
      </c>
      <c r="U166">
        <f t="shared" ca="1" si="110"/>
        <v>4.5216467268560743E-4</v>
      </c>
      <c r="V166">
        <f t="shared" ca="1" si="111"/>
        <v>0</v>
      </c>
      <c r="W166">
        <f t="shared" ca="1" si="112"/>
        <v>0</v>
      </c>
      <c r="X166">
        <f t="shared" ca="1" si="113"/>
        <v>9.9429821573249549E-5</v>
      </c>
      <c r="Y166">
        <f t="shared" ca="1" si="114"/>
        <v>0</v>
      </c>
      <c r="Z166">
        <f t="shared" ca="1" si="115"/>
        <v>2.1470819184807422E-4</v>
      </c>
      <c r="AA166">
        <f t="shared" ca="1" si="88"/>
        <v>103.63609577246234</v>
      </c>
      <c r="AB166">
        <f t="shared" ca="1" si="89"/>
        <v>0</v>
      </c>
      <c r="AC166">
        <f t="shared" ca="1" si="90"/>
        <v>0.21937459139600143</v>
      </c>
      <c r="AD166">
        <f t="shared" ca="1" si="91"/>
        <v>3.661148426228112E-2</v>
      </c>
      <c r="AE166">
        <f t="shared" si="96"/>
        <v>0</v>
      </c>
      <c r="AG166">
        <f t="shared" ca="1" si="92"/>
        <v>0</v>
      </c>
      <c r="AH166">
        <f t="shared" ca="1" si="93"/>
        <v>-1.5817249732208438</v>
      </c>
      <c r="AI166">
        <f t="shared" si="94"/>
        <v>2</v>
      </c>
      <c r="AJ166">
        <v>-1.0612347978167236</v>
      </c>
      <c r="AK166">
        <v>0.27511646294442471</v>
      </c>
      <c r="AL166">
        <v>7.5997377280145884E-2</v>
      </c>
      <c r="AM166">
        <v>-4.2064129956997931E-4</v>
      </c>
      <c r="AN166">
        <v>-1.5817249732208438</v>
      </c>
      <c r="AO166">
        <v>-6.3421339291380718E-2</v>
      </c>
      <c r="AP166">
        <v>2.7292844606563449</v>
      </c>
      <c r="AQ166">
        <v>-5.9819740272359923E-2</v>
      </c>
      <c r="AR166">
        <v>-0.57233478401030879</v>
      </c>
      <c r="AS166">
        <v>-5.4837983043398708E-2</v>
      </c>
      <c r="AT166">
        <v>-3.7837253330508247E-2</v>
      </c>
      <c r="AV166">
        <v>0.38944755977369322</v>
      </c>
      <c r="AW166">
        <v>5.8221832308140348E-2</v>
      </c>
      <c r="AX166">
        <v>0.39352378767536339</v>
      </c>
      <c r="AY166">
        <v>3.661148426228112E-2</v>
      </c>
    </row>
    <row r="167" spans="5:51" x14ac:dyDescent="0.55000000000000004">
      <c r="E167">
        <f t="shared" si="87"/>
        <v>0</v>
      </c>
      <c r="F167">
        <v>156</v>
      </c>
      <c r="G167" s="5">
        <f t="shared" ca="1" si="95"/>
        <v>9.0333196347434502E-2</v>
      </c>
      <c r="H167">
        <f t="shared" ca="1" si="97"/>
        <v>0</v>
      </c>
      <c r="I167">
        <f t="shared" ca="1" si="98"/>
        <v>0</v>
      </c>
      <c r="J167">
        <f t="shared" ca="1" si="99"/>
        <v>3.902167501815728E-2</v>
      </c>
      <c r="K167">
        <f t="shared" ca="1" si="100"/>
        <v>0</v>
      </c>
      <c r="L167">
        <f t="shared" ca="1" si="101"/>
        <v>0</v>
      </c>
      <c r="M167">
        <f t="shared" ca="1" si="102"/>
        <v>5.0197106415619877E-3</v>
      </c>
      <c r="N167">
        <f t="shared" ca="1" si="103"/>
        <v>0</v>
      </c>
      <c r="O167">
        <f t="shared" ca="1" si="104"/>
        <v>0</v>
      </c>
      <c r="P167">
        <f t="shared" ca="1" si="105"/>
        <v>1.5476560652648559E-3</v>
      </c>
      <c r="Q167">
        <f t="shared" ca="1" si="106"/>
        <v>0</v>
      </c>
      <c r="R167">
        <f t="shared" ca="1" si="107"/>
        <v>0</v>
      </c>
      <c r="S167">
        <f t="shared" ca="1" si="108"/>
        <v>9.3085520109521954E-4</v>
      </c>
      <c r="T167">
        <f t="shared" ca="1" si="109"/>
        <v>0</v>
      </c>
      <c r="U167">
        <f t="shared" ca="1" si="110"/>
        <v>0</v>
      </c>
      <c r="V167">
        <f t="shared" ca="1" si="111"/>
        <v>3.2791411139875465E-4</v>
      </c>
      <c r="W167">
        <f t="shared" ca="1" si="112"/>
        <v>0</v>
      </c>
      <c r="X167">
        <f t="shared" ca="1" si="113"/>
        <v>0</v>
      </c>
      <c r="Y167">
        <f t="shared" ca="1" si="114"/>
        <v>7.2361021855644106E-5</v>
      </c>
      <c r="Z167">
        <f t="shared" ca="1" si="115"/>
        <v>1.5636311648584993E-4</v>
      </c>
      <c r="AA167">
        <f t="shared" ca="1" si="88"/>
        <v>115.13209096608402</v>
      </c>
      <c r="AB167">
        <f t="shared" ca="1" si="89"/>
        <v>0</v>
      </c>
      <c r="AC167">
        <f t="shared" ca="1" si="90"/>
        <v>0.1688343563816315</v>
      </c>
      <c r="AD167">
        <f t="shared" ca="1" si="91"/>
        <v>3.9047244614687129E-2</v>
      </c>
      <c r="AE167">
        <f t="shared" si="96"/>
        <v>0</v>
      </c>
      <c r="AG167">
        <f t="shared" ca="1" si="92"/>
        <v>0.24480129317562679</v>
      </c>
      <c r="AH167">
        <f t="shared" ca="1" si="93"/>
        <v>-1.7591355572221801</v>
      </c>
      <c r="AI167">
        <f t="shared" si="94"/>
        <v>0</v>
      </c>
      <c r="AJ167">
        <v>-1.0656799531716388</v>
      </c>
      <c r="AK167">
        <v>1.1280826583970338</v>
      </c>
      <c r="AL167">
        <v>-8.7511580204591155E-2</v>
      </c>
      <c r="AM167">
        <v>-2.0042352844029665</v>
      </c>
      <c r="AN167">
        <v>-1.7591355572221801</v>
      </c>
      <c r="AO167">
        <v>-0.58545083447825164</v>
      </c>
      <c r="AP167">
        <v>-1.1821930456790142</v>
      </c>
      <c r="AQ167">
        <v>-1.0999110600096174</v>
      </c>
      <c r="AR167">
        <v>-0.41027988118003123</v>
      </c>
      <c r="AS167">
        <v>1.115024588216329</v>
      </c>
      <c r="AT167">
        <v>0.32174966690945439</v>
      </c>
      <c r="AV167">
        <v>0.33109284118464682</v>
      </c>
      <c r="AW167">
        <v>6.2811425829016068E-2</v>
      </c>
      <c r="AX167">
        <v>0.33474032157978634</v>
      </c>
      <c r="AY167">
        <v>3.9047244614687129E-2</v>
      </c>
    </row>
    <row r="168" spans="5:51" x14ac:dyDescent="0.55000000000000004">
      <c r="E168">
        <f t="shared" si="87"/>
        <v>0</v>
      </c>
      <c r="F168">
        <v>157</v>
      </c>
      <c r="G168" s="5">
        <f t="shared" ca="1" si="95"/>
        <v>0</v>
      </c>
      <c r="H168">
        <f t="shared" ca="1" si="97"/>
        <v>2.8054264705841568E-2</v>
      </c>
      <c r="I168">
        <f t="shared" ca="1" si="98"/>
        <v>0</v>
      </c>
      <c r="J168">
        <f t="shared" ca="1" si="99"/>
        <v>0</v>
      </c>
      <c r="K168">
        <f t="shared" ca="1" si="100"/>
        <v>2.4411907780268381E-2</v>
      </c>
      <c r="L168">
        <f t="shared" ca="1" si="101"/>
        <v>0</v>
      </c>
      <c r="M168">
        <f t="shared" ca="1" si="102"/>
        <v>0</v>
      </c>
      <c r="N168">
        <f t="shared" ca="1" si="103"/>
        <v>3.4618622168330862E-3</v>
      </c>
      <c r="O168">
        <f t="shared" ca="1" si="104"/>
        <v>0</v>
      </c>
      <c r="P168">
        <f t="shared" ca="1" si="105"/>
        <v>0</v>
      </c>
      <c r="Q168">
        <f t="shared" ca="1" si="106"/>
        <v>1.1026143225297794E-3</v>
      </c>
      <c r="R168">
        <f t="shared" ca="1" si="107"/>
        <v>0</v>
      </c>
      <c r="S168">
        <f t="shared" ca="1" si="108"/>
        <v>0</v>
      </c>
      <c r="T168">
        <f t="shared" ca="1" si="109"/>
        <v>6.7207971682874167E-4</v>
      </c>
      <c r="U168">
        <f t="shared" ca="1" si="110"/>
        <v>0</v>
      </c>
      <c r="V168">
        <f t="shared" ca="1" si="111"/>
        <v>0</v>
      </c>
      <c r="W168">
        <f t="shared" ca="1" si="112"/>
        <v>2.3815906035281096E-4</v>
      </c>
      <c r="X168">
        <f t="shared" ca="1" si="113"/>
        <v>0</v>
      </c>
      <c r="Y168">
        <f t="shared" ca="1" si="114"/>
        <v>0</v>
      </c>
      <c r="Z168">
        <f t="shared" ca="1" si="115"/>
        <v>1.6657035196832647E-4</v>
      </c>
      <c r="AA168">
        <f t="shared" ca="1" si="88"/>
        <v>116.82752440868364</v>
      </c>
      <c r="AB168">
        <f t="shared" ca="1" si="89"/>
        <v>0</v>
      </c>
      <c r="AC168">
        <f t="shared" ca="1" si="90"/>
        <v>0.28135241293650265</v>
      </c>
      <c r="AD168">
        <f t="shared" ca="1" si="91"/>
        <v>3.0678988691550099E-2</v>
      </c>
      <c r="AE168">
        <f t="shared" si="96"/>
        <v>0</v>
      </c>
      <c r="AG168">
        <f t="shared" ca="1" si="92"/>
        <v>0</v>
      </c>
      <c r="AH168">
        <f t="shared" ca="1" si="93"/>
        <v>-0.67917881096946076</v>
      </c>
      <c r="AI168">
        <f t="shared" si="94"/>
        <v>1</v>
      </c>
      <c r="AJ168">
        <v>-0.39865767575975042</v>
      </c>
      <c r="AK168">
        <v>9.6115400083363056E-2</v>
      </c>
      <c r="AL168">
        <v>-1.153002813225612</v>
      </c>
      <c r="AM168">
        <v>-0.70729129220126197</v>
      </c>
      <c r="AN168">
        <v>-0.67917881096946076</v>
      </c>
      <c r="AO168">
        <v>0.61383616412058473</v>
      </c>
      <c r="AP168">
        <v>0.11257498044869862</v>
      </c>
      <c r="AQ168">
        <v>-8.1369080362492241E-2</v>
      </c>
      <c r="AR168">
        <v>0.41953512663894799</v>
      </c>
      <c r="AS168">
        <v>4.3985437514493242E-3</v>
      </c>
      <c r="AT168">
        <v>-0.61346781876636669</v>
      </c>
      <c r="AV168">
        <v>0.2994270736656785</v>
      </c>
      <c r="AW168">
        <v>4.9438146802777971E-2</v>
      </c>
      <c r="AX168">
        <v>0.30274052049420369</v>
      </c>
      <c r="AY168">
        <v>3.0678988691550099E-2</v>
      </c>
    </row>
    <row r="169" spans="5:51" x14ac:dyDescent="0.55000000000000004">
      <c r="E169">
        <f t="shared" si="87"/>
        <v>0</v>
      </c>
      <c r="F169">
        <v>158</v>
      </c>
      <c r="G169" s="5">
        <f t="shared" ca="1" si="95"/>
        <v>0</v>
      </c>
      <c r="H169">
        <f t="shared" ca="1" si="97"/>
        <v>0</v>
      </c>
      <c r="I169">
        <f t="shared" ca="1" si="98"/>
        <v>1.3813438278737987E-2</v>
      </c>
      <c r="J169">
        <f t="shared" ca="1" si="99"/>
        <v>0</v>
      </c>
      <c r="K169">
        <f t="shared" ca="1" si="100"/>
        <v>0</v>
      </c>
      <c r="L169">
        <f t="shared" ca="1" si="101"/>
        <v>1.6005402600229333E-2</v>
      </c>
      <c r="M169">
        <f t="shared" ca="1" si="102"/>
        <v>0</v>
      </c>
      <c r="N169">
        <f t="shared" ca="1" si="103"/>
        <v>0</v>
      </c>
      <c r="O169">
        <f t="shared" ca="1" si="104"/>
        <v>2.4221458783168534E-3</v>
      </c>
      <c r="P169">
        <f t="shared" ca="1" si="105"/>
        <v>0</v>
      </c>
      <c r="Q169">
        <f t="shared" ca="1" si="106"/>
        <v>0</v>
      </c>
      <c r="R169">
        <f t="shared" ca="1" si="107"/>
        <v>7.9006149496346474E-4</v>
      </c>
      <c r="S169">
        <f t="shared" ca="1" si="108"/>
        <v>0</v>
      </c>
      <c r="T169">
        <f t="shared" ca="1" si="109"/>
        <v>0</v>
      </c>
      <c r="U169">
        <f t="shared" ca="1" si="110"/>
        <v>4.8646153374691769E-4</v>
      </c>
      <c r="V169">
        <f t="shared" ca="1" si="111"/>
        <v>0</v>
      </c>
      <c r="W169">
        <f t="shared" ca="1" si="112"/>
        <v>0</v>
      </c>
      <c r="X169">
        <f t="shared" ca="1" si="113"/>
        <v>1.7316929395670453E-4</v>
      </c>
      <c r="Y169">
        <f t="shared" ca="1" si="114"/>
        <v>0</v>
      </c>
      <c r="Z169">
        <f t="shared" ca="1" si="115"/>
        <v>1.2130631404293141E-4</v>
      </c>
      <c r="AA169">
        <f t="shared" ca="1" si="88"/>
        <v>108.45179213447551</v>
      </c>
      <c r="AB169">
        <f t="shared" ca="1" si="89"/>
        <v>0</v>
      </c>
      <c r="AC169">
        <f t="shared" ca="1" si="90"/>
        <v>0.38655531559265666</v>
      </c>
      <c r="AD169">
        <f t="shared" ca="1" si="91"/>
        <v>2.3989516919068712E-2</v>
      </c>
      <c r="AE169">
        <f t="shared" si="96"/>
        <v>0</v>
      </c>
      <c r="AG169">
        <f t="shared" ca="1" si="92"/>
        <v>0</v>
      </c>
      <c r="AH169">
        <f t="shared" ca="1" si="93"/>
        <v>0.21308210307324771</v>
      </c>
      <c r="AI169">
        <f t="shared" si="94"/>
        <v>2</v>
      </c>
      <c r="AJ169">
        <v>1.4757188182557002</v>
      </c>
      <c r="AK169">
        <v>1.5109435480553657</v>
      </c>
      <c r="AL169">
        <v>-1.5841351341805421</v>
      </c>
      <c r="AM169">
        <v>0.7478638508473523</v>
      </c>
      <c r="AN169">
        <v>0.21308210307324771</v>
      </c>
      <c r="AO169">
        <v>-1.0386679605289828</v>
      </c>
      <c r="AP169">
        <v>-0.48797346607898362</v>
      </c>
      <c r="AQ169">
        <v>-0.95264567789854482</v>
      </c>
      <c r="AR169">
        <v>-0.56729618336248677</v>
      </c>
      <c r="AS169">
        <v>-0.8866709322319366</v>
      </c>
      <c r="AT169">
        <v>-0.49782101996243</v>
      </c>
      <c r="AV169">
        <v>0.31641154822305206</v>
      </c>
      <c r="AW169">
        <v>3.8734771414597489E-2</v>
      </c>
      <c r="AX169">
        <v>0.31935102854146985</v>
      </c>
      <c r="AY169">
        <v>2.3989516919068712E-2</v>
      </c>
    </row>
    <row r="170" spans="5:51" x14ac:dyDescent="0.55000000000000004">
      <c r="E170">
        <f t="shared" si="87"/>
        <v>0</v>
      </c>
      <c r="F170">
        <v>159</v>
      </c>
      <c r="G170" s="5">
        <f t="shared" ca="1" si="95"/>
        <v>0.94627705711865173</v>
      </c>
      <c r="H170">
        <f t="shared" ca="1" si="97"/>
        <v>0</v>
      </c>
      <c r="I170">
        <f t="shared" ca="1" si="98"/>
        <v>0</v>
      </c>
      <c r="J170">
        <f t="shared" ca="1" si="99"/>
        <v>7.9785407161460428E-3</v>
      </c>
      <c r="K170">
        <f t="shared" ca="1" si="100"/>
        <v>0</v>
      </c>
      <c r="L170">
        <f t="shared" ca="1" si="101"/>
        <v>0</v>
      </c>
      <c r="M170">
        <f t="shared" ca="1" si="102"/>
        <v>1.0814696580379906E-2</v>
      </c>
      <c r="N170">
        <f t="shared" ca="1" si="103"/>
        <v>0</v>
      </c>
      <c r="O170">
        <f t="shared" ca="1" si="104"/>
        <v>0</v>
      </c>
      <c r="P170">
        <f t="shared" ca="1" si="105"/>
        <v>1.7124442387701137E-3</v>
      </c>
      <c r="Q170">
        <f t="shared" ca="1" si="106"/>
        <v>0</v>
      </c>
      <c r="R170">
        <f t="shared" ca="1" si="107"/>
        <v>0</v>
      </c>
      <c r="S170">
        <f t="shared" ca="1" si="108"/>
        <v>5.6855730243436187E-4</v>
      </c>
      <c r="T170">
        <f t="shared" ca="1" si="109"/>
        <v>0</v>
      </c>
      <c r="U170">
        <f t="shared" ca="1" si="110"/>
        <v>0</v>
      </c>
      <c r="V170">
        <f t="shared" ca="1" si="111"/>
        <v>3.5278652049672456E-4</v>
      </c>
      <c r="W170">
        <f t="shared" ca="1" si="112"/>
        <v>0</v>
      </c>
      <c r="X170">
        <f t="shared" ca="1" si="113"/>
        <v>0</v>
      </c>
      <c r="Y170">
        <f t="shared" ca="1" si="114"/>
        <v>1.2602564166824169E-4</v>
      </c>
      <c r="Z170">
        <f t="shared" ca="1" si="115"/>
        <v>8.834238297989796E-5</v>
      </c>
      <c r="AA170">
        <f t="shared" ca="1" si="88"/>
        <v>103.22690450236669</v>
      </c>
      <c r="AB170">
        <f t="shared" ca="1" si="89"/>
        <v>0</v>
      </c>
      <c r="AC170">
        <f t="shared" ca="1" si="90"/>
        <v>3.134753445450672E-2</v>
      </c>
      <c r="AD170">
        <f t="shared" ca="1" si="91"/>
        <v>9.0092407662680743E-2</v>
      </c>
      <c r="AE170">
        <f t="shared" si="96"/>
        <v>0</v>
      </c>
      <c r="AG170">
        <f t="shared" ca="1" si="92"/>
        <v>2.4855393766569547</v>
      </c>
      <c r="AH170">
        <f t="shared" ca="1" si="93"/>
        <v>1.1381121112208348</v>
      </c>
      <c r="AI170">
        <f t="shared" si="94"/>
        <v>0</v>
      </c>
      <c r="AJ170">
        <v>0.6573736754944548</v>
      </c>
      <c r="AK170">
        <v>-0.67985411078552715</v>
      </c>
      <c r="AL170">
        <v>0.37910240280325525</v>
      </c>
      <c r="AM170">
        <v>1.3724388736591209</v>
      </c>
      <c r="AN170">
        <v>1.1381121112208348</v>
      </c>
      <c r="AO170">
        <v>0.68942654252168722</v>
      </c>
      <c r="AP170">
        <v>-0.68690724219777621</v>
      </c>
      <c r="AQ170">
        <v>0.39080077840480953</v>
      </c>
      <c r="AR170">
        <v>-0.2260117071273271</v>
      </c>
      <c r="AS170">
        <v>1.0605640454741661</v>
      </c>
      <c r="AT170">
        <v>1.3345834304345772</v>
      </c>
      <c r="AV170">
        <v>0.43090589731172352</v>
      </c>
      <c r="AW170">
        <v>0.14917463480589627</v>
      </c>
      <c r="AX170">
        <v>0.43252967785578722</v>
      </c>
      <c r="AY170">
        <v>9.0092407662680743E-2</v>
      </c>
    </row>
    <row r="171" spans="5:51" x14ac:dyDescent="0.55000000000000004">
      <c r="E171">
        <f t="shared" si="87"/>
        <v>0</v>
      </c>
      <c r="F171">
        <v>160</v>
      </c>
      <c r="G171" s="5">
        <f t="shared" ca="1" si="95"/>
        <v>0</v>
      </c>
      <c r="H171">
        <f t="shared" ca="1" si="97"/>
        <v>0.29387985944134443</v>
      </c>
      <c r="I171">
        <f t="shared" ca="1" si="98"/>
        <v>0</v>
      </c>
      <c r="J171">
        <f t="shared" ca="1" si="99"/>
        <v>0</v>
      </c>
      <c r="K171">
        <f t="shared" ca="1" si="100"/>
        <v>4.9913644171615916E-3</v>
      </c>
      <c r="L171">
        <f t="shared" ca="1" si="101"/>
        <v>0</v>
      </c>
      <c r="M171">
        <f t="shared" ca="1" si="102"/>
        <v>0</v>
      </c>
      <c r="N171">
        <f t="shared" ca="1" si="103"/>
        <v>7.4583959418189202E-3</v>
      </c>
      <c r="O171">
        <f t="shared" ca="1" si="104"/>
        <v>0</v>
      </c>
      <c r="P171">
        <f t="shared" ca="1" si="105"/>
        <v>0</v>
      </c>
      <c r="Q171">
        <f t="shared" ca="1" si="106"/>
        <v>1.220016246877438E-3</v>
      </c>
      <c r="R171">
        <f t="shared" ca="1" si="107"/>
        <v>0</v>
      </c>
      <c r="S171">
        <f t="shared" ca="1" si="108"/>
        <v>0</v>
      </c>
      <c r="T171">
        <f t="shared" ca="1" si="109"/>
        <v>4.1049975374409664E-4</v>
      </c>
      <c r="U171">
        <f t="shared" ca="1" si="110"/>
        <v>0</v>
      </c>
      <c r="V171">
        <f t="shared" ca="1" si="111"/>
        <v>0</v>
      </c>
      <c r="W171">
        <f t="shared" ca="1" si="112"/>
        <v>2.5622351495714466E-4</v>
      </c>
      <c r="X171">
        <f t="shared" ca="1" si="113"/>
        <v>0</v>
      </c>
      <c r="Y171">
        <f t="shared" ca="1" si="114"/>
        <v>0</v>
      </c>
      <c r="Z171">
        <f t="shared" ca="1" si="115"/>
        <v>1.5611538675066745E-4</v>
      </c>
      <c r="AA171">
        <f t="shared" ca="1" si="88"/>
        <v>112.89562145159935</v>
      </c>
      <c r="AB171">
        <f t="shared" ca="1" si="89"/>
        <v>0</v>
      </c>
      <c r="AC171">
        <f t="shared" ca="1" si="90"/>
        <v>9.3607113851602433E-2</v>
      </c>
      <c r="AD171">
        <f t="shared" ca="1" si="91"/>
        <v>6.7110619255157683E-2</v>
      </c>
      <c r="AE171">
        <f t="shared" si="96"/>
        <v>0</v>
      </c>
      <c r="AG171">
        <f t="shared" ca="1" si="92"/>
        <v>0</v>
      </c>
      <c r="AH171">
        <f t="shared" ca="1" si="93"/>
        <v>0.22883796191308647</v>
      </c>
      <c r="AI171">
        <f t="shared" si="94"/>
        <v>1</v>
      </c>
      <c r="AJ171">
        <v>0.44768853513232898</v>
      </c>
      <c r="AK171">
        <v>-0.16890453480300494</v>
      </c>
      <c r="AL171">
        <v>0.70945588959148154</v>
      </c>
      <c r="AM171">
        <v>0.58091700338991359</v>
      </c>
      <c r="AN171">
        <v>0.22883796191308647</v>
      </c>
      <c r="AO171">
        <v>4.2966803448507562E-2</v>
      </c>
      <c r="AP171">
        <v>-0.58100795286009088</v>
      </c>
      <c r="AQ171">
        <v>-0.33401988730474841</v>
      </c>
      <c r="AR171">
        <v>-0.15456635082955472</v>
      </c>
      <c r="AS171">
        <v>-0.499467205372639</v>
      </c>
      <c r="AT171">
        <v>0.56137537285394501</v>
      </c>
      <c r="AV171">
        <v>0.43323255918328785</v>
      </c>
      <c r="AW171">
        <v>0.11114166135111779</v>
      </c>
      <c r="AX171">
        <v>0.4336388991294946</v>
      </c>
      <c r="AY171">
        <v>6.7110619255157683E-2</v>
      </c>
    </row>
    <row r="172" spans="5:51" x14ac:dyDescent="0.55000000000000004">
      <c r="E172">
        <f t="shared" ref="E172:E203" si="116">Cullrate</f>
        <v>0</v>
      </c>
      <c r="F172">
        <v>161</v>
      </c>
      <c r="G172" s="5">
        <f t="shared" ca="1" si="95"/>
        <v>0</v>
      </c>
      <c r="H172">
        <f t="shared" ca="1" si="97"/>
        <v>0</v>
      </c>
      <c r="I172">
        <f t="shared" ca="1" si="98"/>
        <v>0.14470139717872993</v>
      </c>
      <c r="J172">
        <f t="shared" ca="1" si="99"/>
        <v>0</v>
      </c>
      <c r="K172">
        <f t="shared" ca="1" si="100"/>
        <v>0</v>
      </c>
      <c r="L172">
        <f t="shared" ca="1" si="101"/>
        <v>3.2725339510623051E-3</v>
      </c>
      <c r="M172">
        <f t="shared" ca="1" si="102"/>
        <v>0</v>
      </c>
      <c r="N172">
        <f t="shared" ca="1" si="103"/>
        <v>0</v>
      </c>
      <c r="O172">
        <f t="shared" ca="1" si="104"/>
        <v>5.2183830140582581E-3</v>
      </c>
      <c r="P172">
        <f t="shared" ca="1" si="105"/>
        <v>0</v>
      </c>
      <c r="Q172">
        <f t="shared" ca="1" si="106"/>
        <v>0</v>
      </c>
      <c r="R172">
        <f t="shared" ca="1" si="107"/>
        <v>8.741840552879917E-4</v>
      </c>
      <c r="S172">
        <f t="shared" ca="1" si="108"/>
        <v>0</v>
      </c>
      <c r="T172">
        <f t="shared" ca="1" si="109"/>
        <v>0</v>
      </c>
      <c r="U172">
        <f t="shared" ca="1" si="110"/>
        <v>2.97125973019017E-4</v>
      </c>
      <c r="V172">
        <f t="shared" ca="1" si="111"/>
        <v>0</v>
      </c>
      <c r="W172">
        <f t="shared" ca="1" si="112"/>
        <v>0</v>
      </c>
      <c r="X172">
        <f t="shared" ca="1" si="113"/>
        <v>1.8630425025402639E-4</v>
      </c>
      <c r="Y172">
        <f t="shared" ca="1" si="114"/>
        <v>0</v>
      </c>
      <c r="Z172">
        <f t="shared" ca="1" si="115"/>
        <v>1.1369239428461553E-4</v>
      </c>
      <c r="AA172">
        <f t="shared" ref="AA172:AA203" ca="1" si="117">SUMPRODUCT(G172:Z172,mwt)*fec</f>
        <v>144.81773478896307</v>
      </c>
      <c r="AB172">
        <f t="shared" ref="AB172:AB203" ca="1" si="118">E172*SUMPRODUCT(G172:Z172,wt,vul)</f>
        <v>0</v>
      </c>
      <c r="AC172">
        <f t="shared" ref="AC172:AC203" ca="1" si="119">SUMPRODUCT(G172:Z172,vul,wt)/SUMPRODUCT(G172:Z172,vul)</f>
        <v>0.18413795687219864</v>
      </c>
      <c r="AD172">
        <f t="shared" ref="AD172:AD203" ca="1" si="120">SUMPRODUCT(G172:Z172,mat)</f>
        <v>6.4323216953516851E-2</v>
      </c>
      <c r="AE172">
        <f t="shared" si="96"/>
        <v>0</v>
      </c>
      <c r="AG172">
        <f t="shared" ref="AG172:AG203" ca="1" si="121">EXP(AH172*sdr)*IF(AI172=0,1,0)</f>
        <v>0</v>
      </c>
      <c r="AH172">
        <f t="shared" ref="AH172:AH203" ca="1" si="122">OFFSET(AI172,0,normseq)</f>
        <v>1.0787289284053259</v>
      </c>
      <c r="AI172">
        <f t="shared" ref="AI172:AI203" si="123">MOD(F172,yrbetween)</f>
        <v>2</v>
      </c>
      <c r="AJ172">
        <v>-1.8311402527615428</v>
      </c>
      <c r="AK172">
        <v>-0.81077814684249461</v>
      </c>
      <c r="AL172">
        <v>1.0034955266746692</v>
      </c>
      <c r="AM172">
        <v>-0.41086309465754312</v>
      </c>
      <c r="AN172">
        <v>1.0787289284053259</v>
      </c>
      <c r="AO172">
        <v>-1.1335919225530233</v>
      </c>
      <c r="AP172">
        <v>0.63728066379553638</v>
      </c>
      <c r="AQ172">
        <v>-5.2616542234318331E-2</v>
      </c>
      <c r="AR172">
        <v>0.23685515770921484</v>
      </c>
      <c r="AS172">
        <v>0.24796349862299394</v>
      </c>
      <c r="AT172">
        <v>1.7300499166594818</v>
      </c>
      <c r="AV172">
        <v>0.55118237073048792</v>
      </c>
      <c r="AW172">
        <v>0.10668011333653744</v>
      </c>
      <c r="AX172">
        <v>0.54944222398197451</v>
      </c>
      <c r="AY172">
        <v>6.4323216953516851E-2</v>
      </c>
    </row>
    <row r="173" spans="5:51" x14ac:dyDescent="0.55000000000000004">
      <c r="E173">
        <f t="shared" si="116"/>
        <v>0</v>
      </c>
      <c r="F173">
        <v>162</v>
      </c>
      <c r="G173" s="5">
        <f t="shared" ref="G173:G204" ca="1" si="124">reca*AA172/(1+recb*AA172)*Rmult</f>
        <v>1.2832224912346846</v>
      </c>
      <c r="H173">
        <f t="shared" ca="1" si="97"/>
        <v>0</v>
      </c>
      <c r="I173">
        <f t="shared" ca="1" si="98"/>
        <v>0</v>
      </c>
      <c r="J173">
        <f t="shared" ca="1" si="99"/>
        <v>8.3578466546649965E-2</v>
      </c>
      <c r="K173">
        <f t="shared" ca="1" si="100"/>
        <v>0</v>
      </c>
      <c r="L173">
        <f t="shared" ca="1" si="101"/>
        <v>0</v>
      </c>
      <c r="M173">
        <f t="shared" ca="1" si="102"/>
        <v>2.2112197121004346E-3</v>
      </c>
      <c r="N173">
        <f t="shared" ca="1" si="103"/>
        <v>0</v>
      </c>
      <c r="O173">
        <f t="shared" ca="1" si="104"/>
        <v>0</v>
      </c>
      <c r="P173">
        <f t="shared" ca="1" si="105"/>
        <v>3.6893690046157063E-3</v>
      </c>
      <c r="Q173">
        <f t="shared" ca="1" si="106"/>
        <v>0</v>
      </c>
      <c r="R173">
        <f t="shared" ca="1" si="107"/>
        <v>0</v>
      </c>
      <c r="S173">
        <f t="shared" ca="1" si="108"/>
        <v>6.2909499004081416E-4</v>
      </c>
      <c r="T173">
        <f t="shared" ca="1" si="109"/>
        <v>0</v>
      </c>
      <c r="U173">
        <f t="shared" ca="1" si="110"/>
        <v>0</v>
      </c>
      <c r="V173">
        <f t="shared" ca="1" si="111"/>
        <v>2.1547857517777857E-4</v>
      </c>
      <c r="W173">
        <f t="shared" ca="1" si="112"/>
        <v>0</v>
      </c>
      <c r="X173">
        <f t="shared" ca="1" si="113"/>
        <v>0</v>
      </c>
      <c r="Y173">
        <f t="shared" ca="1" si="114"/>
        <v>1.3558473414839099E-4</v>
      </c>
      <c r="Z173">
        <f t="shared" ca="1" si="115"/>
        <v>8.2797479397803275E-5</v>
      </c>
      <c r="AA173">
        <f t="shared" ca="1" si="117"/>
        <v>192.29322291500495</v>
      </c>
      <c r="AB173">
        <f t="shared" ca="1" si="118"/>
        <v>0</v>
      </c>
      <c r="AC173">
        <f t="shared" ca="1" si="119"/>
        <v>4.4118330971954681E-2</v>
      </c>
      <c r="AD173">
        <f t="shared" ca="1" si="120"/>
        <v>0.15626026151543784</v>
      </c>
      <c r="AE173">
        <f t="shared" si="96"/>
        <v>0</v>
      </c>
      <c r="AG173">
        <f t="shared" ca="1" si="121"/>
        <v>2.7927045866800442</v>
      </c>
      <c r="AH173">
        <f t="shared" ca="1" si="122"/>
        <v>1.2837631402362604</v>
      </c>
      <c r="AI173">
        <f t="shared" si="123"/>
        <v>0</v>
      </c>
      <c r="AJ173">
        <v>-0.73627688834676519</v>
      </c>
      <c r="AK173">
        <v>-2.5489862309768796</v>
      </c>
      <c r="AL173">
        <v>-0.71616113928030245</v>
      </c>
      <c r="AM173">
        <v>0.38708776628482156</v>
      </c>
      <c r="AN173">
        <v>1.2837631402362604</v>
      </c>
      <c r="AO173">
        <v>0.61633272707695141</v>
      </c>
      <c r="AP173">
        <v>1.0042549547506496</v>
      </c>
      <c r="AQ173">
        <v>-0.96110852609854192</v>
      </c>
      <c r="AR173">
        <v>-0.52063796829315834</v>
      </c>
      <c r="AS173">
        <v>0.848442596179666</v>
      </c>
      <c r="AT173">
        <v>-0.24071255211310927</v>
      </c>
      <c r="AV173">
        <v>0.67140382988010072</v>
      </c>
      <c r="AW173">
        <v>0.25005601522763188</v>
      </c>
      <c r="AX173">
        <v>0.66882411216138926</v>
      </c>
      <c r="AY173">
        <v>0.15626026151543784</v>
      </c>
    </row>
    <row r="174" spans="5:51" x14ac:dyDescent="0.55000000000000004">
      <c r="E174">
        <f t="shared" si="116"/>
        <v>0</v>
      </c>
      <c r="F174">
        <v>163</v>
      </c>
      <c r="G174" s="5">
        <f t="shared" ca="1" si="124"/>
        <v>0</v>
      </c>
      <c r="H174">
        <f t="shared" ca="1" si="97"/>
        <v>0.39852307790733582</v>
      </c>
      <c r="I174">
        <f t="shared" ca="1" si="98"/>
        <v>0</v>
      </c>
      <c r="J174">
        <f t="shared" ca="1" si="99"/>
        <v>0</v>
      </c>
      <c r="K174">
        <f t="shared" ca="1" si="100"/>
        <v>5.2286577057588712E-2</v>
      </c>
      <c r="L174">
        <f t="shared" ca="1" si="101"/>
        <v>0</v>
      </c>
      <c r="M174">
        <f t="shared" ca="1" si="102"/>
        <v>0</v>
      </c>
      <c r="N174">
        <f t="shared" ca="1" si="103"/>
        <v>1.52497594404267E-3</v>
      </c>
      <c r="O174">
        <f t="shared" ca="1" si="104"/>
        <v>0</v>
      </c>
      <c r="P174">
        <f t="shared" ca="1" si="105"/>
        <v>0</v>
      </c>
      <c r="Q174">
        <f t="shared" ca="1" si="106"/>
        <v>2.6284593824730368E-3</v>
      </c>
      <c r="R174">
        <f t="shared" ca="1" si="107"/>
        <v>0</v>
      </c>
      <c r="S174">
        <f t="shared" ca="1" si="108"/>
        <v>0</v>
      </c>
      <c r="T174">
        <f t="shared" ca="1" si="109"/>
        <v>4.5420811128041484E-4</v>
      </c>
      <c r="U174">
        <f t="shared" ca="1" si="110"/>
        <v>0</v>
      </c>
      <c r="V174">
        <f t="shared" ca="1" si="111"/>
        <v>0</v>
      </c>
      <c r="W174">
        <f t="shared" ca="1" si="112"/>
        <v>1.5649883065903695E-4</v>
      </c>
      <c r="X174">
        <f t="shared" ca="1" si="113"/>
        <v>0</v>
      </c>
      <c r="Y174">
        <f t="shared" ca="1" si="114"/>
        <v>0</v>
      </c>
      <c r="Z174">
        <f t="shared" ca="1" si="115"/>
        <v>1.590387548851579E-4</v>
      </c>
      <c r="AA174">
        <f t="shared" ca="1" si="117"/>
        <v>238.05507790909249</v>
      </c>
      <c r="AB174">
        <f t="shared" ca="1" si="118"/>
        <v>0</v>
      </c>
      <c r="AC174">
        <f t="shared" ca="1" si="119"/>
        <v>0.1158143921997758</v>
      </c>
      <c r="AD174">
        <f t="shared" ca="1" si="120"/>
        <v>0.12035391259757641</v>
      </c>
      <c r="AE174">
        <f t="shared" si="96"/>
        <v>0</v>
      </c>
      <c r="AG174">
        <f t="shared" ca="1" si="121"/>
        <v>0</v>
      </c>
      <c r="AH174">
        <f t="shared" ca="1" si="122"/>
        <v>9.296400094171986E-2</v>
      </c>
      <c r="AI174">
        <f t="shared" si="123"/>
        <v>1</v>
      </c>
      <c r="AJ174">
        <v>-1.0295275387761649</v>
      </c>
      <c r="AK174">
        <v>-0.33450533010181971</v>
      </c>
      <c r="AL174">
        <v>-0.26575321498967241</v>
      </c>
      <c r="AM174">
        <v>-0.3915442903235089</v>
      </c>
      <c r="AN174">
        <v>9.296400094171986E-2</v>
      </c>
      <c r="AO174">
        <v>1.3303088053362444</v>
      </c>
      <c r="AP174">
        <v>-0.71280510383076034</v>
      </c>
      <c r="AQ174">
        <v>0.3446348273428157</v>
      </c>
      <c r="AR174">
        <v>0.35203129300498404</v>
      </c>
      <c r="AS174">
        <v>-9.3712060333928093E-3</v>
      </c>
      <c r="AT174">
        <v>-5.2846189646515995E-2</v>
      </c>
      <c r="AV174">
        <v>0.64096206311142023</v>
      </c>
      <c r="AW174">
        <v>0.19284470439839685</v>
      </c>
      <c r="AX174">
        <v>0.63882001539969269</v>
      </c>
      <c r="AY174">
        <v>0.12035391259757641</v>
      </c>
    </row>
    <row r="175" spans="5:51" x14ac:dyDescent="0.55000000000000004">
      <c r="E175">
        <f t="shared" si="116"/>
        <v>0</v>
      </c>
      <c r="F175">
        <v>164</v>
      </c>
      <c r="G175" s="5">
        <f t="shared" ca="1" si="124"/>
        <v>0</v>
      </c>
      <c r="H175">
        <f t="shared" ca="1" si="97"/>
        <v>0</v>
      </c>
      <c r="I175">
        <f t="shared" ca="1" si="98"/>
        <v>0.19622592133663749</v>
      </c>
      <c r="J175">
        <f t="shared" ca="1" si="99"/>
        <v>0</v>
      </c>
      <c r="K175">
        <f t="shared" ca="1" si="100"/>
        <v>0</v>
      </c>
      <c r="L175">
        <f t="shared" ca="1" si="101"/>
        <v>3.4281127223946176E-2</v>
      </c>
      <c r="M175">
        <f t="shared" ca="1" si="102"/>
        <v>0</v>
      </c>
      <c r="N175">
        <f t="shared" ca="1" si="103"/>
        <v>0</v>
      </c>
      <c r="O175">
        <f t="shared" ca="1" si="104"/>
        <v>1.0669731970945734E-3</v>
      </c>
      <c r="P175">
        <f t="shared" ca="1" si="105"/>
        <v>0</v>
      </c>
      <c r="Q175">
        <f t="shared" ca="1" si="106"/>
        <v>0</v>
      </c>
      <c r="R175">
        <f t="shared" ca="1" si="107"/>
        <v>1.8833825270860355E-3</v>
      </c>
      <c r="S175">
        <f t="shared" ca="1" si="108"/>
        <v>0</v>
      </c>
      <c r="T175">
        <f t="shared" ca="1" si="109"/>
        <v>0</v>
      </c>
      <c r="U175">
        <f t="shared" ca="1" si="110"/>
        <v>3.2876274781264473E-4</v>
      </c>
      <c r="V175">
        <f t="shared" ca="1" si="111"/>
        <v>0</v>
      </c>
      <c r="W175">
        <f t="shared" ca="1" si="112"/>
        <v>0</v>
      </c>
      <c r="X175">
        <f t="shared" ca="1" si="113"/>
        <v>1.1379282388051052E-4</v>
      </c>
      <c r="Y175">
        <f t="shared" ca="1" si="114"/>
        <v>0</v>
      </c>
      <c r="Z175">
        <f t="shared" ca="1" si="115"/>
        <v>1.1582136266821497E-4</v>
      </c>
      <c r="AA175">
        <f t="shared" ca="1" si="117"/>
        <v>286.42006567185803</v>
      </c>
      <c r="AB175">
        <f t="shared" ca="1" si="118"/>
        <v>0</v>
      </c>
      <c r="AC175">
        <f t="shared" ca="1" si="119"/>
        <v>0.21037879017689073</v>
      </c>
      <c r="AD175">
        <f t="shared" ca="1" si="120"/>
        <v>0.10926789228484163</v>
      </c>
      <c r="AE175">
        <f t="shared" si="96"/>
        <v>0</v>
      </c>
      <c r="AG175">
        <f t="shared" ca="1" si="121"/>
        <v>0</v>
      </c>
      <c r="AH175">
        <f t="shared" ca="1" si="122"/>
        <v>-0.35634911910165101</v>
      </c>
      <c r="AI175">
        <f t="shared" si="123"/>
        <v>2</v>
      </c>
      <c r="AJ175">
        <v>-0.52968289310229011</v>
      </c>
      <c r="AK175">
        <v>1.1553856893442571</v>
      </c>
      <c r="AL175">
        <v>-1.3636645235237665</v>
      </c>
      <c r="AM175">
        <v>-0.15224486560327932</v>
      </c>
      <c r="AN175">
        <v>-0.35634911910165101</v>
      </c>
      <c r="AO175">
        <v>-0.37122390494914725</v>
      </c>
      <c r="AP175">
        <v>-1.2660166248679161E-2</v>
      </c>
      <c r="AQ175">
        <v>-2.2316817194223404</v>
      </c>
      <c r="AR175">
        <v>-0.73969204095192254</v>
      </c>
      <c r="AS175">
        <v>-1.9996878108941019</v>
      </c>
      <c r="AT175">
        <v>0.1158093709818786</v>
      </c>
      <c r="AV175">
        <v>0.60816577588052889</v>
      </c>
      <c r="AW175">
        <v>0.1743048424999849</v>
      </c>
      <c r="AX175">
        <v>0.60676112855964914</v>
      </c>
      <c r="AY175">
        <v>0.10926789228484163</v>
      </c>
    </row>
    <row r="176" spans="5:51" x14ac:dyDescent="0.55000000000000004">
      <c r="E176">
        <f t="shared" si="116"/>
        <v>0</v>
      </c>
      <c r="F176">
        <v>165</v>
      </c>
      <c r="G176" s="5">
        <f t="shared" ca="1" si="124"/>
        <v>0.59985438433965566</v>
      </c>
      <c r="H176">
        <f t="shared" ca="1" si="97"/>
        <v>0</v>
      </c>
      <c r="I176">
        <f t="shared" ca="1" si="98"/>
        <v>0</v>
      </c>
      <c r="J176">
        <f t="shared" ca="1" si="99"/>
        <v>0.11333865409580472</v>
      </c>
      <c r="K176">
        <f t="shared" ca="1" si="100"/>
        <v>0</v>
      </c>
      <c r="L176">
        <f t="shared" ca="1" si="101"/>
        <v>0</v>
      </c>
      <c r="M176">
        <f t="shared" ca="1" si="102"/>
        <v>2.3163427913713775E-2</v>
      </c>
      <c r="N176">
        <f t="shared" ca="1" si="103"/>
        <v>0</v>
      </c>
      <c r="O176">
        <f t="shared" ca="1" si="104"/>
        <v>0</v>
      </c>
      <c r="P176">
        <f t="shared" ca="1" si="105"/>
        <v>7.5434436903379387E-4</v>
      </c>
      <c r="Q176">
        <f t="shared" ca="1" si="106"/>
        <v>0</v>
      </c>
      <c r="R176">
        <f t="shared" ca="1" si="107"/>
        <v>0</v>
      </c>
      <c r="S176">
        <f t="shared" ca="1" si="108"/>
        <v>1.3553513186990158E-3</v>
      </c>
      <c r="T176">
        <f t="shared" ca="1" si="109"/>
        <v>0</v>
      </c>
      <c r="U176">
        <f t="shared" ca="1" si="110"/>
        <v>0</v>
      </c>
      <c r="V176">
        <f t="shared" ca="1" si="111"/>
        <v>2.3842186447182778E-4</v>
      </c>
      <c r="W176">
        <f t="shared" ca="1" si="112"/>
        <v>0</v>
      </c>
      <c r="X176">
        <f t="shared" ca="1" si="113"/>
        <v>0</v>
      </c>
      <c r="Y176">
        <f t="shared" ca="1" si="114"/>
        <v>8.2813836790072138E-5</v>
      </c>
      <c r="Z176">
        <f t="shared" ca="1" si="115"/>
        <v>8.4347919222637729E-5</v>
      </c>
      <c r="AA176">
        <f t="shared" ca="1" si="117"/>
        <v>331.68533417964585</v>
      </c>
      <c r="AB176">
        <f t="shared" ca="1" si="118"/>
        <v>0</v>
      </c>
      <c r="AC176">
        <f t="shared" ca="1" si="119"/>
        <v>0.10547333213584896</v>
      </c>
      <c r="AD176">
        <f t="shared" ca="1" si="120"/>
        <v>0.14105106541854451</v>
      </c>
      <c r="AE176">
        <f t="shared" si="96"/>
        <v>0</v>
      </c>
      <c r="AG176">
        <f t="shared" ca="1" si="121"/>
        <v>0.9071991888449874</v>
      </c>
      <c r="AH176">
        <f t="shared" ca="1" si="122"/>
        <v>-0.12174155017419253</v>
      </c>
      <c r="AI176">
        <f t="shared" si="123"/>
        <v>0</v>
      </c>
      <c r="AJ176">
        <v>-0.55012719712976832</v>
      </c>
      <c r="AK176">
        <v>-1.4976649254094809</v>
      </c>
      <c r="AL176">
        <v>-0.42296278479625471</v>
      </c>
      <c r="AM176">
        <v>-0.7798166734573897</v>
      </c>
      <c r="AN176">
        <v>-0.12174155017419253</v>
      </c>
      <c r="AO176">
        <v>0.77268168752198108</v>
      </c>
      <c r="AP176">
        <v>-0.81354301073588431</v>
      </c>
      <c r="AQ176">
        <v>0.44946546040591784</v>
      </c>
      <c r="AR176">
        <v>0.15263140085153282</v>
      </c>
      <c r="AS176">
        <v>1.7039974409271963</v>
      </c>
      <c r="AT176">
        <v>-0.31314129955717362</v>
      </c>
      <c r="AV176">
        <v>0.57844313166105643</v>
      </c>
      <c r="AW176">
        <v>0.21163482585979893</v>
      </c>
      <c r="AX176">
        <v>0.57861745996333358</v>
      </c>
      <c r="AY176">
        <v>0.14105106541854451</v>
      </c>
    </row>
    <row r="177" spans="5:51" x14ac:dyDescent="0.55000000000000004">
      <c r="E177">
        <f t="shared" si="116"/>
        <v>0</v>
      </c>
      <c r="F177">
        <v>166</v>
      </c>
      <c r="G177" s="5">
        <f t="shared" ca="1" si="124"/>
        <v>0</v>
      </c>
      <c r="H177">
        <f t="shared" ca="1" si="97"/>
        <v>0.18629334910833431</v>
      </c>
      <c r="I177">
        <f t="shared" ca="1" si="98"/>
        <v>0</v>
      </c>
      <c r="J177">
        <f t="shared" ca="1" si="99"/>
        <v>0</v>
      </c>
      <c r="K177">
        <f t="shared" ca="1" si="100"/>
        <v>7.0904510645406413E-2</v>
      </c>
      <c r="L177">
        <f t="shared" ca="1" si="101"/>
        <v>0</v>
      </c>
      <c r="M177">
        <f t="shared" ca="1" si="102"/>
        <v>0</v>
      </c>
      <c r="N177">
        <f t="shared" ca="1" si="103"/>
        <v>1.5974744688046442E-2</v>
      </c>
      <c r="O177">
        <f t="shared" ca="1" si="104"/>
        <v>0</v>
      </c>
      <c r="P177">
        <f t="shared" ca="1" si="105"/>
        <v>0</v>
      </c>
      <c r="Q177">
        <f t="shared" ca="1" si="106"/>
        <v>5.3742619182900301E-4</v>
      </c>
      <c r="R177">
        <f t="shared" ca="1" si="107"/>
        <v>0</v>
      </c>
      <c r="S177">
        <f t="shared" ca="1" si="108"/>
        <v>0</v>
      </c>
      <c r="T177">
        <f t="shared" ca="1" si="109"/>
        <v>9.7856694510913239E-4</v>
      </c>
      <c r="U177">
        <f t="shared" ca="1" si="110"/>
        <v>0</v>
      </c>
      <c r="V177">
        <f t="shared" ca="1" si="111"/>
        <v>0</v>
      </c>
      <c r="W177">
        <f t="shared" ca="1" si="112"/>
        <v>1.7316219472216161E-4</v>
      </c>
      <c r="X177">
        <f t="shared" ca="1" si="113"/>
        <v>0</v>
      </c>
      <c r="Y177">
        <f t="shared" ca="1" si="114"/>
        <v>0</v>
      </c>
      <c r="Z177">
        <f t="shared" ca="1" si="115"/>
        <v>1.2173700920498446E-4</v>
      </c>
      <c r="AA177">
        <f t="shared" ca="1" si="117"/>
        <v>349.58003622524575</v>
      </c>
      <c r="AB177">
        <f t="shared" ca="1" si="118"/>
        <v>0</v>
      </c>
      <c r="AC177">
        <f t="shared" ca="1" si="119"/>
        <v>0.20360038547568513</v>
      </c>
      <c r="AD177">
        <f t="shared" ca="1" si="120"/>
        <v>0.10956417909995669</v>
      </c>
      <c r="AE177">
        <f t="shared" si="96"/>
        <v>0</v>
      </c>
      <c r="AG177">
        <f t="shared" ca="1" si="121"/>
        <v>0</v>
      </c>
      <c r="AH177">
        <f t="shared" ca="1" si="122"/>
        <v>0.64686901168897748</v>
      </c>
      <c r="AI177">
        <f t="shared" si="123"/>
        <v>1</v>
      </c>
      <c r="AJ177">
        <v>-1.8075206753564999</v>
      </c>
      <c r="AK177">
        <v>-9.4347569756791927E-2</v>
      </c>
      <c r="AL177">
        <v>-1.0340863809688017</v>
      </c>
      <c r="AM177">
        <v>0.76825472206110135</v>
      </c>
      <c r="AN177">
        <v>0.64686901168897748</v>
      </c>
      <c r="AO177">
        <v>-1.7878892322187312</v>
      </c>
      <c r="AP177">
        <v>1.4700617612106726</v>
      </c>
      <c r="AQ177">
        <v>-0.17503907656646334</v>
      </c>
      <c r="AR177">
        <v>-0.41061298361455556</v>
      </c>
      <c r="AS177">
        <v>-2.0198604033794254</v>
      </c>
      <c r="AT177">
        <v>-0.57513034334988333</v>
      </c>
      <c r="AV177">
        <v>0.59356797923950866</v>
      </c>
      <c r="AW177">
        <v>0.16455506029427927</v>
      </c>
      <c r="AX177">
        <v>0.59697069251387158</v>
      </c>
      <c r="AY177">
        <v>0.10956417909995669</v>
      </c>
    </row>
    <row r="178" spans="5:51" x14ac:dyDescent="0.55000000000000004">
      <c r="E178">
        <f t="shared" si="116"/>
        <v>0</v>
      </c>
      <c r="F178">
        <v>167</v>
      </c>
      <c r="G178" s="5">
        <f t="shared" ca="1" si="124"/>
        <v>0</v>
      </c>
      <c r="H178">
        <f t="shared" ca="1" si="97"/>
        <v>0</v>
      </c>
      <c r="I178">
        <f t="shared" ca="1" si="98"/>
        <v>9.172764663874905E-2</v>
      </c>
      <c r="J178">
        <f t="shared" ca="1" si="99"/>
        <v>0</v>
      </c>
      <c r="K178">
        <f t="shared" ca="1" si="100"/>
        <v>0</v>
      </c>
      <c r="L178">
        <f t="shared" ca="1" si="101"/>
        <v>4.6487773477878504E-2</v>
      </c>
      <c r="M178">
        <f t="shared" ca="1" si="102"/>
        <v>0</v>
      </c>
      <c r="N178">
        <f t="shared" ca="1" si="103"/>
        <v>0</v>
      </c>
      <c r="O178">
        <f t="shared" ca="1" si="104"/>
        <v>1.1176979203612634E-2</v>
      </c>
      <c r="P178">
        <f t="shared" ca="1" si="105"/>
        <v>0</v>
      </c>
      <c r="Q178">
        <f t="shared" ca="1" si="106"/>
        <v>0</v>
      </c>
      <c r="R178">
        <f t="shared" ca="1" si="107"/>
        <v>3.8508455030292454E-4</v>
      </c>
      <c r="S178">
        <f t="shared" ca="1" si="108"/>
        <v>0</v>
      </c>
      <c r="T178">
        <f t="shared" ca="1" si="109"/>
        <v>0</v>
      </c>
      <c r="U178">
        <f t="shared" ca="1" si="110"/>
        <v>7.0830165688979857E-4</v>
      </c>
      <c r="V178">
        <f t="shared" ca="1" si="111"/>
        <v>0</v>
      </c>
      <c r="W178">
        <f t="shared" ca="1" si="112"/>
        <v>0</v>
      </c>
      <c r="X178">
        <f t="shared" ca="1" si="113"/>
        <v>1.2590902464767887E-4</v>
      </c>
      <c r="Y178">
        <f t="shared" ca="1" si="114"/>
        <v>0</v>
      </c>
      <c r="Z178">
        <f t="shared" ca="1" si="115"/>
        <v>8.8656040494379971E-5</v>
      </c>
      <c r="AA178">
        <f t="shared" ca="1" si="117"/>
        <v>343.98020303809943</v>
      </c>
      <c r="AB178">
        <f t="shared" ca="1" si="118"/>
        <v>0</v>
      </c>
      <c r="AC178">
        <f t="shared" ca="1" si="119"/>
        <v>0.30631787891955775</v>
      </c>
      <c r="AD178">
        <f t="shared" ca="1" si="120"/>
        <v>9.0031565697992116E-2</v>
      </c>
      <c r="AE178">
        <f t="shared" si="96"/>
        <v>0</v>
      </c>
      <c r="AG178">
        <f t="shared" ca="1" si="121"/>
        <v>0</v>
      </c>
      <c r="AH178">
        <f t="shared" ca="1" si="122"/>
        <v>0.83211034507257864</v>
      </c>
      <c r="AI178">
        <f t="shared" si="123"/>
        <v>2</v>
      </c>
      <c r="AJ178">
        <v>-1.4718671081936918</v>
      </c>
      <c r="AK178">
        <v>-6.9861698648310266E-2</v>
      </c>
      <c r="AL178">
        <v>0.97062184067908674</v>
      </c>
      <c r="AM178">
        <v>1.3714588931179605</v>
      </c>
      <c r="AN178">
        <v>0.83211034507257864</v>
      </c>
      <c r="AO178">
        <v>-0.24733253667363897</v>
      </c>
      <c r="AP178">
        <v>-0.12351392797427252</v>
      </c>
      <c r="AQ178">
        <v>-0.37778818295919336</v>
      </c>
      <c r="AR178">
        <v>-1.3424551070784219</v>
      </c>
      <c r="AS178">
        <v>-0.54133806770551018</v>
      </c>
      <c r="AT178">
        <v>0.5369145128497621</v>
      </c>
      <c r="AV178">
        <v>0.61649221011077437</v>
      </c>
      <c r="AW178">
        <v>0.13334240540796438</v>
      </c>
      <c r="AX178">
        <v>0.62316031272478722</v>
      </c>
      <c r="AY178">
        <v>9.0031565697992116E-2</v>
      </c>
    </row>
    <row r="179" spans="5:51" x14ac:dyDescent="0.55000000000000004">
      <c r="E179">
        <f t="shared" si="116"/>
        <v>0</v>
      </c>
      <c r="F179">
        <v>168</v>
      </c>
      <c r="G179" s="5">
        <f t="shared" ca="1" si="124"/>
        <v>0.96479801971802692</v>
      </c>
      <c r="H179">
        <f t="shared" ca="1" si="97"/>
        <v>0</v>
      </c>
      <c r="I179">
        <f t="shared" ca="1" si="98"/>
        <v>0</v>
      </c>
      <c r="J179">
        <f t="shared" ca="1" si="99"/>
        <v>5.2981216460061459E-2</v>
      </c>
      <c r="K179">
        <f t="shared" ca="1" si="100"/>
        <v>0</v>
      </c>
      <c r="L179">
        <f t="shared" ca="1" si="101"/>
        <v>0</v>
      </c>
      <c r="M179">
        <f t="shared" ca="1" si="102"/>
        <v>3.141134137128701E-2</v>
      </c>
      <c r="N179">
        <f t="shared" ca="1" si="103"/>
        <v>0</v>
      </c>
      <c r="O179">
        <f t="shared" ca="1" si="104"/>
        <v>0</v>
      </c>
      <c r="P179">
        <f t="shared" ca="1" si="105"/>
        <v>7.9020647828941509E-3</v>
      </c>
      <c r="Q179">
        <f t="shared" ca="1" si="106"/>
        <v>0</v>
      </c>
      <c r="R179">
        <f t="shared" ca="1" si="107"/>
        <v>0</v>
      </c>
      <c r="S179">
        <f t="shared" ca="1" si="108"/>
        <v>2.7712100200441331E-4</v>
      </c>
      <c r="T179">
        <f t="shared" ca="1" si="109"/>
        <v>0</v>
      </c>
      <c r="U179">
        <f t="shared" ca="1" si="110"/>
        <v>0</v>
      </c>
      <c r="V179">
        <f t="shared" ca="1" si="111"/>
        <v>5.1366708292750025E-4</v>
      </c>
      <c r="W179">
        <f t="shared" ca="1" si="112"/>
        <v>0</v>
      </c>
      <c r="X179">
        <f t="shared" ca="1" si="113"/>
        <v>0</v>
      </c>
      <c r="Y179">
        <f t="shared" ca="1" si="114"/>
        <v>9.1631520002694107E-5</v>
      </c>
      <c r="Z179">
        <f t="shared" ca="1" si="115"/>
        <v>6.4564536022947749E-5</v>
      </c>
      <c r="AA179">
        <f t="shared" ca="1" si="117"/>
        <v>333.06202395669442</v>
      </c>
      <c r="AB179">
        <f t="shared" ca="1" si="118"/>
        <v>0</v>
      </c>
      <c r="AC179">
        <f t="shared" ca="1" si="119"/>
        <v>7.4403159866883131E-2</v>
      </c>
      <c r="AD179">
        <f t="shared" ca="1" si="120"/>
        <v>0.14549424311998849</v>
      </c>
      <c r="AE179">
        <f t="shared" si="96"/>
        <v>0</v>
      </c>
      <c r="AG179">
        <f t="shared" ca="1" si="121"/>
        <v>1.3495009978608401</v>
      </c>
      <c r="AH179">
        <f t="shared" ca="1" si="122"/>
        <v>0.37466861613211222</v>
      </c>
      <c r="AI179">
        <f t="shared" si="123"/>
        <v>0</v>
      </c>
      <c r="AJ179">
        <v>-0.38412281355704181</v>
      </c>
      <c r="AK179">
        <v>-1.3017597666475922</v>
      </c>
      <c r="AL179">
        <v>-6.7177552409702912E-2</v>
      </c>
      <c r="AM179">
        <v>1.3988096725370269</v>
      </c>
      <c r="AN179">
        <v>0.37466861613211222</v>
      </c>
      <c r="AO179">
        <v>-0.26820998755283654</v>
      </c>
      <c r="AP179">
        <v>-1.4267698134062812E-2</v>
      </c>
      <c r="AQ179">
        <v>-0.63437823882850353</v>
      </c>
      <c r="AR179">
        <v>1.5706018530181609</v>
      </c>
      <c r="AS179">
        <v>1.164830791822169</v>
      </c>
      <c r="AT179">
        <v>1.1233260011067614</v>
      </c>
      <c r="AV179">
        <v>0.5984577834268241</v>
      </c>
      <c r="AW179">
        <v>0.19720628714677513</v>
      </c>
      <c r="AX179">
        <v>0.60677708874045011</v>
      </c>
      <c r="AY179">
        <v>0.14549424311998849</v>
      </c>
    </row>
    <row r="180" spans="5:51" x14ac:dyDescent="0.55000000000000004">
      <c r="E180">
        <f t="shared" si="116"/>
        <v>0</v>
      </c>
      <c r="F180">
        <v>169</v>
      </c>
      <c r="G180" s="5">
        <f t="shared" ca="1" si="124"/>
        <v>0</v>
      </c>
      <c r="H180">
        <f t="shared" ca="1" si="97"/>
        <v>0.29963180898347547</v>
      </c>
      <c r="I180">
        <f t="shared" ca="1" si="98"/>
        <v>0</v>
      </c>
      <c r="J180">
        <f t="shared" ca="1" si="99"/>
        <v>0</v>
      </c>
      <c r="K180">
        <f t="shared" ca="1" si="100"/>
        <v>3.3144978264198932E-2</v>
      </c>
      <c r="L180">
        <f t="shared" ca="1" si="101"/>
        <v>0</v>
      </c>
      <c r="M180">
        <f t="shared" ca="1" si="102"/>
        <v>0</v>
      </c>
      <c r="N180">
        <f t="shared" ca="1" si="103"/>
        <v>2.1662949049881332E-2</v>
      </c>
      <c r="O180">
        <f t="shared" ca="1" si="104"/>
        <v>0</v>
      </c>
      <c r="P180">
        <f t="shared" ca="1" si="105"/>
        <v>0</v>
      </c>
      <c r="Q180">
        <f t="shared" ca="1" si="106"/>
        <v>5.6297584474533672E-3</v>
      </c>
      <c r="R180">
        <f t="shared" ca="1" si="107"/>
        <v>0</v>
      </c>
      <c r="S180">
        <f t="shared" ca="1" si="108"/>
        <v>0</v>
      </c>
      <c r="T180">
        <f t="shared" ca="1" si="109"/>
        <v>2.0008203674995798E-4</v>
      </c>
      <c r="U180">
        <f t="shared" ca="1" si="110"/>
        <v>0</v>
      </c>
      <c r="V180">
        <f t="shared" ca="1" si="111"/>
        <v>0</v>
      </c>
      <c r="W180">
        <f t="shared" ca="1" si="112"/>
        <v>3.7306863459566101E-4</v>
      </c>
      <c r="X180">
        <f t="shared" ca="1" si="113"/>
        <v>0</v>
      </c>
      <c r="Y180">
        <f t="shared" ca="1" si="114"/>
        <v>0</v>
      </c>
      <c r="Z180">
        <f t="shared" ca="1" si="115"/>
        <v>1.1375114238887313E-4</v>
      </c>
      <c r="AA180">
        <f t="shared" ca="1" si="117"/>
        <v>322.89267684628857</v>
      </c>
      <c r="AB180">
        <f t="shared" ca="1" si="118"/>
        <v>0</v>
      </c>
      <c r="AC180">
        <f t="shared" ca="1" si="119"/>
        <v>0.15891684765006506</v>
      </c>
      <c r="AD180">
        <f t="shared" ca="1" si="120"/>
        <v>0.10949745963948417</v>
      </c>
      <c r="AE180">
        <f t="shared" si="96"/>
        <v>0</v>
      </c>
      <c r="AG180">
        <f t="shared" ca="1" si="121"/>
        <v>0</v>
      </c>
      <c r="AH180">
        <f t="shared" ca="1" si="122"/>
        <v>1.0486905921425205</v>
      </c>
      <c r="AI180">
        <f t="shared" si="123"/>
        <v>1</v>
      </c>
      <c r="AJ180">
        <v>-0.561107071916922</v>
      </c>
      <c r="AK180">
        <v>0.99957787824678235</v>
      </c>
      <c r="AL180">
        <v>0.1302237251366023</v>
      </c>
      <c r="AM180">
        <v>0.3810760063061025</v>
      </c>
      <c r="AN180">
        <v>1.0486905921425205</v>
      </c>
      <c r="AO180">
        <v>0.5801018687634496</v>
      </c>
      <c r="AP180">
        <v>-0.53992152970749885</v>
      </c>
      <c r="AQ180">
        <v>0.54426209317171015</v>
      </c>
      <c r="AR180">
        <v>0.17278580344282091</v>
      </c>
      <c r="AS180">
        <v>0.36582036955223884</v>
      </c>
      <c r="AT180">
        <v>-1.415487531630788</v>
      </c>
      <c r="AV180">
        <v>0.67580393632515279</v>
      </c>
      <c r="AW180">
        <v>0.14794337252376805</v>
      </c>
      <c r="AX180">
        <v>0.6873263435490724</v>
      </c>
      <c r="AY180">
        <v>0.10949745963948417</v>
      </c>
    </row>
    <row r="181" spans="5:51" x14ac:dyDescent="0.55000000000000004">
      <c r="E181">
        <f t="shared" si="116"/>
        <v>0</v>
      </c>
      <c r="F181">
        <v>170</v>
      </c>
      <c r="G181" s="5">
        <f t="shared" ca="1" si="124"/>
        <v>0</v>
      </c>
      <c r="H181">
        <f t="shared" ca="1" si="97"/>
        <v>0</v>
      </c>
      <c r="I181">
        <f t="shared" ca="1" si="98"/>
        <v>0.14753355837831034</v>
      </c>
      <c r="J181">
        <f t="shared" ca="1" si="99"/>
        <v>0</v>
      </c>
      <c r="K181">
        <f t="shared" ca="1" si="100"/>
        <v>0</v>
      </c>
      <c r="L181">
        <f t="shared" ca="1" si="101"/>
        <v>2.1731145556888636E-2</v>
      </c>
      <c r="M181">
        <f t="shared" ca="1" si="102"/>
        <v>0</v>
      </c>
      <c r="N181">
        <f t="shared" ca="1" si="103"/>
        <v>0</v>
      </c>
      <c r="O181">
        <f t="shared" ca="1" si="104"/>
        <v>1.5156820077420183E-2</v>
      </c>
      <c r="P181">
        <f t="shared" ca="1" si="105"/>
        <v>0</v>
      </c>
      <c r="Q181">
        <f t="shared" ca="1" si="106"/>
        <v>0</v>
      </c>
      <c r="R181">
        <f t="shared" ca="1" si="107"/>
        <v>4.0339176486237542E-3</v>
      </c>
      <c r="S181">
        <f t="shared" ca="1" si="108"/>
        <v>0</v>
      </c>
      <c r="T181">
        <f t="shared" ca="1" si="109"/>
        <v>0</v>
      </c>
      <c r="U181">
        <f t="shared" ca="1" si="110"/>
        <v>1.448224251311452E-4</v>
      </c>
      <c r="V181">
        <f t="shared" ca="1" si="111"/>
        <v>0</v>
      </c>
      <c r="W181">
        <f t="shared" ca="1" si="112"/>
        <v>0</v>
      </c>
      <c r="X181">
        <f t="shared" ca="1" si="113"/>
        <v>2.712642212923473E-4</v>
      </c>
      <c r="Y181">
        <f t="shared" ca="1" si="114"/>
        <v>0</v>
      </c>
      <c r="Z181">
        <f t="shared" ca="1" si="115"/>
        <v>8.2840263217974665E-5</v>
      </c>
      <c r="AA181">
        <f t="shared" ca="1" si="117"/>
        <v>323.43871061638202</v>
      </c>
      <c r="AB181">
        <f t="shared" ca="1" si="118"/>
        <v>0</v>
      </c>
      <c r="AC181">
        <f t="shared" ca="1" si="119"/>
        <v>0.25696028381468849</v>
      </c>
      <c r="AD181">
        <f t="shared" ca="1" si="120"/>
        <v>9.5409730778926505E-2</v>
      </c>
      <c r="AE181">
        <f t="shared" si="96"/>
        <v>0</v>
      </c>
      <c r="AG181">
        <f t="shared" ca="1" si="121"/>
        <v>0</v>
      </c>
      <c r="AH181">
        <f t="shared" ca="1" si="122"/>
        <v>-1.4146530702419113</v>
      </c>
      <c r="AI181">
        <f t="shared" si="123"/>
        <v>2</v>
      </c>
      <c r="AJ181">
        <v>1.0247299542243127</v>
      </c>
      <c r="AK181">
        <v>-0.28434442356228828</v>
      </c>
      <c r="AL181">
        <v>-0.42614374251570553</v>
      </c>
      <c r="AM181">
        <v>-0.88259866970474832</v>
      </c>
      <c r="AN181">
        <v>-1.4146530702419113</v>
      </c>
      <c r="AO181">
        <v>1.6629792298772372</v>
      </c>
      <c r="AP181">
        <v>3.9674432628089562E-2</v>
      </c>
      <c r="AQ181">
        <v>-0.42162355384789407</v>
      </c>
      <c r="AR181">
        <v>0.36876599551760592</v>
      </c>
      <c r="AS181">
        <v>2.2835047275293618</v>
      </c>
      <c r="AT181">
        <v>1.4571151041309349</v>
      </c>
      <c r="AV181">
        <v>0.57613122269262318</v>
      </c>
      <c r="AW181">
        <v>0.12716842162475533</v>
      </c>
      <c r="AX181">
        <v>0.58654406323702191</v>
      </c>
      <c r="AY181">
        <v>9.5409730778926505E-2</v>
      </c>
    </row>
    <row r="182" spans="5:51" x14ac:dyDescent="0.55000000000000004">
      <c r="E182">
        <f t="shared" si="116"/>
        <v>0</v>
      </c>
      <c r="F182">
        <v>171</v>
      </c>
      <c r="G182" s="5">
        <f t="shared" ca="1" si="124"/>
        <v>0.49481208278047828</v>
      </c>
      <c r="H182">
        <f t="shared" ca="1" si="97"/>
        <v>0</v>
      </c>
      <c r="I182">
        <f t="shared" ca="1" si="98"/>
        <v>0</v>
      </c>
      <c r="J182">
        <f t="shared" ca="1" si="99"/>
        <v>8.5214302099650738E-2</v>
      </c>
      <c r="K182">
        <f t="shared" ca="1" si="100"/>
        <v>0</v>
      </c>
      <c r="L182">
        <f t="shared" ca="1" si="101"/>
        <v>0</v>
      </c>
      <c r="M182">
        <f t="shared" ca="1" si="102"/>
        <v>1.4683526020048637E-2</v>
      </c>
      <c r="N182">
        <f t="shared" ca="1" si="103"/>
        <v>0</v>
      </c>
      <c r="O182">
        <f t="shared" ca="1" si="104"/>
        <v>0</v>
      </c>
      <c r="P182">
        <f t="shared" ca="1" si="105"/>
        <v>1.0715791089217809E-2</v>
      </c>
      <c r="Q182">
        <f t="shared" ca="1" si="106"/>
        <v>0</v>
      </c>
      <c r="R182">
        <f t="shared" ca="1" si="107"/>
        <v>0</v>
      </c>
      <c r="S182">
        <f t="shared" ca="1" si="108"/>
        <v>2.9029554675993239E-3</v>
      </c>
      <c r="T182">
        <f t="shared" ca="1" si="109"/>
        <v>0</v>
      </c>
      <c r="U182">
        <f t="shared" ca="1" si="110"/>
        <v>0</v>
      </c>
      <c r="V182">
        <f t="shared" ca="1" si="111"/>
        <v>1.050265969816526E-4</v>
      </c>
      <c r="W182">
        <f t="shared" ca="1" si="112"/>
        <v>0</v>
      </c>
      <c r="X182">
        <f t="shared" ca="1" si="113"/>
        <v>0</v>
      </c>
      <c r="Y182">
        <f t="shared" ca="1" si="114"/>
        <v>1.9741518123040429E-4</v>
      </c>
      <c r="Z182">
        <f t="shared" ca="1" si="115"/>
        <v>6.0329145412561601E-5</v>
      </c>
      <c r="AA182">
        <f t="shared" ca="1" si="117"/>
        <v>330.46851486167287</v>
      </c>
      <c r="AB182">
        <f t="shared" ca="1" si="118"/>
        <v>0</v>
      </c>
      <c r="AC182">
        <f t="shared" ca="1" si="119"/>
        <v>0.11941944881001364</v>
      </c>
      <c r="AD182">
        <f t="shared" ca="1" si="120"/>
        <v>0.11879631408071883</v>
      </c>
      <c r="AE182">
        <f t="shared" si="96"/>
        <v>0</v>
      </c>
      <c r="AG182">
        <f t="shared" ca="1" si="121"/>
        <v>0.70988124332368852</v>
      </c>
      <c r="AH182">
        <f t="shared" ca="1" si="122"/>
        <v>-0.42832198232645169</v>
      </c>
      <c r="AI182">
        <f t="shared" si="123"/>
        <v>0</v>
      </c>
      <c r="AJ182">
        <v>-0.11611746231210418</v>
      </c>
      <c r="AK182">
        <v>-0.32626417123537976</v>
      </c>
      <c r="AL182">
        <v>-0.79682877185405232</v>
      </c>
      <c r="AM182">
        <v>0.83124405136913992</v>
      </c>
      <c r="AN182">
        <v>-0.42832198232645169</v>
      </c>
      <c r="AO182">
        <v>6.5338099375367165E-2</v>
      </c>
      <c r="AP182">
        <v>-2.0378320186864585</v>
      </c>
      <c r="AQ182">
        <v>-0.29024363357166294</v>
      </c>
      <c r="AR182">
        <v>-1.5321211321861483</v>
      </c>
      <c r="AS182">
        <v>-0.65395852288929746</v>
      </c>
      <c r="AT182">
        <v>1.1730116966646165</v>
      </c>
      <c r="AV182">
        <v>0.54185607552940895</v>
      </c>
      <c r="AW182">
        <v>0.15389559794931437</v>
      </c>
      <c r="AX182">
        <v>0.55236285234120497</v>
      </c>
      <c r="AY182">
        <v>0.11879631408071883</v>
      </c>
    </row>
    <row r="183" spans="5:51" x14ac:dyDescent="0.55000000000000004">
      <c r="E183">
        <f t="shared" si="116"/>
        <v>0</v>
      </c>
      <c r="F183">
        <v>172</v>
      </c>
      <c r="G183" s="5">
        <f t="shared" ca="1" si="124"/>
        <v>0</v>
      </c>
      <c r="H183">
        <f t="shared" ca="1" si="97"/>
        <v>0.15367096163166566</v>
      </c>
      <c r="I183">
        <f t="shared" ca="1" si="98"/>
        <v>0</v>
      </c>
      <c r="J183">
        <f t="shared" ca="1" si="99"/>
        <v>0</v>
      </c>
      <c r="K183">
        <f t="shared" ca="1" si="100"/>
        <v>5.3309953594986387E-2</v>
      </c>
      <c r="L183">
        <f t="shared" ca="1" si="101"/>
        <v>0</v>
      </c>
      <c r="M183">
        <f t="shared" ca="1" si="102"/>
        <v>0</v>
      </c>
      <c r="N183">
        <f t="shared" ca="1" si="103"/>
        <v>1.0126548633662743E-2</v>
      </c>
      <c r="O183">
        <f t="shared" ca="1" si="104"/>
        <v>0</v>
      </c>
      <c r="P183">
        <f t="shared" ca="1" si="105"/>
        <v>0</v>
      </c>
      <c r="Q183">
        <f t="shared" ca="1" si="106"/>
        <v>7.6343736812006305E-3</v>
      </c>
      <c r="R183">
        <f t="shared" ca="1" si="107"/>
        <v>0</v>
      </c>
      <c r="S183">
        <f t="shared" ca="1" si="108"/>
        <v>0</v>
      </c>
      <c r="T183">
        <f t="shared" ca="1" si="109"/>
        <v>2.0959409007277239E-3</v>
      </c>
      <c r="U183">
        <f t="shared" ca="1" si="110"/>
        <v>0</v>
      </c>
      <c r="V183">
        <f t="shared" ca="1" si="111"/>
        <v>0</v>
      </c>
      <c r="W183">
        <f t="shared" ca="1" si="112"/>
        <v>7.6279229163111724E-5</v>
      </c>
      <c r="X183">
        <f t="shared" ca="1" si="113"/>
        <v>0</v>
      </c>
      <c r="Y183">
        <f t="shared" ca="1" si="114"/>
        <v>0</v>
      </c>
      <c r="Z183">
        <f t="shared" ca="1" si="115"/>
        <v>1.8770455763028452E-4</v>
      </c>
      <c r="AA183">
        <f t="shared" ca="1" si="117"/>
        <v>324.40273128852721</v>
      </c>
      <c r="AB183">
        <f t="shared" ca="1" si="118"/>
        <v>0</v>
      </c>
      <c r="AC183">
        <f t="shared" ca="1" si="119"/>
        <v>0.22093220373392511</v>
      </c>
      <c r="AD183">
        <f t="shared" ca="1" si="120"/>
        <v>9.1623672300066045E-2</v>
      </c>
      <c r="AE183">
        <f t="shared" si="96"/>
        <v>0</v>
      </c>
      <c r="AG183">
        <f t="shared" ca="1" si="121"/>
        <v>0</v>
      </c>
      <c r="AH183">
        <f t="shared" ca="1" si="122"/>
        <v>0.87797843661974184</v>
      </c>
      <c r="AI183">
        <f t="shared" si="123"/>
        <v>1</v>
      </c>
      <c r="AJ183">
        <v>-1.3923272490501404</v>
      </c>
      <c r="AK183">
        <v>-0.63756260715308599</v>
      </c>
      <c r="AL183">
        <v>-0.62263438849186059</v>
      </c>
      <c r="AM183">
        <v>0.20112338461331092</v>
      </c>
      <c r="AN183">
        <v>0.87797843661974184</v>
      </c>
      <c r="AO183">
        <v>0.40180680116463918</v>
      </c>
      <c r="AP183">
        <v>1.1425095181039069</v>
      </c>
      <c r="AQ183">
        <v>-0.37187987800280098</v>
      </c>
      <c r="AR183">
        <v>0.87741682364139706</v>
      </c>
      <c r="AS183">
        <v>-0.39857468436821364</v>
      </c>
      <c r="AT183">
        <v>0.65121412262669764</v>
      </c>
      <c r="AV183">
        <v>0.59610653706463956</v>
      </c>
      <c r="AW183">
        <v>0.11837879323214417</v>
      </c>
      <c r="AX183">
        <v>0.60886286210577067</v>
      </c>
      <c r="AY183">
        <v>9.1623672300066045E-2</v>
      </c>
    </row>
    <row r="184" spans="5:51" x14ac:dyDescent="0.55000000000000004">
      <c r="E184">
        <f t="shared" si="116"/>
        <v>0</v>
      </c>
      <c r="F184">
        <v>173</v>
      </c>
      <c r="G184" s="5">
        <f t="shared" ca="1" si="124"/>
        <v>0</v>
      </c>
      <c r="H184">
        <f t="shared" ca="1" si="97"/>
        <v>0</v>
      </c>
      <c r="I184">
        <f t="shared" ca="1" si="98"/>
        <v>7.5664943137551732E-2</v>
      </c>
      <c r="J184">
        <f t="shared" ca="1" si="99"/>
        <v>0</v>
      </c>
      <c r="K184">
        <f t="shared" ca="1" si="100"/>
        <v>0</v>
      </c>
      <c r="L184">
        <f t="shared" ca="1" si="101"/>
        <v>3.4952092952643447E-2</v>
      </c>
      <c r="M184">
        <f t="shared" ca="1" si="102"/>
        <v>0</v>
      </c>
      <c r="N184">
        <f t="shared" ca="1" si="103"/>
        <v>0</v>
      </c>
      <c r="O184">
        <f t="shared" ca="1" si="104"/>
        <v>7.0851976474787569E-3</v>
      </c>
      <c r="P184">
        <f t="shared" ca="1" si="105"/>
        <v>0</v>
      </c>
      <c r="Q184">
        <f t="shared" ca="1" si="106"/>
        <v>0</v>
      </c>
      <c r="R184">
        <f t="shared" ca="1" si="107"/>
        <v>5.4702941549321276E-3</v>
      </c>
      <c r="S184">
        <f t="shared" ca="1" si="108"/>
        <v>0</v>
      </c>
      <c r="T184">
        <f t="shared" ca="1" si="109"/>
        <v>0</v>
      </c>
      <c r="U184">
        <f t="shared" ca="1" si="110"/>
        <v>1.5170739417965744E-3</v>
      </c>
      <c r="V184">
        <f t="shared" ca="1" si="111"/>
        <v>0</v>
      </c>
      <c r="W184">
        <f t="shared" ca="1" si="112"/>
        <v>0</v>
      </c>
      <c r="X184">
        <f t="shared" ca="1" si="113"/>
        <v>5.546385780230014E-5</v>
      </c>
      <c r="Y184">
        <f t="shared" ca="1" si="114"/>
        <v>0</v>
      </c>
      <c r="Z184">
        <f t="shared" ca="1" si="115"/>
        <v>1.3669748395271747E-4</v>
      </c>
      <c r="AA184">
        <f t="shared" ca="1" si="117"/>
        <v>306.85215101483158</v>
      </c>
      <c r="AB184">
        <f t="shared" ca="1" si="118"/>
        <v>0</v>
      </c>
      <c r="AC184">
        <f t="shared" ca="1" si="119"/>
        <v>0.32373353941473842</v>
      </c>
      <c r="AD184">
        <f t="shared" ca="1" si="120"/>
        <v>7.5102045175182583E-2</v>
      </c>
      <c r="AE184">
        <f t="shared" si="96"/>
        <v>0</v>
      </c>
      <c r="AG184">
        <f t="shared" ca="1" si="121"/>
        <v>0</v>
      </c>
      <c r="AH184">
        <f t="shared" ca="1" si="122"/>
        <v>-1.4725446817465127</v>
      </c>
      <c r="AI184">
        <f t="shared" si="123"/>
        <v>2</v>
      </c>
      <c r="AJ184">
        <v>-0.16169337868632283</v>
      </c>
      <c r="AK184">
        <v>1.4979013940319419</v>
      </c>
      <c r="AL184">
        <v>9.4271399575518444E-2</v>
      </c>
      <c r="AM184">
        <v>0.59866806623176672</v>
      </c>
      <c r="AN184">
        <v>-1.4725446817465127</v>
      </c>
      <c r="AO184">
        <v>-1.4825718608335592</v>
      </c>
      <c r="AP184">
        <v>-0.86667569121345878</v>
      </c>
      <c r="AQ184">
        <v>-0.53938947530696169</v>
      </c>
      <c r="AR184">
        <v>0.17193201529153157</v>
      </c>
      <c r="AS184">
        <v>3.3397782317479141E-2</v>
      </c>
      <c r="AT184">
        <v>-0.31201693673210684</v>
      </c>
      <c r="AV184">
        <v>0.48739813137931759</v>
      </c>
      <c r="AW184">
        <v>9.6583851289477593E-2</v>
      </c>
      <c r="AX184">
        <v>0.49801155015548798</v>
      </c>
      <c r="AY184">
        <v>7.5102045175182583E-2</v>
      </c>
    </row>
    <row r="185" spans="5:51" x14ac:dyDescent="0.55000000000000004">
      <c r="E185">
        <f t="shared" si="116"/>
        <v>0</v>
      </c>
      <c r="F185">
        <v>174</v>
      </c>
      <c r="G185" s="5">
        <f t="shared" ca="1" si="124"/>
        <v>0.35994811766505613</v>
      </c>
      <c r="H185">
        <f t="shared" ca="1" si="97"/>
        <v>0</v>
      </c>
      <c r="I185">
        <f t="shared" ca="1" si="98"/>
        <v>0</v>
      </c>
      <c r="J185">
        <f t="shared" ca="1" si="99"/>
        <v>4.3703516635467676E-2</v>
      </c>
      <c r="K185">
        <f t="shared" ca="1" si="100"/>
        <v>0</v>
      </c>
      <c r="L185">
        <f t="shared" ca="1" si="101"/>
        <v>0</v>
      </c>
      <c r="M185">
        <f t="shared" ca="1" si="102"/>
        <v>2.3616793002548875E-2</v>
      </c>
      <c r="N185">
        <f t="shared" ca="1" si="103"/>
        <v>0</v>
      </c>
      <c r="O185">
        <f t="shared" ca="1" si="104"/>
        <v>0</v>
      </c>
      <c r="P185">
        <f t="shared" ca="1" si="105"/>
        <v>5.0091970102163182E-3</v>
      </c>
      <c r="Q185">
        <f t="shared" ca="1" si="106"/>
        <v>0</v>
      </c>
      <c r="R185">
        <f t="shared" ca="1" si="107"/>
        <v>0</v>
      </c>
      <c r="S185">
        <f t="shared" ca="1" si="108"/>
        <v>3.9366248172801955E-3</v>
      </c>
      <c r="T185">
        <f t="shared" ca="1" si="109"/>
        <v>0</v>
      </c>
      <c r="U185">
        <f t="shared" ca="1" si="110"/>
        <v>0</v>
      </c>
      <c r="V185">
        <f t="shared" ca="1" si="111"/>
        <v>1.100196418697936E-3</v>
      </c>
      <c r="W185">
        <f t="shared" ca="1" si="112"/>
        <v>0</v>
      </c>
      <c r="X185">
        <f t="shared" ca="1" si="113"/>
        <v>0</v>
      </c>
      <c r="Y185">
        <f t="shared" ca="1" si="114"/>
        <v>4.0364363157122892E-5</v>
      </c>
      <c r="Z185">
        <f t="shared" ca="1" si="115"/>
        <v>9.9551136929818446E-5</v>
      </c>
      <c r="AA185">
        <f t="shared" ca="1" si="117"/>
        <v>286.38611655610913</v>
      </c>
      <c r="AB185">
        <f t="shared" ca="1" si="118"/>
        <v>0</v>
      </c>
      <c r="AC185">
        <f t="shared" ca="1" si="119"/>
        <v>0.1343186589784427</v>
      </c>
      <c r="AD185">
        <f t="shared" ca="1" si="120"/>
        <v>8.7611318233450197E-2</v>
      </c>
      <c r="AE185">
        <f t="shared" si="96"/>
        <v>0</v>
      </c>
      <c r="AG185">
        <f t="shared" ca="1" si="121"/>
        <v>0.52809844879674195</v>
      </c>
      <c r="AH185">
        <f t="shared" ca="1" si="122"/>
        <v>-0.79809069575276226</v>
      </c>
      <c r="AI185">
        <f t="shared" si="123"/>
        <v>0</v>
      </c>
      <c r="AJ185">
        <v>-0.21558662410825491</v>
      </c>
      <c r="AK185">
        <v>-0.84166458691470325</v>
      </c>
      <c r="AL185">
        <v>-0.13130375009495765</v>
      </c>
      <c r="AM185">
        <v>-0.92436494014691561</v>
      </c>
      <c r="AN185">
        <v>-0.79809069575276226</v>
      </c>
      <c r="AO185">
        <v>-2.7838541427627206</v>
      </c>
      <c r="AP185">
        <v>0.65746803556976374</v>
      </c>
      <c r="AQ185">
        <v>-0.54852534958627075</v>
      </c>
      <c r="AR185">
        <v>-4.9794834922067821E-4</v>
      </c>
      <c r="AS185">
        <v>-0.45539763959823176</v>
      </c>
      <c r="AT185">
        <v>-2.3025859263725579</v>
      </c>
      <c r="AV185">
        <v>0.4404353942169757</v>
      </c>
      <c r="AW185">
        <v>0.11106369425384499</v>
      </c>
      <c r="AX185">
        <v>0.45029624920566846</v>
      </c>
      <c r="AY185">
        <v>8.7611318233450197E-2</v>
      </c>
    </row>
    <row r="186" spans="5:51" x14ac:dyDescent="0.55000000000000004">
      <c r="E186">
        <f t="shared" si="116"/>
        <v>0</v>
      </c>
      <c r="F186">
        <v>175</v>
      </c>
      <c r="G186" s="5">
        <f t="shared" ca="1" si="124"/>
        <v>0</v>
      </c>
      <c r="H186">
        <f t="shared" ca="1" si="97"/>
        <v>0.11178703047887535</v>
      </c>
      <c r="I186">
        <f t="shared" ca="1" si="98"/>
        <v>0</v>
      </c>
      <c r="J186">
        <f t="shared" ca="1" si="99"/>
        <v>0</v>
      </c>
      <c r="K186">
        <f t="shared" ca="1" si="100"/>
        <v>2.7340861643740982E-2</v>
      </c>
      <c r="L186">
        <f t="shared" ca="1" si="101"/>
        <v>0</v>
      </c>
      <c r="M186">
        <f t="shared" ca="1" si="102"/>
        <v>0</v>
      </c>
      <c r="N186">
        <f t="shared" ca="1" si="103"/>
        <v>1.628740961707132E-2</v>
      </c>
      <c r="O186">
        <f t="shared" ca="1" si="104"/>
        <v>0</v>
      </c>
      <c r="P186">
        <f t="shared" ca="1" si="105"/>
        <v>0</v>
      </c>
      <c r="Q186">
        <f t="shared" ca="1" si="106"/>
        <v>3.568759553106946E-3</v>
      </c>
      <c r="R186">
        <f t="shared" ca="1" si="107"/>
        <v>0</v>
      </c>
      <c r="S186">
        <f t="shared" ca="1" si="108"/>
        <v>0</v>
      </c>
      <c r="T186">
        <f t="shared" ca="1" si="109"/>
        <v>2.8422526826361177E-3</v>
      </c>
      <c r="U186">
        <f t="shared" ca="1" si="110"/>
        <v>0</v>
      </c>
      <c r="V186">
        <f t="shared" ca="1" si="111"/>
        <v>0</v>
      </c>
      <c r="W186">
        <f t="shared" ca="1" si="112"/>
        <v>7.9905602159951246E-4</v>
      </c>
      <c r="X186">
        <f t="shared" ca="1" si="113"/>
        <v>0</v>
      </c>
      <c r="Y186">
        <f t="shared" ca="1" si="114"/>
        <v>0</v>
      </c>
      <c r="Z186">
        <f t="shared" ca="1" si="115"/>
        <v>1.0189468529338082E-4</v>
      </c>
      <c r="AA186">
        <f t="shared" ca="1" si="117"/>
        <v>261.58076548300875</v>
      </c>
      <c r="AB186">
        <f t="shared" ca="1" si="118"/>
        <v>0</v>
      </c>
      <c r="AC186">
        <f t="shared" ca="1" si="119"/>
        <v>0.23937354520623702</v>
      </c>
      <c r="AD186">
        <f t="shared" ca="1" si="120"/>
        <v>6.6164369851714172E-2</v>
      </c>
      <c r="AE186">
        <f t="shared" si="96"/>
        <v>0</v>
      </c>
      <c r="AG186">
        <f t="shared" ca="1" si="121"/>
        <v>0</v>
      </c>
      <c r="AH186">
        <f t="shared" ca="1" si="122"/>
        <v>1.3251383279566653</v>
      </c>
      <c r="AI186">
        <f t="shared" si="123"/>
        <v>1</v>
      </c>
      <c r="AJ186">
        <v>0.22868107407703064</v>
      </c>
      <c r="AK186">
        <v>-0.12629016055143438</v>
      </c>
      <c r="AL186">
        <v>-0.82370434029144235</v>
      </c>
      <c r="AM186">
        <v>5.943547876086086E-2</v>
      </c>
      <c r="AN186">
        <v>1.3251383279566653</v>
      </c>
      <c r="AO186">
        <v>1.7229194781975821</v>
      </c>
      <c r="AP186">
        <v>-1.7209003999596462</v>
      </c>
      <c r="AQ186">
        <v>-1.5318755686166696</v>
      </c>
      <c r="AR186">
        <v>0.61272885432117619</v>
      </c>
      <c r="AS186">
        <v>-0.29719217309320811</v>
      </c>
      <c r="AT186">
        <v>-0.1326156962022651</v>
      </c>
      <c r="AV186">
        <v>0.57905083897839582</v>
      </c>
      <c r="AW186">
        <v>8.379779469378297E-2</v>
      </c>
      <c r="AX186">
        <v>0.59193016805098342</v>
      </c>
      <c r="AY186">
        <v>6.6164369851714172E-2</v>
      </c>
    </row>
    <row r="187" spans="5:51" x14ac:dyDescent="0.55000000000000004">
      <c r="E187">
        <f t="shared" si="116"/>
        <v>0</v>
      </c>
      <c r="F187">
        <v>176</v>
      </c>
      <c r="G187" s="5">
        <f t="shared" ca="1" si="124"/>
        <v>0</v>
      </c>
      <c r="H187">
        <f t="shared" ca="1" si="97"/>
        <v>0</v>
      </c>
      <c r="I187">
        <f t="shared" ca="1" si="98"/>
        <v>5.5042014541262063E-2</v>
      </c>
      <c r="J187">
        <f t="shared" ca="1" si="99"/>
        <v>0</v>
      </c>
      <c r="K187">
        <f t="shared" ca="1" si="100"/>
        <v>0</v>
      </c>
      <c r="L187">
        <f t="shared" ca="1" si="101"/>
        <v>1.7925739437658628E-2</v>
      </c>
      <c r="M187">
        <f t="shared" ca="1" si="102"/>
        <v>0</v>
      </c>
      <c r="N187">
        <f t="shared" ca="1" si="103"/>
        <v>0</v>
      </c>
      <c r="O187">
        <f t="shared" ca="1" si="104"/>
        <v>1.1395740096362617E-2</v>
      </c>
      <c r="P187">
        <f t="shared" ca="1" si="105"/>
        <v>0</v>
      </c>
      <c r="Q187">
        <f t="shared" ca="1" si="106"/>
        <v>0</v>
      </c>
      <c r="R187">
        <f t="shared" ca="1" si="107"/>
        <v>2.5571402892933764E-3</v>
      </c>
      <c r="S187">
        <f t="shared" ca="1" si="108"/>
        <v>0</v>
      </c>
      <c r="T187">
        <f t="shared" ca="1" si="109"/>
        <v>0</v>
      </c>
      <c r="U187">
        <f t="shared" ca="1" si="110"/>
        <v>2.0572657746845543E-3</v>
      </c>
      <c r="V187">
        <f t="shared" ca="1" si="111"/>
        <v>0</v>
      </c>
      <c r="W187">
        <f t="shared" ca="1" si="112"/>
        <v>0</v>
      </c>
      <c r="X187">
        <f t="shared" ca="1" si="113"/>
        <v>5.8100652096651441E-4</v>
      </c>
      <c r="Y187">
        <f t="shared" ca="1" si="114"/>
        <v>0</v>
      </c>
      <c r="Z187">
        <f t="shared" ca="1" si="115"/>
        <v>7.42056947556602E-5</v>
      </c>
      <c r="AA187">
        <f t="shared" ca="1" si="117"/>
        <v>236.88808262951355</v>
      </c>
      <c r="AB187">
        <f t="shared" ca="1" si="118"/>
        <v>0</v>
      </c>
      <c r="AC187">
        <f t="shared" ca="1" si="119"/>
        <v>0.34202053403912641</v>
      </c>
      <c r="AD187">
        <f t="shared" ca="1" si="120"/>
        <v>5.3964959265284738E-2</v>
      </c>
      <c r="AE187">
        <f t="shared" si="96"/>
        <v>0</v>
      </c>
      <c r="AG187">
        <f t="shared" ca="1" si="121"/>
        <v>0</v>
      </c>
      <c r="AH187">
        <f t="shared" ca="1" si="122"/>
        <v>0.55449390856665559</v>
      </c>
      <c r="AI187">
        <f t="shared" si="123"/>
        <v>2</v>
      </c>
      <c r="AJ187">
        <v>6.0585989558603615E-2</v>
      </c>
      <c r="AK187">
        <v>0.58417981563252397</v>
      </c>
      <c r="AL187">
        <v>-0.2671799848030787</v>
      </c>
      <c r="AM187">
        <v>0.58336354413768277</v>
      </c>
      <c r="AN187">
        <v>0.55449390856665559</v>
      </c>
      <c r="AO187">
        <v>-0.5068466180091491</v>
      </c>
      <c r="AP187">
        <v>1.4105035006650724</v>
      </c>
      <c r="AQ187">
        <v>-1.4941497283871286</v>
      </c>
      <c r="AR187">
        <v>0.16239027900155634</v>
      </c>
      <c r="AS187">
        <v>-1.8402124624117278</v>
      </c>
      <c r="AT187">
        <v>1.5328669178416021</v>
      </c>
      <c r="AV187">
        <v>0.56818105538540853</v>
      </c>
      <c r="AW187">
        <v>6.816549487725776E-2</v>
      </c>
      <c r="AX187">
        <v>0.58051322883253131</v>
      </c>
      <c r="AY187">
        <v>5.3964959265284738E-2</v>
      </c>
    </row>
    <row r="188" spans="5:51" x14ac:dyDescent="0.55000000000000004">
      <c r="E188">
        <f t="shared" si="116"/>
        <v>0</v>
      </c>
      <c r="F188">
        <v>177</v>
      </c>
      <c r="G188" s="5">
        <f t="shared" ca="1" si="124"/>
        <v>0.3494001852623484</v>
      </c>
      <c r="H188">
        <f t="shared" ca="1" si="97"/>
        <v>0</v>
      </c>
      <c r="I188">
        <f t="shared" ca="1" si="98"/>
        <v>0</v>
      </c>
      <c r="J188">
        <f t="shared" ca="1" si="99"/>
        <v>3.1791864216175705E-2</v>
      </c>
      <c r="K188">
        <f t="shared" ca="1" si="100"/>
        <v>0</v>
      </c>
      <c r="L188">
        <f t="shared" ca="1" si="101"/>
        <v>0</v>
      </c>
      <c r="M188">
        <f t="shared" ca="1" si="102"/>
        <v>1.2112249709635559E-2</v>
      </c>
      <c r="N188">
        <f t="shared" ca="1" si="103"/>
        <v>0</v>
      </c>
      <c r="O188">
        <f t="shared" ca="1" si="104"/>
        <v>0</v>
      </c>
      <c r="P188">
        <f t="shared" ca="1" si="105"/>
        <v>8.0567275692322859E-3</v>
      </c>
      <c r="Q188">
        <f t="shared" ca="1" si="106"/>
        <v>0</v>
      </c>
      <c r="R188">
        <f t="shared" ca="1" si="107"/>
        <v>0</v>
      </c>
      <c r="S188">
        <f t="shared" ca="1" si="108"/>
        <v>1.8402121785394672E-3</v>
      </c>
      <c r="T188">
        <f t="shared" ca="1" si="109"/>
        <v>0</v>
      </c>
      <c r="U188">
        <f t="shared" ca="1" si="110"/>
        <v>0</v>
      </c>
      <c r="V188">
        <f t="shared" ca="1" si="111"/>
        <v>1.4919486619995495E-3</v>
      </c>
      <c r="W188">
        <f t="shared" ca="1" si="112"/>
        <v>0</v>
      </c>
      <c r="X188">
        <f t="shared" ca="1" si="113"/>
        <v>0</v>
      </c>
      <c r="Y188">
        <f t="shared" ca="1" si="114"/>
        <v>4.2283315907348134E-4</v>
      </c>
      <c r="Z188">
        <f t="shared" ca="1" si="115"/>
        <v>5.4040945495004363E-5</v>
      </c>
      <c r="AA188">
        <f t="shared" ca="1" si="117"/>
        <v>216.48907283140488</v>
      </c>
      <c r="AB188">
        <f t="shared" ca="1" si="118"/>
        <v>0</v>
      </c>
      <c r="AC188">
        <f t="shared" ca="1" si="119"/>
        <v>0.11398931901776996</v>
      </c>
      <c r="AD188">
        <f t="shared" ca="1" si="120"/>
        <v>6.9904741864807565E-2</v>
      </c>
      <c r="AE188">
        <f t="shared" si="96"/>
        <v>0</v>
      </c>
      <c r="AG188">
        <f t="shared" ca="1" si="121"/>
        <v>0.57802935240837794</v>
      </c>
      <c r="AH188">
        <f t="shared" ca="1" si="122"/>
        <v>-0.68516328610712662</v>
      </c>
      <c r="AI188">
        <f t="shared" si="123"/>
        <v>0</v>
      </c>
      <c r="AJ188">
        <v>-0.13879116522730328</v>
      </c>
      <c r="AK188">
        <v>-0.7248877409438137</v>
      </c>
      <c r="AL188">
        <v>2.6445923140272498</v>
      </c>
      <c r="AM188">
        <v>-0.82606902651605196</v>
      </c>
      <c r="AN188">
        <v>-0.68516328610712662</v>
      </c>
      <c r="AO188">
        <v>-0.9428163139091339</v>
      </c>
      <c r="AP188">
        <v>0.16797457647044212</v>
      </c>
      <c r="AQ188">
        <v>-0.3245713742217049</v>
      </c>
      <c r="AR188">
        <v>1.9765047909459099</v>
      </c>
      <c r="AS188">
        <v>0.38725374906789511</v>
      </c>
      <c r="AT188">
        <v>-1.9018443708773702</v>
      </c>
      <c r="AV188">
        <v>0.51723334058141579</v>
      </c>
      <c r="AW188">
        <v>8.890051008846106E-2</v>
      </c>
      <c r="AX188">
        <v>0.52827735574027557</v>
      </c>
      <c r="AY188">
        <v>6.9904741864807565E-2</v>
      </c>
    </row>
    <row r="189" spans="5:51" x14ac:dyDescent="0.55000000000000004">
      <c r="E189">
        <f t="shared" si="116"/>
        <v>0</v>
      </c>
      <c r="F189">
        <v>178</v>
      </c>
      <c r="G189" s="5">
        <f t="shared" ca="1" si="124"/>
        <v>0</v>
      </c>
      <c r="H189">
        <f t="shared" ca="1" si="97"/>
        <v>0.1085112193740988</v>
      </c>
      <c r="I189">
        <f t="shared" ca="1" si="98"/>
        <v>0</v>
      </c>
      <c r="J189">
        <f t="shared" ca="1" si="99"/>
        <v>0</v>
      </c>
      <c r="K189">
        <f t="shared" ca="1" si="100"/>
        <v>1.9888947797524491E-2</v>
      </c>
      <c r="L189">
        <f t="shared" ca="1" si="101"/>
        <v>0</v>
      </c>
      <c r="M189">
        <f t="shared" ca="1" si="102"/>
        <v>0</v>
      </c>
      <c r="N189">
        <f t="shared" ca="1" si="103"/>
        <v>8.3532583100421852E-3</v>
      </c>
      <c r="O189">
        <f t="shared" ca="1" si="104"/>
        <v>0</v>
      </c>
      <c r="P189">
        <f t="shared" ca="1" si="105"/>
        <v>0</v>
      </c>
      <c r="Q189">
        <f t="shared" ca="1" si="106"/>
        <v>5.7399466263428458E-3</v>
      </c>
      <c r="R189">
        <f t="shared" ca="1" si="107"/>
        <v>0</v>
      </c>
      <c r="S189">
        <f t="shared" ca="1" si="108"/>
        <v>0</v>
      </c>
      <c r="T189">
        <f t="shared" ca="1" si="109"/>
        <v>1.3286376639486538E-3</v>
      </c>
      <c r="U189">
        <f t="shared" ca="1" si="110"/>
        <v>0</v>
      </c>
      <c r="V189">
        <f t="shared" ca="1" si="111"/>
        <v>0</v>
      </c>
      <c r="W189">
        <f t="shared" ca="1" si="112"/>
        <v>1.0835797517855638E-3</v>
      </c>
      <c r="X189">
        <f t="shared" ca="1" si="113"/>
        <v>0</v>
      </c>
      <c r="Y189">
        <f t="shared" ca="1" si="114"/>
        <v>0</v>
      </c>
      <c r="Z189">
        <f t="shared" ca="1" si="115"/>
        <v>3.4728773280569319E-4</v>
      </c>
      <c r="AA189">
        <f t="shared" ca="1" si="117"/>
        <v>197.48253020513576</v>
      </c>
      <c r="AB189">
        <f t="shared" ca="1" si="118"/>
        <v>0</v>
      </c>
      <c r="AC189">
        <f t="shared" ca="1" si="119"/>
        <v>0.21278004845224899</v>
      </c>
      <c r="AD189">
        <f t="shared" ca="1" si="120"/>
        <v>5.2813634411809814E-2</v>
      </c>
      <c r="AE189">
        <f t="shared" si="96"/>
        <v>0</v>
      </c>
      <c r="AG189">
        <f t="shared" ca="1" si="121"/>
        <v>0</v>
      </c>
      <c r="AH189">
        <f t="shared" ca="1" si="122"/>
        <v>2.0770585251739249E-2</v>
      </c>
      <c r="AI189">
        <f t="shared" si="123"/>
        <v>1</v>
      </c>
      <c r="AJ189">
        <v>0.53214989748084918</v>
      </c>
      <c r="AK189">
        <v>0.31458739613299258</v>
      </c>
      <c r="AL189">
        <v>-0.39071892388164997</v>
      </c>
      <c r="AM189">
        <v>-1.5348496162914671</v>
      </c>
      <c r="AN189">
        <v>2.0770585251739249E-2</v>
      </c>
      <c r="AO189">
        <v>-1.0663552529877052</v>
      </c>
      <c r="AP189">
        <v>0.2588649294921197</v>
      </c>
      <c r="AQ189">
        <v>0.81471625890117139</v>
      </c>
      <c r="AR189">
        <v>-1.6765488908276893</v>
      </c>
      <c r="AS189">
        <v>0.60444335758802481</v>
      </c>
      <c r="AT189">
        <v>-1.3008661881031003</v>
      </c>
      <c r="AV189">
        <v>0.52116269594129117</v>
      </c>
      <c r="AW189">
        <v>6.7119556268167291E-2</v>
      </c>
      <c r="AX189">
        <v>0.531956504072994</v>
      </c>
      <c r="AY189">
        <v>5.2813634411809814E-2</v>
      </c>
    </row>
    <row r="190" spans="5:51" x14ac:dyDescent="0.55000000000000004">
      <c r="E190">
        <f t="shared" si="116"/>
        <v>0</v>
      </c>
      <c r="F190">
        <v>179</v>
      </c>
      <c r="G190" s="5">
        <f t="shared" ca="1" si="124"/>
        <v>0</v>
      </c>
      <c r="H190">
        <f t="shared" ca="1" si="97"/>
        <v>0</v>
      </c>
      <c r="I190">
        <f t="shared" ca="1" si="98"/>
        <v>5.3429061395524717E-2</v>
      </c>
      <c r="J190">
        <f t="shared" ca="1" si="99"/>
        <v>0</v>
      </c>
      <c r="K190">
        <f t="shared" ca="1" si="100"/>
        <v>0</v>
      </c>
      <c r="L190">
        <f t="shared" ca="1" si="101"/>
        <v>1.3039972936962499E-2</v>
      </c>
      <c r="M190">
        <f t="shared" ca="1" si="102"/>
        <v>0</v>
      </c>
      <c r="N190">
        <f t="shared" ca="1" si="103"/>
        <v>0</v>
      </c>
      <c r="O190">
        <f t="shared" ca="1" si="104"/>
        <v>5.8444874229262858E-3</v>
      </c>
      <c r="P190">
        <f t="shared" ca="1" si="105"/>
        <v>0</v>
      </c>
      <c r="Q190">
        <f t="shared" ca="1" si="106"/>
        <v>0</v>
      </c>
      <c r="R190">
        <f t="shared" ca="1" si="107"/>
        <v>4.1128713095384684E-3</v>
      </c>
      <c r="S190">
        <f t="shared" ca="1" si="108"/>
        <v>0</v>
      </c>
      <c r="T190">
        <f t="shared" ca="1" si="109"/>
        <v>0</v>
      </c>
      <c r="U190">
        <f t="shared" ca="1" si="110"/>
        <v>9.6168817420669316E-4</v>
      </c>
      <c r="V190">
        <f t="shared" ca="1" si="111"/>
        <v>0</v>
      </c>
      <c r="W190">
        <f t="shared" ca="1" si="112"/>
        <v>0</v>
      </c>
      <c r="X190">
        <f t="shared" ca="1" si="113"/>
        <v>7.8788831415656246E-4</v>
      </c>
      <c r="Y190">
        <f t="shared" ca="1" si="114"/>
        <v>0</v>
      </c>
      <c r="Z190">
        <f t="shared" ca="1" si="115"/>
        <v>2.5291532545357044E-4</v>
      </c>
      <c r="AA190">
        <f t="shared" ca="1" si="117"/>
        <v>182.13672291771351</v>
      </c>
      <c r="AB190">
        <f t="shared" ca="1" si="118"/>
        <v>0</v>
      </c>
      <c r="AC190">
        <f t="shared" ca="1" si="119"/>
        <v>0.31405202577356872</v>
      </c>
      <c r="AD190">
        <f t="shared" ca="1" si="120"/>
        <v>4.4157643747046692E-2</v>
      </c>
      <c r="AE190">
        <f t="shared" si="96"/>
        <v>0</v>
      </c>
      <c r="AG190">
        <f t="shared" ca="1" si="121"/>
        <v>0</v>
      </c>
      <c r="AH190">
        <f t="shared" ca="1" si="122"/>
        <v>-1.1512202036101371</v>
      </c>
      <c r="AI190">
        <f t="shared" si="123"/>
        <v>2</v>
      </c>
      <c r="AJ190">
        <v>0.89429022409603931</v>
      </c>
      <c r="AK190">
        <v>-1.8614173313835636</v>
      </c>
      <c r="AL190">
        <v>0.75019215728389099</v>
      </c>
      <c r="AM190">
        <v>-0.29783222998958081</v>
      </c>
      <c r="AN190">
        <v>-1.1512202036101371</v>
      </c>
      <c r="AO190">
        <v>-0.11303654900984839</v>
      </c>
      <c r="AP190">
        <v>-1.1054908100049943E-2</v>
      </c>
      <c r="AQ190">
        <v>0.48040419642347842</v>
      </c>
      <c r="AR190">
        <v>-6.4648020270396955E-2</v>
      </c>
      <c r="AS190">
        <v>0.4393325525597902</v>
      </c>
      <c r="AT190">
        <v>2.201359166065231</v>
      </c>
      <c r="AV190">
        <v>0.45553916278336265</v>
      </c>
      <c r="AW190">
        <v>5.6229022180790095E-2</v>
      </c>
      <c r="AX190">
        <v>0.46488064979771559</v>
      </c>
      <c r="AY190">
        <v>4.4157643747046692E-2</v>
      </c>
    </row>
    <row r="191" spans="5:51" x14ac:dyDescent="0.55000000000000004">
      <c r="E191">
        <f t="shared" si="116"/>
        <v>0</v>
      </c>
      <c r="F191">
        <v>180</v>
      </c>
      <c r="G191" s="5">
        <f t="shared" ca="1" si="124"/>
        <v>0.90043101994549635</v>
      </c>
      <c r="H191">
        <f t="shared" ca="1" si="97"/>
        <v>0</v>
      </c>
      <c r="I191">
        <f t="shared" ca="1" si="98"/>
        <v>0</v>
      </c>
      <c r="J191">
        <f t="shared" ca="1" si="99"/>
        <v>3.0860234299943366E-2</v>
      </c>
      <c r="K191">
        <f t="shared" ca="1" si="100"/>
        <v>0</v>
      </c>
      <c r="L191">
        <f t="shared" ca="1" si="101"/>
        <v>0</v>
      </c>
      <c r="M191">
        <f t="shared" ca="1" si="102"/>
        <v>8.8109842814946878E-3</v>
      </c>
      <c r="N191">
        <f t="shared" ca="1" si="103"/>
        <v>0</v>
      </c>
      <c r="O191">
        <f t="shared" ca="1" si="104"/>
        <v>0</v>
      </c>
      <c r="P191">
        <f t="shared" ca="1" si="105"/>
        <v>4.1320214878673225E-3</v>
      </c>
      <c r="Q191">
        <f t="shared" ca="1" si="106"/>
        <v>0</v>
      </c>
      <c r="R191">
        <f t="shared" ca="1" si="107"/>
        <v>0</v>
      </c>
      <c r="S191">
        <f t="shared" ca="1" si="108"/>
        <v>2.9597734251294058E-3</v>
      </c>
      <c r="T191">
        <f t="shared" ca="1" si="109"/>
        <v>0</v>
      </c>
      <c r="U191">
        <f t="shared" ca="1" si="110"/>
        <v>0</v>
      </c>
      <c r="V191">
        <f t="shared" ca="1" si="111"/>
        <v>6.9742538976932391E-4</v>
      </c>
      <c r="W191">
        <f t="shared" ca="1" si="112"/>
        <v>0</v>
      </c>
      <c r="X191">
        <f t="shared" ca="1" si="113"/>
        <v>0</v>
      </c>
      <c r="Y191">
        <f t="shared" ca="1" si="114"/>
        <v>5.7339340067596111E-4</v>
      </c>
      <c r="Z191">
        <f t="shared" ca="1" si="115"/>
        <v>1.841877953261148E-4</v>
      </c>
      <c r="AA191">
        <f t="shared" ca="1" si="117"/>
        <v>176.33400778968678</v>
      </c>
      <c r="AB191">
        <f t="shared" ca="1" si="118"/>
        <v>0</v>
      </c>
      <c r="AC191">
        <f t="shared" ca="1" si="119"/>
        <v>4.9256614177651613E-2</v>
      </c>
      <c r="AD191">
        <f t="shared" ca="1" si="120"/>
        <v>0.10460738822344089</v>
      </c>
      <c r="AE191">
        <f t="shared" si="96"/>
        <v>0</v>
      </c>
      <c r="AG191">
        <f t="shared" ca="1" si="121"/>
        <v>1.7118537580417581</v>
      </c>
      <c r="AH191">
        <f t="shared" ca="1" si="122"/>
        <v>0.6719710654579103</v>
      </c>
      <c r="AI191">
        <f t="shared" si="123"/>
        <v>0</v>
      </c>
      <c r="AJ191">
        <v>-2.8346676117507741E-2</v>
      </c>
      <c r="AK191">
        <v>-1.7935917639988475</v>
      </c>
      <c r="AL191">
        <v>-0.63746824707777705</v>
      </c>
      <c r="AM191">
        <v>0.96512394520686939</v>
      </c>
      <c r="AN191">
        <v>0.6719710654579103</v>
      </c>
      <c r="AO191">
        <v>3.1741365091875196E-3</v>
      </c>
      <c r="AP191">
        <v>-1.4308579920907505</v>
      </c>
      <c r="AQ191">
        <v>-0.381899099011207</v>
      </c>
      <c r="AR191">
        <v>0.1142689143307507</v>
      </c>
      <c r="AS191">
        <v>-0.39080077840480953</v>
      </c>
      <c r="AT191">
        <v>1.7105685401475057</v>
      </c>
      <c r="AV191">
        <v>0.49840051959768777</v>
      </c>
      <c r="AW191">
        <v>0.13885307220501256</v>
      </c>
      <c r="AX191">
        <v>0.50852813155831234</v>
      </c>
      <c r="AY191">
        <v>0.10460738822344089</v>
      </c>
    </row>
    <row r="192" spans="5:51" x14ac:dyDescent="0.55000000000000004">
      <c r="E192">
        <f t="shared" si="116"/>
        <v>0</v>
      </c>
      <c r="F192">
        <v>181</v>
      </c>
      <c r="G192" s="5">
        <f t="shared" ca="1" si="124"/>
        <v>0</v>
      </c>
      <c r="H192">
        <f t="shared" ca="1" si="97"/>
        <v>0.27964171760008005</v>
      </c>
      <c r="I192">
        <f t="shared" ca="1" si="98"/>
        <v>0</v>
      </c>
      <c r="J192">
        <f t="shared" ca="1" si="99"/>
        <v>0</v>
      </c>
      <c r="K192">
        <f t="shared" ca="1" si="100"/>
        <v>1.9306121366065038E-2</v>
      </c>
      <c r="L192">
        <f t="shared" ca="1" si="101"/>
        <v>0</v>
      </c>
      <c r="M192">
        <f t="shared" ca="1" si="102"/>
        <v>0</v>
      </c>
      <c r="N192">
        <f t="shared" ca="1" si="103"/>
        <v>6.0765282613432104E-3</v>
      </c>
      <c r="O192">
        <f t="shared" ca="1" si="104"/>
        <v>0</v>
      </c>
      <c r="P192">
        <f t="shared" ca="1" si="105"/>
        <v>0</v>
      </c>
      <c r="Q192">
        <f t="shared" ca="1" si="106"/>
        <v>2.9438233569960711E-3</v>
      </c>
      <c r="R192">
        <f t="shared" ca="1" si="107"/>
        <v>0</v>
      </c>
      <c r="S192">
        <f t="shared" ca="1" si="108"/>
        <v>0</v>
      </c>
      <c r="T192">
        <f t="shared" ca="1" si="109"/>
        <v>2.1369636041113178E-3</v>
      </c>
      <c r="U192">
        <f t="shared" ca="1" si="110"/>
        <v>0</v>
      </c>
      <c r="V192">
        <f t="shared" ca="1" si="111"/>
        <v>0</v>
      </c>
      <c r="W192">
        <f t="shared" ca="1" si="112"/>
        <v>5.0652951403995581E-4</v>
      </c>
      <c r="X192">
        <f t="shared" ca="1" si="113"/>
        <v>0</v>
      </c>
      <c r="Y192">
        <f t="shared" ca="1" si="114"/>
        <v>0</v>
      </c>
      <c r="Z192">
        <f t="shared" ca="1" si="115"/>
        <v>5.5171512450620356E-4</v>
      </c>
      <c r="AA192">
        <f t="shared" ca="1" si="117"/>
        <v>181.13969976466743</v>
      </c>
      <c r="AB192">
        <f t="shared" ca="1" si="118"/>
        <v>0</v>
      </c>
      <c r="AC192">
        <f t="shared" ca="1" si="119"/>
        <v>0.12161864563701733</v>
      </c>
      <c r="AD192">
        <f t="shared" ca="1" si="120"/>
        <v>7.894508941057099E-2</v>
      </c>
      <c r="AE192">
        <f t="shared" si="96"/>
        <v>0</v>
      </c>
      <c r="AG192">
        <f t="shared" ca="1" si="121"/>
        <v>0</v>
      </c>
      <c r="AH192">
        <f t="shared" ca="1" si="122"/>
        <v>-0.70278019848046824</v>
      </c>
      <c r="AI192">
        <f t="shared" si="123"/>
        <v>1</v>
      </c>
      <c r="AJ192">
        <v>1.5625118976458907</v>
      </c>
      <c r="AK192">
        <v>-1.4816578186582774</v>
      </c>
      <c r="AL192">
        <v>-0.10303438102710061</v>
      </c>
      <c r="AM192">
        <v>2.0047991711180657</v>
      </c>
      <c r="AN192">
        <v>-0.70278019848046824</v>
      </c>
      <c r="AO192">
        <v>1.0189296517637558</v>
      </c>
      <c r="AP192">
        <v>0.7914809430076275</v>
      </c>
      <c r="AQ192">
        <v>-0.30231376513256691</v>
      </c>
      <c r="AR192">
        <v>0.90737557911779732</v>
      </c>
      <c r="AS192">
        <v>1.499779500591103</v>
      </c>
      <c r="AT192">
        <v>6.487766768259462E-2</v>
      </c>
      <c r="AV192">
        <v>0.43078595751864379</v>
      </c>
      <c r="AW192">
        <v>0.10478414151045672</v>
      </c>
      <c r="AX192">
        <v>0.43942046534099433</v>
      </c>
      <c r="AY192">
        <v>7.894508941057099E-2</v>
      </c>
    </row>
    <row r="193" spans="5:51" x14ac:dyDescent="0.55000000000000004">
      <c r="E193">
        <f t="shared" si="116"/>
        <v>0</v>
      </c>
      <c r="F193">
        <v>182</v>
      </c>
      <c r="G193" s="5">
        <f t="shared" ca="1" si="124"/>
        <v>0</v>
      </c>
      <c r="H193">
        <f t="shared" ca="1" si="97"/>
        <v>0</v>
      </c>
      <c r="I193">
        <f t="shared" ca="1" si="98"/>
        <v>0.13769078059011305</v>
      </c>
      <c r="J193">
        <f t="shared" ca="1" si="99"/>
        <v>0</v>
      </c>
      <c r="K193">
        <f t="shared" ca="1" si="100"/>
        <v>0</v>
      </c>
      <c r="L193">
        <f t="shared" ca="1" si="101"/>
        <v>1.2657849107660497E-2</v>
      </c>
      <c r="M193">
        <f t="shared" ca="1" si="102"/>
        <v>0</v>
      </c>
      <c r="N193">
        <f t="shared" ca="1" si="103"/>
        <v>0</v>
      </c>
      <c r="O193">
        <f t="shared" ca="1" si="104"/>
        <v>4.2515377449517866E-3</v>
      </c>
      <c r="P193">
        <f t="shared" ca="1" si="105"/>
        <v>0</v>
      </c>
      <c r="Q193">
        <f t="shared" ca="1" si="106"/>
        <v>0</v>
      </c>
      <c r="R193">
        <f t="shared" ca="1" si="107"/>
        <v>2.109351778598782E-3</v>
      </c>
      <c r="S193">
        <f t="shared" ca="1" si="108"/>
        <v>0</v>
      </c>
      <c r="T193">
        <f t="shared" ca="1" si="109"/>
        <v>0</v>
      </c>
      <c r="U193">
        <f t="shared" ca="1" si="110"/>
        <v>1.5467667992162147E-3</v>
      </c>
      <c r="V193">
        <f t="shared" ca="1" si="111"/>
        <v>0</v>
      </c>
      <c r="W193">
        <f t="shared" ca="1" si="112"/>
        <v>0</v>
      </c>
      <c r="X193">
        <f t="shared" ca="1" si="113"/>
        <v>3.6830577927452976E-4</v>
      </c>
      <c r="Y193">
        <f t="shared" ca="1" si="114"/>
        <v>0</v>
      </c>
      <c r="Z193">
        <f t="shared" ca="1" si="115"/>
        <v>4.0179135941497367E-4</v>
      </c>
      <c r="AA193">
        <f t="shared" ca="1" si="117"/>
        <v>201.51522027365561</v>
      </c>
      <c r="AB193">
        <f t="shared" ca="1" si="118"/>
        <v>0</v>
      </c>
      <c r="AC193">
        <f t="shared" ca="1" si="119"/>
        <v>0.21576530940529914</v>
      </c>
      <c r="AD193">
        <f t="shared" ca="1" si="120"/>
        <v>7.2341521239059403E-2</v>
      </c>
      <c r="AE193">
        <f t="shared" si="96"/>
        <v>0</v>
      </c>
      <c r="AG193">
        <f t="shared" ca="1" si="121"/>
        <v>0</v>
      </c>
      <c r="AH193">
        <f t="shared" ca="1" si="122"/>
        <v>0.71053818828659132</v>
      </c>
      <c r="AI193">
        <f t="shared" si="123"/>
        <v>2</v>
      </c>
      <c r="AJ193">
        <v>-1.0419535101391375</v>
      </c>
      <c r="AK193">
        <v>0.80367726695840247</v>
      </c>
      <c r="AL193">
        <v>0.85537067207042128</v>
      </c>
      <c r="AM193">
        <v>-1.5669320418965071</v>
      </c>
      <c r="AN193">
        <v>0.71053818828659132</v>
      </c>
      <c r="AO193">
        <v>0.42296278479625471</v>
      </c>
      <c r="AP193">
        <v>-0.88113210949813947</v>
      </c>
      <c r="AQ193">
        <v>0.30303453968372196</v>
      </c>
      <c r="AR193">
        <v>0.51906226872233674</v>
      </c>
      <c r="AS193">
        <v>0.5118977242091205</v>
      </c>
      <c r="AT193">
        <v>-6.2501612774212845E-2</v>
      </c>
      <c r="AV193">
        <v>0.4874648158880836</v>
      </c>
      <c r="AW193">
        <v>9.6435716581228362E-2</v>
      </c>
      <c r="AX193">
        <v>0.49665994423262677</v>
      </c>
      <c r="AY193">
        <v>7.2341521239059403E-2</v>
      </c>
    </row>
    <row r="194" spans="5:51" x14ac:dyDescent="0.55000000000000004">
      <c r="E194">
        <f t="shared" si="116"/>
        <v>0</v>
      </c>
      <c r="F194">
        <v>183</v>
      </c>
      <c r="G194" s="5">
        <f t="shared" ca="1" si="124"/>
        <v>1.2208231767547064</v>
      </c>
      <c r="H194">
        <f t="shared" ca="1" si="97"/>
        <v>0</v>
      </c>
      <c r="I194">
        <f t="shared" ca="1" si="98"/>
        <v>0</v>
      </c>
      <c r="J194">
        <f t="shared" ca="1" si="99"/>
        <v>7.9529185783317899E-2</v>
      </c>
      <c r="K194">
        <f t="shared" ca="1" si="100"/>
        <v>0</v>
      </c>
      <c r="L194">
        <f t="shared" ca="1" si="101"/>
        <v>0</v>
      </c>
      <c r="M194">
        <f t="shared" ca="1" si="102"/>
        <v>8.552786885699418E-3</v>
      </c>
      <c r="N194">
        <f t="shared" ca="1" si="103"/>
        <v>0</v>
      </c>
      <c r="O194">
        <f t="shared" ca="1" si="104"/>
        <v>0</v>
      </c>
      <c r="P194">
        <f t="shared" ca="1" si="105"/>
        <v>3.0058145475183331E-3</v>
      </c>
      <c r="Q194">
        <f t="shared" ca="1" si="106"/>
        <v>0</v>
      </c>
      <c r="R194">
        <f t="shared" ca="1" si="107"/>
        <v>0</v>
      </c>
      <c r="S194">
        <f t="shared" ca="1" si="108"/>
        <v>1.5179671010048478E-3</v>
      </c>
      <c r="T194">
        <f t="shared" ca="1" si="109"/>
        <v>0</v>
      </c>
      <c r="U194">
        <f t="shared" ca="1" si="110"/>
        <v>0</v>
      </c>
      <c r="V194">
        <f t="shared" ca="1" si="111"/>
        <v>1.1217299606657784E-3</v>
      </c>
      <c r="W194">
        <f t="shared" ca="1" si="112"/>
        <v>0</v>
      </c>
      <c r="X194">
        <f t="shared" ca="1" si="113"/>
        <v>0</v>
      </c>
      <c r="Y194">
        <f t="shared" ca="1" si="114"/>
        <v>2.6803812097772508E-4</v>
      </c>
      <c r="Z194">
        <f t="shared" ca="1" si="115"/>
        <v>2.9260806769620712E-4</v>
      </c>
      <c r="AA194">
        <f t="shared" ca="1" si="117"/>
        <v>234.66909049502118</v>
      </c>
      <c r="AB194">
        <f t="shared" ca="1" si="118"/>
        <v>0</v>
      </c>
      <c r="AC194">
        <f t="shared" ca="1" si="119"/>
        <v>5.112676801844987E-2</v>
      </c>
      <c r="AD194">
        <f t="shared" ca="1" si="120"/>
        <v>0.15661672139131502</v>
      </c>
      <c r="AE194">
        <f t="shared" si="96"/>
        <v>0</v>
      </c>
      <c r="AG194">
        <f t="shared" ca="1" si="121"/>
        <v>2.1956063690572911</v>
      </c>
      <c r="AH194">
        <f t="shared" ca="1" si="122"/>
        <v>0.98307282314635813</v>
      </c>
      <c r="AI194">
        <f t="shared" si="123"/>
        <v>0</v>
      </c>
      <c r="AJ194">
        <v>-0.35138100429321639</v>
      </c>
      <c r="AK194">
        <v>1.2403370419633575</v>
      </c>
      <c r="AL194">
        <v>0.40545842239225749</v>
      </c>
      <c r="AM194">
        <v>1.718217390589416</v>
      </c>
      <c r="AN194">
        <v>0.98307282314635813</v>
      </c>
      <c r="AO194">
        <v>0.44904254536959343</v>
      </c>
      <c r="AP194">
        <v>0.82005726653733291</v>
      </c>
      <c r="AQ194">
        <v>1.1319934856146574</v>
      </c>
      <c r="AR194">
        <v>1.0155918062082492</v>
      </c>
      <c r="AS194">
        <v>-0.71467866291641258</v>
      </c>
      <c r="AT194">
        <v>0.93355083663482219</v>
      </c>
      <c r="AV194">
        <v>0.55880060987763025</v>
      </c>
      <c r="AW194">
        <v>0.2095742352471951</v>
      </c>
      <c r="AX194">
        <v>0.56842848948140279</v>
      </c>
      <c r="AY194">
        <v>0.15661672139131502</v>
      </c>
    </row>
    <row r="195" spans="5:51" x14ac:dyDescent="0.55000000000000004">
      <c r="E195">
        <f t="shared" si="116"/>
        <v>0</v>
      </c>
      <c r="F195">
        <v>184</v>
      </c>
      <c r="G195" s="5">
        <f t="shared" ca="1" si="124"/>
        <v>0</v>
      </c>
      <c r="H195">
        <f t="shared" ca="1" si="97"/>
        <v>0.37914407930363947</v>
      </c>
      <c r="I195">
        <f t="shared" ca="1" si="98"/>
        <v>0</v>
      </c>
      <c r="J195">
        <f t="shared" ca="1" si="99"/>
        <v>0</v>
      </c>
      <c r="K195">
        <f t="shared" ca="1" si="100"/>
        <v>4.9753352419618126E-2</v>
      </c>
      <c r="L195">
        <f t="shared" ca="1" si="101"/>
        <v>0</v>
      </c>
      <c r="M195">
        <f t="shared" ca="1" si="102"/>
        <v>0</v>
      </c>
      <c r="N195">
        <f t="shared" ca="1" si="103"/>
        <v>5.8984614617178435E-3</v>
      </c>
      <c r="O195">
        <f t="shared" ca="1" si="104"/>
        <v>0</v>
      </c>
      <c r="P195">
        <f t="shared" ca="1" si="105"/>
        <v>0</v>
      </c>
      <c r="Q195">
        <f t="shared" ca="1" si="106"/>
        <v>2.141466857751048E-3</v>
      </c>
      <c r="R195">
        <f t="shared" ca="1" si="107"/>
        <v>0</v>
      </c>
      <c r="S195">
        <f t="shared" ca="1" si="108"/>
        <v>0</v>
      </c>
      <c r="T195">
        <f t="shared" ca="1" si="109"/>
        <v>1.0959759350308723E-3</v>
      </c>
      <c r="U195">
        <f t="shared" ca="1" si="110"/>
        <v>0</v>
      </c>
      <c r="V195">
        <f t="shared" ca="1" si="111"/>
        <v>0</v>
      </c>
      <c r="W195">
        <f t="shared" ca="1" si="112"/>
        <v>8.1469550749797945E-4</v>
      </c>
      <c r="X195">
        <f t="shared" ca="1" si="113"/>
        <v>0</v>
      </c>
      <c r="Y195">
        <f t="shared" ca="1" si="114"/>
        <v>0</v>
      </c>
      <c r="Z195">
        <f t="shared" ca="1" si="115"/>
        <v>4.0829548492029812E-4</v>
      </c>
      <c r="AA195">
        <f t="shared" ca="1" si="117"/>
        <v>266.94929259471019</v>
      </c>
      <c r="AB195">
        <f t="shared" ca="1" si="118"/>
        <v>0</v>
      </c>
      <c r="AC195">
        <f t="shared" ca="1" si="119"/>
        <v>0.12597691360352872</v>
      </c>
      <c r="AD195">
        <f t="shared" ca="1" si="120"/>
        <v>0.12013550241725479</v>
      </c>
      <c r="AE195">
        <f t="shared" si="96"/>
        <v>0</v>
      </c>
      <c r="AG195">
        <f t="shared" ca="1" si="121"/>
        <v>0</v>
      </c>
      <c r="AH195">
        <f t="shared" ca="1" si="122"/>
        <v>0.12312852959439624</v>
      </c>
      <c r="AI195">
        <f t="shared" si="123"/>
        <v>1</v>
      </c>
      <c r="AJ195">
        <v>-1.1933457244595047</v>
      </c>
      <c r="AK195">
        <v>-1.0353937796026003</v>
      </c>
      <c r="AL195">
        <v>-0.61245145843713544</v>
      </c>
      <c r="AM195">
        <v>-1.7000911611830816</v>
      </c>
      <c r="AN195">
        <v>0.12312852959439624</v>
      </c>
      <c r="AO195">
        <v>-0.35227571970608551</v>
      </c>
      <c r="AP195">
        <v>-2.244796633021906</v>
      </c>
      <c r="AQ195">
        <v>-1.3887074601370841</v>
      </c>
      <c r="AR195">
        <v>-0.15154796528804582</v>
      </c>
      <c r="AS195">
        <v>-0.58245632317266427</v>
      </c>
      <c r="AT195">
        <v>0.46228137762227561</v>
      </c>
      <c r="AV195">
        <v>0.5389314313028255</v>
      </c>
      <c r="AW195">
        <v>0.16085131855817336</v>
      </c>
      <c r="AX195">
        <v>0.5477978185674528</v>
      </c>
      <c r="AY195">
        <v>0.12013550241725479</v>
      </c>
    </row>
    <row r="196" spans="5:51" x14ac:dyDescent="0.55000000000000004">
      <c r="E196">
        <f t="shared" si="116"/>
        <v>0</v>
      </c>
      <c r="F196">
        <v>185</v>
      </c>
      <c r="G196" s="5">
        <f t="shared" ca="1" si="124"/>
        <v>0</v>
      </c>
      <c r="H196">
        <f t="shared" ca="1" si="97"/>
        <v>0</v>
      </c>
      <c r="I196">
        <f t="shared" ca="1" si="98"/>
        <v>0.18668403514133936</v>
      </c>
      <c r="J196">
        <f t="shared" ca="1" si="99"/>
        <v>0</v>
      </c>
      <c r="K196">
        <f t="shared" ca="1" si="100"/>
        <v>0</v>
      </c>
      <c r="L196">
        <f t="shared" ca="1" si="101"/>
        <v>3.262024596171597E-2</v>
      </c>
      <c r="M196">
        <f t="shared" ca="1" si="102"/>
        <v>0</v>
      </c>
      <c r="N196">
        <f t="shared" ca="1" si="103"/>
        <v>0</v>
      </c>
      <c r="O196">
        <f t="shared" ca="1" si="104"/>
        <v>4.1269505321272935E-3</v>
      </c>
      <c r="P196">
        <f t="shared" ca="1" si="105"/>
        <v>0</v>
      </c>
      <c r="Q196">
        <f t="shared" ca="1" si="106"/>
        <v>0</v>
      </c>
      <c r="R196">
        <f t="shared" ca="1" si="107"/>
        <v>1.5344354526138598E-3</v>
      </c>
      <c r="S196">
        <f t="shared" ca="1" si="108"/>
        <v>0</v>
      </c>
      <c r="T196">
        <f t="shared" ca="1" si="109"/>
        <v>0</v>
      </c>
      <c r="U196">
        <f t="shared" ca="1" si="110"/>
        <v>7.9328407174752882E-4</v>
      </c>
      <c r="V196">
        <f t="shared" ca="1" si="111"/>
        <v>0</v>
      </c>
      <c r="W196">
        <f t="shared" ca="1" si="112"/>
        <v>0</v>
      </c>
      <c r="X196">
        <f t="shared" ca="1" si="113"/>
        <v>5.9237824340643039E-4</v>
      </c>
      <c r="Y196">
        <f t="shared" ca="1" si="114"/>
        <v>0</v>
      </c>
      <c r="Z196">
        <f t="shared" ca="1" si="115"/>
        <v>2.973447539179758E-4</v>
      </c>
      <c r="AA196">
        <f t="shared" ca="1" si="117"/>
        <v>303.48965509732744</v>
      </c>
      <c r="AB196">
        <f t="shared" ca="1" si="118"/>
        <v>0</v>
      </c>
      <c r="AC196">
        <f t="shared" ca="1" si="119"/>
        <v>0.22146886421702716</v>
      </c>
      <c r="AD196">
        <f t="shared" ca="1" si="120"/>
        <v>0.10795382424862561</v>
      </c>
      <c r="AE196">
        <f t="shared" si="96"/>
        <v>0</v>
      </c>
      <c r="AG196">
        <f t="shared" ca="1" si="121"/>
        <v>0</v>
      </c>
      <c r="AH196">
        <f t="shared" ca="1" si="122"/>
        <v>0.98630380307440646</v>
      </c>
      <c r="AI196">
        <f t="shared" si="123"/>
        <v>2</v>
      </c>
      <c r="AJ196">
        <v>-0.13740191207034513</v>
      </c>
      <c r="AK196">
        <v>-0.64357209339505062</v>
      </c>
      <c r="AL196">
        <v>-1.3443400348478463</v>
      </c>
      <c r="AM196">
        <v>0.4397543307277374</v>
      </c>
      <c r="AN196">
        <v>0.98630380307440646</v>
      </c>
      <c r="AO196">
        <v>0.69068846642039716</v>
      </c>
      <c r="AP196">
        <v>0.80642848843126558</v>
      </c>
      <c r="AQ196">
        <v>0.4559069566312246</v>
      </c>
      <c r="AR196">
        <v>-2.6830093702301383E-4</v>
      </c>
      <c r="AS196">
        <v>0.59875901570194401</v>
      </c>
      <c r="AT196">
        <v>-1.893049557111226</v>
      </c>
      <c r="AV196">
        <v>0.62580028693211676</v>
      </c>
      <c r="AW196">
        <v>0.14455483760680476</v>
      </c>
      <c r="AX196">
        <v>0.63549406603012648</v>
      </c>
      <c r="AY196">
        <v>0.10795382424862561</v>
      </c>
    </row>
    <row r="197" spans="5:51" x14ac:dyDescent="0.55000000000000004">
      <c r="E197">
        <f t="shared" si="116"/>
        <v>0</v>
      </c>
      <c r="F197">
        <v>186</v>
      </c>
      <c r="G197" s="5">
        <f t="shared" ca="1" si="124"/>
        <v>0.33015292901013027</v>
      </c>
      <c r="H197">
        <f t="shared" ca="1" si="97"/>
        <v>0</v>
      </c>
      <c r="I197">
        <f t="shared" ca="1" si="98"/>
        <v>0</v>
      </c>
      <c r="J197">
        <f t="shared" ca="1" si="99"/>
        <v>0.10782733055840564</v>
      </c>
      <c r="K197">
        <f t="shared" ca="1" si="100"/>
        <v>0</v>
      </c>
      <c r="L197">
        <f t="shared" ca="1" si="101"/>
        <v>0</v>
      </c>
      <c r="M197">
        <f t="shared" ca="1" si="102"/>
        <v>2.2041186420906796E-2</v>
      </c>
      <c r="N197">
        <f t="shared" ca="1" si="103"/>
        <v>0</v>
      </c>
      <c r="O197">
        <f t="shared" ca="1" si="104"/>
        <v>0</v>
      </c>
      <c r="P197">
        <f t="shared" ca="1" si="105"/>
        <v>2.9177320514409354E-3</v>
      </c>
      <c r="Q197">
        <f t="shared" ca="1" si="106"/>
        <v>0</v>
      </c>
      <c r="R197">
        <f t="shared" ca="1" si="107"/>
        <v>0</v>
      </c>
      <c r="S197">
        <f t="shared" ca="1" si="108"/>
        <v>1.1042361730818546E-3</v>
      </c>
      <c r="T197">
        <f t="shared" ca="1" si="109"/>
        <v>0</v>
      </c>
      <c r="U197">
        <f t="shared" ca="1" si="110"/>
        <v>0</v>
      </c>
      <c r="V197">
        <f t="shared" ca="1" si="111"/>
        <v>5.7529713661364694E-4</v>
      </c>
      <c r="W197">
        <f t="shared" ca="1" si="112"/>
        <v>0</v>
      </c>
      <c r="X197">
        <f t="shared" ca="1" si="113"/>
        <v>0</v>
      </c>
      <c r="Y197">
        <f t="shared" ca="1" si="114"/>
        <v>4.3110904092654161E-4</v>
      </c>
      <c r="Z197">
        <f t="shared" ca="1" si="115"/>
        <v>2.1654391475771655E-4</v>
      </c>
      <c r="AA197">
        <f t="shared" ca="1" si="117"/>
        <v>337.01425581829369</v>
      </c>
      <c r="AB197">
        <f t="shared" ca="1" si="118"/>
        <v>0</v>
      </c>
      <c r="AC197">
        <f t="shared" ca="1" si="119"/>
        <v>0.15098758264506631</v>
      </c>
      <c r="AD197">
        <f t="shared" ca="1" si="120"/>
        <v>0.1187984918491917</v>
      </c>
      <c r="AE197">
        <f t="shared" si="96"/>
        <v>0</v>
      </c>
      <c r="AG197">
        <f t="shared" ca="1" si="121"/>
        <v>0.48670284090879762</v>
      </c>
      <c r="AH197">
        <f t="shared" ca="1" si="122"/>
        <v>-0.90012690634466708</v>
      </c>
      <c r="AI197">
        <f t="shared" si="123"/>
        <v>0</v>
      </c>
      <c r="AJ197">
        <v>1.0691951501939911</v>
      </c>
      <c r="AK197">
        <v>-0.11057409210479818</v>
      </c>
      <c r="AL197">
        <v>0.93083372121327557</v>
      </c>
      <c r="AM197">
        <v>-0.57107399697997607</v>
      </c>
      <c r="AN197">
        <v>-0.90012690634466708</v>
      </c>
      <c r="AO197">
        <v>-0.74644731284934096</v>
      </c>
      <c r="AP197">
        <v>0.29136117518646643</v>
      </c>
      <c r="AQ197">
        <v>-1.0293979357811622</v>
      </c>
      <c r="AR197">
        <v>-0.86767840912216343</v>
      </c>
      <c r="AS197">
        <v>-0.31651779863750562</v>
      </c>
      <c r="AT197">
        <v>0.29975126381032169</v>
      </c>
      <c r="AV197">
        <v>0.55110979675042226</v>
      </c>
      <c r="AW197">
        <v>0.15660450826210476</v>
      </c>
      <c r="AX197">
        <v>0.55956417275162307</v>
      </c>
      <c r="AY197">
        <v>0.1187984918491917</v>
      </c>
    </row>
    <row r="198" spans="5:51" x14ac:dyDescent="0.55000000000000004">
      <c r="E198">
        <f t="shared" si="116"/>
        <v>0</v>
      </c>
      <c r="F198">
        <v>187</v>
      </c>
      <c r="G198" s="5">
        <f t="shared" ca="1" si="124"/>
        <v>0</v>
      </c>
      <c r="H198">
        <f t="shared" ca="1" si="97"/>
        <v>0.10253370896160217</v>
      </c>
      <c r="I198">
        <f t="shared" ca="1" si="98"/>
        <v>0</v>
      </c>
      <c r="J198">
        <f t="shared" ca="1" si="99"/>
        <v>0</v>
      </c>
      <c r="K198">
        <f t="shared" ca="1" si="100"/>
        <v>6.745663400044935E-2</v>
      </c>
      <c r="L198">
        <f t="shared" ca="1" si="101"/>
        <v>0</v>
      </c>
      <c r="M198">
        <f t="shared" ca="1" si="102"/>
        <v>0</v>
      </c>
      <c r="N198">
        <f t="shared" ca="1" si="103"/>
        <v>1.5200786645536261E-2</v>
      </c>
      <c r="O198">
        <f t="shared" ca="1" si="104"/>
        <v>0</v>
      </c>
      <c r="P198">
        <f t="shared" ca="1" si="105"/>
        <v>0</v>
      </c>
      <c r="Q198">
        <f t="shared" ca="1" si="106"/>
        <v>2.0787132370216964E-3</v>
      </c>
      <c r="R198">
        <f t="shared" ca="1" si="107"/>
        <v>0</v>
      </c>
      <c r="S198">
        <f t="shared" ca="1" si="108"/>
        <v>0</v>
      </c>
      <c r="T198">
        <f t="shared" ca="1" si="109"/>
        <v>7.9726119985549864E-4</v>
      </c>
      <c r="U198">
        <f t="shared" ca="1" si="110"/>
        <v>0</v>
      </c>
      <c r="V198">
        <f t="shared" ca="1" si="111"/>
        <v>0</v>
      </c>
      <c r="W198">
        <f t="shared" ca="1" si="112"/>
        <v>4.1782961061092422E-4</v>
      </c>
      <c r="X198">
        <f t="shared" ca="1" si="113"/>
        <v>0</v>
      </c>
      <c r="Y198">
        <f t="shared" ca="1" si="114"/>
        <v>0</v>
      </c>
      <c r="Z198">
        <f t="shared" ca="1" si="115"/>
        <v>4.7165892311980262E-4</v>
      </c>
      <c r="AA198">
        <f t="shared" ca="1" si="117"/>
        <v>341.83848928827456</v>
      </c>
      <c r="AB198">
        <f t="shared" ca="1" si="118"/>
        <v>0</v>
      </c>
      <c r="AC198">
        <f t="shared" ca="1" si="119"/>
        <v>0.26062163977558489</v>
      </c>
      <c r="AD198">
        <f t="shared" ca="1" si="120"/>
        <v>9.2653655592734335E-2</v>
      </c>
      <c r="AE198">
        <f t="shared" si="96"/>
        <v>0</v>
      </c>
      <c r="AG198">
        <f t="shared" ca="1" si="121"/>
        <v>0</v>
      </c>
      <c r="AH198">
        <f t="shared" ca="1" si="122"/>
        <v>-1.0043800102721434</v>
      </c>
      <c r="AI198">
        <f t="shared" si="123"/>
        <v>1</v>
      </c>
      <c r="AJ198">
        <v>-0.21284677131916396</v>
      </c>
      <c r="AK198">
        <v>1.2121086001570802</v>
      </c>
      <c r="AL198">
        <v>-3.3244305086554959E-2</v>
      </c>
      <c r="AM198">
        <v>0.78157881944207475</v>
      </c>
      <c r="AN198">
        <v>-1.0043800102721434</v>
      </c>
      <c r="AO198">
        <v>-1.251978574146051</v>
      </c>
      <c r="AP198">
        <v>1.7863749235402793</v>
      </c>
      <c r="AQ198">
        <v>-1.8110586097463965</v>
      </c>
      <c r="AR198">
        <v>-1.0772237146738917</v>
      </c>
      <c r="AS198">
        <v>0.21738742361776531</v>
      </c>
      <c r="AT198">
        <v>-0.58454361351323314</v>
      </c>
      <c r="AV198">
        <v>0.49857931480602102</v>
      </c>
      <c r="AW198">
        <v>0.12221353936429002</v>
      </c>
      <c r="AX198">
        <v>0.50625520518890776</v>
      </c>
      <c r="AY198">
        <v>9.2653655592734335E-2</v>
      </c>
    </row>
    <row r="199" spans="5:51" x14ac:dyDescent="0.55000000000000004">
      <c r="E199">
        <f t="shared" si="116"/>
        <v>0</v>
      </c>
      <c r="F199">
        <v>188</v>
      </c>
      <c r="G199" s="5">
        <f t="shared" ca="1" si="124"/>
        <v>0</v>
      </c>
      <c r="H199">
        <f t="shared" ca="1" si="97"/>
        <v>0</v>
      </c>
      <c r="I199">
        <f t="shared" ca="1" si="98"/>
        <v>5.0485837896020819E-2</v>
      </c>
      <c r="J199">
        <f t="shared" ca="1" si="99"/>
        <v>0</v>
      </c>
      <c r="K199">
        <f t="shared" ca="1" si="100"/>
        <v>0</v>
      </c>
      <c r="L199">
        <f t="shared" ca="1" si="101"/>
        <v>4.422721054624764E-2</v>
      </c>
      <c r="M199">
        <f t="shared" ca="1" si="102"/>
        <v>0</v>
      </c>
      <c r="N199">
        <f t="shared" ca="1" si="103"/>
        <v>0</v>
      </c>
      <c r="O199">
        <f t="shared" ca="1" si="104"/>
        <v>1.0635467391403327E-2</v>
      </c>
      <c r="P199">
        <f t="shared" ca="1" si="105"/>
        <v>0</v>
      </c>
      <c r="Q199">
        <f t="shared" ca="1" si="106"/>
        <v>0</v>
      </c>
      <c r="R199">
        <f t="shared" ca="1" si="107"/>
        <v>1.489470301704111E-3</v>
      </c>
      <c r="S199">
        <f t="shared" ca="1" si="108"/>
        <v>0</v>
      </c>
      <c r="T199">
        <f t="shared" ca="1" si="109"/>
        <v>0</v>
      </c>
      <c r="U199">
        <f t="shared" ca="1" si="110"/>
        <v>5.7706979747678018E-4</v>
      </c>
      <c r="V199">
        <f t="shared" ca="1" si="111"/>
        <v>0</v>
      </c>
      <c r="W199">
        <f t="shared" ca="1" si="112"/>
        <v>0</v>
      </c>
      <c r="X199">
        <f t="shared" ca="1" si="113"/>
        <v>3.038106488852904E-4</v>
      </c>
      <c r="Y199">
        <f t="shared" ca="1" si="114"/>
        <v>0</v>
      </c>
      <c r="Z199">
        <f t="shared" ca="1" si="115"/>
        <v>3.4348973135387952E-4</v>
      </c>
      <c r="AA199">
        <f t="shared" ca="1" si="117"/>
        <v>319.92122944346676</v>
      </c>
      <c r="AB199">
        <f t="shared" ca="1" si="118"/>
        <v>0</v>
      </c>
      <c r="AC199">
        <f t="shared" ca="1" si="119"/>
        <v>0.36549492079083279</v>
      </c>
      <c r="AD199">
        <f t="shared" ca="1" si="120"/>
        <v>7.3238382883933292E-2</v>
      </c>
      <c r="AE199">
        <f t="shared" si="96"/>
        <v>0</v>
      </c>
      <c r="AG199">
        <f t="shared" ca="1" si="121"/>
        <v>0</v>
      </c>
      <c r="AH199">
        <f t="shared" ca="1" si="122"/>
        <v>-0.66384359342919197</v>
      </c>
      <c r="AI199">
        <f t="shared" si="123"/>
        <v>2</v>
      </c>
      <c r="AJ199">
        <v>1.185121618618723</v>
      </c>
      <c r="AK199">
        <v>0.42187480175925884</v>
      </c>
      <c r="AL199">
        <v>1.7759157344698906</v>
      </c>
      <c r="AM199">
        <v>0.47920366341713816</v>
      </c>
      <c r="AN199">
        <v>-0.66384359342919197</v>
      </c>
      <c r="AO199">
        <v>-1.462890395487193</v>
      </c>
      <c r="AP199">
        <v>-0.40695340430829674</v>
      </c>
      <c r="AQ199">
        <v>1.5764044292154722</v>
      </c>
      <c r="AR199">
        <v>0.37171503208810464</v>
      </c>
      <c r="AS199">
        <v>-0.4889216143055819</v>
      </c>
      <c r="AT199">
        <v>0.32070261113403831</v>
      </c>
      <c r="AV199">
        <v>0.45124411131150749</v>
      </c>
      <c r="AW199">
        <v>9.6180228249639621E-2</v>
      </c>
      <c r="AX199">
        <v>0.45842399350295243</v>
      </c>
      <c r="AY199">
        <v>7.3238382883933292E-2</v>
      </c>
    </row>
    <row r="200" spans="5:51" x14ac:dyDescent="0.55000000000000004">
      <c r="E200">
        <f t="shared" si="116"/>
        <v>0</v>
      </c>
      <c r="F200">
        <v>189</v>
      </c>
      <c r="G200" s="5">
        <f t="shared" ca="1" si="124"/>
        <v>0.81201336771556065</v>
      </c>
      <c r="H200">
        <f t="shared" ca="1" si="97"/>
        <v>0</v>
      </c>
      <c r="I200">
        <f t="shared" ca="1" si="98"/>
        <v>0</v>
      </c>
      <c r="J200">
        <f t="shared" ca="1" si="99"/>
        <v>2.9160249976441899E-2</v>
      </c>
      <c r="K200">
        <f t="shared" ca="1" si="100"/>
        <v>0</v>
      </c>
      <c r="L200">
        <f t="shared" ca="1" si="101"/>
        <v>0</v>
      </c>
      <c r="M200">
        <f t="shared" ca="1" si="102"/>
        <v>2.9883900742827492E-2</v>
      </c>
      <c r="N200">
        <f t="shared" ca="1" si="103"/>
        <v>0</v>
      </c>
      <c r="O200">
        <f t="shared" ca="1" si="104"/>
        <v>0</v>
      </c>
      <c r="P200">
        <f t="shared" ca="1" si="105"/>
        <v>7.5192188150500607E-3</v>
      </c>
      <c r="Q200">
        <f t="shared" ca="1" si="106"/>
        <v>0</v>
      </c>
      <c r="R200">
        <f t="shared" ca="1" si="107"/>
        <v>0</v>
      </c>
      <c r="S200">
        <f t="shared" ca="1" si="108"/>
        <v>1.0718775971130523E-3</v>
      </c>
      <c r="T200">
        <f t="shared" ca="1" si="109"/>
        <v>0</v>
      </c>
      <c r="U200">
        <f t="shared" ca="1" si="110"/>
        <v>0</v>
      </c>
      <c r="V200">
        <f t="shared" ca="1" si="111"/>
        <v>4.1849649317081845E-4</v>
      </c>
      <c r="W200">
        <f t="shared" ca="1" si="112"/>
        <v>0</v>
      </c>
      <c r="X200">
        <f t="shared" ca="1" si="113"/>
        <v>0</v>
      </c>
      <c r="Y200">
        <f t="shared" ca="1" si="114"/>
        <v>2.2110116116189906E-4</v>
      </c>
      <c r="Z200">
        <f t="shared" ca="1" si="115"/>
        <v>2.501493977155008E-4</v>
      </c>
      <c r="AA200">
        <f t="shared" ca="1" si="117"/>
        <v>292.27450974743425</v>
      </c>
      <c r="AB200">
        <f t="shared" ca="1" si="118"/>
        <v>0</v>
      </c>
      <c r="AC200">
        <f t="shared" ca="1" si="119"/>
        <v>7.5774372563370662E-2</v>
      </c>
      <c r="AD200">
        <f t="shared" ca="1" si="120"/>
        <v>0.11822633677700584</v>
      </c>
      <c r="AE200">
        <f t="shared" si="96"/>
        <v>0</v>
      </c>
      <c r="AG200">
        <f t="shared" ca="1" si="121"/>
        <v>1.1703219931618678</v>
      </c>
      <c r="AH200">
        <f t="shared" ca="1" si="122"/>
        <v>0.1965986484719906</v>
      </c>
      <c r="AI200">
        <f t="shared" si="123"/>
        <v>0</v>
      </c>
      <c r="AJ200">
        <v>2.1860796550754458</v>
      </c>
      <c r="AK200">
        <v>-0.47337607611552812</v>
      </c>
      <c r="AL200">
        <v>-1.2469695320760366</v>
      </c>
      <c r="AM200">
        <v>-0.34983486330020241</v>
      </c>
      <c r="AN200">
        <v>0.1965986484719906</v>
      </c>
      <c r="AO200">
        <v>1.4283114069257863</v>
      </c>
      <c r="AP200">
        <v>0.19675439943966921</v>
      </c>
      <c r="AQ200">
        <v>-1.5353452909039333</v>
      </c>
      <c r="AR200">
        <v>-0.83525037553044967</v>
      </c>
      <c r="AS200">
        <v>0.50954440666828305</v>
      </c>
      <c r="AT200">
        <v>1.3712633517570794</v>
      </c>
      <c r="AV200">
        <v>0.44361042185863148</v>
      </c>
      <c r="AW200">
        <v>0.1496239380429478</v>
      </c>
      <c r="AX200">
        <v>0.45118720087037617</v>
      </c>
      <c r="AY200">
        <v>0.11822633677700584</v>
      </c>
    </row>
    <row r="201" spans="5:51" x14ac:dyDescent="0.55000000000000004">
      <c r="E201">
        <f t="shared" si="116"/>
        <v>0</v>
      </c>
      <c r="F201">
        <v>190</v>
      </c>
      <c r="G201" s="5">
        <f t="shared" ca="1" si="124"/>
        <v>0</v>
      </c>
      <c r="H201">
        <f t="shared" ca="1" si="97"/>
        <v>0.25218235248708964</v>
      </c>
      <c r="I201">
        <f t="shared" ca="1" si="98"/>
        <v>0</v>
      </c>
      <c r="J201">
        <f t="shared" ca="1" si="99"/>
        <v>0</v>
      </c>
      <c r="K201">
        <f t="shared" ca="1" si="100"/>
        <v>1.8242613443508939E-2</v>
      </c>
      <c r="L201">
        <f t="shared" ca="1" si="101"/>
        <v>0</v>
      </c>
      <c r="M201">
        <f t="shared" ca="1" si="102"/>
        <v>0</v>
      </c>
      <c r="N201">
        <f t="shared" ca="1" si="103"/>
        <v>2.0609543908091253E-2</v>
      </c>
      <c r="O201">
        <f t="shared" ca="1" si="104"/>
        <v>0</v>
      </c>
      <c r="P201">
        <f t="shared" ca="1" si="105"/>
        <v>0</v>
      </c>
      <c r="Q201">
        <f t="shared" ca="1" si="106"/>
        <v>5.357003113150181E-3</v>
      </c>
      <c r="R201">
        <f t="shared" ca="1" si="107"/>
        <v>0</v>
      </c>
      <c r="S201">
        <f t="shared" ca="1" si="108"/>
        <v>0</v>
      </c>
      <c r="T201">
        <f t="shared" ca="1" si="109"/>
        <v>7.7389822938650802E-4</v>
      </c>
      <c r="U201">
        <f t="shared" ca="1" si="110"/>
        <v>0</v>
      </c>
      <c r="V201">
        <f t="shared" ca="1" si="111"/>
        <v>0</v>
      </c>
      <c r="W201">
        <f t="shared" ca="1" si="112"/>
        <v>3.0394767443633479E-4</v>
      </c>
      <c r="X201">
        <f t="shared" ca="1" si="113"/>
        <v>0</v>
      </c>
      <c r="Y201">
        <f t="shared" ca="1" si="114"/>
        <v>0</v>
      </c>
      <c r="Z201">
        <f t="shared" ca="1" si="115"/>
        <v>3.4319233652672427E-4</v>
      </c>
      <c r="AA201">
        <f t="shared" ca="1" si="117"/>
        <v>271.2144824580779</v>
      </c>
      <c r="AB201">
        <f t="shared" ca="1" si="118"/>
        <v>0</v>
      </c>
      <c r="AC201">
        <f t="shared" ca="1" si="119"/>
        <v>0.16014252151105815</v>
      </c>
      <c r="AD201">
        <f t="shared" ca="1" si="120"/>
        <v>8.8077359275860884E-2</v>
      </c>
      <c r="AE201">
        <f t="shared" si="96"/>
        <v>0</v>
      </c>
      <c r="AG201">
        <f t="shared" ca="1" si="121"/>
        <v>0</v>
      </c>
      <c r="AH201">
        <f t="shared" ca="1" si="122"/>
        <v>-2.0533298084046692</v>
      </c>
      <c r="AI201">
        <f t="shared" si="123"/>
        <v>1</v>
      </c>
      <c r="AJ201">
        <v>1.2355667422525585</v>
      </c>
      <c r="AK201">
        <v>-0.3631225808931049</v>
      </c>
      <c r="AL201">
        <v>0.29343709684326313</v>
      </c>
      <c r="AM201">
        <v>1.215626070916187</v>
      </c>
      <c r="AN201">
        <v>-2.0533298084046692</v>
      </c>
      <c r="AO201">
        <v>-1.8821447156369686</v>
      </c>
      <c r="AP201">
        <v>3.8985490391496569E-2</v>
      </c>
      <c r="AQ201">
        <v>0.8824849828670267</v>
      </c>
      <c r="AR201">
        <v>-0.60839738580398262</v>
      </c>
      <c r="AS201">
        <v>8.5515239334199578E-2</v>
      </c>
      <c r="AT201">
        <v>-0.64028199631138705</v>
      </c>
      <c r="AV201">
        <v>0.35632564094150754</v>
      </c>
      <c r="AW201">
        <v>0.11131755866972723</v>
      </c>
      <c r="AX201">
        <v>0.36250705408167028</v>
      </c>
      <c r="AY201">
        <v>8.8077359275860884E-2</v>
      </c>
    </row>
    <row r="202" spans="5:51" x14ac:dyDescent="0.55000000000000004">
      <c r="E202">
        <f t="shared" si="116"/>
        <v>0</v>
      </c>
      <c r="F202">
        <v>191</v>
      </c>
      <c r="G202" s="5">
        <f t="shared" ca="1" si="124"/>
        <v>0</v>
      </c>
      <c r="H202">
        <f t="shared" ca="1" si="97"/>
        <v>0</v>
      </c>
      <c r="I202">
        <f t="shared" ca="1" si="98"/>
        <v>0.12417026065709041</v>
      </c>
      <c r="J202">
        <f t="shared" ca="1" si="99"/>
        <v>0</v>
      </c>
      <c r="K202">
        <f t="shared" ca="1" si="100"/>
        <v>0</v>
      </c>
      <c r="L202">
        <f t="shared" ca="1" si="101"/>
        <v>1.1960571671490502E-2</v>
      </c>
      <c r="M202">
        <f t="shared" ca="1" si="102"/>
        <v>0</v>
      </c>
      <c r="N202">
        <f t="shared" ca="1" si="103"/>
        <v>0</v>
      </c>
      <c r="O202">
        <f t="shared" ca="1" si="104"/>
        <v>1.4419788744983522E-2</v>
      </c>
      <c r="P202">
        <f t="shared" ca="1" si="105"/>
        <v>0</v>
      </c>
      <c r="Q202">
        <f t="shared" ca="1" si="106"/>
        <v>0</v>
      </c>
      <c r="R202">
        <f t="shared" ca="1" si="107"/>
        <v>3.838478969136608E-3</v>
      </c>
      <c r="S202">
        <f t="shared" ca="1" si="108"/>
        <v>0</v>
      </c>
      <c r="T202">
        <f t="shared" ca="1" si="109"/>
        <v>0</v>
      </c>
      <c r="U202">
        <f t="shared" ca="1" si="110"/>
        <v>5.6015932367040402E-4</v>
      </c>
      <c r="V202">
        <f t="shared" ca="1" si="111"/>
        <v>0</v>
      </c>
      <c r="W202">
        <f t="shared" ca="1" si="112"/>
        <v>0</v>
      </c>
      <c r="X202">
        <f t="shared" ca="1" si="113"/>
        <v>2.2100525633561582E-4</v>
      </c>
      <c r="Y202">
        <f t="shared" ca="1" si="114"/>
        <v>0</v>
      </c>
      <c r="Z202">
        <f t="shared" ca="1" si="115"/>
        <v>2.4993281733447058E-4</v>
      </c>
      <c r="AA202">
        <f t="shared" ca="1" si="117"/>
        <v>266.23331234999</v>
      </c>
      <c r="AB202">
        <f t="shared" ca="1" si="118"/>
        <v>0</v>
      </c>
      <c r="AC202">
        <f t="shared" ca="1" si="119"/>
        <v>0.25779962100856996</v>
      </c>
      <c r="AD202">
        <f t="shared" ca="1" si="120"/>
        <v>7.7162475658121205E-2</v>
      </c>
      <c r="AE202">
        <f t="shared" si="96"/>
        <v>0</v>
      </c>
      <c r="AG202">
        <f t="shared" ca="1" si="121"/>
        <v>0</v>
      </c>
      <c r="AH202">
        <f t="shared" ca="1" si="122"/>
        <v>-1.2486361811170354</v>
      </c>
      <c r="AI202">
        <f t="shared" si="123"/>
        <v>2</v>
      </c>
      <c r="AJ202">
        <v>1.0384064808022231</v>
      </c>
      <c r="AK202">
        <v>0.52862787924823351</v>
      </c>
      <c r="AL202">
        <v>4.9476511776447296E-2</v>
      </c>
      <c r="AM202">
        <v>-1.0994926924468018</v>
      </c>
      <c r="AN202">
        <v>-1.2486361811170354</v>
      </c>
      <c r="AO202">
        <v>-1.0437975106469821</v>
      </c>
      <c r="AP202">
        <v>-0.15139335118874442</v>
      </c>
      <c r="AQ202">
        <v>2.0216339180478826</v>
      </c>
      <c r="AR202">
        <v>0.29231841836008243</v>
      </c>
      <c r="AS202">
        <v>1.9365779735380784</v>
      </c>
      <c r="AT202">
        <v>4.4651642383541912E-2</v>
      </c>
      <c r="AV202">
        <v>0.3148752699939899</v>
      </c>
      <c r="AW202">
        <v>9.6986228783414077E-2</v>
      </c>
      <c r="AX202">
        <v>0.32036527099590145</v>
      </c>
      <c r="AY202">
        <v>7.7162475658121205E-2</v>
      </c>
    </row>
    <row r="203" spans="5:51" x14ac:dyDescent="0.55000000000000004">
      <c r="E203">
        <f t="shared" si="116"/>
        <v>0</v>
      </c>
      <c r="F203">
        <v>192</v>
      </c>
      <c r="G203" s="5">
        <f t="shared" ca="1" si="124"/>
        <v>0.58164540810753684</v>
      </c>
      <c r="H203">
        <f t="shared" ca="1" si="97"/>
        <v>0</v>
      </c>
      <c r="I203">
        <f t="shared" ca="1" si="98"/>
        <v>0</v>
      </c>
      <c r="J203">
        <f t="shared" ca="1" si="99"/>
        <v>7.1719832556965277E-2</v>
      </c>
      <c r="K203">
        <f t="shared" ca="1" si="100"/>
        <v>0</v>
      </c>
      <c r="L203">
        <f t="shared" ca="1" si="101"/>
        <v>0</v>
      </c>
      <c r="M203">
        <f t="shared" ca="1" si="102"/>
        <v>8.0816432292183469E-3</v>
      </c>
      <c r="N203">
        <f t="shared" ca="1" si="103"/>
        <v>0</v>
      </c>
      <c r="O203">
        <f t="shared" ca="1" si="104"/>
        <v>0</v>
      </c>
      <c r="P203">
        <f t="shared" ca="1" si="105"/>
        <v>1.0194713861655748E-2</v>
      </c>
      <c r="Q203">
        <f t="shared" ca="1" si="106"/>
        <v>0</v>
      </c>
      <c r="R203">
        <f t="shared" ca="1" si="107"/>
        <v>0</v>
      </c>
      <c r="S203">
        <f t="shared" ca="1" si="108"/>
        <v>2.7623106075360141E-3</v>
      </c>
      <c r="T203">
        <f t="shared" ca="1" si="109"/>
        <v>0</v>
      </c>
      <c r="U203">
        <f t="shared" ca="1" si="110"/>
        <v>0</v>
      </c>
      <c r="V203">
        <f t="shared" ca="1" si="111"/>
        <v>4.0623285709634488E-4</v>
      </c>
      <c r="W203">
        <f t="shared" ca="1" si="112"/>
        <v>0</v>
      </c>
      <c r="X203">
        <f t="shared" ca="1" si="113"/>
        <v>0</v>
      </c>
      <c r="Y203">
        <f t="shared" ca="1" si="114"/>
        <v>1.6083872957704505E-4</v>
      </c>
      <c r="Z203">
        <f t="shared" ca="1" si="115"/>
        <v>1.8201575773205413E-4</v>
      </c>
      <c r="AA203">
        <f t="shared" ca="1" si="117"/>
        <v>272.23326992791027</v>
      </c>
      <c r="AB203">
        <f t="shared" ca="1" si="118"/>
        <v>0</v>
      </c>
      <c r="AC203">
        <f t="shared" ca="1" si="119"/>
        <v>9.4528934057670863E-2</v>
      </c>
      <c r="AD203">
        <f t="shared" ca="1" si="120"/>
        <v>0.11030059270746068</v>
      </c>
      <c r="AE203">
        <f t="shared" si="96"/>
        <v>0</v>
      </c>
      <c r="AG203">
        <f t="shared" ca="1" si="121"/>
        <v>0.90960752557227997</v>
      </c>
      <c r="AH203">
        <f t="shared" ca="1" si="122"/>
        <v>-0.11842757885460742</v>
      </c>
      <c r="AI203">
        <f t="shared" si="123"/>
        <v>0</v>
      </c>
      <c r="AJ203">
        <v>-0.10057419785880484</v>
      </c>
      <c r="AK203">
        <v>-0.67763721744995564</v>
      </c>
      <c r="AL203">
        <v>0.81194684753427282</v>
      </c>
      <c r="AM203">
        <v>1.9179606169927865</v>
      </c>
      <c r="AN203">
        <v>-0.11842757885460742</v>
      </c>
      <c r="AO203">
        <v>-1.3026510714553297</v>
      </c>
      <c r="AP203">
        <v>1.6443664208054543</v>
      </c>
      <c r="AQ203">
        <v>-0.19831418285320979</v>
      </c>
      <c r="AR203">
        <v>-0.65121412262669764</v>
      </c>
      <c r="AS203">
        <v>-0.10941903383354656</v>
      </c>
      <c r="AT203">
        <v>1.0925168680842035</v>
      </c>
      <c r="AV203">
        <v>0.31863608318472636</v>
      </c>
      <c r="AW203">
        <v>0.13850728068421192</v>
      </c>
      <c r="AX203">
        <v>0.32362578958078464</v>
      </c>
      <c r="AY203">
        <v>0.11030059270746068</v>
      </c>
    </row>
    <row r="204" spans="5:51" x14ac:dyDescent="0.55000000000000004">
      <c r="E204">
        <f t="shared" ref="E204:E211" si="125">Cullrate</f>
        <v>0</v>
      </c>
      <c r="F204">
        <v>193</v>
      </c>
      <c r="G204" s="5">
        <f t="shared" ca="1" si="124"/>
        <v>0</v>
      </c>
      <c r="H204">
        <f t="shared" ca="1" si="97"/>
        <v>0.18063829138986859</v>
      </c>
      <c r="I204">
        <f t="shared" ca="1" si="98"/>
        <v>0</v>
      </c>
      <c r="J204">
        <f t="shared" ca="1" si="99"/>
        <v>0</v>
      </c>
      <c r="K204">
        <f t="shared" ca="1" si="100"/>
        <v>4.4867831470131625E-2</v>
      </c>
      <c r="L204">
        <f t="shared" ca="1" si="101"/>
        <v>0</v>
      </c>
      <c r="M204">
        <f t="shared" ca="1" si="102"/>
        <v>0</v>
      </c>
      <c r="N204">
        <f t="shared" ca="1" si="103"/>
        <v>5.5735354770270447E-3</v>
      </c>
      <c r="O204">
        <f t="shared" ca="1" si="104"/>
        <v>0</v>
      </c>
      <c r="P204">
        <f t="shared" ca="1" si="105"/>
        <v>0</v>
      </c>
      <c r="Q204">
        <f t="shared" ca="1" si="106"/>
        <v>7.2631366685664868E-3</v>
      </c>
      <c r="R204">
        <f t="shared" ca="1" si="107"/>
        <v>0</v>
      </c>
      <c r="S204">
        <f t="shared" ca="1" si="108"/>
        <v>0</v>
      </c>
      <c r="T204">
        <f t="shared" ca="1" si="109"/>
        <v>1.9943949700463974E-3</v>
      </c>
      <c r="U204">
        <f t="shared" ca="1" si="110"/>
        <v>0</v>
      </c>
      <c r="V204">
        <f t="shared" ca="1" si="111"/>
        <v>0</v>
      </c>
      <c r="W204">
        <f t="shared" ca="1" si="112"/>
        <v>2.9504078100760461E-4</v>
      </c>
      <c r="X204">
        <f t="shared" ca="1" si="113"/>
        <v>0</v>
      </c>
      <c r="Y204">
        <f t="shared" ca="1" si="114"/>
        <v>0</v>
      </c>
      <c r="Z204">
        <f t="shared" ca="1" si="115"/>
        <v>2.4968677569015577E-4</v>
      </c>
      <c r="AA204">
        <f t="shared" ref="AA204:AA211" ca="1" si="126">SUMPRODUCT(G204:Z204,mwt)*fec</f>
        <v>271.95277186763735</v>
      </c>
      <c r="AB204">
        <f t="shared" ref="AB204:AB211" ca="1" si="127">E204*SUMPRODUCT(G204:Z204,wt,vul)</f>
        <v>0</v>
      </c>
      <c r="AC204">
        <f t="shared" ref="AC204:AC211" ca="1" si="128">SUMPRODUCT(G204:Z204,vul,wt)/SUMPRODUCT(G204:Z204,vul)</f>
        <v>0.18774803267427603</v>
      </c>
      <c r="AD204">
        <f t="shared" ref="AD204:AD211" ca="1" si="129">SUMPRODUCT(G204:Z204,mat)</f>
        <v>8.494631705085938E-2</v>
      </c>
      <c r="AE204">
        <f t="shared" si="96"/>
        <v>0</v>
      </c>
      <c r="AG204">
        <f t="shared" ref="AG204:AG211" ca="1" si="130">EXP(AH204*sdr)*IF(AI204=0,1,0)</f>
        <v>0</v>
      </c>
      <c r="AH204">
        <f t="shared" ref="AH204:AH211" ca="1" si="131">OFFSET(AI204,0,normseq)</f>
        <v>-0.78918219514889643</v>
      </c>
      <c r="AI204">
        <f t="shared" ref="AI204:AI211" si="132">MOD(F204,yrbetween)</f>
        <v>1</v>
      </c>
      <c r="AJ204">
        <v>-1.1616725714702625</v>
      </c>
      <c r="AK204">
        <v>0.70965143095236272</v>
      </c>
      <c r="AL204">
        <v>0.9752898222359363</v>
      </c>
      <c r="AM204">
        <v>-0.14396846381714568</v>
      </c>
      <c r="AN204">
        <v>-0.78918219514889643</v>
      </c>
      <c r="AO204">
        <v>-0.36418441595742479</v>
      </c>
      <c r="AP204">
        <v>-0.46935838327044621</v>
      </c>
      <c r="AQ204">
        <v>-0.10695657692849636</v>
      </c>
      <c r="AR204">
        <v>1.264643287868239</v>
      </c>
      <c r="AS204">
        <v>0.68516328610712662</v>
      </c>
      <c r="AT204">
        <v>1.6575177141930908</v>
      </c>
      <c r="AV204">
        <v>0.28671555495848966</v>
      </c>
      <c r="AW204">
        <v>0.10654360540445482</v>
      </c>
      <c r="AX204">
        <v>0.29068410938551426</v>
      </c>
      <c r="AY204">
        <v>8.494631705085938E-2</v>
      </c>
    </row>
    <row r="205" spans="5:51" x14ac:dyDescent="0.55000000000000004">
      <c r="E205">
        <f t="shared" si="125"/>
        <v>0</v>
      </c>
      <c r="F205">
        <v>194</v>
      </c>
      <c r="G205" s="5">
        <f t="shared" ref="G205:G211" ca="1" si="133">reca*AA204/(1+recb*AA204)*Rmult</f>
        <v>0</v>
      </c>
      <c r="H205">
        <f t="shared" ca="1" si="97"/>
        <v>0</v>
      </c>
      <c r="I205">
        <f t="shared" ca="1" si="98"/>
        <v>8.894319330961005E-2</v>
      </c>
      <c r="J205">
        <f t="shared" ca="1" si="99"/>
        <v>0</v>
      </c>
      <c r="K205">
        <f t="shared" ca="1" si="100"/>
        <v>0</v>
      </c>
      <c r="L205">
        <f t="shared" ca="1" si="101"/>
        <v>2.9417107132411149E-2</v>
      </c>
      <c r="M205">
        <f t="shared" ca="1" si="102"/>
        <v>0</v>
      </c>
      <c r="N205">
        <f t="shared" ca="1" si="103"/>
        <v>0</v>
      </c>
      <c r="O205">
        <f t="shared" ca="1" si="104"/>
        <v>3.8996110006028909E-3</v>
      </c>
      <c r="P205">
        <f t="shared" ca="1" si="105"/>
        <v>0</v>
      </c>
      <c r="Q205">
        <f t="shared" ca="1" si="106"/>
        <v>0</v>
      </c>
      <c r="R205">
        <f t="shared" ca="1" si="107"/>
        <v>5.204289929162078E-3</v>
      </c>
      <c r="S205">
        <f t="shared" ca="1" si="108"/>
        <v>0</v>
      </c>
      <c r="T205">
        <f t="shared" ca="1" si="109"/>
        <v>0</v>
      </c>
      <c r="U205">
        <f t="shared" ca="1" si="110"/>
        <v>1.4435734507862441E-3</v>
      </c>
      <c r="V205">
        <f t="shared" ca="1" si="111"/>
        <v>0</v>
      </c>
      <c r="W205">
        <f t="shared" ca="1" si="112"/>
        <v>0</v>
      </c>
      <c r="X205">
        <f t="shared" ca="1" si="113"/>
        <v>2.1452891046779164E-4</v>
      </c>
      <c r="Y205">
        <f t="shared" ca="1" si="114"/>
        <v>0</v>
      </c>
      <c r="Z205">
        <f t="shared" ca="1" si="115"/>
        <v>1.818365757550684E-4</v>
      </c>
      <c r="AA205">
        <f t="shared" ca="1" si="126"/>
        <v>266.53297323403797</v>
      </c>
      <c r="AB205">
        <f t="shared" ca="1" si="127"/>
        <v>0</v>
      </c>
      <c r="AC205">
        <f t="shared" ca="1" si="128"/>
        <v>0.28854477655140043</v>
      </c>
      <c r="AD205">
        <f t="shared" ca="1" si="129"/>
        <v>7.1692146087004804E-2</v>
      </c>
      <c r="AE205">
        <f t="shared" ref="AE205:AE211" si="134">E205</f>
        <v>0</v>
      </c>
      <c r="AG205">
        <f t="shared" ca="1" si="130"/>
        <v>0</v>
      </c>
      <c r="AH205">
        <f t="shared" ca="1" si="131"/>
        <v>0.7789867595420219</v>
      </c>
      <c r="AI205">
        <f t="shared" si="132"/>
        <v>2</v>
      </c>
      <c r="AJ205">
        <v>-0.48306787903129589</v>
      </c>
      <c r="AK205">
        <v>0.46458126234938391</v>
      </c>
      <c r="AL205">
        <v>-0.97590600489638746</v>
      </c>
      <c r="AM205">
        <v>-0.50998096412513405</v>
      </c>
      <c r="AN205">
        <v>0.7789867595420219</v>
      </c>
      <c r="AO205">
        <v>-1.3837097867508419</v>
      </c>
      <c r="AP205">
        <v>-0.83666009231819771</v>
      </c>
      <c r="AQ205">
        <v>0.32231355362455361</v>
      </c>
      <c r="AR205">
        <v>1.9985600374639034</v>
      </c>
      <c r="AS205">
        <v>0.39791302697267383</v>
      </c>
      <c r="AT205">
        <v>-1.2153032002970576</v>
      </c>
      <c r="AV205">
        <v>0.36930615352462454</v>
      </c>
      <c r="AW205">
        <v>8.9970543175708614E-2</v>
      </c>
      <c r="AX205">
        <v>0.37175254478410918</v>
      </c>
      <c r="AY205">
        <v>7.1692146087004804E-2</v>
      </c>
    </row>
    <row r="206" spans="5:51" x14ac:dyDescent="0.55000000000000004">
      <c r="E206">
        <f t="shared" si="125"/>
        <v>0</v>
      </c>
      <c r="F206">
        <v>195</v>
      </c>
      <c r="G206" s="5">
        <f t="shared" ca="1" si="133"/>
        <v>1.6277054553802845</v>
      </c>
      <c r="H206">
        <f t="shared" ref="H206:H211" ca="1" si="135">G205*G$10*(1-G$2*$E205)</f>
        <v>0</v>
      </c>
      <c r="I206">
        <f t="shared" ref="I206:I211" ca="1" si="136">H205*H$10*(1-H$2*$E205)</f>
        <v>0</v>
      </c>
      <c r="J206">
        <f t="shared" ref="J206:J211" ca="1" si="137">I205*I$10*(1-I$2*$E205)</f>
        <v>5.137293662339406E-2</v>
      </c>
      <c r="K206">
        <f t="shared" ref="K206:K211" ca="1" si="138">J205*J$10*(1-J$2*$E205)</f>
        <v>0</v>
      </c>
      <c r="L206">
        <f t="shared" ref="L206:L211" ca="1" si="139">K205*K$10*(1-K$2*$E205)</f>
        <v>0</v>
      </c>
      <c r="M206">
        <f t="shared" ref="M206:M211" ca="1" si="140">L205*L$10*(1-L$2*$E205)</f>
        <v>1.9876856325063499E-2</v>
      </c>
      <c r="N206">
        <f t="shared" ref="N206:N211" ca="1" si="141">M205*M$10*(1-M$2*$E205)</f>
        <v>0</v>
      </c>
      <c r="O206">
        <f t="shared" ref="O206:O211" ca="1" si="142">N205*N$10*(1-N$2*$E205)</f>
        <v>0</v>
      </c>
      <c r="P206">
        <f t="shared" ref="P206:P211" ca="1" si="143">O205*O$10*(1-O$2*$E205)</f>
        <v>2.757004213167962E-3</v>
      </c>
      <c r="Q206">
        <f t="shared" ref="Q206:Q211" ca="1" si="144">P205*P$10*(1-P$2*$E205)</f>
        <v>0</v>
      </c>
      <c r="R206">
        <f t="shared" ref="R206:R211" ca="1" si="145">Q205*Q$10*(1-Q$2*$E205)</f>
        <v>0</v>
      </c>
      <c r="S206">
        <f t="shared" ref="S206:S211" ca="1" si="146">R205*R$10*(1-R$2*$E205)</f>
        <v>3.7451983954078648E-3</v>
      </c>
      <c r="T206">
        <f t="shared" ref="T206:T211" ca="1" si="147">S205*S$10*(1-S$2*$E205)</f>
        <v>0</v>
      </c>
      <c r="U206">
        <f t="shared" ref="U206:U211" ca="1" si="148">T205*T$10*(1-T$2*$E205)</f>
        <v>0</v>
      </c>
      <c r="V206">
        <f t="shared" ref="V206:V211" ca="1" si="149">U205*U$10*(1-U$2*$E205)</f>
        <v>1.0468931651423828E-3</v>
      </c>
      <c r="W206">
        <f t="shared" ref="W206:W211" ca="1" si="150">V205*V$10*(1-V$2*$E205)</f>
        <v>0</v>
      </c>
      <c r="X206">
        <f t="shared" ref="X206:X211" ca="1" si="151">W205*W$10*(1-W$2*$E205)</f>
        <v>0</v>
      </c>
      <c r="Y206">
        <f t="shared" ref="Y206:Y211" ca="1" si="152">X205*X$10*(1-X$2*$E205)</f>
        <v>1.5612550574267364E-4</v>
      </c>
      <c r="Z206">
        <f t="shared" ref="Z206:Z211" ca="1" si="153">(Y205+Z205)*Y$10*(1-Y$2*$E205)</f>
        <v>1.324240748871681E-4</v>
      </c>
      <c r="AA206">
        <f t="shared" ca="1" si="126"/>
        <v>270.23005826312107</v>
      </c>
      <c r="AB206">
        <f t="shared" ca="1" si="127"/>
        <v>0</v>
      </c>
      <c r="AC206">
        <f t="shared" ca="1" si="128"/>
        <v>4.389062316087125E-2</v>
      </c>
      <c r="AD206">
        <f t="shared" ca="1" si="129"/>
        <v>0.18257978088929364</v>
      </c>
      <c r="AE206">
        <f t="shared" si="134"/>
        <v>0</v>
      </c>
      <c r="AG206">
        <f t="shared" ca="1" si="130"/>
        <v>2.544154104200353</v>
      </c>
      <c r="AH206">
        <f t="shared" ca="1" si="131"/>
        <v>1.1672477739921305</v>
      </c>
      <c r="AI206">
        <f t="shared" si="132"/>
        <v>0</v>
      </c>
      <c r="AJ206">
        <v>0.63550032791681588</v>
      </c>
      <c r="AK206">
        <v>0.61985133470443543</v>
      </c>
      <c r="AL206">
        <v>-2.4887776817195117</v>
      </c>
      <c r="AM206">
        <v>1.5690284271840937</v>
      </c>
      <c r="AN206">
        <v>1.1672477739921305</v>
      </c>
      <c r="AO206">
        <v>-0.53779785957885906</v>
      </c>
      <c r="AP206">
        <v>-2.2566837287740782E-3</v>
      </c>
      <c r="AQ206">
        <v>0.29383613764366601</v>
      </c>
      <c r="AR206">
        <v>-0.49747541197575629</v>
      </c>
      <c r="AS206">
        <v>1.4043234841665253</v>
      </c>
      <c r="AT206">
        <v>-1.6753028830862604</v>
      </c>
      <c r="AV206">
        <v>0.4813597609496898</v>
      </c>
      <c r="AW206">
        <v>0.22897040458997539</v>
      </c>
      <c r="AX206">
        <v>0.48127435443473188</v>
      </c>
      <c r="AY206">
        <v>0.18257978088929364</v>
      </c>
    </row>
    <row r="207" spans="5:51" x14ac:dyDescent="0.55000000000000004">
      <c r="E207">
        <f t="shared" si="125"/>
        <v>0</v>
      </c>
      <c r="F207">
        <v>196</v>
      </c>
      <c r="G207" s="5">
        <f t="shared" ca="1" si="133"/>
        <v>0</v>
      </c>
      <c r="H207">
        <f t="shared" ca="1" si="135"/>
        <v>0.50550718401184713</v>
      </c>
      <c r="I207">
        <f t="shared" ca="1" si="136"/>
        <v>0</v>
      </c>
      <c r="J207">
        <f t="shared" ca="1" si="137"/>
        <v>0</v>
      </c>
      <c r="K207">
        <f t="shared" ca="1" si="138"/>
        <v>3.2138840546140419E-2</v>
      </c>
      <c r="L207">
        <f t="shared" ca="1" si="139"/>
        <v>0</v>
      </c>
      <c r="M207">
        <f t="shared" ca="1" si="140"/>
        <v>0</v>
      </c>
      <c r="N207">
        <f t="shared" ca="1" si="141"/>
        <v>1.3708148300704662E-2</v>
      </c>
      <c r="O207">
        <f t="shared" ca="1" si="142"/>
        <v>0</v>
      </c>
      <c r="P207">
        <f t="shared" ca="1" si="143"/>
        <v>0</v>
      </c>
      <c r="Q207">
        <f t="shared" ca="1" si="144"/>
        <v>1.9642040637715646E-3</v>
      </c>
      <c r="R207">
        <f t="shared" ca="1" si="145"/>
        <v>0</v>
      </c>
      <c r="S207">
        <f t="shared" ca="1" si="146"/>
        <v>0</v>
      </c>
      <c r="T207">
        <f t="shared" ca="1" si="147"/>
        <v>2.7040423409480396E-3</v>
      </c>
      <c r="U207">
        <f t="shared" ca="1" si="148"/>
        <v>0</v>
      </c>
      <c r="V207">
        <f t="shared" ca="1" si="149"/>
        <v>0</v>
      </c>
      <c r="W207">
        <f t="shared" ca="1" si="150"/>
        <v>7.6034267460023961E-4</v>
      </c>
      <c r="X207">
        <f t="shared" ca="1" si="151"/>
        <v>0</v>
      </c>
      <c r="Y207">
        <f t="shared" ca="1" si="152"/>
        <v>0</v>
      </c>
      <c r="Z207">
        <f t="shared" ca="1" si="153"/>
        <v>2.1013875297265131E-4</v>
      </c>
      <c r="AA207">
        <f t="shared" ca="1" si="126"/>
        <v>289.36674378965245</v>
      </c>
      <c r="AB207">
        <f t="shared" ca="1" si="127"/>
        <v>0</v>
      </c>
      <c r="AC207">
        <f t="shared" ca="1" si="128"/>
        <v>0.1137846538321612</v>
      </c>
      <c r="AD207">
        <f t="shared" ca="1" si="129"/>
        <v>0.13768841276580465</v>
      </c>
      <c r="AE207">
        <f t="shared" si="134"/>
        <v>0</v>
      </c>
      <c r="AG207">
        <f t="shared" ca="1" si="130"/>
        <v>0</v>
      </c>
      <c r="AH207">
        <f t="shared" ca="1" si="131"/>
        <v>0.62998765315569472</v>
      </c>
      <c r="AI207">
        <f t="shared" si="132"/>
        <v>1</v>
      </c>
      <c r="AJ207">
        <v>-0.36418441595742479</v>
      </c>
      <c r="AK207">
        <v>-0.89075911091640592</v>
      </c>
      <c r="AL207">
        <v>4.3655745685100555E-2</v>
      </c>
      <c r="AM207">
        <v>0.99367071015876718</v>
      </c>
      <c r="AN207">
        <v>0.62998765315569472</v>
      </c>
      <c r="AO207">
        <v>8.7356966105289757E-2</v>
      </c>
      <c r="AP207">
        <v>1.6464400687254965</v>
      </c>
      <c r="AQ207">
        <v>1.6140802472364157</v>
      </c>
      <c r="AR207">
        <v>0.48418542064609937</v>
      </c>
      <c r="AS207">
        <v>-0.22201220417628065</v>
      </c>
      <c r="AT207">
        <v>2.7810074243461713E-2</v>
      </c>
      <c r="AV207">
        <v>0.51750577836014244</v>
      </c>
      <c r="AW207">
        <v>0.17270467371570203</v>
      </c>
      <c r="AX207">
        <v>0.51582631236944487</v>
      </c>
      <c r="AY207">
        <v>0.13768841276580465</v>
      </c>
    </row>
    <row r="208" spans="5:51" x14ac:dyDescent="0.55000000000000004">
      <c r="E208">
        <f t="shared" si="125"/>
        <v>0</v>
      </c>
      <c r="F208">
        <v>197</v>
      </c>
      <c r="G208" s="5">
        <f t="shared" ca="1" si="133"/>
        <v>0</v>
      </c>
      <c r="H208">
        <f t="shared" ca="1" si="135"/>
        <v>0</v>
      </c>
      <c r="I208">
        <f t="shared" ca="1" si="136"/>
        <v>0.2489030583771569</v>
      </c>
      <c r="J208">
        <f t="shared" ca="1" si="137"/>
        <v>0</v>
      </c>
      <c r="K208">
        <f t="shared" ca="1" si="138"/>
        <v>0</v>
      </c>
      <c r="L208">
        <f t="shared" ca="1" si="139"/>
        <v>2.107148227314402E-2</v>
      </c>
      <c r="M208">
        <f t="shared" ca="1" si="140"/>
        <v>0</v>
      </c>
      <c r="N208">
        <f t="shared" ca="1" si="141"/>
        <v>0</v>
      </c>
      <c r="O208">
        <f t="shared" ca="1" si="142"/>
        <v>9.5911196998135374E-3</v>
      </c>
      <c r="P208">
        <f t="shared" ca="1" si="143"/>
        <v>0</v>
      </c>
      <c r="Q208">
        <f t="shared" ca="1" si="144"/>
        <v>0</v>
      </c>
      <c r="R208">
        <f t="shared" ca="1" si="145"/>
        <v>1.4074204981087237E-3</v>
      </c>
      <c r="S208">
        <f t="shared" ca="1" si="146"/>
        <v>0</v>
      </c>
      <c r="T208">
        <f t="shared" ca="1" si="147"/>
        <v>0</v>
      </c>
      <c r="U208">
        <f t="shared" ca="1" si="148"/>
        <v>1.9572270246468108E-3</v>
      </c>
      <c r="V208">
        <f t="shared" ca="1" si="149"/>
        <v>0</v>
      </c>
      <c r="W208">
        <f t="shared" ca="1" si="150"/>
        <v>0</v>
      </c>
      <c r="X208">
        <f t="shared" ca="1" si="151"/>
        <v>5.5285742197093684E-4</v>
      </c>
      <c r="Y208">
        <f t="shared" ca="1" si="152"/>
        <v>0</v>
      </c>
      <c r="Z208">
        <f t="shared" ca="1" si="153"/>
        <v>1.530353827044659E-4</v>
      </c>
      <c r="AA208">
        <f t="shared" ca="1" si="126"/>
        <v>334.86804379698305</v>
      </c>
      <c r="AB208">
        <f t="shared" ca="1" si="127"/>
        <v>0</v>
      </c>
      <c r="AC208">
        <f t="shared" ca="1" si="128"/>
        <v>0.20721597169914122</v>
      </c>
      <c r="AD208">
        <f t="shared" ca="1" si="129"/>
        <v>0.12706638152911701</v>
      </c>
      <c r="AE208">
        <f t="shared" si="134"/>
        <v>0</v>
      </c>
      <c r="AG208">
        <f t="shared" ca="1" si="130"/>
        <v>0</v>
      </c>
      <c r="AH208">
        <f t="shared" ca="1" si="131"/>
        <v>0.83763779912260361</v>
      </c>
      <c r="AI208">
        <f t="shared" si="132"/>
        <v>2</v>
      </c>
      <c r="AJ208">
        <v>0.4572643774736207</v>
      </c>
      <c r="AK208">
        <v>0.13608882909466047</v>
      </c>
      <c r="AL208">
        <v>-0.29120087674527895</v>
      </c>
      <c r="AM208">
        <v>0.17721390577207785</v>
      </c>
      <c r="AN208">
        <v>0.83763779912260361</v>
      </c>
      <c r="AO208">
        <v>0.85669398686150089</v>
      </c>
      <c r="AP208">
        <v>-1.3174485502531752</v>
      </c>
      <c r="AQ208">
        <v>0.44811145016865339</v>
      </c>
      <c r="AR208">
        <v>2.7454370865598321</v>
      </c>
      <c r="AS208">
        <v>-1.157625320047373</v>
      </c>
      <c r="AT208">
        <v>-1.2816735761589371</v>
      </c>
      <c r="AV208">
        <v>0.59238903068279225</v>
      </c>
      <c r="AW208">
        <v>0.15936114138206617</v>
      </c>
      <c r="AX208">
        <v>0.58952866243302326</v>
      </c>
      <c r="AY208">
        <v>0.12706638152911701</v>
      </c>
    </row>
    <row r="209" spans="5:51" x14ac:dyDescent="0.55000000000000004">
      <c r="E209">
        <f t="shared" si="125"/>
        <v>0</v>
      </c>
      <c r="F209">
        <v>198</v>
      </c>
      <c r="G209" s="5">
        <f t="shared" ca="1" si="133"/>
        <v>0.2706782509885709</v>
      </c>
      <c r="H209">
        <f t="shared" ca="1" si="135"/>
        <v>0</v>
      </c>
      <c r="I209">
        <f t="shared" ca="1" si="136"/>
        <v>0</v>
      </c>
      <c r="J209">
        <f t="shared" ca="1" si="137"/>
        <v>0.14376458239887649</v>
      </c>
      <c r="K209">
        <f t="shared" ca="1" si="138"/>
        <v>0</v>
      </c>
      <c r="L209">
        <f t="shared" ca="1" si="139"/>
        <v>0</v>
      </c>
      <c r="M209">
        <f t="shared" ca="1" si="140"/>
        <v>1.4237797884549385E-2</v>
      </c>
      <c r="N209">
        <f t="shared" ca="1" si="141"/>
        <v>0</v>
      </c>
      <c r="O209">
        <f t="shared" ca="1" si="142"/>
        <v>0</v>
      </c>
      <c r="P209">
        <f t="shared" ca="1" si="143"/>
        <v>6.7808705579341213E-3</v>
      </c>
      <c r="Q209">
        <f t="shared" ca="1" si="144"/>
        <v>0</v>
      </c>
      <c r="R209">
        <f t="shared" ca="1" si="145"/>
        <v>0</v>
      </c>
      <c r="S209">
        <f t="shared" ca="1" si="146"/>
        <v>1.0128315414644094E-3</v>
      </c>
      <c r="T209">
        <f t="shared" ca="1" si="147"/>
        <v>0</v>
      </c>
      <c r="U209">
        <f t="shared" ca="1" si="148"/>
        <v>0</v>
      </c>
      <c r="V209">
        <f t="shared" ca="1" si="149"/>
        <v>1.419399611165413E-3</v>
      </c>
      <c r="W209">
        <f t="shared" ca="1" si="150"/>
        <v>0</v>
      </c>
      <c r="X209">
        <f t="shared" ca="1" si="151"/>
        <v>0</v>
      </c>
      <c r="Y209">
        <f t="shared" ca="1" si="152"/>
        <v>4.0234737789227802E-4</v>
      </c>
      <c r="Z209">
        <f t="shared" ca="1" si="153"/>
        <v>1.1144935442988154E-4</v>
      </c>
      <c r="AA209">
        <f t="shared" ca="1" si="126"/>
        <v>386.00083452311929</v>
      </c>
      <c r="AB209">
        <f t="shared" ca="1" si="127"/>
        <v>0</v>
      </c>
      <c r="AC209">
        <f t="shared" ca="1" si="128"/>
        <v>0.1757263275598826</v>
      </c>
      <c r="AD209">
        <f t="shared" ca="1" si="129"/>
        <v>0.13355785951126192</v>
      </c>
      <c r="AE209">
        <f t="shared" si="134"/>
        <v>0</v>
      </c>
      <c r="AG209">
        <f t="shared" ca="1" si="130"/>
        <v>0.38277281897791376</v>
      </c>
      <c r="AH209">
        <f t="shared" ca="1" si="131"/>
        <v>-1.2003920346614905</v>
      </c>
      <c r="AI209">
        <f t="shared" si="132"/>
        <v>0</v>
      </c>
      <c r="AJ209">
        <v>-1.0776329872896895</v>
      </c>
      <c r="AK209">
        <v>0.37639210859197192</v>
      </c>
      <c r="AL209">
        <v>-0.13801923159917351</v>
      </c>
      <c r="AM209">
        <v>0.3425247996347025</v>
      </c>
      <c r="AN209">
        <v>-1.2003920346614905</v>
      </c>
      <c r="AO209">
        <v>0.3266677595092915</v>
      </c>
      <c r="AP209">
        <v>-0.19246613192080986</v>
      </c>
      <c r="AQ209">
        <v>1.4381384971784428</v>
      </c>
      <c r="AR209">
        <v>0.20463858163566329</v>
      </c>
      <c r="AS209">
        <v>-0.98518285085447133</v>
      </c>
      <c r="AT209">
        <v>-0.90772346084122546</v>
      </c>
      <c r="AV209">
        <v>0.53055713354769463</v>
      </c>
      <c r="AW209">
        <v>0.16639292702829761</v>
      </c>
      <c r="AX209">
        <v>0.52779685974303225</v>
      </c>
      <c r="AY209">
        <v>0.13355785951126192</v>
      </c>
    </row>
    <row r="210" spans="5:51" x14ac:dyDescent="0.55000000000000004">
      <c r="E210">
        <f t="shared" si="125"/>
        <v>0</v>
      </c>
      <c r="F210">
        <v>199</v>
      </c>
      <c r="G210" s="5">
        <f t="shared" ca="1" si="133"/>
        <v>0</v>
      </c>
      <c r="H210">
        <f t="shared" ca="1" si="135"/>
        <v>8.406299799401766E-2</v>
      </c>
      <c r="I210">
        <f t="shared" ca="1" si="136"/>
        <v>0</v>
      </c>
      <c r="J210">
        <f t="shared" ca="1" si="137"/>
        <v>0</v>
      </c>
      <c r="K210">
        <f t="shared" ca="1" si="138"/>
        <v>8.9938930759818014E-2</v>
      </c>
      <c r="L210">
        <f t="shared" ca="1" si="139"/>
        <v>0</v>
      </c>
      <c r="M210">
        <f t="shared" ca="1" si="140"/>
        <v>0</v>
      </c>
      <c r="N210">
        <f t="shared" ca="1" si="141"/>
        <v>9.8191505580668623E-3</v>
      </c>
      <c r="O210">
        <f t="shared" ca="1" si="142"/>
        <v>0</v>
      </c>
      <c r="P210">
        <f t="shared" ca="1" si="143"/>
        <v>0</v>
      </c>
      <c r="Q210">
        <f t="shared" ca="1" si="144"/>
        <v>4.8309732144002845E-3</v>
      </c>
      <c r="R210">
        <f t="shared" ca="1" si="145"/>
        <v>0</v>
      </c>
      <c r="S210">
        <f t="shared" ca="1" si="146"/>
        <v>0</v>
      </c>
      <c r="T210">
        <f t="shared" ca="1" si="147"/>
        <v>7.312668337478487E-4</v>
      </c>
      <c r="U210">
        <f t="shared" ca="1" si="148"/>
        <v>0</v>
      </c>
      <c r="V210">
        <f t="shared" ca="1" si="149"/>
        <v>0</v>
      </c>
      <c r="W210">
        <f t="shared" ca="1" si="150"/>
        <v>1.0308884732600863E-3</v>
      </c>
      <c r="X210">
        <f t="shared" ca="1" si="151"/>
        <v>0</v>
      </c>
      <c r="Y210">
        <f t="shared" ca="1" si="152"/>
        <v>0</v>
      </c>
      <c r="Z210">
        <f t="shared" ca="1" si="153"/>
        <v>3.7417695903743637E-4</v>
      </c>
      <c r="AA210">
        <f t="shared" ca="1" si="126"/>
        <v>399.01847759589873</v>
      </c>
      <c r="AB210">
        <f t="shared" ca="1" si="127"/>
        <v>0</v>
      </c>
      <c r="AC210">
        <f t="shared" ca="1" si="128"/>
        <v>0.289091172384079</v>
      </c>
      <c r="AD210">
        <f t="shared" ca="1" si="129"/>
        <v>0.10554289220824589</v>
      </c>
      <c r="AE210">
        <f t="shared" si="134"/>
        <v>0</v>
      </c>
      <c r="AG210">
        <f t="shared" ca="1" si="130"/>
        <v>0</v>
      </c>
      <c r="AH210">
        <f t="shared" ca="1" si="131"/>
        <v>0.65083554545708466</v>
      </c>
      <c r="AI210">
        <f t="shared" si="132"/>
        <v>1</v>
      </c>
      <c r="AJ210">
        <v>-1.2084501577191986</v>
      </c>
      <c r="AK210">
        <v>-1.3293856682139449</v>
      </c>
      <c r="AL210">
        <v>-0.92647724159178324</v>
      </c>
      <c r="AM210">
        <v>0.87989292296697386</v>
      </c>
      <c r="AN210">
        <v>0.65083554545708466</v>
      </c>
      <c r="AO210">
        <v>-0.12089344636478927</v>
      </c>
      <c r="AP210">
        <v>-0.51399183575995266</v>
      </c>
      <c r="AQ210">
        <v>0.92003347162972204</v>
      </c>
      <c r="AR210">
        <v>2.6203679226455279E-2</v>
      </c>
      <c r="AS210">
        <v>0.97578094937489368</v>
      </c>
      <c r="AT210">
        <v>0.94114739113138057</v>
      </c>
      <c r="AV210">
        <v>0.5818438058585812</v>
      </c>
      <c r="AW210">
        <v>0.13153080965577643</v>
      </c>
      <c r="AX210">
        <v>0.58056900202255046</v>
      </c>
      <c r="AY210">
        <v>0.10554289220824589</v>
      </c>
    </row>
    <row r="211" spans="5:51" x14ac:dyDescent="0.55000000000000004">
      <c r="E211">
        <f t="shared" si="125"/>
        <v>0</v>
      </c>
      <c r="F211">
        <v>200</v>
      </c>
      <c r="G211" s="5">
        <f t="shared" ca="1" si="133"/>
        <v>0</v>
      </c>
      <c r="H211">
        <f t="shared" ca="1" si="135"/>
        <v>0</v>
      </c>
      <c r="I211">
        <f t="shared" ca="1" si="136"/>
        <v>4.1391176938394281E-2</v>
      </c>
      <c r="J211">
        <f t="shared" ca="1" si="137"/>
        <v>0</v>
      </c>
      <c r="K211">
        <f t="shared" ca="1" si="138"/>
        <v>0</v>
      </c>
      <c r="L211">
        <f t="shared" ca="1" si="139"/>
        <v>5.8967484606367436E-2</v>
      </c>
      <c r="M211">
        <f t="shared" ca="1" si="140"/>
        <v>0</v>
      </c>
      <c r="N211">
        <f t="shared" ca="1" si="141"/>
        <v>0</v>
      </c>
      <c r="O211">
        <f t="shared" ca="1" si="142"/>
        <v>6.870121790852602E-3</v>
      </c>
      <c r="P211">
        <f t="shared" ca="1" si="143"/>
        <v>0</v>
      </c>
      <c r="Q211">
        <f t="shared" ca="1" si="144"/>
        <v>0</v>
      </c>
      <c r="R211">
        <f t="shared" ca="1" si="145"/>
        <v>3.4615602590219942E-3</v>
      </c>
      <c r="S211">
        <f t="shared" ca="1" si="146"/>
        <v>0</v>
      </c>
      <c r="T211">
        <f t="shared" ca="1" si="147"/>
        <v>0</v>
      </c>
      <c r="U211">
        <f t="shared" ca="1" si="148"/>
        <v>5.2930207029872045E-4</v>
      </c>
      <c r="V211">
        <f t="shared" ca="1" si="149"/>
        <v>0</v>
      </c>
      <c r="W211">
        <f t="shared" ca="1" si="150"/>
        <v>0</v>
      </c>
      <c r="X211">
        <f t="shared" ca="1" si="151"/>
        <v>7.4957563570370034E-4</v>
      </c>
      <c r="Y211">
        <f t="shared" ca="1" si="152"/>
        <v>0</v>
      </c>
      <c r="Z211">
        <f t="shared" ca="1" si="153"/>
        <v>2.7249763937135281E-4</v>
      </c>
      <c r="AA211">
        <f t="shared" ca="1" si="126"/>
        <v>371.98424202949258</v>
      </c>
      <c r="AB211">
        <f t="shared" ca="1" si="127"/>
        <v>0</v>
      </c>
      <c r="AC211">
        <f t="shared" ca="1" si="128"/>
        <v>0.39462278092828385</v>
      </c>
      <c r="AD211">
        <f t="shared" ca="1" si="129"/>
        <v>8.1975556287581922E-2</v>
      </c>
      <c r="AE211">
        <f t="shared" si="134"/>
        <v>0</v>
      </c>
      <c r="AG211">
        <f t="shared" ca="1" si="130"/>
        <v>0</v>
      </c>
      <c r="AH211">
        <f t="shared" ca="1" si="131"/>
        <v>1.0952999218716286</v>
      </c>
      <c r="AI211">
        <f t="shared" si="132"/>
        <v>2</v>
      </c>
      <c r="AJ211">
        <v>0.59391595641500317</v>
      </c>
      <c r="AK211">
        <v>-2.0082370610907674</v>
      </c>
      <c r="AL211">
        <v>-0.7608787200297229</v>
      </c>
      <c r="AM211">
        <v>1.1123233889520634</v>
      </c>
      <c r="AN211">
        <v>1.0952999218716286</v>
      </c>
      <c r="AO211">
        <v>0.22883796191308647</v>
      </c>
      <c r="AP211">
        <v>-0.6196660251589492</v>
      </c>
      <c r="AQ211">
        <v>-1.0911298886639997</v>
      </c>
      <c r="AR211">
        <v>1.2218947631481569</v>
      </c>
      <c r="AS211">
        <v>1.051612343871966</v>
      </c>
      <c r="AT211">
        <v>1.2653231351578142</v>
      </c>
      <c r="AV211">
        <v>0.65164690442842632</v>
      </c>
      <c r="AW211">
        <v>0.10196291481665046</v>
      </c>
      <c r="AX211">
        <v>0.65341384156478854</v>
      </c>
      <c r="AY211">
        <v>8.1975556287581922E-2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50DA-8FF0-4E6F-87DC-F80B1B4A763B}">
  <dimension ref="A1:AT211"/>
  <sheetViews>
    <sheetView workbookViewId="0">
      <selection activeCell="B11" sqref="B11"/>
    </sheetView>
  </sheetViews>
  <sheetFormatPr defaultRowHeight="14.4" x14ac:dyDescent="0.55000000000000004"/>
  <cols>
    <col min="1" max="1" width="9.578125" customWidth="1"/>
    <col min="4" max="4" width="17.83984375" customWidth="1"/>
    <col min="7" max="26" width="4.578125" customWidth="1"/>
    <col min="33" max="33" width="11.578125" bestFit="1" customWidth="1"/>
  </cols>
  <sheetData>
    <row r="1" spans="1:46" x14ac:dyDescent="0.55000000000000004">
      <c r="A1" s="4" t="s">
        <v>111</v>
      </c>
      <c r="B1" s="4" t="s">
        <v>112</v>
      </c>
      <c r="C1" s="4" t="s">
        <v>113</v>
      </c>
      <c r="F1" t="s">
        <v>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46" x14ac:dyDescent="0.55000000000000004">
      <c r="A2" t="s">
        <v>44</v>
      </c>
      <c r="B2">
        <f>-LN(Su)</f>
        <v>0.31471074483970024</v>
      </c>
      <c r="C2" t="s">
        <v>50</v>
      </c>
      <c r="F2" t="s">
        <v>4</v>
      </c>
      <c r="G2">
        <f t="shared" ref="G2:Z2" si="0">1/(1+EXP(-asl*(age-ahv)))</f>
        <v>0.5</v>
      </c>
      <c r="H2">
        <f t="shared" si="0"/>
        <v>0.7310585786300049</v>
      </c>
      <c r="I2">
        <f t="shared" si="0"/>
        <v>0.88079707797788231</v>
      </c>
      <c r="J2">
        <f t="shared" si="0"/>
        <v>0.95257412682243336</v>
      </c>
      <c r="K2">
        <f t="shared" si="0"/>
        <v>0.98201379003790845</v>
      </c>
      <c r="L2">
        <f t="shared" si="0"/>
        <v>0.99330714907571527</v>
      </c>
      <c r="M2">
        <f t="shared" si="0"/>
        <v>0.99752737684336534</v>
      </c>
      <c r="N2">
        <f t="shared" si="0"/>
        <v>0.9990889488055994</v>
      </c>
      <c r="O2">
        <f t="shared" si="0"/>
        <v>0.99966464986953363</v>
      </c>
      <c r="P2">
        <f t="shared" si="0"/>
        <v>0.99987660542401369</v>
      </c>
      <c r="Q2">
        <f t="shared" si="0"/>
        <v>0.99995460213129761</v>
      </c>
      <c r="R2">
        <f t="shared" si="0"/>
        <v>0.99998329857815205</v>
      </c>
      <c r="S2">
        <f t="shared" si="0"/>
        <v>0.99999385582539779</v>
      </c>
      <c r="T2">
        <f t="shared" si="0"/>
        <v>0.99999773967570205</v>
      </c>
      <c r="U2">
        <f t="shared" si="0"/>
        <v>0.99999916847197223</v>
      </c>
      <c r="V2">
        <f t="shared" si="0"/>
        <v>0.99999969409777301</v>
      </c>
      <c r="W2">
        <f t="shared" si="0"/>
        <v>0.99999988746483792</v>
      </c>
      <c r="X2">
        <f t="shared" si="0"/>
        <v>0.99999995860062441</v>
      </c>
      <c r="Y2">
        <f t="shared" si="0"/>
        <v>0.9999999847700205</v>
      </c>
      <c r="Z2">
        <f t="shared" si="0"/>
        <v>0.99999999439720355</v>
      </c>
    </row>
    <row r="3" spans="1:46" x14ac:dyDescent="0.55000000000000004">
      <c r="A3" t="s">
        <v>45</v>
      </c>
      <c r="B3">
        <v>0.28999999999999998</v>
      </c>
      <c r="C3" t="s">
        <v>109</v>
      </c>
      <c r="F3" t="s">
        <v>5</v>
      </c>
      <c r="G3">
        <f t="shared" ref="G3:Z3" si="1">(1-EXP(-vbk*age))^3</f>
        <v>1.0823077182670957E-2</v>
      </c>
      <c r="H3">
        <f t="shared" si="1"/>
        <v>6.091618422799687E-2</v>
      </c>
      <c r="I3">
        <f t="shared" si="1"/>
        <v>0.14689159766038104</v>
      </c>
      <c r="J3">
        <f t="shared" si="1"/>
        <v>0.25258045782764715</v>
      </c>
      <c r="K3">
        <f t="shared" si="1"/>
        <v>0.3632228594351169</v>
      </c>
      <c r="L3">
        <f t="shared" si="1"/>
        <v>0.46886172812006011</v>
      </c>
      <c r="M3">
        <f t="shared" si="1"/>
        <v>0.56402280151643858</v>
      </c>
      <c r="N3">
        <f t="shared" si="1"/>
        <v>0.64646231477969807</v>
      </c>
      <c r="O3">
        <f t="shared" si="1"/>
        <v>0.71595843630834266</v>
      </c>
      <c r="P3">
        <f t="shared" si="1"/>
        <v>0.77340576075541212</v>
      </c>
      <c r="Q3">
        <f t="shared" si="1"/>
        <v>0.82021547213796775</v>
      </c>
      <c r="R3">
        <f t="shared" si="1"/>
        <v>0.85795164162232052</v>
      </c>
      <c r="S3">
        <f t="shared" si="1"/>
        <v>0.88812939942003577</v>
      </c>
      <c r="T3">
        <f t="shared" si="1"/>
        <v>0.91211595918035837</v>
      </c>
      <c r="U3">
        <f t="shared" si="1"/>
        <v>0.93109300824476215</v>
      </c>
      <c r="V3">
        <f t="shared" si="1"/>
        <v>0.94605332700515155</v>
      </c>
      <c r="W3">
        <f t="shared" si="1"/>
        <v>0.95781480105962558</v>
      </c>
      <c r="X3">
        <f t="shared" si="1"/>
        <v>0.96704186883844678</v>
      </c>
      <c r="Y3">
        <f t="shared" si="1"/>
        <v>0.97426882228508371</v>
      </c>
      <c r="Z3">
        <f t="shared" si="1"/>
        <v>0.97992205288971057</v>
      </c>
    </row>
    <row r="4" spans="1:46" x14ac:dyDescent="0.55000000000000004">
      <c r="A4" t="s">
        <v>51</v>
      </c>
      <c r="B4">
        <v>10000</v>
      </c>
      <c r="C4" t="s">
        <v>65</v>
      </c>
      <c r="F4" t="s">
        <v>6</v>
      </c>
      <c r="G4">
        <f t="shared" ref="G4:Z4" si="2">1/(1+EXP(-asl*(age-ahm)))</f>
        <v>7.5858180021243546E-2</v>
      </c>
      <c r="H4">
        <f t="shared" si="2"/>
        <v>0.18242552380635635</v>
      </c>
      <c r="I4">
        <f t="shared" si="2"/>
        <v>0.37754066879814541</v>
      </c>
      <c r="J4">
        <f t="shared" si="2"/>
        <v>0.62245933120185459</v>
      </c>
      <c r="K4">
        <f t="shared" si="2"/>
        <v>0.81757447619364365</v>
      </c>
      <c r="L4">
        <f t="shared" si="2"/>
        <v>0.92414181997875655</v>
      </c>
      <c r="M4">
        <f t="shared" si="2"/>
        <v>0.97068776924864364</v>
      </c>
      <c r="N4">
        <f t="shared" si="2"/>
        <v>0.98901305736940681</v>
      </c>
      <c r="O4">
        <f t="shared" si="2"/>
        <v>0.99592986228410396</v>
      </c>
      <c r="P4">
        <f t="shared" si="2"/>
        <v>0.99849881774326299</v>
      </c>
      <c r="Q4">
        <f t="shared" si="2"/>
        <v>0.9994472213630764</v>
      </c>
      <c r="R4">
        <f t="shared" si="2"/>
        <v>0.9997965730219448</v>
      </c>
      <c r="S4">
        <f t="shared" si="2"/>
        <v>0.99992515377248947</v>
      </c>
      <c r="T4">
        <f t="shared" si="2"/>
        <v>0.99997246430888531</v>
      </c>
      <c r="U4">
        <f t="shared" si="2"/>
        <v>0.99998987000901918</v>
      </c>
      <c r="V4">
        <f t="shared" si="2"/>
        <v>0.99999627336071584</v>
      </c>
      <c r="W4">
        <f t="shared" si="2"/>
        <v>0.99999862904279302</v>
      </c>
      <c r="X4">
        <f t="shared" si="2"/>
        <v>0.99999949565259183</v>
      </c>
      <c r="Y4">
        <f t="shared" si="2"/>
        <v>0.99999981446089814</v>
      </c>
      <c r="Z4">
        <f t="shared" si="2"/>
        <v>0.99999993174397095</v>
      </c>
    </row>
    <row r="5" spans="1:46" x14ac:dyDescent="0.55000000000000004">
      <c r="A5" t="s">
        <v>57</v>
      </c>
      <c r="B5">
        <f>SUMPRODUCT(Lo,mwt)*fec</f>
        <v>1166.9309501982243</v>
      </c>
      <c r="C5" t="s">
        <v>58</v>
      </c>
      <c r="F5" t="s">
        <v>7</v>
      </c>
      <c r="G5">
        <v>1</v>
      </c>
      <c r="H5">
        <f>G5*G10</f>
        <v>0.31056428688674781</v>
      </c>
      <c r="I5">
        <f t="shared" ref="I5:Y5" si="3">H5*H10</f>
        <v>0.15291652279865653</v>
      </c>
      <c r="J5">
        <f t="shared" si="3"/>
        <v>8.8323462899058985E-2</v>
      </c>
      <c r="K5">
        <f t="shared" si="3"/>
        <v>5.5255040438999675E-2</v>
      </c>
      <c r="L5">
        <f t="shared" si="3"/>
        <v>3.6227368048349216E-2</v>
      </c>
      <c r="M5">
        <f t="shared" si="3"/>
        <v>2.4478484117796125E-2</v>
      </c>
      <c r="N5">
        <f t="shared" si="3"/>
        <v>1.6881678117282514E-2</v>
      </c>
      <c r="O5">
        <f t="shared" si="3"/>
        <v>1.1811529318533583E-2</v>
      </c>
      <c r="P5">
        <f t="shared" si="3"/>
        <v>8.3506883353543313E-3</v>
      </c>
      <c r="Q5">
        <f t="shared" si="3"/>
        <v>5.9493764591478015E-3</v>
      </c>
      <c r="R5">
        <f t="shared" si="3"/>
        <v>4.2629350656632784E-3</v>
      </c>
      <c r="S5">
        <f t="shared" si="3"/>
        <v>3.0677648218996475E-3</v>
      </c>
      <c r="T5">
        <f t="shared" si="3"/>
        <v>2.2149336549590649E-3</v>
      </c>
      <c r="U5">
        <f t="shared" si="3"/>
        <v>1.6032027093798081E-3</v>
      </c>
      <c r="V5">
        <f t="shared" si="3"/>
        <v>1.1626578182588065E-3</v>
      </c>
      <c r="W5">
        <f t="shared" si="3"/>
        <v>8.4442079155187658E-4</v>
      </c>
      <c r="X5">
        <f t="shared" si="3"/>
        <v>6.1399197686947933E-4</v>
      </c>
      <c r="Y5">
        <f t="shared" si="3"/>
        <v>4.4683864613708266E-4</v>
      </c>
      <c r="Z5">
        <f>Y5*Y10/(1-Y10)</f>
        <v>1.1975146632778044E-3</v>
      </c>
    </row>
    <row r="6" spans="1:46" x14ac:dyDescent="0.55000000000000004">
      <c r="A6" t="s">
        <v>52</v>
      </c>
      <c r="B6">
        <f>-LN(1/sbro)</f>
        <v>7.0621324618969696</v>
      </c>
      <c r="C6" t="s">
        <v>59</v>
      </c>
      <c r="F6" t="s">
        <v>13</v>
      </c>
      <c r="G6">
        <f t="shared" ref="G6:Z6" si="4">mat*wt</f>
        <v>8.2101893730686685E-4</v>
      </c>
      <c r="H6">
        <f t="shared" si="4"/>
        <v>1.1112666816076831E-2</v>
      </c>
      <c r="I6">
        <f t="shared" si="4"/>
        <v>5.5457552021528349E-2</v>
      </c>
      <c r="J6">
        <f t="shared" si="4"/>
        <v>0.15722106285405549</v>
      </c>
      <c r="K6">
        <f t="shared" si="4"/>
        <v>0.29696173904422313</v>
      </c>
      <c r="L6">
        <f t="shared" si="4"/>
        <v>0.43329473074325731</v>
      </c>
      <c r="M6">
        <f t="shared" si="4"/>
        <v>0.54749003500936222</v>
      </c>
      <c r="N6">
        <f t="shared" si="4"/>
        <v>0.63935967041437303</v>
      </c>
      <c r="O6">
        <f t="shared" si="4"/>
        <v>0.71304438687371008</v>
      </c>
      <c r="P6">
        <f t="shared" si="4"/>
        <v>0.77224473775010793</v>
      </c>
      <c r="Q6">
        <f t="shared" si="4"/>
        <v>0.81976207454729566</v>
      </c>
      <c r="R6">
        <f t="shared" si="4"/>
        <v>0.85777711111254784</v>
      </c>
      <c r="S6">
        <f t="shared" si="4"/>
        <v>0.88806292628494798</v>
      </c>
      <c r="T6">
        <f t="shared" si="4"/>
        <v>0.91209084343704561</v>
      </c>
      <c r="U6">
        <f t="shared" si="4"/>
        <v>0.93108357628098637</v>
      </c>
      <c r="V6">
        <f t="shared" si="4"/>
        <v>0.9460498014056582</v>
      </c>
      <c r="W6">
        <f t="shared" si="4"/>
        <v>0.9578134879365211</v>
      </c>
      <c r="X6">
        <f t="shared" si="4"/>
        <v>0.96704138111338667</v>
      </c>
      <c r="Y6">
        <f t="shared" si="4"/>
        <v>0.97426864152012149</v>
      </c>
      <c r="Z6">
        <f t="shared" si="4"/>
        <v>0.9799219860041225</v>
      </c>
    </row>
    <row r="7" spans="1:46" x14ac:dyDescent="0.55000000000000004">
      <c r="A7" t="s">
        <v>55</v>
      </c>
      <c r="B7">
        <f>0.2*B6</f>
        <v>1.4124264923793941</v>
      </c>
      <c r="C7" t="s">
        <v>60</v>
      </c>
      <c r="F7" t="s">
        <v>20</v>
      </c>
      <c r="G7">
        <v>1</v>
      </c>
      <c r="H7">
        <f t="shared" ref="H7:Y7" si="5">G7*G10*(1-G2*uo)</f>
        <v>0.31056428688674781</v>
      </c>
      <c r="I7">
        <f t="shared" si="5"/>
        <v>0.15291652279865653</v>
      </c>
      <c r="J7">
        <f t="shared" si="5"/>
        <v>8.8323462899058985E-2</v>
      </c>
      <c r="K7">
        <f t="shared" si="5"/>
        <v>5.5255040438999675E-2</v>
      </c>
      <c r="L7">
        <f t="shared" si="5"/>
        <v>3.6227368048349216E-2</v>
      </c>
      <c r="M7">
        <f t="shared" si="5"/>
        <v>2.4478484117796125E-2</v>
      </c>
      <c r="N7">
        <f t="shared" si="5"/>
        <v>1.6881678117282514E-2</v>
      </c>
      <c r="O7">
        <f t="shared" si="5"/>
        <v>1.1811529318533583E-2</v>
      </c>
      <c r="P7">
        <f t="shared" si="5"/>
        <v>8.3506883353543313E-3</v>
      </c>
      <c r="Q7">
        <f t="shared" si="5"/>
        <v>5.9493764591478015E-3</v>
      </c>
      <c r="R7">
        <f t="shared" si="5"/>
        <v>4.2629350656632784E-3</v>
      </c>
      <c r="S7">
        <f t="shared" si="5"/>
        <v>3.0677648218996475E-3</v>
      </c>
      <c r="T7">
        <f t="shared" si="5"/>
        <v>2.2149336549590649E-3</v>
      </c>
      <c r="U7">
        <f t="shared" si="5"/>
        <v>1.6032027093798081E-3</v>
      </c>
      <c r="V7">
        <f t="shared" si="5"/>
        <v>1.1626578182588065E-3</v>
      </c>
      <c r="W7">
        <f t="shared" si="5"/>
        <v>8.4442079155187658E-4</v>
      </c>
      <c r="X7">
        <f t="shared" si="5"/>
        <v>6.1399197686947933E-4</v>
      </c>
      <c r="Y7">
        <f t="shared" si="5"/>
        <v>4.4683864613708266E-4</v>
      </c>
      <c r="Z7">
        <f>Y7*Y10*(1-Y2*uo)/(1-Y10)</f>
        <v>1.1975146632778044E-3</v>
      </c>
    </row>
    <row r="8" spans="1:46" x14ac:dyDescent="0.55000000000000004">
      <c r="A8" t="s">
        <v>56</v>
      </c>
      <c r="B8">
        <f>EXP(B7)</f>
        <v>4.1059062766212495</v>
      </c>
      <c r="C8" t="s">
        <v>61</v>
      </c>
      <c r="F8" t="s">
        <v>42</v>
      </c>
      <c r="G8">
        <v>1</v>
      </c>
      <c r="H8">
        <f t="shared" ref="H8:Z8" si="6">IF(MOD(H1,yrbetween)=0,1,0)</f>
        <v>0</v>
      </c>
      <c r="I8">
        <f t="shared" si="6"/>
        <v>1</v>
      </c>
      <c r="J8">
        <f t="shared" si="6"/>
        <v>0</v>
      </c>
      <c r="K8">
        <f t="shared" si="6"/>
        <v>0</v>
      </c>
      <c r="L8">
        <f t="shared" si="6"/>
        <v>1</v>
      </c>
      <c r="M8">
        <f t="shared" si="6"/>
        <v>0</v>
      </c>
      <c r="N8">
        <f t="shared" si="6"/>
        <v>0</v>
      </c>
      <c r="O8">
        <f t="shared" si="6"/>
        <v>1</v>
      </c>
      <c r="P8">
        <f t="shared" si="6"/>
        <v>0</v>
      </c>
      <c r="Q8">
        <f t="shared" si="6"/>
        <v>0</v>
      </c>
      <c r="R8">
        <f t="shared" si="6"/>
        <v>1</v>
      </c>
      <c r="S8">
        <f t="shared" si="6"/>
        <v>0</v>
      </c>
      <c r="T8">
        <f t="shared" si="6"/>
        <v>0</v>
      </c>
      <c r="U8">
        <f t="shared" si="6"/>
        <v>1</v>
      </c>
      <c r="V8">
        <f t="shared" si="6"/>
        <v>0</v>
      </c>
      <c r="W8">
        <f t="shared" si="6"/>
        <v>0</v>
      </c>
      <c r="X8">
        <f t="shared" si="6"/>
        <v>1</v>
      </c>
      <c r="Y8">
        <f t="shared" si="6"/>
        <v>0</v>
      </c>
      <c r="Z8">
        <f t="shared" si="6"/>
        <v>0</v>
      </c>
    </row>
    <row r="9" spans="1:46" x14ac:dyDescent="0.55000000000000004">
      <c r="A9" s="1" t="s">
        <v>1</v>
      </c>
      <c r="B9" s="2">
        <v>5.52</v>
      </c>
      <c r="C9" t="s">
        <v>63</v>
      </c>
      <c r="F9" t="s">
        <v>25</v>
      </c>
      <c r="G9">
        <f t="shared" ref="G9:Z9" si="7">Lo*wt</f>
        <v>1.0823077182670957E-2</v>
      </c>
      <c r="H9">
        <f t="shared" si="7"/>
        <v>1.8918391314629603E-2</v>
      </c>
      <c r="I9">
        <f t="shared" si="7"/>
        <v>2.246215234256474E-2</v>
      </c>
      <c r="J9">
        <f t="shared" si="7"/>
        <v>2.2308780695967527E-2</v>
      </c>
      <c r="K9">
        <f t="shared" si="7"/>
        <v>2.0069893786456478E-2</v>
      </c>
      <c r="L9">
        <f t="shared" si="7"/>
        <v>1.6985626388390462E-2</v>
      </c>
      <c r="M9">
        <f t="shared" si="7"/>
        <v>1.3806423188995018E-2</v>
      </c>
      <c r="N9">
        <f t="shared" si="7"/>
        <v>1.0913368713064229E-2</v>
      </c>
      <c r="O9">
        <f t="shared" si="7"/>
        <v>8.4565640613074484E-3</v>
      </c>
      <c r="P9">
        <f t="shared" si="7"/>
        <v>6.4584704648360629E-3</v>
      </c>
      <c r="Q9">
        <f t="shared" si="7"/>
        <v>4.8797706213664247E-3</v>
      </c>
      <c r="R9">
        <f t="shared" si="7"/>
        <v>3.6573921377151646E-3</v>
      </c>
      <c r="S9">
        <f t="shared" si="7"/>
        <v>2.7245721288356468E-3</v>
      </c>
      <c r="T9">
        <f t="shared" si="7"/>
        <v>2.0202763352138446E-3</v>
      </c>
      <c r="U9">
        <f t="shared" si="7"/>
        <v>1.4927308335025988E-3</v>
      </c>
      <c r="V9">
        <f t="shared" si="7"/>
        <v>1.0999362971322948E-3</v>
      </c>
      <c r="W9">
        <f t="shared" si="7"/>
        <v>8.0879873247087226E-4</v>
      </c>
      <c r="X9">
        <f t="shared" si="7"/>
        <v>5.937559487636737E-4</v>
      </c>
      <c r="Y9">
        <f t="shared" si="7"/>
        <v>4.3534096152343681E-4</v>
      </c>
      <c r="Z9">
        <f t="shared" si="7"/>
        <v>1.1734710272047167E-3</v>
      </c>
    </row>
    <row r="10" spans="1:46" x14ac:dyDescent="0.55000000000000004">
      <c r="A10" s="1" t="s">
        <v>36</v>
      </c>
      <c r="B10" s="2">
        <v>3</v>
      </c>
      <c r="C10" t="s">
        <v>110</v>
      </c>
      <c r="F10" t="s">
        <v>43</v>
      </c>
      <c r="G10">
        <f t="shared" ref="G10:Z10" si="8">EXP(-Madult/G3^Lpow)</f>
        <v>0.31056428688674781</v>
      </c>
      <c r="H10">
        <f t="shared" si="8"/>
        <v>0.49238283104463965</v>
      </c>
      <c r="I10">
        <f t="shared" si="8"/>
        <v>0.5775926713645817</v>
      </c>
      <c r="J10">
        <f t="shared" si="8"/>
        <v>0.62559866456038116</v>
      </c>
      <c r="K10">
        <f t="shared" si="8"/>
        <v>0.65563915546027729</v>
      </c>
      <c r="L10">
        <f t="shared" si="8"/>
        <v>0.67569038096079803</v>
      </c>
      <c r="M10">
        <f t="shared" si="8"/>
        <v>0.68965373983307043</v>
      </c>
      <c r="N10">
        <f t="shared" si="8"/>
        <v>0.69966559227554526</v>
      </c>
      <c r="O10">
        <f t="shared" si="8"/>
        <v>0.70699467530010596</v>
      </c>
      <c r="P10">
        <f t="shared" si="8"/>
        <v>0.71244144437290402</v>
      </c>
      <c r="Q10">
        <f t="shared" si="8"/>
        <v>0.71653476543891603</v>
      </c>
      <c r="R10">
        <f t="shared" si="8"/>
        <v>0.71963677012338634</v>
      </c>
      <c r="S10">
        <f t="shared" si="8"/>
        <v>0.72200242963458816</v>
      </c>
      <c r="T10">
        <f t="shared" si="8"/>
        <v>0.72381522841118129</v>
      </c>
      <c r="U10">
        <f t="shared" si="8"/>
        <v>0.725209489390506</v>
      </c>
      <c r="V10">
        <f t="shared" si="8"/>
        <v>0.72628487788133489</v>
      </c>
      <c r="W10">
        <f t="shared" si="8"/>
        <v>0.72711612860820829</v>
      </c>
      <c r="X10">
        <f t="shared" si="8"/>
        <v>0.72775974763603524</v>
      </c>
      <c r="Y10">
        <f t="shared" si="8"/>
        <v>0.7282587363806371</v>
      </c>
      <c r="Z10">
        <f t="shared" si="8"/>
        <v>0.72864598554867521</v>
      </c>
      <c r="AJ10" t="s">
        <v>67</v>
      </c>
    </row>
    <row r="11" spans="1:46" x14ac:dyDescent="0.55000000000000004">
      <c r="A11" s="1" t="s">
        <v>79</v>
      </c>
      <c r="B11" s="1">
        <v>5</v>
      </c>
      <c r="C11" t="s">
        <v>80</v>
      </c>
      <c r="E11" t="s">
        <v>27</v>
      </c>
      <c r="F11" t="s">
        <v>2</v>
      </c>
      <c r="G11" t="s">
        <v>120</v>
      </c>
      <c r="K11" t="s">
        <v>66</v>
      </c>
      <c r="AA11" t="s">
        <v>64</v>
      </c>
      <c r="AB11" t="s">
        <v>17</v>
      </c>
      <c r="AC11" t="s">
        <v>30</v>
      </c>
      <c r="AD11" t="s">
        <v>102</v>
      </c>
      <c r="AE11" t="s">
        <v>14</v>
      </c>
      <c r="AG11" t="s">
        <v>22</v>
      </c>
      <c r="AH11" t="s">
        <v>21</v>
      </c>
      <c r="AI11" t="s">
        <v>37</v>
      </c>
      <c r="AJ11" t="s">
        <v>68</v>
      </c>
      <c r="AK11" t="s">
        <v>69</v>
      </c>
      <c r="AL11" t="s">
        <v>70</v>
      </c>
      <c r="AM11" t="s">
        <v>71</v>
      </c>
      <c r="AN11" t="s">
        <v>72</v>
      </c>
      <c r="AO11" t="s">
        <v>73</v>
      </c>
      <c r="AP11" t="s">
        <v>74</v>
      </c>
      <c r="AQ11" t="s">
        <v>75</v>
      </c>
      <c r="AR11" t="s">
        <v>76</v>
      </c>
      <c r="AS11" t="s">
        <v>77</v>
      </c>
      <c r="AT11" t="s">
        <v>78</v>
      </c>
    </row>
    <row r="12" spans="1:46" x14ac:dyDescent="0.55000000000000004">
      <c r="A12" s="1" t="s">
        <v>23</v>
      </c>
      <c r="B12" s="1">
        <v>0.8</v>
      </c>
      <c r="C12" t="s">
        <v>35</v>
      </c>
      <c r="E12">
        <f t="shared" ref="E12:E43" si="9">Cullrate</f>
        <v>0</v>
      </c>
      <c r="F12">
        <v>1</v>
      </c>
      <c r="G12">
        <f t="shared" ref="G12:Z12" si="10">Rinit*initR*Lf</f>
        <v>0.01</v>
      </c>
      <c r="H12">
        <f t="shared" si="10"/>
        <v>0</v>
      </c>
      <c r="I12">
        <f t="shared" si="10"/>
        <v>1.5291652279865653E-3</v>
      </c>
      <c r="J12">
        <f t="shared" si="10"/>
        <v>0</v>
      </c>
      <c r="K12">
        <f t="shared" si="10"/>
        <v>0</v>
      </c>
      <c r="L12">
        <f t="shared" si="10"/>
        <v>3.6227368048349218E-4</v>
      </c>
      <c r="M12">
        <f t="shared" si="10"/>
        <v>0</v>
      </c>
      <c r="N12">
        <f t="shared" si="10"/>
        <v>0</v>
      </c>
      <c r="O12">
        <f t="shared" si="10"/>
        <v>1.1811529318533583E-4</v>
      </c>
      <c r="P12">
        <f t="shared" si="10"/>
        <v>0</v>
      </c>
      <c r="Q12">
        <f t="shared" si="10"/>
        <v>0</v>
      </c>
      <c r="R12">
        <f t="shared" si="10"/>
        <v>4.2629350656632787E-5</v>
      </c>
      <c r="S12">
        <f t="shared" si="10"/>
        <v>0</v>
      </c>
      <c r="T12">
        <f t="shared" si="10"/>
        <v>0</v>
      </c>
      <c r="U12">
        <f t="shared" si="10"/>
        <v>1.6032027093798083E-5</v>
      </c>
      <c r="V12">
        <f t="shared" si="10"/>
        <v>0</v>
      </c>
      <c r="W12">
        <f t="shared" si="10"/>
        <v>0</v>
      </c>
      <c r="X12">
        <f t="shared" si="10"/>
        <v>6.1399197686947932E-6</v>
      </c>
      <c r="Y12">
        <f t="shared" si="10"/>
        <v>0</v>
      </c>
      <c r="Z12">
        <f t="shared" si="10"/>
        <v>0</v>
      </c>
      <c r="AA12">
        <f t="shared" ref="AA12:AA43" si="11">SUMPRODUCT(G12:Z12,mwt)*fec</f>
        <v>3.9163786807327723</v>
      </c>
      <c r="AB12">
        <f t="shared" ref="AB12:AB43" si="12">E12*SUMPRODUCT(G12:Z12,wt,vul)</f>
        <v>0</v>
      </c>
      <c r="AC12">
        <f>SUMPRODUCT(G12:Z12,vul,wt)/SUMPRODUCT(G12:Z12,vul)</f>
        <v>8.1667364636035078E-2</v>
      </c>
      <c r="AD12">
        <f>SUMPRODUCT(G12:Z12,mat)</f>
        <v>1.8531231292356896E-3</v>
      </c>
      <c r="AE12">
        <f>E12</f>
        <v>0</v>
      </c>
      <c r="AG12">
        <f t="shared" ref="AG12:AG43" ca="1" si="13">EXP(AH12*sdr)*IF(AI12=0,1,0)</f>
        <v>0</v>
      </c>
      <c r="AH12">
        <f t="shared" ref="AH12:AH43" ca="1" si="14">OFFSET(AI12,0,normseq)</f>
        <v>-1.1003317013091873</v>
      </c>
      <c r="AI12">
        <f t="shared" ref="AI12:AI43" si="15">MOD(F12,yrbetween)</f>
        <v>1</v>
      </c>
      <c r="AJ12">
        <v>-0.2362264694966143</v>
      </c>
      <c r="AK12">
        <v>0.88746446635923348</v>
      </c>
      <c r="AL12">
        <v>-1.0440612641104963</v>
      </c>
      <c r="AM12">
        <v>1.3636645235237665</v>
      </c>
      <c r="AN12">
        <v>-1.1003317013091873</v>
      </c>
      <c r="AO12">
        <v>1.3325370673555881</v>
      </c>
      <c r="AP12">
        <v>0.81311782196280546</v>
      </c>
      <c r="AQ12">
        <v>-5.5298414736171253E-2</v>
      </c>
      <c r="AR12">
        <v>-1.3807266441290267</v>
      </c>
      <c r="AS12">
        <v>0.70866917667444795</v>
      </c>
      <c r="AT12">
        <v>-0.55511691243737005</v>
      </c>
    </row>
    <row r="13" spans="1:46" x14ac:dyDescent="0.55000000000000004">
      <c r="A13" s="1" t="s">
        <v>24</v>
      </c>
      <c r="B13" s="1">
        <v>0.01</v>
      </c>
      <c r="C13" t="s">
        <v>81</v>
      </c>
      <c r="E13">
        <f t="shared" si="9"/>
        <v>0</v>
      </c>
      <c r="F13">
        <v>2</v>
      </c>
      <c r="G13" s="5">
        <f t="shared" ref="G13:G44" ca="1" si="16">reca*AA12*EXP(-recb*AA12)*Rmult</f>
        <v>0</v>
      </c>
      <c r="H13">
        <f>G12*G$10*(1-G$2*$E12)</f>
        <v>3.105642868867478E-3</v>
      </c>
      <c r="I13">
        <f t="shared" ref="I13:Y27" si="17">H12*H$10*(1-H$2*$E12)</f>
        <v>0</v>
      </c>
      <c r="J13">
        <f t="shared" si="17"/>
        <v>8.8323462899058986E-4</v>
      </c>
      <c r="K13">
        <f t="shared" si="17"/>
        <v>0</v>
      </c>
      <c r="L13">
        <f t="shared" si="17"/>
        <v>0</v>
      </c>
      <c r="M13">
        <f t="shared" si="17"/>
        <v>2.4478484117796128E-4</v>
      </c>
      <c r="N13">
        <f t="shared" si="17"/>
        <v>0</v>
      </c>
      <c r="O13">
        <f t="shared" si="17"/>
        <v>0</v>
      </c>
      <c r="P13">
        <f t="shared" si="17"/>
        <v>8.3506883353543331E-5</v>
      </c>
      <c r="Q13">
        <f t="shared" si="17"/>
        <v>0</v>
      </c>
      <c r="R13">
        <f t="shared" si="17"/>
        <v>0</v>
      </c>
      <c r="S13">
        <f t="shared" si="17"/>
        <v>3.0677648218996476E-5</v>
      </c>
      <c r="T13">
        <f t="shared" si="17"/>
        <v>0</v>
      </c>
      <c r="U13">
        <f t="shared" si="17"/>
        <v>0</v>
      </c>
      <c r="V13">
        <f t="shared" si="17"/>
        <v>1.1626578182588065E-5</v>
      </c>
      <c r="W13">
        <f t="shared" si="17"/>
        <v>0</v>
      </c>
      <c r="X13">
        <f t="shared" si="17"/>
        <v>0</v>
      </c>
      <c r="Y13">
        <f t="shared" si="17"/>
        <v>4.4683864613708261E-6</v>
      </c>
      <c r="Z13">
        <f>(Y12+Z12)*Y$10*(1-Y$2*$E12)</f>
        <v>0</v>
      </c>
      <c r="AA13">
        <f t="shared" ca="1" si="11"/>
        <v>4.1447648690990002</v>
      </c>
      <c r="AB13">
        <f t="shared" ca="1" si="12"/>
        <v>0</v>
      </c>
      <c r="AC13">
        <f t="shared" ref="AC13:AC43" ca="1" si="18">SUMPRODUCT(G13:Z13,vul,wt)/SUMPRODUCT(G13:Z13,vul)</f>
        <v>0.17087653626529087</v>
      </c>
      <c r="AD13">
        <f ca="1">SUMPRODUCT(G13:Z13,mat)</f>
        <v>1.484087611894876E-3</v>
      </c>
      <c r="AE13">
        <f t="shared" ref="AE13:AE76" si="19">E13</f>
        <v>0</v>
      </c>
      <c r="AG13">
        <f t="shared" ca="1" si="13"/>
        <v>0</v>
      </c>
      <c r="AH13">
        <f t="shared" ca="1" si="14"/>
        <v>-2.5285089577664621E-2</v>
      </c>
      <c r="AI13">
        <f t="shared" si="15"/>
        <v>2</v>
      </c>
      <c r="AJ13">
        <v>1.1600218385865446</v>
      </c>
      <c r="AK13">
        <v>-0.26242560124956071</v>
      </c>
      <c r="AL13">
        <v>-0.31008994483272545</v>
      </c>
      <c r="AM13">
        <v>1.1598717719607521</v>
      </c>
      <c r="AN13">
        <v>-2.5285089577664621E-2</v>
      </c>
      <c r="AO13">
        <v>2.5625013222452253E-3</v>
      </c>
      <c r="AP13">
        <v>1.2046484698657878</v>
      </c>
      <c r="AQ13">
        <v>-1.4591068975278176</v>
      </c>
      <c r="AR13">
        <v>-0.82467067841207609</v>
      </c>
      <c r="AS13">
        <v>-1.3502176443580538</v>
      </c>
      <c r="AT13">
        <v>-1.9996878108941019</v>
      </c>
    </row>
    <row r="14" spans="1:46" x14ac:dyDescent="0.55000000000000004">
      <c r="A14" s="1" t="s">
        <v>28</v>
      </c>
      <c r="B14" s="1">
        <v>0</v>
      </c>
      <c r="C14" t="s">
        <v>29</v>
      </c>
      <c r="E14">
        <f t="shared" si="9"/>
        <v>0</v>
      </c>
      <c r="F14">
        <v>3</v>
      </c>
      <c r="G14" s="5">
        <f t="shared" ca="1" si="16"/>
        <v>4.0039148907395627E-3</v>
      </c>
      <c r="H14">
        <f t="shared" ref="H14:W29" ca="1" si="20">G13*G$10*(1-G$2*$E13)</f>
        <v>0</v>
      </c>
      <c r="I14">
        <f t="shared" si="17"/>
        <v>1.5291652279865655E-3</v>
      </c>
      <c r="J14">
        <f t="shared" si="17"/>
        <v>0</v>
      </c>
      <c r="K14">
        <f t="shared" si="17"/>
        <v>5.5255040438999671E-4</v>
      </c>
      <c r="L14">
        <f t="shared" si="17"/>
        <v>0</v>
      </c>
      <c r="M14">
        <f t="shared" si="17"/>
        <v>0</v>
      </c>
      <c r="N14">
        <f t="shared" si="17"/>
        <v>1.6881678117282517E-4</v>
      </c>
      <c r="O14">
        <f t="shared" si="17"/>
        <v>0</v>
      </c>
      <c r="P14">
        <f t="shared" si="17"/>
        <v>0</v>
      </c>
      <c r="Q14">
        <f t="shared" si="17"/>
        <v>5.9493764591478023E-5</v>
      </c>
      <c r="R14">
        <f t="shared" si="17"/>
        <v>0</v>
      </c>
      <c r="S14">
        <f t="shared" si="17"/>
        <v>0</v>
      </c>
      <c r="T14">
        <f t="shared" si="17"/>
        <v>2.2149336549590653E-5</v>
      </c>
      <c r="U14">
        <f t="shared" si="17"/>
        <v>0</v>
      </c>
      <c r="V14">
        <f t="shared" si="17"/>
        <v>0</v>
      </c>
      <c r="W14">
        <f t="shared" si="17"/>
        <v>8.4442079155187649E-6</v>
      </c>
      <c r="X14">
        <f t="shared" si="17"/>
        <v>0</v>
      </c>
      <c r="Y14">
        <f t="shared" si="17"/>
        <v>0</v>
      </c>
      <c r="Z14">
        <f t="shared" ref="Z14:Z77" si="21">(Y13+Z13)*Y$10*(1-Y$2*$E13)</f>
        <v>3.2541414780182644E-6</v>
      </c>
      <c r="AA14">
        <f t="shared" ca="1" si="11"/>
        <v>4.403617406530822</v>
      </c>
      <c r="AB14">
        <f t="shared" ca="1" si="12"/>
        <v>0</v>
      </c>
      <c r="AC14">
        <f t="shared" ca="1" si="18"/>
        <v>0.14588135251609127</v>
      </c>
      <c r="AD14">
        <f ca="1">SUMPRODUCT(G14:Z14,mat)</f>
        <v>1.5930728097275687E-3</v>
      </c>
      <c r="AE14">
        <f t="shared" si="19"/>
        <v>0</v>
      </c>
      <c r="AG14">
        <f t="shared" ca="1" si="13"/>
        <v>0.20545952374927548</v>
      </c>
      <c r="AH14">
        <f t="shared" ca="1" si="14"/>
        <v>-1.9781327864620835</v>
      </c>
      <c r="AI14">
        <f t="shared" si="15"/>
        <v>0</v>
      </c>
      <c r="AJ14">
        <v>-9.1197307483525947E-2</v>
      </c>
      <c r="AK14">
        <v>0.4572643774736207</v>
      </c>
      <c r="AL14">
        <v>-0.80780637290445156</v>
      </c>
      <c r="AM14">
        <v>-1.7537695384817198</v>
      </c>
      <c r="AN14">
        <v>-1.9781327864620835</v>
      </c>
      <c r="AO14">
        <v>1.0448547982377931</v>
      </c>
      <c r="AP14">
        <v>1.3544172361434903</v>
      </c>
      <c r="AQ14">
        <v>1.5573459677398205</v>
      </c>
      <c r="AR14">
        <v>-0.82166479842271656</v>
      </c>
      <c r="AS14">
        <v>1.4941497283871286</v>
      </c>
      <c r="AT14">
        <v>1.8532591639086604</v>
      </c>
    </row>
    <row r="15" spans="1:46" x14ac:dyDescent="0.55000000000000004">
      <c r="E15">
        <f t="shared" si="9"/>
        <v>0</v>
      </c>
      <c r="F15">
        <v>4</v>
      </c>
      <c r="G15" s="5">
        <f t="shared" ca="1" si="16"/>
        <v>0</v>
      </c>
      <c r="H15">
        <f t="shared" ca="1" si="20"/>
        <v>1.2434729727977632E-3</v>
      </c>
      <c r="I15">
        <f t="shared" ca="1" si="17"/>
        <v>0</v>
      </c>
      <c r="J15">
        <f t="shared" si="17"/>
        <v>8.8323462899058997E-4</v>
      </c>
      <c r="K15">
        <f t="shared" si="17"/>
        <v>0</v>
      </c>
      <c r="L15">
        <f t="shared" si="17"/>
        <v>3.6227368048349212E-4</v>
      </c>
      <c r="M15">
        <f t="shared" si="17"/>
        <v>0</v>
      </c>
      <c r="N15">
        <f t="shared" si="17"/>
        <v>0</v>
      </c>
      <c r="O15">
        <f t="shared" si="17"/>
        <v>1.1811529318533585E-4</v>
      </c>
      <c r="P15">
        <f t="shared" si="17"/>
        <v>0</v>
      </c>
      <c r="Q15">
        <f t="shared" si="17"/>
        <v>0</v>
      </c>
      <c r="R15">
        <f t="shared" si="17"/>
        <v>4.2629350656632794E-5</v>
      </c>
      <c r="S15">
        <f t="shared" si="17"/>
        <v>0</v>
      </c>
      <c r="T15">
        <f t="shared" si="17"/>
        <v>0</v>
      </c>
      <c r="U15">
        <f t="shared" si="17"/>
        <v>1.6032027093798086E-5</v>
      </c>
      <c r="V15">
        <f t="shared" si="17"/>
        <v>0</v>
      </c>
      <c r="W15">
        <f t="shared" si="17"/>
        <v>0</v>
      </c>
      <c r="X15">
        <f t="shared" si="17"/>
        <v>6.1399197686947923E-6</v>
      </c>
      <c r="Y15">
        <f t="shared" si="17"/>
        <v>0</v>
      </c>
      <c r="Z15">
        <f t="shared" si="21"/>
        <v>2.3698569607854E-6</v>
      </c>
      <c r="AA15">
        <f t="shared" ca="1" si="11"/>
        <v>4.5362758142009589</v>
      </c>
      <c r="AB15">
        <f t="shared" ca="1" si="12"/>
        <v>0</v>
      </c>
      <c r="AC15">
        <f t="shared" ca="1" si="18"/>
        <v>0.25306143061321523</v>
      </c>
      <c r="AD15">
        <f ca="1">SUMPRODUCT(G15:Z15,mat)</f>
        <v>1.2962079678028459E-3</v>
      </c>
      <c r="AE15">
        <f t="shared" si="19"/>
        <v>0</v>
      </c>
      <c r="AG15">
        <f t="shared" ca="1" si="13"/>
        <v>0</v>
      </c>
      <c r="AH15">
        <f t="shared" ca="1" si="14"/>
        <v>0.31683953238825779</v>
      </c>
      <c r="AI15">
        <f t="shared" si="15"/>
        <v>1</v>
      </c>
      <c r="AJ15">
        <v>1.8749960872810334</v>
      </c>
      <c r="AK15">
        <v>-0.36059077501704451</v>
      </c>
      <c r="AL15">
        <v>0.6857453627162613</v>
      </c>
      <c r="AM15">
        <v>-0.91084530140506104</v>
      </c>
      <c r="AN15">
        <v>0.31683953238825779</v>
      </c>
      <c r="AO15">
        <v>1.5772002370795235</v>
      </c>
      <c r="AP15">
        <v>-1.492053343099542</v>
      </c>
      <c r="AQ15">
        <v>1.188682290376164</v>
      </c>
      <c r="AR15">
        <v>-1.4533634384861216</v>
      </c>
      <c r="AS15">
        <v>-5.6064664022414945E-2</v>
      </c>
      <c r="AT15">
        <v>-0.85669398686150089</v>
      </c>
    </row>
    <row r="16" spans="1:46" x14ac:dyDescent="0.55000000000000004">
      <c r="A16" t="s">
        <v>117</v>
      </c>
      <c r="E16">
        <f t="shared" si="9"/>
        <v>0</v>
      </c>
      <c r="F16">
        <v>5</v>
      </c>
      <c r="G16" s="5">
        <f t="shared" ca="1" si="16"/>
        <v>0</v>
      </c>
      <c r="H16">
        <f t="shared" ca="1" si="20"/>
        <v>0</v>
      </c>
      <c r="I16">
        <f t="shared" ca="1" si="17"/>
        <v>6.1226474267365679E-4</v>
      </c>
      <c r="J16">
        <f t="shared" ca="1" si="17"/>
        <v>0</v>
      </c>
      <c r="K16">
        <f t="shared" si="17"/>
        <v>5.5255040438999682E-4</v>
      </c>
      <c r="L16">
        <f t="shared" si="17"/>
        <v>0</v>
      </c>
      <c r="M16">
        <f t="shared" si="17"/>
        <v>2.4478484117796122E-4</v>
      </c>
      <c r="N16">
        <f t="shared" si="17"/>
        <v>0</v>
      </c>
      <c r="O16">
        <f t="shared" si="17"/>
        <v>0</v>
      </c>
      <c r="P16">
        <f t="shared" si="17"/>
        <v>8.3506883353543331E-5</v>
      </c>
      <c r="Q16">
        <f t="shared" si="17"/>
        <v>0</v>
      </c>
      <c r="R16">
        <f t="shared" si="17"/>
        <v>0</v>
      </c>
      <c r="S16">
        <f t="shared" si="17"/>
        <v>3.0677648218996483E-5</v>
      </c>
      <c r="T16">
        <f t="shared" si="17"/>
        <v>0</v>
      </c>
      <c r="U16">
        <f t="shared" si="17"/>
        <v>0</v>
      </c>
      <c r="V16">
        <f t="shared" si="17"/>
        <v>1.1626578182588068E-5</v>
      </c>
      <c r="W16">
        <f t="shared" si="17"/>
        <v>0</v>
      </c>
      <c r="X16">
        <f t="shared" si="17"/>
        <v>0</v>
      </c>
      <c r="Y16">
        <f t="shared" si="17"/>
        <v>4.4683864613708261E-6</v>
      </c>
      <c r="Z16">
        <f t="shared" si="21"/>
        <v>1.7258690356644324E-6</v>
      </c>
      <c r="AA16">
        <f t="shared" ca="1" si="11"/>
        <v>4.4083367516706824</v>
      </c>
      <c r="AB16">
        <f t="shared" ca="1" si="12"/>
        <v>0</v>
      </c>
      <c r="AC16">
        <f t="shared" ca="1" si="18"/>
        <v>0.35862130926682545</v>
      </c>
      <c r="AD16">
        <f ca="1">SUMPRODUCT(G16:Z16,mat)</f>
        <v>1.0523932651185881E-3</v>
      </c>
      <c r="AE16">
        <f t="shared" si="19"/>
        <v>0</v>
      </c>
      <c r="AG16">
        <f t="shared" ca="1" si="13"/>
        <v>0</v>
      </c>
      <c r="AH16">
        <f t="shared" ca="1" si="14"/>
        <v>-0.29559373615484219</v>
      </c>
      <c r="AI16">
        <f t="shared" si="15"/>
        <v>2</v>
      </c>
      <c r="AJ16">
        <v>-0.31587433113600127</v>
      </c>
      <c r="AK16">
        <v>-0.95832092483760789</v>
      </c>
      <c r="AL16">
        <v>0.24409928300883621</v>
      </c>
      <c r="AM16">
        <v>0.21081291379232425</v>
      </c>
      <c r="AN16">
        <v>-0.29559373615484219</v>
      </c>
      <c r="AO16">
        <v>-2.7428086468717083E-2</v>
      </c>
      <c r="AP16">
        <v>0.78282710092025809</v>
      </c>
      <c r="AQ16">
        <v>-0.89372065303905401</v>
      </c>
      <c r="AR16">
        <v>-0.58508703659754246</v>
      </c>
      <c r="AS16">
        <v>-1.1391375664970838</v>
      </c>
      <c r="AT16">
        <v>0.25112058210652322</v>
      </c>
    </row>
    <row r="17" spans="1:46" x14ac:dyDescent="0.55000000000000004">
      <c r="A17" t="s">
        <v>15</v>
      </c>
      <c r="B17">
        <f>CR/epro</f>
        <v>4.7303570096091183E-3</v>
      </c>
      <c r="C17" t="s">
        <v>118</v>
      </c>
      <c r="E17">
        <f t="shared" si="9"/>
        <v>0</v>
      </c>
      <c r="F17">
        <v>6</v>
      </c>
      <c r="G17" s="5">
        <f t="shared" ca="1" si="16"/>
        <v>2.4997274676686967E-2</v>
      </c>
      <c r="H17">
        <f t="shared" ca="1" si="20"/>
        <v>0</v>
      </c>
      <c r="I17">
        <f t="shared" ca="1" si="17"/>
        <v>0</v>
      </c>
      <c r="J17">
        <f t="shared" ca="1" si="17"/>
        <v>3.5363962830322563E-4</v>
      </c>
      <c r="K17">
        <f t="shared" ca="1" si="17"/>
        <v>0</v>
      </c>
      <c r="L17">
        <f t="shared" si="17"/>
        <v>3.6227368048349223E-4</v>
      </c>
      <c r="M17">
        <f t="shared" si="17"/>
        <v>0</v>
      </c>
      <c r="N17">
        <f t="shared" si="17"/>
        <v>1.6881678117282515E-4</v>
      </c>
      <c r="O17">
        <f t="shared" si="17"/>
        <v>0</v>
      </c>
      <c r="P17">
        <f t="shared" si="17"/>
        <v>0</v>
      </c>
      <c r="Q17">
        <f t="shared" si="17"/>
        <v>5.9493764591478023E-5</v>
      </c>
      <c r="R17">
        <f t="shared" si="17"/>
        <v>0</v>
      </c>
      <c r="S17">
        <f t="shared" si="17"/>
        <v>0</v>
      </c>
      <c r="T17">
        <f t="shared" si="17"/>
        <v>2.2149336549590657E-5</v>
      </c>
      <c r="U17">
        <f t="shared" si="17"/>
        <v>0</v>
      </c>
      <c r="V17">
        <f t="shared" si="17"/>
        <v>0</v>
      </c>
      <c r="W17">
        <f t="shared" si="17"/>
        <v>8.4442079155187683E-6</v>
      </c>
      <c r="X17">
        <f t="shared" si="17"/>
        <v>0</v>
      </c>
      <c r="Y17">
        <f t="shared" si="17"/>
        <v>0</v>
      </c>
      <c r="Z17">
        <f t="shared" si="21"/>
        <v>4.5110206810897123E-6</v>
      </c>
      <c r="AA17">
        <f t="shared" ca="1" si="11"/>
        <v>4.2251011605167292</v>
      </c>
      <c r="AB17">
        <f t="shared" ca="1" si="12"/>
        <v>0</v>
      </c>
      <c r="AC17">
        <f t="shared" ca="1" si="18"/>
        <v>4.3066869549598923E-2</v>
      </c>
      <c r="AD17">
        <f ca="1">SUMPRODUCT(G17:Z17,mat)</f>
        <v>2.7126931293538444E-3</v>
      </c>
      <c r="AE17">
        <f t="shared" si="19"/>
        <v>0</v>
      </c>
      <c r="AG17">
        <f t="shared" ca="1" si="13"/>
        <v>1.2064985870048395</v>
      </c>
      <c r="AH17">
        <f t="shared" ca="1" si="14"/>
        <v>0.23465304366254713</v>
      </c>
      <c r="AI17">
        <f t="shared" si="15"/>
        <v>0</v>
      </c>
      <c r="AJ17">
        <v>0.57594320423959289</v>
      </c>
      <c r="AK17">
        <v>-0.1762816737027606</v>
      </c>
      <c r="AL17">
        <v>0.89680497694644146</v>
      </c>
      <c r="AM17">
        <v>0.45802948989148717</v>
      </c>
      <c r="AN17">
        <v>0.23465304366254713</v>
      </c>
      <c r="AO17">
        <v>-0.87259195424849167</v>
      </c>
      <c r="AP17">
        <v>-0.50719449973257724</v>
      </c>
      <c r="AQ17">
        <v>1.1385509424144402</v>
      </c>
      <c r="AR17">
        <v>-2.1469168132171035</v>
      </c>
      <c r="AS17">
        <v>0.97726115200202912</v>
      </c>
      <c r="AT17">
        <v>0.80568725024932064</v>
      </c>
    </row>
    <row r="18" spans="1:46" x14ac:dyDescent="0.55000000000000004">
      <c r="A18" t="s">
        <v>16</v>
      </c>
      <c r="B18">
        <f>LN(reca*epro)/(Ro*epro)</f>
        <v>1.4639922439273762E-3</v>
      </c>
      <c r="C18" t="s">
        <v>119</v>
      </c>
      <c r="E18">
        <f t="shared" si="9"/>
        <v>0</v>
      </c>
      <c r="F18">
        <v>7</v>
      </c>
      <c r="G18" s="5">
        <f t="shared" ca="1" si="16"/>
        <v>0</v>
      </c>
      <c r="H18">
        <f t="shared" ca="1" si="20"/>
        <v>7.7632607840774472E-3</v>
      </c>
      <c r="I18">
        <f t="shared" ca="1" si="17"/>
        <v>0</v>
      </c>
      <c r="J18">
        <f t="shared" ca="1" si="17"/>
        <v>0</v>
      </c>
      <c r="K18">
        <f t="shared" ca="1" si="17"/>
        <v>2.2123647920212753E-4</v>
      </c>
      <c r="L18">
        <f t="shared" ca="1" si="17"/>
        <v>0</v>
      </c>
      <c r="M18">
        <f t="shared" si="17"/>
        <v>2.4478484117796128E-4</v>
      </c>
      <c r="N18">
        <f t="shared" si="17"/>
        <v>0</v>
      </c>
      <c r="O18">
        <f t="shared" si="17"/>
        <v>1.1811529318533582E-4</v>
      </c>
      <c r="P18">
        <f t="shared" si="17"/>
        <v>0</v>
      </c>
      <c r="Q18">
        <f t="shared" si="17"/>
        <v>0</v>
      </c>
      <c r="R18">
        <f t="shared" si="17"/>
        <v>4.2629350656632794E-5</v>
      </c>
      <c r="S18">
        <f t="shared" si="17"/>
        <v>0</v>
      </c>
      <c r="T18">
        <f t="shared" si="17"/>
        <v>0</v>
      </c>
      <c r="U18">
        <f t="shared" si="17"/>
        <v>1.6032027093798086E-5</v>
      </c>
      <c r="V18">
        <f t="shared" si="17"/>
        <v>0</v>
      </c>
      <c r="W18">
        <f t="shared" si="17"/>
        <v>0</v>
      </c>
      <c r="X18">
        <f t="shared" si="17"/>
        <v>6.1399197686947949E-6</v>
      </c>
      <c r="Y18">
        <f t="shared" si="17"/>
        <v>0</v>
      </c>
      <c r="Z18">
        <f t="shared" si="21"/>
        <v>3.2851902209973148E-6</v>
      </c>
      <c r="AA18">
        <f t="shared" ca="1" si="11"/>
        <v>4.3085843317486487</v>
      </c>
      <c r="AB18">
        <f t="shared" ca="1" si="12"/>
        <v>0</v>
      </c>
      <c r="AC18">
        <f t="shared" ca="1" si="18"/>
        <v>0.11190167971728567</v>
      </c>
      <c r="AD18">
        <f ca="1">SUMPRODUCT(G18:Z18,mat)</f>
        <v>2.0204160627388806E-3</v>
      </c>
      <c r="AE18">
        <f t="shared" si="19"/>
        <v>0</v>
      </c>
      <c r="AG18">
        <f t="shared" ca="1" si="13"/>
        <v>0</v>
      </c>
      <c r="AH18">
        <f t="shared" ca="1" si="14"/>
        <v>-1.0654093784978613</v>
      </c>
      <c r="AI18">
        <f t="shared" si="15"/>
        <v>1</v>
      </c>
      <c r="AJ18">
        <v>2.3142092686612159E-2</v>
      </c>
      <c r="AK18">
        <v>0.51416691349004395</v>
      </c>
      <c r="AL18">
        <v>-1.0686540008464362</v>
      </c>
      <c r="AM18">
        <v>-0.28131807994213887</v>
      </c>
      <c r="AN18">
        <v>-1.0654093784978613</v>
      </c>
      <c r="AO18">
        <v>-1.0340863809688017</v>
      </c>
      <c r="AP18">
        <v>0.16588046491960995</v>
      </c>
      <c r="AQ18">
        <v>0.74664967542048544</v>
      </c>
      <c r="AR18">
        <v>-2.5168264983221889</v>
      </c>
      <c r="AS18">
        <v>0.29128159440006129</v>
      </c>
      <c r="AT18">
        <v>0.68894223659299314</v>
      </c>
    </row>
    <row r="19" spans="1:46" x14ac:dyDescent="0.55000000000000004">
      <c r="E19">
        <f t="shared" si="9"/>
        <v>0</v>
      </c>
      <c r="F19">
        <v>8</v>
      </c>
      <c r="G19" s="5">
        <f t="shared" ca="1" si="16"/>
        <v>0</v>
      </c>
      <c r="H19">
        <f t="shared" ca="1" si="20"/>
        <v>0</v>
      </c>
      <c r="I19">
        <f t="shared" ca="1" si="17"/>
        <v>3.8224963230018825E-3</v>
      </c>
      <c r="J19">
        <f t="shared" ca="1" si="17"/>
        <v>0</v>
      </c>
      <c r="K19">
        <f t="shared" ca="1" si="17"/>
        <v>0</v>
      </c>
      <c r="L19">
        <f t="shared" ca="1" si="17"/>
        <v>1.4505129838108808E-4</v>
      </c>
      <c r="M19">
        <f t="shared" ca="1" si="17"/>
        <v>0</v>
      </c>
      <c r="N19">
        <f t="shared" si="17"/>
        <v>1.6881678117282517E-4</v>
      </c>
      <c r="O19">
        <f t="shared" si="17"/>
        <v>0</v>
      </c>
      <c r="P19">
        <f t="shared" si="17"/>
        <v>8.3506883353543318E-5</v>
      </c>
      <c r="Q19">
        <f t="shared" si="17"/>
        <v>0</v>
      </c>
      <c r="R19">
        <f t="shared" si="17"/>
        <v>0</v>
      </c>
      <c r="S19">
        <f t="shared" si="17"/>
        <v>3.0677648218996483E-5</v>
      </c>
      <c r="T19">
        <f t="shared" si="17"/>
        <v>0</v>
      </c>
      <c r="U19">
        <f t="shared" si="17"/>
        <v>0</v>
      </c>
      <c r="V19">
        <f t="shared" si="17"/>
        <v>1.1626578182588068E-5</v>
      </c>
      <c r="W19">
        <f t="shared" si="17"/>
        <v>0</v>
      </c>
      <c r="X19">
        <f t="shared" si="17"/>
        <v>0</v>
      </c>
      <c r="Y19">
        <f t="shared" si="17"/>
        <v>4.4683864613708278E-6</v>
      </c>
      <c r="Z19">
        <f t="shared" si="21"/>
        <v>2.3924684791135304E-6</v>
      </c>
      <c r="AA19">
        <f t="shared" ca="1" si="11"/>
        <v>4.9219949006830879</v>
      </c>
      <c r="AB19">
        <f t="shared" ca="1" si="12"/>
        <v>0</v>
      </c>
      <c r="AC19">
        <f t="shared" ca="1" si="18"/>
        <v>0.20477904513321471</v>
      </c>
      <c r="AD19">
        <f ca="1">SUMPRODUCT(G19:Z19,mat)</f>
        <v>1.8767020552411054E-3</v>
      </c>
      <c r="AE19">
        <f t="shared" si="19"/>
        <v>0</v>
      </c>
      <c r="AG19">
        <f t="shared" ca="1" si="13"/>
        <v>0</v>
      </c>
      <c r="AH19">
        <f t="shared" ca="1" si="14"/>
        <v>0.38865550777700264</v>
      </c>
      <c r="AI19">
        <f t="shared" si="15"/>
        <v>2</v>
      </c>
      <c r="AJ19">
        <v>0.48616584535920992</v>
      </c>
      <c r="AK19">
        <v>-0.6594632395717781</v>
      </c>
      <c r="AL19">
        <v>-1.7516322259325534</v>
      </c>
      <c r="AM19">
        <v>-0.88553861132822931</v>
      </c>
      <c r="AN19">
        <v>0.38865550777700264</v>
      </c>
      <c r="AO19">
        <v>0.7956737135828007</v>
      </c>
      <c r="AP19">
        <v>0.15278601495083421</v>
      </c>
      <c r="AQ19">
        <v>1.4379202184500173</v>
      </c>
      <c r="AR19">
        <v>0.23260895432031248</v>
      </c>
      <c r="AS19">
        <v>-0.34625827538548037</v>
      </c>
      <c r="AT19">
        <v>-1.4962552086217329</v>
      </c>
    </row>
    <row r="20" spans="1:46" x14ac:dyDescent="0.55000000000000004">
      <c r="E20">
        <f t="shared" si="9"/>
        <v>0</v>
      </c>
      <c r="F20">
        <v>9</v>
      </c>
      <c r="G20" s="5">
        <f t="shared" ca="1" si="16"/>
        <v>3.5505465692479365E-2</v>
      </c>
      <c r="H20">
        <f t="shared" ca="1" si="20"/>
        <v>0</v>
      </c>
      <c r="I20">
        <f t="shared" ca="1" si="17"/>
        <v>0</v>
      </c>
      <c r="J20">
        <f t="shared" ca="1" si="17"/>
        <v>2.2078458624839484E-3</v>
      </c>
      <c r="K20">
        <f t="shared" ca="1" si="17"/>
        <v>0</v>
      </c>
      <c r="L20">
        <f t="shared" ca="1" si="17"/>
        <v>0</v>
      </c>
      <c r="M20">
        <f t="shared" ca="1" si="17"/>
        <v>9.8009767061975789E-5</v>
      </c>
      <c r="N20">
        <f t="shared" ca="1" si="17"/>
        <v>0</v>
      </c>
      <c r="O20">
        <f t="shared" si="17"/>
        <v>1.1811529318533585E-4</v>
      </c>
      <c r="P20">
        <f t="shared" si="17"/>
        <v>0</v>
      </c>
      <c r="Q20">
        <f t="shared" si="17"/>
        <v>5.9493764591478016E-5</v>
      </c>
      <c r="R20">
        <f t="shared" si="17"/>
        <v>0</v>
      </c>
      <c r="S20">
        <f t="shared" si="17"/>
        <v>0</v>
      </c>
      <c r="T20">
        <f t="shared" si="17"/>
        <v>2.2149336549590657E-5</v>
      </c>
      <c r="U20">
        <f t="shared" si="17"/>
        <v>0</v>
      </c>
      <c r="V20">
        <f t="shared" si="17"/>
        <v>0</v>
      </c>
      <c r="W20">
        <f t="shared" si="17"/>
        <v>8.4442079155187683E-6</v>
      </c>
      <c r="X20">
        <f t="shared" si="17"/>
        <v>0</v>
      </c>
      <c r="Y20">
        <f t="shared" si="17"/>
        <v>0</v>
      </c>
      <c r="Z20">
        <f t="shared" si="21"/>
        <v>4.9964775494479899E-6</v>
      </c>
      <c r="AA20">
        <f t="shared" ca="1" si="11"/>
        <v>5.9610842381777678</v>
      </c>
      <c r="AB20">
        <f t="shared" ca="1" si="12"/>
        <v>0</v>
      </c>
      <c r="AC20">
        <f t="shared" ca="1" si="18"/>
        <v>4.685986107090849E-2</v>
      </c>
      <c r="AD20">
        <f ca="1">SUMPRODUCT(G20:Z20,mat)</f>
        <v>4.3754959749353764E-3</v>
      </c>
      <c r="AE20">
        <f t="shared" si="19"/>
        <v>0</v>
      </c>
      <c r="AG20">
        <f t="shared" ca="1" si="13"/>
        <v>1.5359941357403561</v>
      </c>
      <c r="AH20">
        <f t="shared" ca="1" si="14"/>
        <v>0.53647227105102502</v>
      </c>
      <c r="AI20">
        <f t="shared" si="15"/>
        <v>0</v>
      </c>
      <c r="AJ20">
        <v>2.5168264983221889</v>
      </c>
      <c r="AK20">
        <v>-0.33798642107285559</v>
      </c>
      <c r="AL20">
        <v>-0.4394166808197042</v>
      </c>
      <c r="AM20">
        <v>-1.3805265552946366</v>
      </c>
      <c r="AN20">
        <v>0.53647227105102502</v>
      </c>
      <c r="AO20">
        <v>-0.56271915127581451</v>
      </c>
      <c r="AP20">
        <v>-0.13894577932660468</v>
      </c>
      <c r="AQ20">
        <v>-1.7488036974100396</v>
      </c>
      <c r="AR20">
        <v>-0.89144123194273561</v>
      </c>
      <c r="AS20">
        <v>-1.8825903680408373</v>
      </c>
      <c r="AT20">
        <v>1.368721314065624</v>
      </c>
    </row>
    <row r="21" spans="1:46" x14ac:dyDescent="0.55000000000000004">
      <c r="E21">
        <f t="shared" si="9"/>
        <v>0</v>
      </c>
      <c r="F21">
        <v>10</v>
      </c>
      <c r="G21" s="5">
        <f t="shared" ca="1" si="16"/>
        <v>0</v>
      </c>
      <c r="H21">
        <f t="shared" ca="1" si="20"/>
        <v>1.1026729633366743E-2</v>
      </c>
      <c r="I21">
        <f t="shared" ca="1" si="17"/>
        <v>0</v>
      </c>
      <c r="J21">
        <f t="shared" ca="1" si="17"/>
        <v>0</v>
      </c>
      <c r="K21">
        <f t="shared" ca="1" si="17"/>
        <v>1.3812254231251211E-3</v>
      </c>
      <c r="L21">
        <f t="shared" ca="1" si="17"/>
        <v>0</v>
      </c>
      <c r="M21">
        <f t="shared" ca="1" si="17"/>
        <v>0</v>
      </c>
      <c r="N21">
        <f t="shared" ca="1" si="17"/>
        <v>6.7592802394459686E-5</v>
      </c>
      <c r="O21">
        <f t="shared" ca="1" si="17"/>
        <v>0</v>
      </c>
      <c r="P21">
        <f t="shared" si="17"/>
        <v>8.3506883353543331E-5</v>
      </c>
      <c r="Q21">
        <f t="shared" si="17"/>
        <v>0</v>
      </c>
      <c r="R21">
        <f t="shared" si="17"/>
        <v>4.2629350656632787E-5</v>
      </c>
      <c r="S21">
        <f t="shared" si="17"/>
        <v>0</v>
      </c>
      <c r="T21">
        <f t="shared" si="17"/>
        <v>0</v>
      </c>
      <c r="U21">
        <f t="shared" si="17"/>
        <v>1.6032027093798086E-5</v>
      </c>
      <c r="V21">
        <f t="shared" si="17"/>
        <v>0</v>
      </c>
      <c r="W21">
        <f t="shared" si="17"/>
        <v>0</v>
      </c>
      <c r="X21">
        <f t="shared" si="17"/>
        <v>6.1399197686947949E-6</v>
      </c>
      <c r="Y21">
        <f t="shared" si="17"/>
        <v>0</v>
      </c>
      <c r="Z21">
        <f t="shared" si="21"/>
        <v>3.6387284265152154E-6</v>
      </c>
      <c r="AA21">
        <f t="shared" ca="1" si="11"/>
        <v>7.0140820410254792</v>
      </c>
      <c r="AB21">
        <f t="shared" ca="1" si="12"/>
        <v>0</v>
      </c>
      <c r="AC21">
        <f t="shared" ca="1" si="18"/>
        <v>0.11963874066171476</v>
      </c>
      <c r="AD21">
        <f ca="1">SUMPRODUCT(G21:Z21,mat)</f>
        <v>3.3594744577454651E-3</v>
      </c>
      <c r="AE21">
        <f t="shared" si="19"/>
        <v>0</v>
      </c>
      <c r="AG21">
        <f t="shared" ca="1" si="13"/>
        <v>0</v>
      </c>
      <c r="AH21">
        <f t="shared" ca="1" si="14"/>
        <v>-1.0824305718415417</v>
      </c>
      <c r="AI21">
        <f t="shared" si="15"/>
        <v>1</v>
      </c>
      <c r="AJ21">
        <v>0.16704348126950208</v>
      </c>
      <c r="AK21">
        <v>0.61790615291101858</v>
      </c>
      <c r="AL21">
        <v>-0.77784761742805131</v>
      </c>
      <c r="AM21">
        <v>-0.27917053557757754</v>
      </c>
      <c r="AN21">
        <v>-1.0824305718415417</v>
      </c>
      <c r="AO21">
        <v>-1.1848123904201202</v>
      </c>
      <c r="AP21">
        <v>1.543353391753044</v>
      </c>
      <c r="AQ21">
        <v>-0.25965618988266215</v>
      </c>
      <c r="AR21">
        <v>-0.87091393652372062</v>
      </c>
      <c r="AS21">
        <v>2.6445923140272498</v>
      </c>
      <c r="AT21">
        <v>-0.19971821529907174</v>
      </c>
    </row>
    <row r="22" spans="1:46" x14ac:dyDescent="0.55000000000000004">
      <c r="E22">
        <f t="shared" si="9"/>
        <v>0</v>
      </c>
      <c r="F22">
        <v>11</v>
      </c>
      <c r="G22" s="5">
        <f t="shared" ca="1" si="16"/>
        <v>0</v>
      </c>
      <c r="H22">
        <f t="shared" ca="1" si="20"/>
        <v>0</v>
      </c>
      <c r="I22">
        <f t="shared" ca="1" si="17"/>
        <v>5.4293723540409389E-3</v>
      </c>
      <c r="J22">
        <f t="shared" ca="1" si="17"/>
        <v>0</v>
      </c>
      <c r="K22">
        <f t="shared" ca="1" si="17"/>
        <v>0</v>
      </c>
      <c r="L22">
        <f t="shared" ca="1" si="17"/>
        <v>9.0558546991801854E-4</v>
      </c>
      <c r="M22">
        <f t="shared" ca="1" si="17"/>
        <v>0</v>
      </c>
      <c r="N22">
        <f t="shared" ca="1" si="17"/>
        <v>0</v>
      </c>
      <c r="O22">
        <f t="shared" ca="1" si="17"/>
        <v>4.7292358120883528E-5</v>
      </c>
      <c r="P22">
        <f t="shared" ca="1" si="17"/>
        <v>0</v>
      </c>
      <c r="Q22">
        <f t="shared" si="17"/>
        <v>5.9493764591478023E-5</v>
      </c>
      <c r="R22">
        <f t="shared" si="17"/>
        <v>0</v>
      </c>
      <c r="S22">
        <f t="shared" si="17"/>
        <v>3.0677648218996476E-5</v>
      </c>
      <c r="T22">
        <f t="shared" si="17"/>
        <v>0</v>
      </c>
      <c r="U22">
        <f t="shared" si="17"/>
        <v>0</v>
      </c>
      <c r="V22">
        <f t="shared" si="17"/>
        <v>1.1626578182588068E-5</v>
      </c>
      <c r="W22">
        <f t="shared" si="17"/>
        <v>0</v>
      </c>
      <c r="X22">
        <f t="shared" si="17"/>
        <v>0</v>
      </c>
      <c r="Y22">
        <f t="shared" si="17"/>
        <v>4.4683864613708278E-6</v>
      </c>
      <c r="Z22">
        <f t="shared" si="21"/>
        <v>2.6499357659262749E-6</v>
      </c>
      <c r="AA22">
        <f t="shared" ca="1" si="11"/>
        <v>8.2117053766146633</v>
      </c>
      <c r="AB22">
        <f t="shared" ca="1" si="12"/>
        <v>0</v>
      </c>
      <c r="AC22">
        <f t="shared" ca="1" si="18"/>
        <v>0.21447005673971897</v>
      </c>
      <c r="AD22">
        <f ca="1">SUMPRODUCT(G22:Z22,mat)</f>
        <v>3.042679231619582E-3</v>
      </c>
      <c r="AE22">
        <f t="shared" si="19"/>
        <v>0</v>
      </c>
      <c r="AG22">
        <f t="shared" ca="1" si="13"/>
        <v>0</v>
      </c>
      <c r="AH22">
        <f t="shared" ca="1" si="14"/>
        <v>0.7150742931116838</v>
      </c>
      <c r="AI22">
        <f t="shared" si="15"/>
        <v>2</v>
      </c>
      <c r="AJ22">
        <v>0.9381733434565831</v>
      </c>
      <c r="AK22">
        <v>1.5671957953600213</v>
      </c>
      <c r="AL22">
        <v>0.18896116671385244</v>
      </c>
      <c r="AM22">
        <v>1.0106077752425335</v>
      </c>
      <c r="AN22">
        <v>0.7150742931116838</v>
      </c>
      <c r="AO22">
        <v>0.32529669624636881</v>
      </c>
      <c r="AP22">
        <v>-0.59967533161398023</v>
      </c>
      <c r="AQ22">
        <v>0.82413407653803006</v>
      </c>
      <c r="AR22">
        <v>0.82080759966629557</v>
      </c>
      <c r="AS22">
        <v>0.76876858656760305</v>
      </c>
      <c r="AT22">
        <v>-0.30143269214022439</v>
      </c>
    </row>
    <row r="23" spans="1:46" x14ac:dyDescent="0.55000000000000004">
      <c r="E23">
        <f t="shared" si="9"/>
        <v>0</v>
      </c>
      <c r="F23">
        <v>12</v>
      </c>
      <c r="G23" s="5">
        <f t="shared" ca="1" si="16"/>
        <v>1.1788756875063811E-2</v>
      </c>
      <c r="H23">
        <f t="shared" ca="1" si="20"/>
        <v>0</v>
      </c>
      <c r="I23">
        <f t="shared" ca="1" si="17"/>
        <v>0</v>
      </c>
      <c r="J23">
        <f t="shared" ca="1" si="17"/>
        <v>3.1359656818035135E-3</v>
      </c>
      <c r="K23">
        <f t="shared" ca="1" si="17"/>
        <v>0</v>
      </c>
      <c r="L23">
        <f t="shared" ca="1" si="17"/>
        <v>0</v>
      </c>
      <c r="M23">
        <f t="shared" ca="1" si="17"/>
        <v>6.118953911614692E-4</v>
      </c>
      <c r="N23">
        <f t="shared" ca="1" si="17"/>
        <v>0</v>
      </c>
      <c r="O23">
        <f t="shared" ca="1" si="17"/>
        <v>0</v>
      </c>
      <c r="P23">
        <f t="shared" ca="1" si="17"/>
        <v>3.3435445373850376E-5</v>
      </c>
      <c r="Q23">
        <f t="shared" ca="1" si="17"/>
        <v>0</v>
      </c>
      <c r="R23">
        <f t="shared" si="17"/>
        <v>4.2629350656632794E-5</v>
      </c>
      <c r="S23">
        <f t="shared" si="17"/>
        <v>0</v>
      </c>
      <c r="T23">
        <f t="shared" si="17"/>
        <v>2.2149336549590653E-5</v>
      </c>
      <c r="U23">
        <f t="shared" si="17"/>
        <v>0</v>
      </c>
      <c r="V23">
        <f t="shared" si="17"/>
        <v>0</v>
      </c>
      <c r="W23">
        <f t="shared" si="17"/>
        <v>8.4442079155187683E-6</v>
      </c>
      <c r="X23">
        <f t="shared" si="17"/>
        <v>0</v>
      </c>
      <c r="Y23">
        <f t="shared" si="17"/>
        <v>0</v>
      </c>
      <c r="Z23">
        <f t="shared" si="21"/>
        <v>5.1839803504015901E-6</v>
      </c>
      <c r="AA23">
        <f t="shared" ca="1" si="11"/>
        <v>9.3348218694880583</v>
      </c>
      <c r="AB23">
        <f t="shared" ca="1" si="12"/>
        <v>0</v>
      </c>
      <c r="AC23">
        <f t="shared" ca="1" si="18"/>
        <v>0.13102919646283046</v>
      </c>
      <c r="AD23">
        <f ca="1">SUMPRODUCT(G23:Z23,mat)</f>
        <v>3.5520269488435959E-3</v>
      </c>
      <c r="AE23">
        <f t="shared" si="19"/>
        <v>0</v>
      </c>
      <c r="AG23">
        <f t="shared" ca="1" si="13"/>
        <v>0.30715795396969708</v>
      </c>
      <c r="AH23">
        <f t="shared" ca="1" si="14"/>
        <v>-1.4754914445802569</v>
      </c>
      <c r="AI23">
        <f t="shared" si="15"/>
        <v>0</v>
      </c>
      <c r="AJ23">
        <v>-0.71705244408803992</v>
      </c>
      <c r="AK23">
        <v>1.2386908565531485</v>
      </c>
      <c r="AL23">
        <v>1.5203568182187155</v>
      </c>
      <c r="AM23">
        <v>2.1962114260531962</v>
      </c>
      <c r="AN23">
        <v>-1.4754914445802569</v>
      </c>
      <c r="AO23">
        <v>-0.5733272701036185</v>
      </c>
      <c r="AP23">
        <v>-0.70896248871576972</v>
      </c>
      <c r="AQ23">
        <v>-1.2272380445210729</v>
      </c>
      <c r="AR23">
        <v>-0.81621010394883342</v>
      </c>
      <c r="AS23">
        <v>2.7657733880914748E-2</v>
      </c>
      <c r="AT23">
        <v>-1.0810572348418646</v>
      </c>
    </row>
    <row r="24" spans="1:46" x14ac:dyDescent="0.55000000000000004">
      <c r="E24">
        <f t="shared" si="9"/>
        <v>0</v>
      </c>
      <c r="F24">
        <v>13</v>
      </c>
      <c r="G24" s="5">
        <f t="shared" ca="1" si="16"/>
        <v>0</v>
      </c>
      <c r="H24">
        <f t="shared" ca="1" si="20"/>
        <v>3.661166872185438E-3</v>
      </c>
      <c r="I24">
        <f t="shared" ca="1" si="17"/>
        <v>0</v>
      </c>
      <c r="J24">
        <f t="shared" ca="1" si="17"/>
        <v>0</v>
      </c>
      <c r="K24">
        <f t="shared" ca="1" si="17"/>
        <v>1.961855942643463E-3</v>
      </c>
      <c r="L24">
        <f t="shared" ca="1" si="17"/>
        <v>0</v>
      </c>
      <c r="M24">
        <f t="shared" ca="1" si="17"/>
        <v>0</v>
      </c>
      <c r="N24">
        <f t="shared" ca="1" si="17"/>
        <v>4.2199594490112673E-4</v>
      </c>
      <c r="O24">
        <f t="shared" ca="1" si="17"/>
        <v>0</v>
      </c>
      <c r="P24">
        <f t="shared" ca="1" si="17"/>
        <v>0</v>
      </c>
      <c r="Q24">
        <f t="shared" ca="1" si="17"/>
        <v>2.3820796995397293E-5</v>
      </c>
      <c r="R24">
        <f t="shared" ca="1" si="17"/>
        <v>0</v>
      </c>
      <c r="S24">
        <f t="shared" si="17"/>
        <v>3.0677648218996483E-5</v>
      </c>
      <c r="T24">
        <f t="shared" si="17"/>
        <v>0</v>
      </c>
      <c r="U24">
        <f t="shared" si="17"/>
        <v>1.6032027093798086E-5</v>
      </c>
      <c r="V24">
        <f t="shared" si="17"/>
        <v>0</v>
      </c>
      <c r="W24">
        <f t="shared" si="17"/>
        <v>0</v>
      </c>
      <c r="X24">
        <f t="shared" si="17"/>
        <v>6.1399197686947949E-6</v>
      </c>
      <c r="Y24">
        <f t="shared" si="17"/>
        <v>0</v>
      </c>
      <c r="Z24">
        <f t="shared" si="21"/>
        <v>3.7752789794055142E-6</v>
      </c>
      <c r="AA24">
        <f t="shared" ca="1" si="11"/>
        <v>9.6442392883949672</v>
      </c>
      <c r="AB24">
        <f t="shared" ca="1" si="12"/>
        <v>0</v>
      </c>
      <c r="AC24">
        <f t="shared" ca="1" si="18"/>
        <v>0.23637315066818712</v>
      </c>
      <c r="AD24">
        <f ca="1">SUMPRODUCT(G24:Z24,mat)</f>
        <v>2.7696431703029111E-3</v>
      </c>
      <c r="AE24">
        <f t="shared" si="19"/>
        <v>0</v>
      </c>
      <c r="AG24">
        <f t="shared" ca="1" si="13"/>
        <v>0</v>
      </c>
      <c r="AH24">
        <f t="shared" ca="1" si="14"/>
        <v>1.6894773580133915</v>
      </c>
      <c r="AI24">
        <f t="shared" si="15"/>
        <v>1</v>
      </c>
      <c r="AJ24">
        <v>0.20167021830275189</v>
      </c>
      <c r="AK24">
        <v>-1.0389294402557425</v>
      </c>
      <c r="AL24">
        <v>-0.30175215215422213</v>
      </c>
      <c r="AM24">
        <v>0.14335000741994008</v>
      </c>
      <c r="AN24">
        <v>1.6894773580133915</v>
      </c>
      <c r="AO24">
        <v>1.1451584214228205</v>
      </c>
      <c r="AP24">
        <v>0.32416778594779316</v>
      </c>
      <c r="AQ24">
        <v>0.81014036368287634</v>
      </c>
      <c r="AR24">
        <v>0.39418864616891369</v>
      </c>
      <c r="AS24">
        <v>0.33329115467495285</v>
      </c>
      <c r="AT24">
        <v>0.32578100217506289</v>
      </c>
    </row>
    <row r="25" spans="1:46" x14ac:dyDescent="0.55000000000000004">
      <c r="E25">
        <f t="shared" si="9"/>
        <v>0</v>
      </c>
      <c r="F25">
        <v>14</v>
      </c>
      <c r="G25" s="5">
        <f t="shared" ca="1" si="16"/>
        <v>0</v>
      </c>
      <c r="H25">
        <f t="shared" ca="1" si="20"/>
        <v>0</v>
      </c>
      <c r="I25">
        <f t="shared" ca="1" si="17"/>
        <v>1.8026957094535144E-3</v>
      </c>
      <c r="J25">
        <f t="shared" ca="1" si="17"/>
        <v>0</v>
      </c>
      <c r="K25">
        <f t="shared" ca="1" si="17"/>
        <v>0</v>
      </c>
      <c r="L25">
        <f t="shared" ca="1" si="17"/>
        <v>1.2862695733694863E-3</v>
      </c>
      <c r="M25">
        <f t="shared" ca="1" si="17"/>
        <v>0</v>
      </c>
      <c r="N25">
        <f t="shared" ca="1" si="17"/>
        <v>0</v>
      </c>
      <c r="O25">
        <f t="shared" ca="1" si="17"/>
        <v>2.952560427271252E-4</v>
      </c>
      <c r="P25">
        <f t="shared" ca="1" si="17"/>
        <v>0</v>
      </c>
      <c r="Q25">
        <f t="shared" ca="1" si="17"/>
        <v>0</v>
      </c>
      <c r="R25">
        <f t="shared" ca="1" si="17"/>
        <v>1.7068429187665035E-5</v>
      </c>
      <c r="S25">
        <f t="shared" ca="1" si="17"/>
        <v>0</v>
      </c>
      <c r="T25">
        <f t="shared" si="17"/>
        <v>2.2149336549590657E-5</v>
      </c>
      <c r="U25">
        <f t="shared" si="17"/>
        <v>0</v>
      </c>
      <c r="V25">
        <f t="shared" si="17"/>
        <v>1.1626578182588068E-5</v>
      </c>
      <c r="W25">
        <f t="shared" si="17"/>
        <v>0</v>
      </c>
      <c r="X25">
        <f t="shared" si="17"/>
        <v>0</v>
      </c>
      <c r="Y25">
        <f t="shared" si="17"/>
        <v>4.4683864613708278E-6</v>
      </c>
      <c r="Z25">
        <f t="shared" si="21"/>
        <v>2.749379899026241E-6</v>
      </c>
      <c r="AA25">
        <f t="shared" ca="1" si="11"/>
        <v>9.2072760703351779</v>
      </c>
      <c r="AB25">
        <f t="shared" ca="1" si="12"/>
        <v>0</v>
      </c>
      <c r="AC25">
        <f t="shared" ca="1" si="18"/>
        <v>0.34066529343846874</v>
      </c>
      <c r="AD25">
        <f ca="1">SUMPRODUCT(G25:Z25,mat)</f>
        <v>2.2213987421345741E-3</v>
      </c>
      <c r="AE25">
        <f t="shared" si="19"/>
        <v>0</v>
      </c>
      <c r="AG25">
        <f t="shared" ca="1" si="13"/>
        <v>0</v>
      </c>
      <c r="AH25">
        <f t="shared" ca="1" si="14"/>
        <v>0.46475179260596633</v>
      </c>
      <c r="AI25">
        <f t="shared" si="15"/>
        <v>2</v>
      </c>
      <c r="AJ25">
        <v>1.234743649547454</v>
      </c>
      <c r="AK25">
        <v>-3.1254785426426679E-2</v>
      </c>
      <c r="AL25">
        <v>1.5527348296018317</v>
      </c>
      <c r="AM25">
        <v>-0.73317096394021064</v>
      </c>
      <c r="AN25">
        <v>0.46475179260596633</v>
      </c>
      <c r="AO25">
        <v>-1.5499290384468623</v>
      </c>
      <c r="AP25">
        <v>-0.965490016824333</v>
      </c>
      <c r="AQ25">
        <v>-0.44346506911097094</v>
      </c>
      <c r="AR25">
        <v>-0.86823547462699935</v>
      </c>
      <c r="AS25">
        <v>0.46083414417807944</v>
      </c>
      <c r="AT25">
        <v>-1.1491465556900948</v>
      </c>
    </row>
    <row r="26" spans="1:46" x14ac:dyDescent="0.55000000000000004">
      <c r="A26" t="s">
        <v>53</v>
      </c>
      <c r="B26">
        <v>500</v>
      </c>
      <c r="C26" t="s">
        <v>54</v>
      </c>
      <c r="E26">
        <f t="shared" si="9"/>
        <v>0</v>
      </c>
      <c r="F26">
        <v>15</v>
      </c>
      <c r="G26" s="5">
        <f t="shared" ca="1" si="16"/>
        <v>2.358486904047645E-2</v>
      </c>
      <c r="H26">
        <f t="shared" ca="1" si="20"/>
        <v>0</v>
      </c>
      <c r="I26">
        <f t="shared" ca="1" si="17"/>
        <v>0</v>
      </c>
      <c r="J26">
        <f t="shared" ca="1" si="17"/>
        <v>1.0412238304807252E-3</v>
      </c>
      <c r="K26">
        <f t="shared" ca="1" si="17"/>
        <v>0</v>
      </c>
      <c r="L26">
        <f t="shared" ca="1" si="17"/>
        <v>0</v>
      </c>
      <c r="M26">
        <f t="shared" ca="1" si="17"/>
        <v>8.691199780483113E-4</v>
      </c>
      <c r="N26">
        <f t="shared" ca="1" si="17"/>
        <v>0</v>
      </c>
      <c r="O26">
        <f t="shared" ca="1" si="17"/>
        <v>0</v>
      </c>
      <c r="P26">
        <f t="shared" ca="1" si="17"/>
        <v>2.087444500582581E-4</v>
      </c>
      <c r="Q26">
        <f t="shared" ca="1" si="17"/>
        <v>0</v>
      </c>
      <c r="R26">
        <f t="shared" ca="1" si="17"/>
        <v>0</v>
      </c>
      <c r="S26">
        <f t="shared" ca="1" si="17"/>
        <v>1.2283069251691002E-5</v>
      </c>
      <c r="T26">
        <f t="shared" ca="1" si="17"/>
        <v>0</v>
      </c>
      <c r="U26">
        <f t="shared" si="17"/>
        <v>1.6032027093798086E-5</v>
      </c>
      <c r="V26">
        <f t="shared" si="17"/>
        <v>0</v>
      </c>
      <c r="W26">
        <f t="shared" si="17"/>
        <v>8.4442079155187683E-6</v>
      </c>
      <c r="X26">
        <f t="shared" si="17"/>
        <v>0</v>
      </c>
      <c r="Y26">
        <f t="shared" si="17"/>
        <v>0</v>
      </c>
      <c r="Z26">
        <f t="shared" si="21"/>
        <v>5.2564014091134394E-6</v>
      </c>
      <c r="AA26">
        <f t="shared" ca="1" si="11"/>
        <v>8.5917640680374223</v>
      </c>
      <c r="AB26">
        <f t="shared" ca="1" si="12"/>
        <v>0</v>
      </c>
      <c r="AC26">
        <f t="shared" ca="1" si="18"/>
        <v>7.6797767022584534E-2</v>
      </c>
      <c r="AD26">
        <f ca="1">SUMPRODUCT(G26:Z26,mat)</f>
        <v>3.5313145618861719E-3</v>
      </c>
      <c r="AE26">
        <f t="shared" si="19"/>
        <v>0</v>
      </c>
      <c r="AG26">
        <f t="shared" ca="1" si="13"/>
        <v>0.54886104165679905</v>
      </c>
      <c r="AH26">
        <f t="shared" ca="1" si="14"/>
        <v>-0.74988747655879706</v>
      </c>
      <c r="AI26">
        <f t="shared" si="15"/>
        <v>0</v>
      </c>
      <c r="AJ26">
        <v>-0.74190666055073962</v>
      </c>
      <c r="AK26">
        <v>-0.92319169198162854</v>
      </c>
      <c r="AL26">
        <v>-1.9924027583329007</v>
      </c>
      <c r="AM26">
        <v>-0.24102746465359814</v>
      </c>
      <c r="AN26">
        <v>-0.74988747655879706</v>
      </c>
      <c r="AO26">
        <v>-0.8203801371564623</v>
      </c>
      <c r="AP26">
        <v>-0.26084308046847582</v>
      </c>
      <c r="AQ26">
        <v>0.1088801582227461</v>
      </c>
      <c r="AR26">
        <v>-1.1488509699120186</v>
      </c>
      <c r="AS26">
        <v>-0.58354544307803735</v>
      </c>
      <c r="AT26">
        <v>0.60683305491693318</v>
      </c>
    </row>
    <row r="27" spans="1:46" x14ac:dyDescent="0.55000000000000004">
      <c r="A27" t="s">
        <v>18</v>
      </c>
      <c r="B27">
        <f ca="1">SUM(AB12:AB211)</f>
        <v>0</v>
      </c>
      <c r="E27">
        <f t="shared" si="9"/>
        <v>0</v>
      </c>
      <c r="F27">
        <v>16</v>
      </c>
      <c r="G27" s="5">
        <f t="shared" ca="1" si="16"/>
        <v>0</v>
      </c>
      <c r="H27">
        <f t="shared" ca="1" si="20"/>
        <v>7.3246180348729047E-3</v>
      </c>
      <c r="I27">
        <f t="shared" ca="1" si="17"/>
        <v>0</v>
      </c>
      <c r="J27">
        <f t="shared" ca="1" si="17"/>
        <v>0</v>
      </c>
      <c r="K27">
        <f t="shared" ca="1" si="17"/>
        <v>6.5138823785718634E-4</v>
      </c>
      <c r="L27">
        <f t="shared" ca="1" si="17"/>
        <v>0</v>
      </c>
      <c r="M27">
        <f t="shared" ca="1" si="17"/>
        <v>0</v>
      </c>
      <c r="N27">
        <f t="shared" ca="1" si="17"/>
        <v>5.9939184322465395E-4</v>
      </c>
      <c r="O27">
        <f t="shared" ca="1" si="17"/>
        <v>0</v>
      </c>
      <c r="P27">
        <f t="shared" ca="1" si="17"/>
        <v>0</v>
      </c>
      <c r="Q27">
        <f t="shared" ca="1" si="17"/>
        <v>1.4871819750433292E-4</v>
      </c>
      <c r="R27">
        <f t="shared" ca="1" si="17"/>
        <v>0</v>
      </c>
      <c r="S27">
        <f t="shared" ca="1" si="17"/>
        <v>0</v>
      </c>
      <c r="T27">
        <f t="shared" ca="1" si="17"/>
        <v>8.8684058430908051E-6</v>
      </c>
      <c r="U27">
        <f t="shared" ca="1" si="17"/>
        <v>0</v>
      </c>
      <c r="V27">
        <f t="shared" si="17"/>
        <v>1.1626578182588068E-5</v>
      </c>
      <c r="W27">
        <f t="shared" si="17"/>
        <v>0</v>
      </c>
      <c r="X27">
        <f t="shared" si="17"/>
        <v>6.1399197686947949E-6</v>
      </c>
      <c r="Y27">
        <f t="shared" si="17"/>
        <v>0</v>
      </c>
      <c r="Z27">
        <f t="shared" si="21"/>
        <v>3.8280202481103534E-6</v>
      </c>
      <c r="AA27">
        <f t="shared" ca="1" si="11"/>
        <v>8.0875076456892483</v>
      </c>
      <c r="AB27">
        <f t="shared" ca="1" si="12"/>
        <v>0</v>
      </c>
      <c r="AC27">
        <f t="shared" ca="1" si="18"/>
        <v>0.16189444286842677</v>
      </c>
      <c r="AD27">
        <f ca="1">SUMPRODUCT(G27:Z27,mat)</f>
        <v>2.640660660908492E-3</v>
      </c>
      <c r="AE27">
        <f t="shared" si="19"/>
        <v>0</v>
      </c>
      <c r="AG27">
        <f t="shared" ca="1" si="13"/>
        <v>0</v>
      </c>
      <c r="AH27">
        <f t="shared" ca="1" si="14"/>
        <v>-1.300154508498963</v>
      </c>
      <c r="AI27">
        <f t="shared" si="15"/>
        <v>1</v>
      </c>
      <c r="AJ27">
        <v>-2.327105903532356</v>
      </c>
      <c r="AK27">
        <v>-0.49505160859553143</v>
      </c>
      <c r="AL27">
        <v>-0.53144503908697516</v>
      </c>
      <c r="AM27">
        <v>-1.3538419807446189</v>
      </c>
      <c r="AN27">
        <v>-1.300154508498963</v>
      </c>
      <c r="AO27">
        <v>5.4837983043398708E-2</v>
      </c>
      <c r="AP27">
        <v>0.29879174689995125</v>
      </c>
      <c r="AQ27">
        <v>0.10018879947892856</v>
      </c>
      <c r="AR27">
        <v>0.46688342081324663</v>
      </c>
      <c r="AS27">
        <v>-0.16394096746807918</v>
      </c>
      <c r="AT27">
        <v>-0.1067269295162987</v>
      </c>
    </row>
    <row r="28" spans="1:46" x14ac:dyDescent="0.55000000000000004">
      <c r="A28" t="s">
        <v>19</v>
      </c>
      <c r="B28">
        <f ca="1">SUMPRODUCT(AB12:AB211^0.6)</f>
        <v>0</v>
      </c>
      <c r="E28">
        <f t="shared" si="9"/>
        <v>0</v>
      </c>
      <c r="F28">
        <v>17</v>
      </c>
      <c r="G28" s="5">
        <f t="shared" ca="1" si="16"/>
        <v>0</v>
      </c>
      <c r="H28">
        <f t="shared" ca="1" si="20"/>
        <v>0</v>
      </c>
      <c r="I28">
        <f t="shared" ca="1" si="20"/>
        <v>3.606516164331346E-3</v>
      </c>
      <c r="J28">
        <f t="shared" ca="1" si="20"/>
        <v>0</v>
      </c>
      <c r="K28">
        <f t="shared" ca="1" si="20"/>
        <v>0</v>
      </c>
      <c r="L28">
        <f t="shared" ca="1" si="20"/>
        <v>4.2707563414544385E-4</v>
      </c>
      <c r="M28">
        <f t="shared" ca="1" si="20"/>
        <v>0</v>
      </c>
      <c r="N28">
        <f t="shared" ca="1" si="20"/>
        <v>0</v>
      </c>
      <c r="O28">
        <f t="shared" ca="1" si="20"/>
        <v>4.193738489949083E-4</v>
      </c>
      <c r="P28">
        <f t="shared" ca="1" si="20"/>
        <v>0</v>
      </c>
      <c r="Q28">
        <f t="shared" ca="1" si="20"/>
        <v>0</v>
      </c>
      <c r="R28">
        <f t="shared" ca="1" si="20"/>
        <v>1.0656175876526558E-4</v>
      </c>
      <c r="S28">
        <f t="shared" ca="1" si="20"/>
        <v>0</v>
      </c>
      <c r="T28">
        <f t="shared" ca="1" si="20"/>
        <v>0</v>
      </c>
      <c r="U28">
        <f t="shared" ca="1" si="20"/>
        <v>6.4190872009598258E-6</v>
      </c>
      <c r="V28">
        <f t="shared" ca="1" si="20"/>
        <v>0</v>
      </c>
      <c r="W28">
        <f t="shared" si="20"/>
        <v>8.4442079155187683E-6</v>
      </c>
      <c r="X28">
        <f t="shared" ref="X28:Y43" si="22">W27*W$10*(1-W$2*$E27)</f>
        <v>0</v>
      </c>
      <c r="Y28">
        <f t="shared" si="22"/>
        <v>4.4683864613708278E-6</v>
      </c>
      <c r="Z28">
        <f t="shared" si="21"/>
        <v>2.787789188728339E-6</v>
      </c>
      <c r="AA28">
        <f t="shared" ca="1" si="11"/>
        <v>7.9664649394996792</v>
      </c>
      <c r="AB28">
        <f t="shared" ca="1" si="12"/>
        <v>0</v>
      </c>
      <c r="AC28">
        <f t="shared" ca="1" si="18"/>
        <v>0.25989662992990814</v>
      </c>
      <c r="AD28">
        <f ca="1">SUMPRODUCT(G28:Z28,mat)</f>
        <v>2.3026113925697787E-3</v>
      </c>
      <c r="AE28">
        <f t="shared" si="19"/>
        <v>0</v>
      </c>
      <c r="AG28">
        <f t="shared" ca="1" si="13"/>
        <v>0</v>
      </c>
      <c r="AH28">
        <f t="shared" ca="1" si="14"/>
        <v>-0.39600877244083676</v>
      </c>
      <c r="AI28">
        <f t="shared" si="15"/>
        <v>2</v>
      </c>
      <c r="AJ28">
        <v>1.6828198567964137</v>
      </c>
      <c r="AK28">
        <v>0.22491349227493629</v>
      </c>
      <c r="AL28">
        <v>1.3089311323710717</v>
      </c>
      <c r="AM28">
        <v>-0.24630708139738999</v>
      </c>
      <c r="AN28">
        <v>-0.39600877244083676</v>
      </c>
      <c r="AO28">
        <v>-0.2922388375736773</v>
      </c>
      <c r="AP28">
        <v>0.29919192456873134</v>
      </c>
      <c r="AQ28">
        <v>4.4747139327228069E-3</v>
      </c>
      <c r="AR28">
        <v>0.56074895837809891</v>
      </c>
      <c r="AS28">
        <v>-0.97861857284442522</v>
      </c>
      <c r="AT28">
        <v>-1.7609363567316905</v>
      </c>
    </row>
    <row r="29" spans="1:46" x14ac:dyDescent="0.55000000000000004">
      <c r="E29">
        <f t="shared" si="9"/>
        <v>0</v>
      </c>
      <c r="F29">
        <v>18</v>
      </c>
      <c r="G29" s="5">
        <f t="shared" ca="1" si="16"/>
        <v>7.189227501488607E-2</v>
      </c>
      <c r="H29">
        <f t="shared" ca="1" si="20"/>
        <v>0</v>
      </c>
      <c r="I29">
        <f t="shared" ca="1" si="20"/>
        <v>0</v>
      </c>
      <c r="J29">
        <f t="shared" ca="1" si="20"/>
        <v>2.0830973056756869E-3</v>
      </c>
      <c r="K29">
        <f t="shared" ca="1" si="20"/>
        <v>0</v>
      </c>
      <c r="L29">
        <f t="shared" ca="1" si="20"/>
        <v>0</v>
      </c>
      <c r="M29">
        <f t="shared" ca="1" si="20"/>
        <v>2.8857089793480934E-4</v>
      </c>
      <c r="N29">
        <f t="shared" ca="1" si="20"/>
        <v>0</v>
      </c>
      <c r="O29">
        <f t="shared" ca="1" si="20"/>
        <v>0</v>
      </c>
      <c r="P29">
        <f t="shared" ca="1" si="20"/>
        <v>2.9649507819951086E-4</v>
      </c>
      <c r="Q29">
        <f t="shared" ca="1" si="20"/>
        <v>0</v>
      </c>
      <c r="R29">
        <f t="shared" ca="1" si="20"/>
        <v>0</v>
      </c>
      <c r="S29">
        <f t="shared" ca="1" si="20"/>
        <v>7.6685759896503173E-5</v>
      </c>
      <c r="T29">
        <f t="shared" ca="1" si="20"/>
        <v>0</v>
      </c>
      <c r="U29">
        <f t="shared" ca="1" si="20"/>
        <v>0</v>
      </c>
      <c r="V29">
        <f t="shared" ca="1" si="20"/>
        <v>4.6551829513612075E-6</v>
      </c>
      <c r="W29">
        <f t="shared" ca="1" si="20"/>
        <v>0</v>
      </c>
      <c r="X29">
        <f t="shared" si="22"/>
        <v>6.1399197686947949E-6</v>
      </c>
      <c r="Y29">
        <f t="shared" si="22"/>
        <v>0</v>
      </c>
      <c r="Z29">
        <f t="shared" si="21"/>
        <v>5.2843733098971674E-6</v>
      </c>
      <c r="AA29">
        <f t="shared" ca="1" si="11"/>
        <v>8.5710979190781789</v>
      </c>
      <c r="AB29">
        <f t="shared" ca="1" si="12"/>
        <v>0</v>
      </c>
      <c r="AC29">
        <f t="shared" ca="1" si="18"/>
        <v>3.5369053923748263E-2</v>
      </c>
      <c r="AD29">
        <f ca="1">SUMPRODUCT(G29:Z29,mat)</f>
        <v>7.4191821976516701E-3</v>
      </c>
      <c r="AE29">
        <f t="shared" si="19"/>
        <v>0</v>
      </c>
      <c r="AG29">
        <f t="shared" ca="1" si="13"/>
        <v>1.9301353601177011</v>
      </c>
      <c r="AH29">
        <f t="shared" ca="1" si="14"/>
        <v>0.82198766904184595</v>
      </c>
      <c r="AI29">
        <f t="shared" si="15"/>
        <v>0</v>
      </c>
      <c r="AJ29">
        <v>0.70807800511829555</v>
      </c>
      <c r="AK29">
        <v>0.7899120646470692</v>
      </c>
      <c r="AL29">
        <v>0.67956420934933703</v>
      </c>
      <c r="AM29">
        <v>0.7694893611187581</v>
      </c>
      <c r="AN29">
        <v>0.82198766904184595</v>
      </c>
      <c r="AO29">
        <v>-0.46952891352702864</v>
      </c>
      <c r="AP29">
        <v>1.5408386389026418</v>
      </c>
      <c r="AQ29">
        <v>-0.57395709518459626</v>
      </c>
      <c r="AR29">
        <v>0.82746851148840506</v>
      </c>
      <c r="AS29">
        <v>0.41327780309075024</v>
      </c>
      <c r="AT29">
        <v>-0.75791831477545202</v>
      </c>
    </row>
    <row r="30" spans="1:46" x14ac:dyDescent="0.55000000000000004">
      <c r="E30">
        <f t="shared" si="9"/>
        <v>0</v>
      </c>
      <c r="F30">
        <v>19</v>
      </c>
      <c r="G30" s="5">
        <f t="shared" ca="1" si="16"/>
        <v>0</v>
      </c>
      <c r="H30">
        <f t="shared" ref="H30:W45" ca="1" si="23">G29*G$10*(1-G$2*$E29)</f>
        <v>2.2327173122664048E-2</v>
      </c>
      <c r="I30">
        <f t="shared" ca="1" si="23"/>
        <v>0</v>
      </c>
      <c r="J30">
        <f t="shared" ca="1" si="23"/>
        <v>0</v>
      </c>
      <c r="K30">
        <f t="shared" ca="1" si="23"/>
        <v>1.3031828925800378E-3</v>
      </c>
      <c r="L30">
        <f t="shared" ca="1" si="23"/>
        <v>0</v>
      </c>
      <c r="M30">
        <f t="shared" ca="1" si="23"/>
        <v>0</v>
      </c>
      <c r="N30">
        <f t="shared" ca="1" si="23"/>
        <v>1.9901399896772853E-4</v>
      </c>
      <c r="O30">
        <f t="shared" ca="1" si="23"/>
        <v>0</v>
      </c>
      <c r="P30">
        <f t="shared" ca="1" si="23"/>
        <v>0</v>
      </c>
      <c r="Q30">
        <f t="shared" ca="1" si="23"/>
        <v>2.1123538176191664E-4</v>
      </c>
      <c r="R30">
        <f t="shared" ca="1" si="23"/>
        <v>0</v>
      </c>
      <c r="S30">
        <f t="shared" ca="1" si="23"/>
        <v>0</v>
      </c>
      <c r="T30">
        <f t="shared" ca="1" si="23"/>
        <v>5.5367304963649955E-5</v>
      </c>
      <c r="U30">
        <f t="shared" ca="1" si="23"/>
        <v>0</v>
      </c>
      <c r="V30">
        <f t="shared" ca="1" si="23"/>
        <v>0</v>
      </c>
      <c r="W30">
        <f t="shared" ca="1" si="23"/>
        <v>3.3809889813446468E-6</v>
      </c>
      <c r="X30">
        <f t="shared" ca="1" si="22"/>
        <v>0</v>
      </c>
      <c r="Y30">
        <f t="shared" si="22"/>
        <v>4.4683864613708278E-6</v>
      </c>
      <c r="Z30">
        <f t="shared" si="21"/>
        <v>3.8483910292292756E-6</v>
      </c>
      <c r="AA30">
        <f t="shared" ca="1" si="11"/>
        <v>9.9737707400889004</v>
      </c>
      <c r="AB30">
        <f t="shared" ca="1" si="12"/>
        <v>0</v>
      </c>
      <c r="AC30">
        <f t="shared" ca="1" si="18"/>
        <v>0.10082158076178628</v>
      </c>
      <c r="AD30">
        <f ca="1">SUMPRODUCT(G30:Z30,mat)</f>
        <v>5.613504922868392E-3</v>
      </c>
      <c r="AE30">
        <f t="shared" si="19"/>
        <v>0</v>
      </c>
      <c r="AG30">
        <f t="shared" ca="1" si="13"/>
        <v>0</v>
      </c>
      <c r="AH30">
        <f t="shared" ca="1" si="14"/>
        <v>-0.13354110706131905</v>
      </c>
      <c r="AI30">
        <f t="shared" si="15"/>
        <v>1</v>
      </c>
      <c r="AJ30">
        <v>-0.16766307453508489</v>
      </c>
      <c r="AK30">
        <v>-9.6038093033712357E-2</v>
      </c>
      <c r="AL30">
        <v>-0.63924971982487477</v>
      </c>
      <c r="AM30">
        <v>1.443320343241794</v>
      </c>
      <c r="AN30">
        <v>-0.13354110706131905</v>
      </c>
      <c r="AO30">
        <v>0.62244907894637436</v>
      </c>
      <c r="AP30">
        <v>0.37647396311513148</v>
      </c>
      <c r="AQ30">
        <v>-1.1860493032145314</v>
      </c>
      <c r="AR30">
        <v>2.1215419110376388</v>
      </c>
      <c r="AS30">
        <v>-0.49297796067548916</v>
      </c>
      <c r="AT30">
        <v>0.76579226515605114</v>
      </c>
    </row>
    <row r="31" spans="1:46" x14ac:dyDescent="0.55000000000000004">
      <c r="E31">
        <f t="shared" si="9"/>
        <v>0</v>
      </c>
      <c r="F31">
        <v>20</v>
      </c>
      <c r="G31" s="5">
        <f t="shared" ca="1" si="16"/>
        <v>0</v>
      </c>
      <c r="H31">
        <f t="shared" ca="1" si="23"/>
        <v>0</v>
      </c>
      <c r="I31">
        <f t="shared" ca="1" si="23"/>
        <v>1.0993516711361111E-2</v>
      </c>
      <c r="J31">
        <f t="shared" ca="1" si="23"/>
        <v>0</v>
      </c>
      <c r="K31">
        <f t="shared" ca="1" si="23"/>
        <v>0</v>
      </c>
      <c r="L31">
        <f t="shared" ca="1" si="23"/>
        <v>8.5441773110145726E-4</v>
      </c>
      <c r="M31">
        <f t="shared" ca="1" si="23"/>
        <v>0</v>
      </c>
      <c r="N31">
        <f t="shared" ca="1" si="23"/>
        <v>0</v>
      </c>
      <c r="O31">
        <f t="shared" ca="1" si="23"/>
        <v>1.3924324745888053E-4</v>
      </c>
      <c r="P31">
        <f t="shared" ca="1" si="23"/>
        <v>0</v>
      </c>
      <c r="Q31">
        <f t="shared" ca="1" si="23"/>
        <v>0</v>
      </c>
      <c r="R31">
        <f t="shared" ca="1" si="23"/>
        <v>1.5135749472317483E-4</v>
      </c>
      <c r="S31">
        <f t="shared" ca="1" si="23"/>
        <v>0</v>
      </c>
      <c r="T31">
        <f t="shared" ca="1" si="23"/>
        <v>0</v>
      </c>
      <c r="U31">
        <f t="shared" ca="1" si="23"/>
        <v>4.0075698488775823E-5</v>
      </c>
      <c r="V31">
        <f t="shared" ca="1" si="23"/>
        <v>0</v>
      </c>
      <c r="W31">
        <f t="shared" ca="1" si="23"/>
        <v>0</v>
      </c>
      <c r="X31">
        <f t="shared" ca="1" si="22"/>
        <v>2.4583716189823293E-6</v>
      </c>
      <c r="Y31">
        <f t="shared" ca="1" si="22"/>
        <v>0</v>
      </c>
      <c r="Z31">
        <f t="shared" si="21"/>
        <v>6.0567658660633562E-6</v>
      </c>
      <c r="AA31">
        <f t="shared" ca="1" si="11"/>
        <v>12.546321660320537</v>
      </c>
      <c r="AB31">
        <f t="shared" ca="1" si="12"/>
        <v>0</v>
      </c>
      <c r="AC31">
        <f t="shared" ca="1" si="18"/>
        <v>0.19275528529507571</v>
      </c>
      <c r="AD31">
        <f ca="1">SUMPRODUCT(G31:Z31,mat)</f>
        <v>5.2786964498382867E-3</v>
      </c>
      <c r="AE31">
        <f t="shared" si="19"/>
        <v>0</v>
      </c>
      <c r="AG31">
        <f t="shared" ca="1" si="13"/>
        <v>0</v>
      </c>
      <c r="AH31">
        <f t="shared" ca="1" si="14"/>
        <v>1.7587717593414709</v>
      </c>
      <c r="AI31">
        <f t="shared" si="15"/>
        <v>2</v>
      </c>
      <c r="AJ31">
        <v>0.28777094485121779</v>
      </c>
      <c r="AK31">
        <v>1.0686540008464362</v>
      </c>
      <c r="AL31">
        <v>-0.92413074526120909</v>
      </c>
      <c r="AM31">
        <v>-1.7102365745813586</v>
      </c>
      <c r="AN31">
        <v>1.7587717593414709</v>
      </c>
      <c r="AO31">
        <v>-0.92202071755309589</v>
      </c>
      <c r="AP31">
        <v>0.20073343875992578</v>
      </c>
      <c r="AQ31">
        <v>0.96341864264104515</v>
      </c>
      <c r="AR31">
        <v>-0.39014139474602416</v>
      </c>
      <c r="AS31">
        <v>0.11480778994155116</v>
      </c>
      <c r="AT31">
        <v>3.5618086258182302E-2</v>
      </c>
    </row>
    <row r="32" spans="1:46" x14ac:dyDescent="0.55000000000000004">
      <c r="E32">
        <f t="shared" si="9"/>
        <v>0</v>
      </c>
      <c r="F32">
        <v>21</v>
      </c>
      <c r="G32" s="5">
        <f t="shared" ca="1" si="16"/>
        <v>1.2460060508385671E-2</v>
      </c>
      <c r="H32">
        <f t="shared" ca="1" si="23"/>
        <v>0</v>
      </c>
      <c r="I32">
        <f t="shared" ca="1" si="23"/>
        <v>0</v>
      </c>
      <c r="J32">
        <f t="shared" ca="1" si="23"/>
        <v>6.3497746850062348E-3</v>
      </c>
      <c r="K32">
        <f t="shared" ca="1" si="23"/>
        <v>0</v>
      </c>
      <c r="L32">
        <f t="shared" ca="1" si="23"/>
        <v>0</v>
      </c>
      <c r="M32">
        <f t="shared" ca="1" si="23"/>
        <v>5.7732184222760439E-4</v>
      </c>
      <c r="N32">
        <f t="shared" ca="1" si="23"/>
        <v>0</v>
      </c>
      <c r="O32">
        <f t="shared" ca="1" si="23"/>
        <v>0</v>
      </c>
      <c r="P32">
        <f t="shared" ca="1" si="23"/>
        <v>9.8444234524923551E-5</v>
      </c>
      <c r="Q32">
        <f t="shared" ca="1" si="23"/>
        <v>0</v>
      </c>
      <c r="R32">
        <f t="shared" ca="1" si="23"/>
        <v>0</v>
      </c>
      <c r="S32">
        <f t="shared" ca="1" si="23"/>
        <v>1.0892241863655302E-4</v>
      </c>
      <c r="T32">
        <f t="shared" ca="1" si="23"/>
        <v>0</v>
      </c>
      <c r="U32">
        <f t="shared" ca="1" si="23"/>
        <v>0</v>
      </c>
      <c r="V32">
        <f t="shared" ca="1" si="23"/>
        <v>2.9063276838012989E-5</v>
      </c>
      <c r="W32">
        <f t="shared" ca="1" si="23"/>
        <v>0</v>
      </c>
      <c r="X32">
        <f t="shared" ca="1" si="22"/>
        <v>0</v>
      </c>
      <c r="Y32">
        <f t="shared" ca="1" si="22"/>
        <v>1.7891039090261715E-6</v>
      </c>
      <c r="Z32">
        <f t="shared" ca="1" si="21"/>
        <v>4.4108926561726745E-6</v>
      </c>
      <c r="AA32">
        <f t="shared" ca="1" si="11"/>
        <v>15.309399358242842</v>
      </c>
      <c r="AB32">
        <f t="shared" ca="1" si="12"/>
        <v>0</v>
      </c>
      <c r="AC32">
        <f t="shared" ca="1" si="18"/>
        <v>0.16235847487970775</v>
      </c>
      <c r="AD32">
        <f ca="1">SUMPRODUCT(G32:Z32,mat)</f>
        <v>5.7005471504556326E-3</v>
      </c>
      <c r="AE32">
        <f t="shared" si="19"/>
        <v>0</v>
      </c>
      <c r="AG32">
        <f t="shared" ca="1" si="13"/>
        <v>0.21383894985874422</v>
      </c>
      <c r="AH32">
        <f t="shared" ca="1" si="14"/>
        <v>-1.9281651475466788</v>
      </c>
      <c r="AI32">
        <f t="shared" si="15"/>
        <v>0</v>
      </c>
      <c r="AJ32">
        <v>0.11134375199617352</v>
      </c>
      <c r="AK32">
        <v>-1.7916863725986332</v>
      </c>
      <c r="AL32">
        <v>-0.37688550946768373</v>
      </c>
      <c r="AM32">
        <v>0.67475411924533546</v>
      </c>
      <c r="AN32">
        <v>-1.9281651475466788</v>
      </c>
      <c r="AO32">
        <v>0.74331751420686487</v>
      </c>
      <c r="AP32">
        <v>-0.30760247682337649</v>
      </c>
      <c r="AQ32">
        <v>0.97209522209595889</v>
      </c>
      <c r="AR32">
        <v>0.59857711676158942</v>
      </c>
      <c r="AS32">
        <v>8.2241058407817036E-3</v>
      </c>
      <c r="AT32">
        <v>0.40587337934994139</v>
      </c>
    </row>
    <row r="33" spans="5:46" x14ac:dyDescent="0.55000000000000004">
      <c r="E33">
        <f t="shared" si="9"/>
        <v>0</v>
      </c>
      <c r="F33">
        <v>22</v>
      </c>
      <c r="G33" s="5">
        <f t="shared" ca="1" si="16"/>
        <v>0</v>
      </c>
      <c r="H33">
        <f t="shared" ca="1" si="23"/>
        <v>3.869649806352524E-3</v>
      </c>
      <c r="I33">
        <f t="shared" ca="1" si="23"/>
        <v>0</v>
      </c>
      <c r="J33">
        <f t="shared" ca="1" si="23"/>
        <v>0</v>
      </c>
      <c r="K33">
        <f t="shared" ca="1" si="23"/>
        <v>3.9724105631992156E-3</v>
      </c>
      <c r="L33">
        <f t="shared" ca="1" si="23"/>
        <v>0</v>
      </c>
      <c r="M33">
        <f t="shared" ca="1" si="23"/>
        <v>0</v>
      </c>
      <c r="N33">
        <f t="shared" ca="1" si="23"/>
        <v>3.9815216757958522E-4</v>
      </c>
      <c r="O33">
        <f t="shared" ca="1" si="23"/>
        <v>0</v>
      </c>
      <c r="P33">
        <f t="shared" ca="1" si="23"/>
        <v>0</v>
      </c>
      <c r="Q33">
        <f t="shared" ca="1" si="23"/>
        <v>7.013575263512144E-5</v>
      </c>
      <c r="R33">
        <f t="shared" ca="1" si="23"/>
        <v>0</v>
      </c>
      <c r="S33">
        <f t="shared" ca="1" si="23"/>
        <v>0</v>
      </c>
      <c r="T33">
        <f t="shared" ca="1" si="23"/>
        <v>7.864225089726703E-5</v>
      </c>
      <c r="U33">
        <f t="shared" ca="1" si="23"/>
        <v>0</v>
      </c>
      <c r="V33">
        <f t="shared" ca="1" si="23"/>
        <v>0</v>
      </c>
      <c r="W33">
        <f t="shared" ca="1" si="23"/>
        <v>2.1108218469127692E-5</v>
      </c>
      <c r="X33">
        <f t="shared" ca="1" si="22"/>
        <v>0</v>
      </c>
      <c r="Y33">
        <f t="shared" ca="1" si="22"/>
        <v>0</v>
      </c>
      <c r="Z33">
        <f t="shared" ca="1" si="21"/>
        <v>4.5152016641360018E-6</v>
      </c>
      <c r="AA33">
        <f t="shared" ca="1" si="11"/>
        <v>16.310843054453741</v>
      </c>
      <c r="AB33">
        <f t="shared" ca="1" si="12"/>
        <v>0</v>
      </c>
      <c r="AC33">
        <f t="shared" ca="1" si="18"/>
        <v>0.27393519976797936</v>
      </c>
      <c r="AD33">
        <f ca="1">SUMPRODUCT(G33:Z33,mat)</f>
        <v>4.5218025302653899E-3</v>
      </c>
      <c r="AE33">
        <f t="shared" si="19"/>
        <v>0</v>
      </c>
      <c r="AG33">
        <f t="shared" ca="1" si="13"/>
        <v>0</v>
      </c>
      <c r="AH33">
        <f t="shared" ca="1" si="14"/>
        <v>-8.1292910181218758E-2</v>
      </c>
      <c r="AI33">
        <f t="shared" si="15"/>
        <v>1</v>
      </c>
      <c r="AJ33">
        <v>0.36320443541626446</v>
      </c>
      <c r="AK33">
        <v>0.5576180228672456</v>
      </c>
      <c r="AL33">
        <v>0.13523958841688</v>
      </c>
      <c r="AM33">
        <v>1.0467033462191466</v>
      </c>
      <c r="AN33">
        <v>-8.1292910181218758E-2</v>
      </c>
      <c r="AO33">
        <v>0.31989657145459205</v>
      </c>
      <c r="AP33">
        <v>-1.8605533114168793</v>
      </c>
      <c r="AQ33">
        <v>-2.6130874175578356</v>
      </c>
      <c r="AR33">
        <v>5.9283138398313895E-2</v>
      </c>
      <c r="AS33">
        <v>-1.1877500583068468</v>
      </c>
      <c r="AT33">
        <v>2.1229971025604755</v>
      </c>
    </row>
    <row r="34" spans="5:46" x14ac:dyDescent="0.55000000000000004">
      <c r="E34">
        <f t="shared" si="9"/>
        <v>0</v>
      </c>
      <c r="F34">
        <v>23</v>
      </c>
      <c r="G34" s="5">
        <f t="shared" ca="1" si="16"/>
        <v>0</v>
      </c>
      <c r="H34">
        <f t="shared" ca="1" si="23"/>
        <v>0</v>
      </c>
      <c r="I34">
        <f t="shared" ca="1" si="23"/>
        <v>1.9053491268031973E-3</v>
      </c>
      <c r="J34">
        <f t="shared" ca="1" si="23"/>
        <v>0</v>
      </c>
      <c r="K34">
        <f t="shared" ca="1" si="23"/>
        <v>0</v>
      </c>
      <c r="L34">
        <f t="shared" ca="1" si="23"/>
        <v>2.604467906797418E-3</v>
      </c>
      <c r="M34">
        <f t="shared" ca="1" si="23"/>
        <v>0</v>
      </c>
      <c r="N34">
        <f t="shared" ca="1" si="23"/>
        <v>0</v>
      </c>
      <c r="O34">
        <f t="shared" ca="1" si="23"/>
        <v>2.7857337214536265E-4</v>
      </c>
      <c r="P34">
        <f t="shared" ca="1" si="23"/>
        <v>0</v>
      </c>
      <c r="Q34">
        <f t="shared" ca="1" si="23"/>
        <v>0</v>
      </c>
      <c r="R34">
        <f t="shared" ca="1" si="23"/>
        <v>5.0254705063288579E-5</v>
      </c>
      <c r="S34">
        <f t="shared" ca="1" si="23"/>
        <v>0</v>
      </c>
      <c r="T34">
        <f t="shared" ca="1" si="23"/>
        <v>0</v>
      </c>
      <c r="U34">
        <f t="shared" ca="1" si="23"/>
        <v>5.6922458795974764E-5</v>
      </c>
      <c r="V34">
        <f t="shared" ca="1" si="23"/>
        <v>0</v>
      </c>
      <c r="W34">
        <f t="shared" ca="1" si="23"/>
        <v>0</v>
      </c>
      <c r="X34">
        <f t="shared" ca="1" si="22"/>
        <v>1.5348126095088407E-5</v>
      </c>
      <c r="Y34">
        <f t="shared" ca="1" si="22"/>
        <v>0</v>
      </c>
      <c r="Z34">
        <f t="shared" ca="1" si="21"/>
        <v>3.2882350584274345E-6</v>
      </c>
      <c r="AA34">
        <f t="shared" ca="1" si="11"/>
        <v>15.46974787185699</v>
      </c>
      <c r="AB34">
        <f t="shared" ca="1" si="12"/>
        <v>0</v>
      </c>
      <c r="AC34">
        <f t="shared" ca="1" si="18"/>
        <v>0.37970207027895619</v>
      </c>
      <c r="AD34">
        <f ca="1">SUMPRODUCT(G34:Z34,mat)</f>
        <v>3.5294867525087915E-3</v>
      </c>
      <c r="AE34">
        <f t="shared" si="19"/>
        <v>0</v>
      </c>
      <c r="AG34">
        <f t="shared" ca="1" si="13"/>
        <v>0</v>
      </c>
      <c r="AH34">
        <f t="shared" ca="1" si="14"/>
        <v>-0.5343531483958941</v>
      </c>
      <c r="AI34">
        <f t="shared" si="15"/>
        <v>2</v>
      </c>
      <c r="AJ34">
        <v>-0.61097580328350887</v>
      </c>
      <c r="AK34">
        <v>0.36304072636994533</v>
      </c>
      <c r="AL34">
        <v>0.87505668489029631</v>
      </c>
      <c r="AM34">
        <v>0.37885683923377655</v>
      </c>
      <c r="AN34">
        <v>-0.5343531483958941</v>
      </c>
      <c r="AO34">
        <v>0.82908627518918365</v>
      </c>
      <c r="AP34">
        <v>0.35749053495237604</v>
      </c>
      <c r="AQ34">
        <v>8.0755171438795514E-2</v>
      </c>
      <c r="AR34">
        <v>0.63138713812804781</v>
      </c>
      <c r="AS34">
        <v>8.9661398305906914E-2</v>
      </c>
      <c r="AT34">
        <v>-0.72478997026337311</v>
      </c>
    </row>
    <row r="35" spans="5:46" x14ac:dyDescent="0.55000000000000004">
      <c r="E35">
        <f t="shared" si="9"/>
        <v>0</v>
      </c>
      <c r="F35">
        <v>24</v>
      </c>
      <c r="G35" s="5">
        <f t="shared" ca="1" si="16"/>
        <v>8.4111028624815481E-2</v>
      </c>
      <c r="H35">
        <f t="shared" ca="1" si="23"/>
        <v>0</v>
      </c>
      <c r="I35">
        <f t="shared" ca="1" si="23"/>
        <v>0</v>
      </c>
      <c r="J35">
        <f t="shared" ca="1" si="23"/>
        <v>1.1005156920324318E-3</v>
      </c>
      <c r="K35">
        <f t="shared" ca="1" si="23"/>
        <v>0</v>
      </c>
      <c r="L35">
        <f t="shared" ca="1" si="23"/>
        <v>0</v>
      </c>
      <c r="M35">
        <f t="shared" ca="1" si="23"/>
        <v>1.7598139121441196E-3</v>
      </c>
      <c r="N35">
        <f t="shared" ca="1" si="23"/>
        <v>0</v>
      </c>
      <c r="O35">
        <f t="shared" ca="1" si="23"/>
        <v>0</v>
      </c>
      <c r="P35">
        <f t="shared" ca="1" si="23"/>
        <v>1.9694989078716625E-4</v>
      </c>
      <c r="Q35">
        <f t="shared" ca="1" si="23"/>
        <v>0</v>
      </c>
      <c r="R35">
        <f t="shared" ca="1" si="23"/>
        <v>0</v>
      </c>
      <c r="S35">
        <f t="shared" ca="1" si="23"/>
        <v>3.6165133635248385E-5</v>
      </c>
      <c r="T35">
        <f t="shared" ca="1" si="23"/>
        <v>0</v>
      </c>
      <c r="U35">
        <f t="shared" ca="1" si="23"/>
        <v>0</v>
      </c>
      <c r="V35">
        <f t="shared" ca="1" si="23"/>
        <v>4.1280707278280977E-5</v>
      </c>
      <c r="W35">
        <f t="shared" ca="1" si="23"/>
        <v>0</v>
      </c>
      <c r="X35">
        <f t="shared" ca="1" si="22"/>
        <v>0</v>
      </c>
      <c r="Y35">
        <f t="shared" ca="1" si="22"/>
        <v>1.1169748373647585E-5</v>
      </c>
      <c r="Z35">
        <f t="shared" ca="1" si="21"/>
        <v>2.3946859085728736E-6</v>
      </c>
      <c r="AA35">
        <f t="shared" ca="1" si="11"/>
        <v>14.420545515304406</v>
      </c>
      <c r="AB35">
        <f t="shared" ca="1" si="12"/>
        <v>0</v>
      </c>
      <c r="AC35">
        <f t="shared" ca="1" si="18"/>
        <v>4.3120736129796E-2</v>
      </c>
      <c r="AD35">
        <f ca="1">SUMPRODUCT(G35:Z35,mat)</f>
        <v>9.0614272989081764E-3</v>
      </c>
      <c r="AE35">
        <f t="shared" si="19"/>
        <v>0</v>
      </c>
      <c r="AG35">
        <f t="shared" ca="1" si="13"/>
        <v>1.175740594654743</v>
      </c>
      <c r="AH35">
        <f t="shared" ca="1" si="14"/>
        <v>0.20237280295987148</v>
      </c>
      <c r="AI35">
        <f t="shared" si="15"/>
        <v>0</v>
      </c>
      <c r="AJ35">
        <v>-0.41052999222301878</v>
      </c>
      <c r="AK35">
        <v>-0.38066559682192747</v>
      </c>
      <c r="AL35">
        <v>-0.40147597246686928</v>
      </c>
      <c r="AM35">
        <v>1.1832707969006151</v>
      </c>
      <c r="AN35">
        <v>0.20237280295987148</v>
      </c>
      <c r="AO35">
        <v>-3.6229721445124596E-2</v>
      </c>
      <c r="AP35">
        <v>-9.7345491667510942E-2</v>
      </c>
      <c r="AQ35">
        <v>1.1475185601739213</v>
      </c>
      <c r="AR35">
        <v>1.1148836165375542</v>
      </c>
      <c r="AS35">
        <v>1.4752686183783226</v>
      </c>
      <c r="AT35">
        <v>1.2718237485387363</v>
      </c>
    </row>
    <row r="36" spans="5:46" x14ac:dyDescent="0.55000000000000004">
      <c r="E36">
        <f t="shared" si="9"/>
        <v>0</v>
      </c>
      <c r="F36">
        <v>25</v>
      </c>
      <c r="G36" s="5">
        <f t="shared" ca="1" si="16"/>
        <v>0</v>
      </c>
      <c r="H36">
        <f t="shared" ca="1" si="23"/>
        <v>2.6121881624176651E-2</v>
      </c>
      <c r="I36">
        <f t="shared" ca="1" si="23"/>
        <v>0</v>
      </c>
      <c r="J36">
        <f t="shared" ca="1" si="23"/>
        <v>0</v>
      </c>
      <c r="K36">
        <f t="shared" ca="1" si="23"/>
        <v>6.8848114726323309E-4</v>
      </c>
      <c r="L36">
        <f t="shared" ca="1" si="23"/>
        <v>0</v>
      </c>
      <c r="M36">
        <f t="shared" ca="1" si="23"/>
        <v>0</v>
      </c>
      <c r="N36">
        <f t="shared" ca="1" si="23"/>
        <v>1.2136622459204586E-3</v>
      </c>
      <c r="O36">
        <f t="shared" ca="1" si="23"/>
        <v>0</v>
      </c>
      <c r="P36">
        <f t="shared" ca="1" si="23"/>
        <v>0</v>
      </c>
      <c r="Q36">
        <f t="shared" ca="1" si="23"/>
        <v>1.4031526466149442E-4</v>
      </c>
      <c r="R36">
        <f t="shared" ca="1" si="23"/>
        <v>0</v>
      </c>
      <c r="S36">
        <f t="shared" ca="1" si="23"/>
        <v>0</v>
      </c>
      <c r="T36">
        <f t="shared" ca="1" si="23"/>
        <v>2.61113143527089E-5</v>
      </c>
      <c r="U36">
        <f t="shared" ca="1" si="23"/>
        <v>0</v>
      </c>
      <c r="V36">
        <f t="shared" ca="1" si="23"/>
        <v>0</v>
      </c>
      <c r="W36">
        <f t="shared" ca="1" si="23"/>
        <v>2.9981553444461433E-5</v>
      </c>
      <c r="X36">
        <f t="shared" ca="1" si="22"/>
        <v>0</v>
      </c>
      <c r="Y36">
        <f t="shared" ca="1" si="22"/>
        <v>0</v>
      </c>
      <c r="Z36">
        <f t="shared" ca="1" si="21"/>
        <v>9.878417770088066E-6</v>
      </c>
      <c r="AA36">
        <f t="shared" ca="1" si="11"/>
        <v>14.479408576540081</v>
      </c>
      <c r="AB36">
        <f t="shared" ca="1" si="12"/>
        <v>0</v>
      </c>
      <c r="AC36">
        <f t="shared" ca="1" si="18"/>
        <v>0.11183871092025804</v>
      </c>
      <c r="AD36">
        <f ca="1">SUMPRODUCT(G36:Z36,mat)</f>
        <v>6.7347185860698478E-3</v>
      </c>
      <c r="AE36">
        <f t="shared" si="19"/>
        <v>0</v>
      </c>
      <c r="AG36">
        <f t="shared" ca="1" si="13"/>
        <v>0</v>
      </c>
      <c r="AH36">
        <f t="shared" ca="1" si="14"/>
        <v>-0.55940631682460662</v>
      </c>
      <c r="AI36">
        <f t="shared" si="15"/>
        <v>1</v>
      </c>
      <c r="AJ36">
        <v>0.25277813620050438</v>
      </c>
      <c r="AK36">
        <v>-0.89840568762156181</v>
      </c>
      <c r="AL36">
        <v>-0.58599539443093818</v>
      </c>
      <c r="AM36">
        <v>-1.5941441233735532</v>
      </c>
      <c r="AN36">
        <v>-0.55940631682460662</v>
      </c>
      <c r="AO36">
        <v>-0.91758465714519843</v>
      </c>
      <c r="AP36">
        <v>-0.21871983335586265</v>
      </c>
      <c r="AQ36">
        <v>-9.9881845017080195E-2</v>
      </c>
      <c r="AR36">
        <v>-1.0321309673599899</v>
      </c>
      <c r="AS36">
        <v>1.0461758392921183</v>
      </c>
      <c r="AT36">
        <v>-1.1442739378253464</v>
      </c>
    </row>
    <row r="37" spans="5:46" x14ac:dyDescent="0.55000000000000004">
      <c r="E37">
        <f t="shared" si="9"/>
        <v>0</v>
      </c>
      <c r="F37">
        <v>26</v>
      </c>
      <c r="G37" s="5">
        <f t="shared" ca="1" si="16"/>
        <v>0</v>
      </c>
      <c r="H37">
        <f t="shared" ca="1" si="23"/>
        <v>0</v>
      </c>
      <c r="I37">
        <f t="shared" ca="1" si="23"/>
        <v>1.2861966026325049E-2</v>
      </c>
      <c r="J37">
        <f t="shared" ca="1" si="23"/>
        <v>0</v>
      </c>
      <c r="K37">
        <f t="shared" ca="1" si="23"/>
        <v>0</v>
      </c>
      <c r="L37">
        <f t="shared" ca="1" si="23"/>
        <v>4.5139519794198891E-4</v>
      </c>
      <c r="M37">
        <f t="shared" ca="1" si="23"/>
        <v>0</v>
      </c>
      <c r="N37">
        <f t="shared" ca="1" si="23"/>
        <v>0</v>
      </c>
      <c r="O37">
        <f t="shared" ca="1" si="23"/>
        <v>8.4915771411440608E-4</v>
      </c>
      <c r="P37">
        <f t="shared" ca="1" si="23"/>
        <v>0</v>
      </c>
      <c r="Q37">
        <f t="shared" ca="1" si="23"/>
        <v>0</v>
      </c>
      <c r="R37">
        <f t="shared" ca="1" si="23"/>
        <v>1.0054076525172333E-4</v>
      </c>
      <c r="S37">
        <f t="shared" ca="1" si="23"/>
        <v>0</v>
      </c>
      <c r="T37">
        <f t="shared" ca="1" si="23"/>
        <v>0</v>
      </c>
      <c r="U37">
        <f t="shared" ca="1" si="23"/>
        <v>1.889976696232215E-5</v>
      </c>
      <c r="V37">
        <f t="shared" ca="1" si="23"/>
        <v>0</v>
      </c>
      <c r="W37">
        <f t="shared" ca="1" si="23"/>
        <v>0</v>
      </c>
      <c r="X37">
        <f t="shared" ca="1" si="22"/>
        <v>2.1800071070196889E-5</v>
      </c>
      <c r="Y37">
        <f t="shared" ca="1" si="22"/>
        <v>0</v>
      </c>
      <c r="Z37">
        <f t="shared" ca="1" si="21"/>
        <v>7.1940440426843657E-6</v>
      </c>
      <c r="AA37">
        <f t="shared" ca="1" si="11"/>
        <v>16.463374549175391</v>
      </c>
      <c r="AB37">
        <f t="shared" ca="1" si="12"/>
        <v>0</v>
      </c>
      <c r="AC37">
        <f t="shared" ca="1" si="18"/>
        <v>0.20463267758112549</v>
      </c>
      <c r="AD37">
        <f ca="1">SUMPRODUCT(G37:Z37,mat)</f>
        <v>6.2671839523515743E-3</v>
      </c>
      <c r="AE37">
        <f t="shared" si="19"/>
        <v>0</v>
      </c>
      <c r="AG37">
        <f t="shared" ca="1" si="13"/>
        <v>0</v>
      </c>
      <c r="AH37">
        <f t="shared" ca="1" si="14"/>
        <v>-1.5037994671729393</v>
      </c>
      <c r="AI37">
        <f t="shared" si="15"/>
        <v>2</v>
      </c>
      <c r="AJ37">
        <v>1.2615828381967731</v>
      </c>
      <c r="AK37">
        <v>0.18880427887779661</v>
      </c>
      <c r="AL37">
        <v>0.54098336477181874</v>
      </c>
      <c r="AM37">
        <v>4.388539309729822E-2</v>
      </c>
      <c r="AN37">
        <v>-1.5037994671729393</v>
      </c>
      <c r="AO37">
        <v>-0.93083372121327557</v>
      </c>
      <c r="AP37">
        <v>1.674679879215546</v>
      </c>
      <c r="AQ37">
        <v>0.46978584578027949</v>
      </c>
      <c r="AR37">
        <v>0.50094058678951114</v>
      </c>
      <c r="AS37">
        <v>-9.0967660071328282E-2</v>
      </c>
      <c r="AT37">
        <v>-1.4911211110302247</v>
      </c>
    </row>
    <row r="38" spans="5:46" x14ac:dyDescent="0.55000000000000004">
      <c r="E38">
        <f t="shared" si="9"/>
        <v>0</v>
      </c>
      <c r="F38">
        <v>27</v>
      </c>
      <c r="G38" s="5">
        <f t="shared" ca="1" si="16"/>
        <v>9.9124460406478876E-2</v>
      </c>
      <c r="H38">
        <f t="shared" ca="1" si="23"/>
        <v>0</v>
      </c>
      <c r="I38">
        <f t="shared" ca="1" si="23"/>
        <v>0</v>
      </c>
      <c r="J38">
        <f t="shared" ca="1" si="23"/>
        <v>7.4289773161455783E-3</v>
      </c>
      <c r="K38">
        <f t="shared" ca="1" si="23"/>
        <v>0</v>
      </c>
      <c r="L38">
        <f t="shared" ca="1" si="23"/>
        <v>0</v>
      </c>
      <c r="M38">
        <f t="shared" ca="1" si="23"/>
        <v>3.0500339326129731E-4</v>
      </c>
      <c r="N38">
        <f t="shared" ca="1" si="23"/>
        <v>0</v>
      </c>
      <c r="O38">
        <f t="shared" ca="1" si="23"/>
        <v>0</v>
      </c>
      <c r="P38">
        <f t="shared" ca="1" si="23"/>
        <v>6.0034998236889469E-4</v>
      </c>
      <c r="Q38">
        <f t="shared" ca="1" si="23"/>
        <v>0</v>
      </c>
      <c r="R38">
        <f t="shared" ca="1" si="23"/>
        <v>0</v>
      </c>
      <c r="S38">
        <f t="shared" ca="1" si="23"/>
        <v>7.2352831571483766E-5</v>
      </c>
      <c r="T38">
        <f t="shared" ca="1" si="23"/>
        <v>0</v>
      </c>
      <c r="U38">
        <f t="shared" ca="1" si="23"/>
        <v>0</v>
      </c>
      <c r="V38">
        <f t="shared" ca="1" si="23"/>
        <v>1.37062903483452E-5</v>
      </c>
      <c r="W38">
        <f t="shared" ca="1" si="23"/>
        <v>0</v>
      </c>
      <c r="X38">
        <f t="shared" ca="1" si="22"/>
        <v>0</v>
      </c>
      <c r="Y38">
        <f t="shared" ca="1" si="22"/>
        <v>1.5865214220494121E-5</v>
      </c>
      <c r="Z38">
        <f t="shared" ca="1" si="21"/>
        <v>5.2391254239919662E-6</v>
      </c>
      <c r="AA38">
        <f t="shared" ca="1" si="11"/>
        <v>19.777898173433346</v>
      </c>
      <c r="AB38">
        <f t="shared" ca="1" si="12"/>
        <v>0</v>
      </c>
      <c r="AC38">
        <f t="shared" ca="1" si="18"/>
        <v>5.3035315464139691E-2</v>
      </c>
      <c r="AD38">
        <f ca="1">SUMPRODUCT(G38:Z38,mat)</f>
        <v>1.3146307216638837E-2</v>
      </c>
      <c r="AE38">
        <f t="shared" si="19"/>
        <v>0</v>
      </c>
      <c r="AG38">
        <f t="shared" ca="1" si="13"/>
        <v>1.3038737251499368</v>
      </c>
      <c r="AH38">
        <f t="shared" ca="1" si="14"/>
        <v>0.33167452784255147</v>
      </c>
      <c r="AI38">
        <f t="shared" si="15"/>
        <v>0</v>
      </c>
      <c r="AJ38">
        <v>0.99054204838466831</v>
      </c>
      <c r="AK38">
        <v>2.2793756215833127</v>
      </c>
      <c r="AL38">
        <v>-1.689159034867771</v>
      </c>
      <c r="AM38">
        <v>1.082705693988828</v>
      </c>
      <c r="AN38">
        <v>0.33167452784255147</v>
      </c>
      <c r="AO38">
        <v>0.4263108621671563</v>
      </c>
      <c r="AP38">
        <v>-1.4602164810639806</v>
      </c>
      <c r="AQ38">
        <v>-0.89223931354354136</v>
      </c>
      <c r="AR38">
        <v>0.58526893553789705</v>
      </c>
      <c r="AS38">
        <v>-0.4135279141337378</v>
      </c>
      <c r="AT38">
        <v>0.69282577896956354</v>
      </c>
    </row>
    <row r="39" spans="5:46" x14ac:dyDescent="0.55000000000000004">
      <c r="E39">
        <f t="shared" si="9"/>
        <v>0</v>
      </c>
      <c r="F39">
        <v>28</v>
      </c>
      <c r="G39" s="5">
        <f t="shared" ca="1" si="16"/>
        <v>0</v>
      </c>
      <c r="H39">
        <f t="shared" ca="1" si="23"/>
        <v>3.078451735917178E-2</v>
      </c>
      <c r="I39">
        <f t="shared" ca="1" si="23"/>
        <v>0</v>
      </c>
      <c r="J39">
        <f t="shared" ca="1" si="23"/>
        <v>0</v>
      </c>
      <c r="K39">
        <f t="shared" ca="1" si="23"/>
        <v>4.6475582880300386E-3</v>
      </c>
      <c r="L39">
        <f t="shared" ca="1" si="23"/>
        <v>0</v>
      </c>
      <c r="M39">
        <f t="shared" ca="1" si="23"/>
        <v>0</v>
      </c>
      <c r="N39">
        <f t="shared" ca="1" si="23"/>
        <v>2.1034673082443041E-4</v>
      </c>
      <c r="O39">
        <f t="shared" ca="1" si="23"/>
        <v>0</v>
      </c>
      <c r="P39">
        <f t="shared" ca="1" si="23"/>
        <v>0</v>
      </c>
      <c r="Q39">
        <f t="shared" ca="1" si="23"/>
        <v>4.2771420856814278E-4</v>
      </c>
      <c r="R39">
        <f t="shared" ca="1" si="23"/>
        <v>0</v>
      </c>
      <c r="S39">
        <f t="shared" ca="1" si="23"/>
        <v>0</v>
      </c>
      <c r="T39">
        <f t="shared" ca="1" si="23"/>
        <v>5.2238920185553416E-5</v>
      </c>
      <c r="U39">
        <f t="shared" ca="1" si="23"/>
        <v>0</v>
      </c>
      <c r="V39">
        <f t="shared" ca="1" si="23"/>
        <v>0</v>
      </c>
      <c r="W39">
        <f t="shared" ca="1" si="23"/>
        <v>9.9546714118540128E-6</v>
      </c>
      <c r="X39">
        <f t="shared" ca="1" si="22"/>
        <v>0</v>
      </c>
      <c r="Y39">
        <f t="shared" ca="1" si="22"/>
        <v>0</v>
      </c>
      <c r="Z39">
        <f t="shared" ca="1" si="21"/>
        <v>1.536941972164122E-5</v>
      </c>
      <c r="AA39">
        <f t="shared" ca="1" si="11"/>
        <v>22.795983710667194</v>
      </c>
      <c r="AB39">
        <f t="shared" ca="1" si="12"/>
        <v>0</v>
      </c>
      <c r="AC39">
        <f t="shared" ca="1" si="18"/>
        <v>0.12912071141221015</v>
      </c>
      <c r="AD39">
        <f ca="1">SUMPRODUCT(G39:Z39,mat)</f>
        <v>1.0128681736127429E-2</v>
      </c>
      <c r="AE39">
        <f t="shared" si="19"/>
        <v>0</v>
      </c>
      <c r="AG39">
        <f t="shared" ca="1" si="13"/>
        <v>0</v>
      </c>
      <c r="AH39">
        <f t="shared" ca="1" si="14"/>
        <v>1.0962776286760345</v>
      </c>
      <c r="AI39">
        <f t="shared" si="15"/>
        <v>1</v>
      </c>
      <c r="AJ39">
        <v>1.0405074135633186</v>
      </c>
      <c r="AK39">
        <v>-0.34074105315085035</v>
      </c>
      <c r="AL39">
        <v>-0.1907528712763451</v>
      </c>
      <c r="AM39">
        <v>0.45514298108173534</v>
      </c>
      <c r="AN39">
        <v>1.0962776286760345</v>
      </c>
      <c r="AO39">
        <v>-0.43386307879700325</v>
      </c>
      <c r="AP39">
        <v>0.69701400207122788</v>
      </c>
      <c r="AQ39">
        <v>0.52994664656580426</v>
      </c>
      <c r="AR39">
        <v>0.18086780073645059</v>
      </c>
      <c r="AS39">
        <v>-0.6400955498975236</v>
      </c>
      <c r="AT39">
        <v>0.15549630916211754</v>
      </c>
    </row>
    <row r="40" spans="5:46" x14ac:dyDescent="0.55000000000000004">
      <c r="E40">
        <f t="shared" si="9"/>
        <v>0</v>
      </c>
      <c r="F40">
        <v>29</v>
      </c>
      <c r="G40" s="5">
        <f t="shared" ca="1" si="16"/>
        <v>0</v>
      </c>
      <c r="H40">
        <f t="shared" ca="1" si="23"/>
        <v>0</v>
      </c>
      <c r="I40">
        <f t="shared" ca="1" si="23"/>
        <v>1.5157767809651855E-2</v>
      </c>
      <c r="J40">
        <f t="shared" ca="1" si="23"/>
        <v>0</v>
      </c>
      <c r="K40">
        <f t="shared" ca="1" si="23"/>
        <v>0</v>
      </c>
      <c r="L40">
        <f t="shared" ca="1" si="23"/>
        <v>3.0471211909164266E-3</v>
      </c>
      <c r="M40">
        <f t="shared" ca="1" si="23"/>
        <v>0</v>
      </c>
      <c r="N40">
        <f t="shared" ca="1" si="23"/>
        <v>0</v>
      </c>
      <c r="O40">
        <f t="shared" ca="1" si="23"/>
        <v>1.4717237000549981E-4</v>
      </c>
      <c r="P40">
        <f t="shared" ca="1" si="23"/>
        <v>0</v>
      </c>
      <c r="Q40">
        <f t="shared" ca="1" si="23"/>
        <v>0</v>
      </c>
      <c r="R40">
        <f t="shared" ca="1" si="23"/>
        <v>3.0647210011126581E-4</v>
      </c>
      <c r="S40">
        <f t="shared" ca="1" si="23"/>
        <v>0</v>
      </c>
      <c r="T40">
        <f t="shared" ca="1" si="23"/>
        <v>0</v>
      </c>
      <c r="U40">
        <f t="shared" ca="1" si="23"/>
        <v>3.7811325946059816E-5</v>
      </c>
      <c r="V40">
        <f t="shared" ca="1" si="23"/>
        <v>0</v>
      </c>
      <c r="W40">
        <f t="shared" ca="1" si="23"/>
        <v>0</v>
      </c>
      <c r="X40">
        <f t="shared" ca="1" si="22"/>
        <v>7.2382021385540971E-6</v>
      </c>
      <c r="Y40">
        <f t="shared" ca="1" si="22"/>
        <v>0</v>
      </c>
      <c r="Z40">
        <f t="shared" ca="1" si="21"/>
        <v>1.1192914185386079E-5</v>
      </c>
      <c r="AA40">
        <f t="shared" ca="1" si="11"/>
        <v>25.819127660759275</v>
      </c>
      <c r="AB40">
        <f t="shared" ca="1" si="12"/>
        <v>0</v>
      </c>
      <c r="AC40">
        <f t="shared" ca="1" si="18"/>
        <v>0.22511921732269063</v>
      </c>
      <c r="AD40">
        <f ca="1">SUMPRODUCT(G40:Z40,mat)</f>
        <v>9.0478710878490465E-3</v>
      </c>
      <c r="AE40">
        <f t="shared" si="19"/>
        <v>0</v>
      </c>
      <c r="AG40">
        <f t="shared" ca="1" si="13"/>
        <v>0</v>
      </c>
      <c r="AH40">
        <f t="shared" ca="1" si="14"/>
        <v>-0.26535644792602398</v>
      </c>
      <c r="AI40">
        <f t="shared" si="15"/>
        <v>2</v>
      </c>
      <c r="AJ40">
        <v>0.785114480095217</v>
      </c>
      <c r="AK40">
        <v>-0.6489460702141514</v>
      </c>
      <c r="AL40">
        <v>0.70483793024322949</v>
      </c>
      <c r="AM40">
        <v>0.93532662504003383</v>
      </c>
      <c r="AN40">
        <v>-0.26535644792602398</v>
      </c>
      <c r="AO40">
        <v>-0.11242150321777444</v>
      </c>
      <c r="AP40">
        <v>-0.67802375269820914</v>
      </c>
      <c r="AQ40">
        <v>0.23811480787117034</v>
      </c>
      <c r="AR40">
        <v>1.5729665392427705</v>
      </c>
      <c r="AS40">
        <v>0.15348291526606772</v>
      </c>
      <c r="AT40">
        <v>0.75090156315127388</v>
      </c>
    </row>
    <row r="41" spans="5:46" x14ac:dyDescent="0.55000000000000004">
      <c r="E41">
        <f t="shared" si="9"/>
        <v>0</v>
      </c>
      <c r="F41">
        <v>30</v>
      </c>
      <c r="G41" s="5">
        <f t="shared" ca="1" si="16"/>
        <v>0.46948375334721415</v>
      </c>
      <c r="H41">
        <f t="shared" ca="1" si="23"/>
        <v>0</v>
      </c>
      <c r="I41">
        <f t="shared" ca="1" si="23"/>
        <v>0</v>
      </c>
      <c r="J41">
        <f t="shared" ca="1" si="23"/>
        <v>8.7550156011008788E-3</v>
      </c>
      <c r="K41">
        <f t="shared" ca="1" si="23"/>
        <v>0</v>
      </c>
      <c r="L41">
        <f t="shared" ca="1" si="23"/>
        <v>0</v>
      </c>
      <c r="M41">
        <f t="shared" ca="1" si="23"/>
        <v>2.0589104783240407E-3</v>
      </c>
      <c r="N41">
        <f t="shared" ca="1" si="23"/>
        <v>0</v>
      </c>
      <c r="O41">
        <f t="shared" ca="1" si="23"/>
        <v>0</v>
      </c>
      <c r="P41">
        <f t="shared" ca="1" si="23"/>
        <v>1.0405008194518539E-4</v>
      </c>
      <c r="Q41">
        <f t="shared" ca="1" si="23"/>
        <v>0</v>
      </c>
      <c r="R41">
        <f t="shared" ca="1" si="23"/>
        <v>0</v>
      </c>
      <c r="S41">
        <f t="shared" ca="1" si="23"/>
        <v>2.2054859225700244E-4</v>
      </c>
      <c r="T41">
        <f t="shared" ca="1" si="23"/>
        <v>0</v>
      </c>
      <c r="U41">
        <f t="shared" ca="1" si="23"/>
        <v>0</v>
      </c>
      <c r="V41">
        <f t="shared" ca="1" si="23"/>
        <v>2.742113238252003E-5</v>
      </c>
      <c r="W41">
        <f t="shared" ca="1" si="23"/>
        <v>0</v>
      </c>
      <c r="X41">
        <f t="shared" ca="1" si="22"/>
        <v>0</v>
      </c>
      <c r="Y41">
        <f t="shared" ca="1" si="22"/>
        <v>5.2676721616927405E-6</v>
      </c>
      <c r="Z41">
        <f t="shared" ca="1" si="21"/>
        <v>8.1513375410661735E-6</v>
      </c>
      <c r="AA41">
        <f t="shared" ca="1" si="11"/>
        <v>32.044355962136535</v>
      </c>
      <c r="AB41">
        <f t="shared" ca="1" si="12"/>
        <v>0</v>
      </c>
      <c r="AC41">
        <f t="shared" ca="1" si="18"/>
        <v>2.4932291252393903E-2</v>
      </c>
      <c r="AD41">
        <f ca="1">SUMPRODUCT(G41:Z41,mat)</f>
        <v>4.3427649460670278E-2</v>
      </c>
      <c r="AE41">
        <f t="shared" si="19"/>
        <v>0</v>
      </c>
      <c r="AG41">
        <f t="shared" ca="1" si="13"/>
        <v>3.9920960537362684</v>
      </c>
      <c r="AH41">
        <f t="shared" ca="1" si="14"/>
        <v>1.7303955246461555</v>
      </c>
      <c r="AI41">
        <f t="shared" si="15"/>
        <v>0</v>
      </c>
      <c r="AJ41">
        <v>-1.194125616166275</v>
      </c>
      <c r="AK41">
        <v>-0.66365259954181965</v>
      </c>
      <c r="AL41">
        <v>2.1340565581340343</v>
      </c>
      <c r="AM41">
        <v>-0.78646962720085867</v>
      </c>
      <c r="AN41">
        <v>1.7303955246461555</v>
      </c>
      <c r="AO41">
        <v>0.82059386841137893</v>
      </c>
      <c r="AP41">
        <v>-0.11018983059329912</v>
      </c>
      <c r="AQ41">
        <v>-0.29439547688525636</v>
      </c>
      <c r="AR41">
        <v>-1.3596036296803504</v>
      </c>
      <c r="AS41">
        <v>-0.44616740524361376</v>
      </c>
      <c r="AT41">
        <v>0.32690991247363854</v>
      </c>
    </row>
    <row r="42" spans="5:46" x14ac:dyDescent="0.55000000000000004">
      <c r="E42">
        <f t="shared" si="9"/>
        <v>0</v>
      </c>
      <c r="F42">
        <v>31</v>
      </c>
      <c r="G42" s="5">
        <f t="shared" ca="1" si="16"/>
        <v>0</v>
      </c>
      <c r="H42">
        <f t="shared" ca="1" si="23"/>
        <v>0.14580488706319136</v>
      </c>
      <c r="I42">
        <f t="shared" ca="1" si="23"/>
        <v>0</v>
      </c>
      <c r="J42">
        <f t="shared" ca="1" si="23"/>
        <v>0</v>
      </c>
      <c r="K42">
        <f t="shared" ca="1" si="23"/>
        <v>5.4771260682540124E-3</v>
      </c>
      <c r="L42">
        <f t="shared" ca="1" si="23"/>
        <v>0</v>
      </c>
      <c r="M42">
        <f t="shared" ca="1" si="23"/>
        <v>0</v>
      </c>
      <c r="N42">
        <f t="shared" ca="1" si="23"/>
        <v>1.4199353113576705E-3</v>
      </c>
      <c r="O42">
        <f t="shared" ca="1" si="23"/>
        <v>0</v>
      </c>
      <c r="P42">
        <f t="shared" ca="1" si="23"/>
        <v>0</v>
      </c>
      <c r="Q42">
        <f t="shared" ca="1" si="23"/>
        <v>7.4129590668146902E-5</v>
      </c>
      <c r="R42">
        <f t="shared" ca="1" si="23"/>
        <v>0</v>
      </c>
      <c r="S42">
        <f t="shared" ca="1" si="23"/>
        <v>0</v>
      </c>
      <c r="T42">
        <f t="shared" ca="1" si="23"/>
        <v>1.5923661946204388E-4</v>
      </c>
      <c r="U42">
        <f t="shared" ca="1" si="23"/>
        <v>0</v>
      </c>
      <c r="V42">
        <f t="shared" ca="1" si="23"/>
        <v>0</v>
      </c>
      <c r="W42">
        <f t="shared" ca="1" si="23"/>
        <v>1.9915553783806479E-5</v>
      </c>
      <c r="X42">
        <f t="shared" ca="1" si="22"/>
        <v>0</v>
      </c>
      <c r="Y42">
        <f t="shared" ca="1" si="22"/>
        <v>0</v>
      </c>
      <c r="Z42">
        <f t="shared" ca="1" si="21"/>
        <v>9.7725110496107148E-6</v>
      </c>
      <c r="AA42">
        <f t="shared" ca="1" si="11"/>
        <v>43.89285959013985</v>
      </c>
      <c r="AB42">
        <f t="shared" ca="1" si="12"/>
        <v>0</v>
      </c>
      <c r="AC42">
        <f t="shared" ca="1" si="18"/>
        <v>8.4455891274795011E-2</v>
      </c>
      <c r="AD42">
        <f ca="1">SUMPRODUCT(G42:Z42,mat)</f>
        <v>3.2743834820930018E-2</v>
      </c>
      <c r="AE42">
        <f t="shared" si="19"/>
        <v>0</v>
      </c>
      <c r="AG42">
        <f t="shared" ca="1" si="13"/>
        <v>0</v>
      </c>
      <c r="AH42">
        <f t="shared" ca="1" si="14"/>
        <v>1.4531451597576961</v>
      </c>
      <c r="AI42">
        <f t="shared" si="15"/>
        <v>1</v>
      </c>
      <c r="AJ42">
        <v>-1.1945940059376881</v>
      </c>
      <c r="AK42">
        <v>1.6396552382502705</v>
      </c>
      <c r="AL42">
        <v>1.6121157386805862</v>
      </c>
      <c r="AM42">
        <v>0.48702531785238534</v>
      </c>
      <c r="AN42">
        <v>1.4531451597576961</v>
      </c>
      <c r="AO42">
        <v>-0.36802930480916984</v>
      </c>
      <c r="AP42">
        <v>5.2310724640847184E-2</v>
      </c>
      <c r="AQ42">
        <v>-9.3272092271945439E-2</v>
      </c>
      <c r="AR42">
        <v>-0.13122644304530695</v>
      </c>
      <c r="AS42">
        <v>-0.80600557339494117</v>
      </c>
      <c r="AT42">
        <v>0.92178652266738936</v>
      </c>
    </row>
    <row r="43" spans="5:46" x14ac:dyDescent="0.55000000000000004">
      <c r="E43">
        <f t="shared" si="9"/>
        <v>0</v>
      </c>
      <c r="F43">
        <v>32</v>
      </c>
      <c r="G43" s="5">
        <f t="shared" ca="1" si="16"/>
        <v>0</v>
      </c>
      <c r="H43">
        <f t="shared" ca="1" si="23"/>
        <v>0</v>
      </c>
      <c r="I43">
        <f t="shared" ca="1" si="23"/>
        <v>7.1791823072318114E-2</v>
      </c>
      <c r="J43">
        <f t="shared" ca="1" si="23"/>
        <v>0</v>
      </c>
      <c r="K43">
        <f t="shared" ca="1" si="23"/>
        <v>0</v>
      </c>
      <c r="L43">
        <f t="shared" ca="1" si="23"/>
        <v>3.5910183097395297E-3</v>
      </c>
      <c r="M43">
        <f t="shared" ca="1" si="23"/>
        <v>0</v>
      </c>
      <c r="N43">
        <f t="shared" ca="1" si="23"/>
        <v>0</v>
      </c>
      <c r="O43">
        <f t="shared" ca="1" si="23"/>
        <v>9.934798806140253E-4</v>
      </c>
      <c r="P43">
        <f t="shared" ca="1" si="23"/>
        <v>0</v>
      </c>
      <c r="Q43">
        <f t="shared" ca="1" si="23"/>
        <v>0</v>
      </c>
      <c r="R43">
        <f t="shared" ca="1" si="23"/>
        <v>5.3116428861483501E-5</v>
      </c>
      <c r="S43">
        <f t="shared" ca="1" si="23"/>
        <v>0</v>
      </c>
      <c r="T43">
        <f t="shared" ca="1" si="23"/>
        <v>0</v>
      </c>
      <c r="U43">
        <f t="shared" ca="1" si="23"/>
        <v>1.1525789008734364E-4</v>
      </c>
      <c r="V43">
        <f t="shared" ca="1" si="23"/>
        <v>0</v>
      </c>
      <c r="W43">
        <f t="shared" ca="1" si="23"/>
        <v>0</v>
      </c>
      <c r="X43">
        <f t="shared" ca="1" si="22"/>
        <v>1.4480920366369921E-5</v>
      </c>
      <c r="Y43">
        <f t="shared" ca="1" si="22"/>
        <v>0</v>
      </c>
      <c r="Z43">
        <f t="shared" ca="1" si="21"/>
        <v>7.1169165482553126E-6</v>
      </c>
      <c r="AA43">
        <f t="shared" ca="1" si="11"/>
        <v>64.196177843375537</v>
      </c>
      <c r="AB43">
        <f t="shared" ca="1" si="12"/>
        <v>0</v>
      </c>
      <c r="AC43">
        <f t="shared" ca="1" si="18"/>
        <v>0.17424486407093093</v>
      </c>
      <c r="AD43">
        <f ca="1">SUMPRODUCT(G43:Z43,mat)</f>
        <v>3.1602339549181062E-2</v>
      </c>
      <c r="AE43">
        <f t="shared" si="19"/>
        <v>0</v>
      </c>
      <c r="AG43">
        <f t="shared" ca="1" si="13"/>
        <v>0</v>
      </c>
      <c r="AH43">
        <f t="shared" ca="1" si="14"/>
        <v>0.34398567549942527</v>
      </c>
      <c r="AI43">
        <f t="shared" si="15"/>
        <v>2</v>
      </c>
      <c r="AJ43">
        <v>-0.11473048289190046</v>
      </c>
      <c r="AK43">
        <v>0.35993707570014521</v>
      </c>
      <c r="AL43">
        <v>0.45675506044062786</v>
      </c>
      <c r="AM43">
        <v>-0.72180796450993512</v>
      </c>
      <c r="AN43">
        <v>0.34398567549942527</v>
      </c>
      <c r="AO43">
        <v>-3.8066900742705911E-2</v>
      </c>
      <c r="AP43">
        <v>-0.11912106856470928</v>
      </c>
      <c r="AQ43">
        <v>7.6875039667356759E-3</v>
      </c>
      <c r="AR43">
        <v>-9.4040615294943564E-2</v>
      </c>
      <c r="AS43">
        <v>0.97344582172809169</v>
      </c>
      <c r="AT43">
        <v>0.56927319747046567</v>
      </c>
    </row>
    <row r="44" spans="5:46" x14ac:dyDescent="0.55000000000000004">
      <c r="E44">
        <f t="shared" ref="E44:E75" si="24">Cullrate</f>
        <v>0</v>
      </c>
      <c r="F44">
        <v>33</v>
      </c>
      <c r="G44" s="5">
        <f t="shared" ca="1" si="16"/>
        <v>7.2742197389419033E-2</v>
      </c>
      <c r="H44">
        <f t="shared" ca="1" si="23"/>
        <v>0</v>
      </c>
      <c r="I44">
        <f t="shared" ca="1" si="23"/>
        <v>0</v>
      </c>
      <c r="J44">
        <f t="shared" ca="1" si="23"/>
        <v>4.1466430870473629E-2</v>
      </c>
      <c r="K44">
        <f t="shared" ca="1" si="23"/>
        <v>0</v>
      </c>
      <c r="L44">
        <f t="shared" ca="1" si="23"/>
        <v>0</v>
      </c>
      <c r="M44">
        <f t="shared" ca="1" si="23"/>
        <v>2.4264165297451039E-3</v>
      </c>
      <c r="N44">
        <f t="shared" ca="1" si="23"/>
        <v>0</v>
      </c>
      <c r="O44">
        <f t="shared" ca="1" si="23"/>
        <v>0</v>
      </c>
      <c r="P44">
        <f t="shared" ca="1" si="23"/>
        <v>7.0238498561190081E-4</v>
      </c>
      <c r="Q44">
        <f t="shared" ca="1" si="23"/>
        <v>0</v>
      </c>
      <c r="R44">
        <f t="shared" ca="1" si="23"/>
        <v>0</v>
      </c>
      <c r="S44">
        <f t="shared" ca="1" si="23"/>
        <v>3.8224535306366608E-5</v>
      </c>
      <c r="T44">
        <f t="shared" ca="1" si="23"/>
        <v>0</v>
      </c>
      <c r="U44">
        <f t="shared" ca="1" si="23"/>
        <v>0</v>
      </c>
      <c r="V44">
        <f t="shared" ca="1" si="23"/>
        <v>8.3586115618469547E-5</v>
      </c>
      <c r="W44">
        <f t="shared" ca="1" si="23"/>
        <v>0</v>
      </c>
      <c r="X44">
        <f t="shared" ref="X44:Y59" ca="1" si="25">W43*W$10*(1-W$2*$E43)</f>
        <v>0</v>
      </c>
      <c r="Y44">
        <f t="shared" ca="1" si="25"/>
        <v>1.0538630951366896E-5</v>
      </c>
      <c r="Z44">
        <f t="shared" ca="1" si="21"/>
        <v>5.1829566523588591E-6</v>
      </c>
      <c r="AA44">
        <f t="shared" ref="AA44:AA75" ca="1" si="26">SUMPRODUCT(G44:Z44,mwt)*fec</f>
        <v>85.783398072468259</v>
      </c>
      <c r="AB44">
        <f t="shared" ref="AB44:AB75" ca="1" si="27">E44*SUMPRODUCT(G44:Z44,wt,vul)</f>
        <v>0</v>
      </c>
      <c r="AC44">
        <f t="shared" ref="AC44:AC75" ca="1" si="28">SUMPRODUCT(G44:Z44,vul,wt)/SUMPRODUCT(G44:Z44,vul)</f>
        <v>0.15679329061245847</v>
      </c>
      <c r="AD44">
        <f ca="1">SUMPRODUCT(G44:Z44,mat)</f>
        <v>3.4523410021692645E-2</v>
      </c>
      <c r="AE44">
        <f t="shared" si="19"/>
        <v>0</v>
      </c>
      <c r="AG44">
        <f t="shared" ref="AG44:AG75" ca="1" si="29">EXP(AH44*sdr)*IF(AI44=0,1,0)</f>
        <v>0.26314765018822028</v>
      </c>
      <c r="AH44">
        <f t="shared" ref="AH44:AH75" ca="1" si="30">OFFSET(AI44,0,normseq)</f>
        <v>-1.668799995968584</v>
      </c>
      <c r="AI44">
        <f t="shared" ref="AI44:AI75" si="31">MOD(F44,yrbetween)</f>
        <v>0</v>
      </c>
      <c r="AJ44">
        <v>1.5316300050471909</v>
      </c>
      <c r="AK44">
        <v>-0.43176214603590779</v>
      </c>
      <c r="AL44">
        <v>-0.13083990779705346</v>
      </c>
      <c r="AM44">
        <v>-9.2579739430220798E-2</v>
      </c>
      <c r="AN44">
        <v>-1.668799995968584</v>
      </c>
      <c r="AO44">
        <v>0.74877334554912522</v>
      </c>
      <c r="AP44">
        <v>0.13655153452418745</v>
      </c>
      <c r="AQ44">
        <v>0.40014924707065802</v>
      </c>
      <c r="AR44">
        <v>0.15890350368863437</v>
      </c>
      <c r="AS44">
        <v>-1.4936858860892244</v>
      </c>
      <c r="AT44">
        <v>0.80325662565883249</v>
      </c>
    </row>
    <row r="45" spans="5:46" x14ac:dyDescent="0.55000000000000004">
      <c r="E45">
        <f t="shared" si="24"/>
        <v>0</v>
      </c>
      <c r="F45">
        <v>34</v>
      </c>
      <c r="G45" s="5">
        <f t="shared" ref="G45:G76" ca="1" si="32">reca*AA44*EXP(-recb*AA44)*Rmult</f>
        <v>0</v>
      </c>
      <c r="H45">
        <f t="shared" ca="1" si="23"/>
        <v>2.2591128658819969E-2</v>
      </c>
      <c r="I45">
        <f t="shared" ca="1" si="23"/>
        <v>0</v>
      </c>
      <c r="J45">
        <f t="shared" ca="1" si="23"/>
        <v>0</v>
      </c>
      <c r="K45">
        <f t="shared" ca="1" si="23"/>
        <v>2.5941343776653667E-2</v>
      </c>
      <c r="L45">
        <f t="shared" ca="1" si="23"/>
        <v>0</v>
      </c>
      <c r="M45">
        <f t="shared" ca="1" si="23"/>
        <v>0</v>
      </c>
      <c r="N45">
        <f t="shared" ca="1" si="23"/>
        <v>1.6733872341314915E-3</v>
      </c>
      <c r="O45">
        <f t="shared" ca="1" si="23"/>
        <v>0</v>
      </c>
      <c r="P45">
        <f t="shared" ca="1" si="23"/>
        <v>0</v>
      </c>
      <c r="Q45">
        <f t="shared" ca="1" si="23"/>
        <v>5.0040817365518402E-4</v>
      </c>
      <c r="R45">
        <f t="shared" ca="1" si="23"/>
        <v>0</v>
      </c>
      <c r="S45">
        <f t="shared" ca="1" si="23"/>
        <v>0</v>
      </c>
      <c r="T45">
        <f t="shared" ca="1" si="23"/>
        <v>2.7598207362849787E-5</v>
      </c>
      <c r="U45">
        <f t="shared" ca="1" si="23"/>
        <v>0</v>
      </c>
      <c r="V45">
        <f t="shared" ca="1" si="23"/>
        <v>0</v>
      </c>
      <c r="W45">
        <f t="shared" ref="W45:Y60" ca="1" si="33">V44*V$10*(1-V$2*$E44)</f>
        <v>6.0707331774535294E-5</v>
      </c>
      <c r="X45">
        <f t="shared" ca="1" si="25"/>
        <v>0</v>
      </c>
      <c r="Y45">
        <f t="shared" ca="1" si="25"/>
        <v>0</v>
      </c>
      <c r="Z45">
        <f t="shared" ca="1" si="21"/>
        <v>1.1449383522186807E-5</v>
      </c>
      <c r="AA45">
        <f t="shared" ca="1" si="26"/>
        <v>95.292840759504273</v>
      </c>
      <c r="AB45">
        <f t="shared" ca="1" si="27"/>
        <v>0</v>
      </c>
      <c r="AC45">
        <f t="shared" ca="1" si="28"/>
        <v>0.26760600990532557</v>
      </c>
      <c r="AD45">
        <f ca="1">SUMPRODUCT(G45:Z45,mat)</f>
        <v>2.7585066490932467E-2</v>
      </c>
      <c r="AE45">
        <f t="shared" si="19"/>
        <v>0</v>
      </c>
      <c r="AG45">
        <f t="shared" ca="1" si="29"/>
        <v>0</v>
      </c>
      <c r="AH45">
        <f t="shared" ca="1" si="30"/>
        <v>0.67014980231761001</v>
      </c>
      <c r="AI45">
        <f t="shared" si="31"/>
        <v>1</v>
      </c>
      <c r="AJ45">
        <v>1.7833690435509197</v>
      </c>
      <c r="AK45">
        <v>0.43277054828649852</v>
      </c>
      <c r="AL45">
        <v>-0.98642658485914581</v>
      </c>
      <c r="AM45">
        <v>-2.1065352484583855</v>
      </c>
      <c r="AN45">
        <v>0.67014980231761001</v>
      </c>
      <c r="AO45">
        <v>-0.79231881500163581</v>
      </c>
      <c r="AP45">
        <v>0.48272340791299939</v>
      </c>
      <c r="AQ45">
        <v>0.35488142202666495</v>
      </c>
      <c r="AR45">
        <v>-0.62235585573944263</v>
      </c>
      <c r="AS45">
        <v>0.38461621443275362</v>
      </c>
      <c r="AT45">
        <v>-2.7624264475889504</v>
      </c>
    </row>
    <row r="46" spans="5:46" x14ac:dyDescent="0.55000000000000004">
      <c r="E46">
        <f t="shared" si="24"/>
        <v>0</v>
      </c>
      <c r="F46">
        <v>35</v>
      </c>
      <c r="G46" s="5">
        <f t="shared" ca="1" si="32"/>
        <v>0</v>
      </c>
      <c r="H46">
        <f t="shared" ref="H46:W61" ca="1" si="34">G45*G$10*(1-G$2*$E45)</f>
        <v>0</v>
      </c>
      <c r="I46">
        <f t="shared" ca="1" si="34"/>
        <v>1.1123483885523469E-2</v>
      </c>
      <c r="J46">
        <f t="shared" ca="1" si="34"/>
        <v>0</v>
      </c>
      <c r="K46">
        <f t="shared" ca="1" si="34"/>
        <v>0</v>
      </c>
      <c r="L46">
        <f t="shared" ca="1" si="34"/>
        <v>1.700816072522993E-2</v>
      </c>
      <c r="M46">
        <f t="shared" ca="1" si="34"/>
        <v>0</v>
      </c>
      <c r="N46">
        <f t="shared" ca="1" si="34"/>
        <v>0</v>
      </c>
      <c r="O46">
        <f t="shared" ca="1" si="34"/>
        <v>1.1708114702749465E-3</v>
      </c>
      <c r="P46">
        <f t="shared" ca="1" si="34"/>
        <v>0</v>
      </c>
      <c r="Q46">
        <f t="shared" ca="1" si="34"/>
        <v>0</v>
      </c>
      <c r="R46">
        <f t="shared" ca="1" si="34"/>
        <v>3.5855985333373364E-4</v>
      </c>
      <c r="S46">
        <f t="shared" ca="1" si="34"/>
        <v>0</v>
      </c>
      <c r="T46">
        <f t="shared" ca="1" si="34"/>
        <v>0</v>
      </c>
      <c r="U46">
        <f t="shared" ca="1" si="34"/>
        <v>1.9976002766080266E-5</v>
      </c>
      <c r="V46">
        <f t="shared" ca="1" si="34"/>
        <v>0</v>
      </c>
      <c r="W46">
        <f t="shared" ca="1" si="33"/>
        <v>0</v>
      </c>
      <c r="X46">
        <f t="shared" ca="1" si="25"/>
        <v>4.4141280058034173E-5</v>
      </c>
      <c r="Y46">
        <f t="shared" ca="1" si="25"/>
        <v>0</v>
      </c>
      <c r="Z46">
        <f t="shared" ca="1" si="21"/>
        <v>8.3381135762050531E-6</v>
      </c>
      <c r="AA46">
        <f t="shared" ca="1" si="26"/>
        <v>91.982890635808488</v>
      </c>
      <c r="AB46">
        <f t="shared" ca="1" si="27"/>
        <v>0</v>
      </c>
      <c r="AC46">
        <f t="shared" ca="1" si="28"/>
        <v>0.37377517406728455</v>
      </c>
      <c r="AD46">
        <f ca="1">SUMPRODUCT(G46:Z46,mat)</f>
        <v>2.1514508342760939E-2</v>
      </c>
      <c r="AE46">
        <f t="shared" si="19"/>
        <v>0</v>
      </c>
      <c r="AG46">
        <f t="shared" ca="1" si="29"/>
        <v>0</v>
      </c>
      <c r="AH46">
        <f t="shared" ca="1" si="30"/>
        <v>0.15719933799118735</v>
      </c>
      <c r="AI46">
        <f t="shared" si="31"/>
        <v>2</v>
      </c>
      <c r="AJ46">
        <v>-1.5143086784519255</v>
      </c>
      <c r="AK46">
        <v>-1.9492017599986866</v>
      </c>
      <c r="AL46">
        <v>-0.12914370017824695</v>
      </c>
      <c r="AM46">
        <v>2.4334804038517177</v>
      </c>
      <c r="AN46">
        <v>0.15719933799118735</v>
      </c>
      <c r="AO46">
        <v>0.94436927611241117</v>
      </c>
      <c r="AP46">
        <v>1.1210272532480303</v>
      </c>
      <c r="AQ46">
        <v>-0.12174155017419253</v>
      </c>
      <c r="AR46">
        <v>-0.16541434888495132</v>
      </c>
      <c r="AS46">
        <v>-0.70542682806262746</v>
      </c>
      <c r="AT46">
        <v>-0.77453933045035228</v>
      </c>
    </row>
    <row r="47" spans="5:46" x14ac:dyDescent="0.55000000000000004">
      <c r="E47">
        <f t="shared" si="24"/>
        <v>0</v>
      </c>
      <c r="F47">
        <v>36</v>
      </c>
      <c r="G47" s="5">
        <f t="shared" ca="1" si="32"/>
        <v>0.18490274111213031</v>
      </c>
      <c r="H47">
        <f t="shared" ca="1" si="34"/>
        <v>0</v>
      </c>
      <c r="I47">
        <f t="shared" ca="1" si="34"/>
        <v>0</v>
      </c>
      <c r="J47">
        <f t="shared" ca="1" si="34"/>
        <v>6.424842772320377E-3</v>
      </c>
      <c r="K47">
        <f t="shared" ca="1" si="34"/>
        <v>0</v>
      </c>
      <c r="L47">
        <f t="shared" ca="1" si="34"/>
        <v>0</v>
      </c>
      <c r="M47">
        <f t="shared" ca="1" si="34"/>
        <v>1.1492250599873095E-2</v>
      </c>
      <c r="N47">
        <f t="shared" ca="1" si="34"/>
        <v>0</v>
      </c>
      <c r="O47">
        <f t="shared" ca="1" si="34"/>
        <v>0</v>
      </c>
      <c r="P47">
        <f t="shared" ca="1" si="34"/>
        <v>8.2775747526467542E-4</v>
      </c>
      <c r="Q47">
        <f t="shared" ca="1" si="34"/>
        <v>0</v>
      </c>
      <c r="R47">
        <f t="shared" ca="1" si="34"/>
        <v>0</v>
      </c>
      <c r="S47">
        <f t="shared" ca="1" si="34"/>
        <v>2.5803285474900318E-4</v>
      </c>
      <c r="T47">
        <f t="shared" ca="1" si="34"/>
        <v>0</v>
      </c>
      <c r="U47">
        <f t="shared" ca="1" si="34"/>
        <v>0</v>
      </c>
      <c r="V47">
        <f t="shared" ca="1" si="34"/>
        <v>1.4486786766052405E-5</v>
      </c>
      <c r="W47">
        <f t="shared" ca="1" si="33"/>
        <v>0</v>
      </c>
      <c r="X47">
        <f t="shared" ca="1" si="25"/>
        <v>0</v>
      </c>
      <c r="Y47">
        <f t="shared" ca="1" si="25"/>
        <v>3.2124246835366504E-5</v>
      </c>
      <c r="Z47">
        <f t="shared" ca="1" si="21"/>
        <v>6.0723040568053273E-6</v>
      </c>
      <c r="AA47">
        <f t="shared" ca="1" si="26"/>
        <v>83.731559633989633</v>
      </c>
      <c r="AB47">
        <f t="shared" ca="1" si="27"/>
        <v>0</v>
      </c>
      <c r="AC47">
        <f t="shared" ca="1" si="28"/>
        <v>8.9342448252380038E-2</v>
      </c>
      <c r="AD47">
        <f ca="1">SUMPRODUCT(G47:Z47,mat)</f>
        <v>3.0318187534967771E-2</v>
      </c>
      <c r="AE47">
        <f t="shared" si="19"/>
        <v>0</v>
      </c>
      <c r="AG47">
        <f t="shared" ca="1" si="29"/>
        <v>0.48621174328442818</v>
      </c>
      <c r="AH47">
        <f t="shared" ca="1" si="30"/>
        <v>-0.90138883024337701</v>
      </c>
      <c r="AI47">
        <f t="shared" si="31"/>
        <v>0</v>
      </c>
      <c r="AJ47">
        <v>1.3945509635959752</v>
      </c>
      <c r="AK47">
        <v>0.28521981221274473</v>
      </c>
      <c r="AL47">
        <v>-0.30423507269006222</v>
      </c>
      <c r="AM47">
        <v>1.4300076145445928</v>
      </c>
      <c r="AN47">
        <v>-0.90138883024337701</v>
      </c>
      <c r="AO47">
        <v>1.519870238553267</v>
      </c>
      <c r="AP47">
        <v>2.0745756046380848</v>
      </c>
      <c r="AQ47">
        <v>0.66661186792771332</v>
      </c>
      <c r="AR47">
        <v>0.9250675248040352</v>
      </c>
      <c r="AS47">
        <v>0.61042328525218181</v>
      </c>
      <c r="AT47">
        <v>-0.39171027310658246</v>
      </c>
    </row>
    <row r="48" spans="5:46" x14ac:dyDescent="0.55000000000000004">
      <c r="E48">
        <f t="shared" si="24"/>
        <v>0</v>
      </c>
      <c r="F48">
        <v>37</v>
      </c>
      <c r="G48" s="5">
        <f t="shared" ca="1" si="32"/>
        <v>0</v>
      </c>
      <c r="H48">
        <f t="shared" ca="1" si="34"/>
        <v>5.7424187936893696E-2</v>
      </c>
      <c r="I48">
        <f t="shared" ca="1" si="34"/>
        <v>0</v>
      </c>
      <c r="J48">
        <f t="shared" ca="1" si="34"/>
        <v>0</v>
      </c>
      <c r="K48">
        <f t="shared" ca="1" si="34"/>
        <v>4.0193730583740449E-3</v>
      </c>
      <c r="L48">
        <f t="shared" ca="1" si="34"/>
        <v>0</v>
      </c>
      <c r="M48">
        <f t="shared" ca="1" si="34"/>
        <v>0</v>
      </c>
      <c r="N48">
        <f t="shared" ca="1" si="34"/>
        <v>7.9256736053013276E-3</v>
      </c>
      <c r="O48">
        <f t="shared" ca="1" si="34"/>
        <v>0</v>
      </c>
      <c r="P48">
        <f t="shared" ca="1" si="34"/>
        <v>0</v>
      </c>
      <c r="Q48">
        <f t="shared" ca="1" si="34"/>
        <v>5.8972873126803373E-4</v>
      </c>
      <c r="R48">
        <f t="shared" ca="1" si="34"/>
        <v>0</v>
      </c>
      <c r="S48">
        <f t="shared" ca="1" si="34"/>
        <v>0</v>
      </c>
      <c r="T48">
        <f t="shared" ca="1" si="34"/>
        <v>1.8630034805432907E-4</v>
      </c>
      <c r="U48">
        <f t="shared" ca="1" si="34"/>
        <v>0</v>
      </c>
      <c r="V48">
        <f t="shared" ca="1" si="34"/>
        <v>0</v>
      </c>
      <c r="W48">
        <f t="shared" ca="1" si="33"/>
        <v>1.052153415727531E-5</v>
      </c>
      <c r="X48">
        <f t="shared" ca="1" si="25"/>
        <v>0</v>
      </c>
      <c r="Y48">
        <f t="shared" ca="1" si="25"/>
        <v>0</v>
      </c>
      <c r="Z48">
        <f t="shared" ca="1" si="21"/>
        <v>2.7816971886831755E-5</v>
      </c>
      <c r="AA48">
        <f t="shared" ca="1" si="26"/>
        <v>75.897881645255893</v>
      </c>
      <c r="AB48">
        <f t="shared" ca="1" si="27"/>
        <v>0</v>
      </c>
      <c r="AC48">
        <f t="shared" ca="1" si="28"/>
        <v>0.17930531311106546</v>
      </c>
      <c r="AD48">
        <f ca="1">SUMPRODUCT(G48:Z48,mat)</f>
        <v>2.2414405520150716E-2</v>
      </c>
      <c r="AE48">
        <f t="shared" si="19"/>
        <v>0</v>
      </c>
      <c r="AG48">
        <f t="shared" ca="1" si="29"/>
        <v>0</v>
      </c>
      <c r="AH48">
        <f t="shared" ca="1" si="30"/>
        <v>-0.10711119102779776</v>
      </c>
      <c r="AI48">
        <f t="shared" si="31"/>
        <v>1</v>
      </c>
      <c r="AJ48">
        <v>-0.56182329899456818</v>
      </c>
      <c r="AK48">
        <v>0.75608340921462514</v>
      </c>
      <c r="AL48">
        <v>-0.67783048507408239</v>
      </c>
      <c r="AM48">
        <v>-0.69525981416518334</v>
      </c>
      <c r="AN48">
        <v>-0.10711119102779776</v>
      </c>
      <c r="AO48">
        <v>-0.28179556466056965</v>
      </c>
      <c r="AP48">
        <v>1.1607698979787529</v>
      </c>
      <c r="AQ48">
        <v>-1.6157719073817134</v>
      </c>
      <c r="AR48">
        <v>0.3465834197413642</v>
      </c>
      <c r="AS48">
        <v>1.8098762666340917</v>
      </c>
      <c r="AT48">
        <v>-1.9835715647786856</v>
      </c>
    </row>
    <row r="49" spans="5:46" x14ac:dyDescent="0.55000000000000004">
      <c r="E49">
        <f t="shared" si="24"/>
        <v>0</v>
      </c>
      <c r="F49">
        <v>38</v>
      </c>
      <c r="G49" s="5">
        <f t="shared" ca="1" si="32"/>
        <v>0</v>
      </c>
      <c r="H49">
        <f t="shared" ca="1" si="34"/>
        <v>0</v>
      </c>
      <c r="I49">
        <f t="shared" ca="1" si="34"/>
        <v>2.8274684226807161E-2</v>
      </c>
      <c r="J49">
        <f t="shared" ca="1" si="34"/>
        <v>0</v>
      </c>
      <c r="K49">
        <f t="shared" ca="1" si="34"/>
        <v>0</v>
      </c>
      <c r="L49">
        <f t="shared" ca="1" si="34"/>
        <v>2.6352583574721505E-3</v>
      </c>
      <c r="M49">
        <f t="shared" ca="1" si="34"/>
        <v>0</v>
      </c>
      <c r="N49">
        <f t="shared" ca="1" si="34"/>
        <v>0</v>
      </c>
      <c r="O49">
        <f t="shared" ca="1" si="34"/>
        <v>5.5453211172358094E-3</v>
      </c>
      <c r="P49">
        <f t="shared" ca="1" si="34"/>
        <v>0</v>
      </c>
      <c r="Q49">
        <f t="shared" ca="1" si="34"/>
        <v>0</v>
      </c>
      <c r="R49">
        <f t="shared" ca="1" si="34"/>
        <v>4.2256113813173008E-4</v>
      </c>
      <c r="S49">
        <f t="shared" ca="1" si="34"/>
        <v>0</v>
      </c>
      <c r="T49">
        <f t="shared" ca="1" si="34"/>
        <v>0</v>
      </c>
      <c r="U49">
        <f t="shared" ca="1" si="34"/>
        <v>1.3484702898002677E-4</v>
      </c>
      <c r="V49">
        <f t="shared" ca="1" si="34"/>
        <v>0</v>
      </c>
      <c r="W49">
        <f t="shared" ca="1" si="33"/>
        <v>0</v>
      </c>
      <c r="X49">
        <f t="shared" ca="1" si="25"/>
        <v>7.6503771834570509E-6</v>
      </c>
      <c r="Y49">
        <f t="shared" ca="1" si="25"/>
        <v>0</v>
      </c>
      <c r="Z49">
        <f t="shared" ca="1" si="21"/>
        <v>2.02579527962398E-5</v>
      </c>
      <c r="AA49">
        <f t="shared" ca="1" si="26"/>
        <v>71.792149988801555</v>
      </c>
      <c r="AB49">
        <f t="shared" ca="1" si="27"/>
        <v>0</v>
      </c>
      <c r="AC49">
        <f t="shared" ca="1" si="28"/>
        <v>0.27844192880743579</v>
      </c>
      <c r="AD49">
        <f ca="1">SUMPRODUCT(G49:Z49,mat)</f>
        <v>1.92181757097592E-2</v>
      </c>
      <c r="AE49">
        <f t="shared" si="19"/>
        <v>0</v>
      </c>
      <c r="AG49">
        <f t="shared" ca="1" si="29"/>
        <v>0</v>
      </c>
      <c r="AH49">
        <f t="shared" ca="1" si="30"/>
        <v>-1.0613689482852351</v>
      </c>
      <c r="AI49">
        <f t="shared" si="31"/>
        <v>2</v>
      </c>
      <c r="AJ49">
        <v>0.42622787077561952</v>
      </c>
      <c r="AK49">
        <v>-0.31450781534658745</v>
      </c>
      <c r="AL49">
        <v>-0.76743390309275128</v>
      </c>
      <c r="AM49">
        <v>-3.0460068956017494</v>
      </c>
      <c r="AN49">
        <v>-1.0613689482852351</v>
      </c>
      <c r="AO49">
        <v>-2.0235120246070437E-2</v>
      </c>
      <c r="AP49">
        <v>1.6056947060860693</v>
      </c>
      <c r="AQ49">
        <v>-1.2238342605996877</v>
      </c>
      <c r="AR49">
        <v>-3.5005314202862792E-2</v>
      </c>
      <c r="AS49">
        <v>1.3065937309875153</v>
      </c>
      <c r="AT49">
        <v>-1.6107151168398559</v>
      </c>
    </row>
    <row r="50" spans="5:46" x14ac:dyDescent="0.55000000000000004">
      <c r="E50">
        <f t="shared" si="24"/>
        <v>0</v>
      </c>
      <c r="F50">
        <v>39</v>
      </c>
      <c r="G50" s="5">
        <f t="shared" ca="1" si="32"/>
        <v>0.46648323626326726</v>
      </c>
      <c r="H50">
        <f t="shared" ca="1" si="34"/>
        <v>0</v>
      </c>
      <c r="I50">
        <f t="shared" ca="1" si="34"/>
        <v>0</v>
      </c>
      <c r="J50">
        <f t="shared" ca="1" si="34"/>
        <v>1.633125039455155E-2</v>
      </c>
      <c r="K50">
        <f t="shared" ca="1" si="34"/>
        <v>0</v>
      </c>
      <c r="L50">
        <f t="shared" ca="1" si="34"/>
        <v>0</v>
      </c>
      <c r="M50">
        <f t="shared" ca="1" si="34"/>
        <v>1.7806187234904842E-3</v>
      </c>
      <c r="N50">
        <f t="shared" ca="1" si="34"/>
        <v>0</v>
      </c>
      <c r="O50">
        <f t="shared" ca="1" si="34"/>
        <v>0</v>
      </c>
      <c r="P50">
        <f t="shared" ca="1" si="34"/>
        <v>3.9205125027149523E-3</v>
      </c>
      <c r="Q50">
        <f t="shared" ca="1" si="34"/>
        <v>0</v>
      </c>
      <c r="R50">
        <f t="shared" ca="1" si="34"/>
        <v>0</v>
      </c>
      <c r="S50">
        <f t="shared" ca="1" si="34"/>
        <v>3.0409053262478035E-4</v>
      </c>
      <c r="T50">
        <f t="shared" ca="1" si="34"/>
        <v>0</v>
      </c>
      <c r="U50">
        <f t="shared" ca="1" si="34"/>
        <v>0</v>
      </c>
      <c r="V50">
        <f t="shared" ca="1" si="34"/>
        <v>9.7792345032431975E-5</v>
      </c>
      <c r="W50">
        <f t="shared" ca="1" si="33"/>
        <v>0</v>
      </c>
      <c r="X50">
        <f t="shared" ca="1" si="25"/>
        <v>0</v>
      </c>
      <c r="Y50">
        <f t="shared" ca="1" si="25"/>
        <v>5.5676365683531852E-6</v>
      </c>
      <c r="Z50">
        <f t="shared" ca="1" si="21"/>
        <v>1.4753031105048192E-5</v>
      </c>
      <c r="AA50">
        <f t="shared" ca="1" si="26"/>
        <v>73.355234225539064</v>
      </c>
      <c r="AB50">
        <f t="shared" ca="1" si="27"/>
        <v>0</v>
      </c>
      <c r="AC50">
        <f t="shared" ca="1" si="28"/>
        <v>4.2640518985309281E-2</v>
      </c>
      <c r="AD50">
        <f ca="1">SUMPRODUCT(G50:Z50,mat)</f>
        <v>5.1617340845954325E-2</v>
      </c>
      <c r="AE50">
        <f t="shared" si="19"/>
        <v>0</v>
      </c>
      <c r="AG50">
        <f t="shared" ca="1" si="29"/>
        <v>1.5258466242477322</v>
      </c>
      <c r="AH50">
        <f t="shared" ca="1" si="30"/>
        <v>0.52818677431787364</v>
      </c>
      <c r="AI50">
        <f t="shared" si="31"/>
        <v>0</v>
      </c>
      <c r="AJ50">
        <v>0.72638158599147573</v>
      </c>
      <c r="AK50">
        <v>0.7639459909114521</v>
      </c>
      <c r="AL50">
        <v>-0.15758587323944084</v>
      </c>
      <c r="AM50">
        <v>-0.19737854017876089</v>
      </c>
      <c r="AN50">
        <v>0.52818677431787364</v>
      </c>
      <c r="AO50">
        <v>-0.5496826815942768</v>
      </c>
      <c r="AP50">
        <v>-0.36884785004076548</v>
      </c>
      <c r="AQ50">
        <v>0.82563929026946425</v>
      </c>
      <c r="AR50">
        <v>0.41511157178319991</v>
      </c>
      <c r="AS50">
        <v>0.69867382990196347</v>
      </c>
      <c r="AT50">
        <v>-1.0046346687886398</v>
      </c>
    </row>
    <row r="51" spans="5:46" x14ac:dyDescent="0.55000000000000004">
      <c r="E51">
        <f t="shared" si="24"/>
        <v>0</v>
      </c>
      <c r="F51">
        <v>40</v>
      </c>
      <c r="G51" s="5">
        <f t="shared" ca="1" si="32"/>
        <v>0</v>
      </c>
      <c r="H51">
        <f t="shared" ca="1" si="34"/>
        <v>0.1448730336147239</v>
      </c>
      <c r="I51">
        <f t="shared" ca="1" si="34"/>
        <v>0</v>
      </c>
      <c r="J51">
        <f t="shared" ca="1" si="34"/>
        <v>0</v>
      </c>
      <c r="K51">
        <f t="shared" ca="1" si="34"/>
        <v>1.0216808437432646E-2</v>
      </c>
      <c r="L51">
        <f t="shared" ca="1" si="34"/>
        <v>0</v>
      </c>
      <c r="M51">
        <f t="shared" ca="1" si="34"/>
        <v>0</v>
      </c>
      <c r="N51">
        <f t="shared" ca="1" si="34"/>
        <v>1.2280103618720003E-3</v>
      </c>
      <c r="O51">
        <f t="shared" ca="1" si="34"/>
        <v>0</v>
      </c>
      <c r="P51">
        <f t="shared" ca="1" si="34"/>
        <v>0</v>
      </c>
      <c r="Q51">
        <f t="shared" ca="1" si="34"/>
        <v>2.7931355901162692E-3</v>
      </c>
      <c r="R51">
        <f t="shared" ca="1" si="34"/>
        <v>0</v>
      </c>
      <c r="S51">
        <f t="shared" ca="1" si="34"/>
        <v>0</v>
      </c>
      <c r="T51">
        <f t="shared" ca="1" si="34"/>
        <v>2.1955410338396741E-4</v>
      </c>
      <c r="U51">
        <f t="shared" ca="1" si="34"/>
        <v>0</v>
      </c>
      <c r="V51">
        <f t="shared" ca="1" si="34"/>
        <v>0</v>
      </c>
      <c r="W51">
        <f t="shared" ca="1" si="33"/>
        <v>7.1025101369609218E-5</v>
      </c>
      <c r="X51">
        <f t="shared" ca="1" si="25"/>
        <v>0</v>
      </c>
      <c r="Y51">
        <f t="shared" ca="1" si="25"/>
        <v>0</v>
      </c>
      <c r="Z51">
        <f t="shared" ca="1" si="21"/>
        <v>1.4798703762242148E-5</v>
      </c>
      <c r="AA51">
        <f t="shared" ca="1" si="26"/>
        <v>80.015575429243313</v>
      </c>
      <c r="AB51">
        <f t="shared" ca="1" si="27"/>
        <v>0</v>
      </c>
      <c r="AC51">
        <f t="shared" ca="1" si="28"/>
        <v>0.11193826532525525</v>
      </c>
      <c r="AD51">
        <f ca="1">SUMPRODUCT(G51:Z51,mat)</f>
        <v>3.9093022500654405E-2</v>
      </c>
      <c r="AE51">
        <f t="shared" si="19"/>
        <v>0</v>
      </c>
      <c r="AG51">
        <f t="shared" ca="1" si="29"/>
        <v>0</v>
      </c>
      <c r="AH51">
        <f t="shared" ca="1" si="30"/>
        <v>-0.14226884559320752</v>
      </c>
      <c r="AI51">
        <f t="shared" si="31"/>
        <v>1</v>
      </c>
      <c r="AJ51">
        <v>-0.85250576375983655</v>
      </c>
      <c r="AK51">
        <v>-1.3990120351081714</v>
      </c>
      <c r="AL51">
        <v>1.0922394722001627</v>
      </c>
      <c r="AM51">
        <v>0.24788505470496602</v>
      </c>
      <c r="AN51">
        <v>-0.14226884559320752</v>
      </c>
      <c r="AO51">
        <v>-0.31740228223497979</v>
      </c>
      <c r="AP51">
        <v>0.86156205725274049</v>
      </c>
      <c r="AQ51">
        <v>-0.15085106497281231</v>
      </c>
      <c r="AR51">
        <v>-0.1171179064840544</v>
      </c>
      <c r="AS51">
        <v>-1.342266386927804</v>
      </c>
      <c r="AT51">
        <v>-0.33312971936538815</v>
      </c>
    </row>
    <row r="52" spans="5:46" x14ac:dyDescent="0.55000000000000004">
      <c r="E52">
        <f t="shared" si="24"/>
        <v>0</v>
      </c>
      <c r="F52">
        <v>41</v>
      </c>
      <c r="G52" s="5">
        <f t="shared" ca="1" si="32"/>
        <v>0</v>
      </c>
      <c r="H52">
        <f t="shared" ca="1" si="34"/>
        <v>0</v>
      </c>
      <c r="I52">
        <f t="shared" ca="1" si="34"/>
        <v>7.1332994433242994E-2</v>
      </c>
      <c r="J52">
        <f t="shared" ca="1" si="34"/>
        <v>0</v>
      </c>
      <c r="K52">
        <f t="shared" ca="1" si="34"/>
        <v>0</v>
      </c>
      <c r="L52">
        <f t="shared" ca="1" si="34"/>
        <v>6.6985396554177755E-3</v>
      </c>
      <c r="M52">
        <f t="shared" ca="1" si="34"/>
        <v>0</v>
      </c>
      <c r="N52">
        <f t="shared" ca="1" si="34"/>
        <v>0</v>
      </c>
      <c r="O52">
        <f t="shared" ca="1" si="34"/>
        <v>8.5919659715967978E-4</v>
      </c>
      <c r="P52">
        <f t="shared" ca="1" si="34"/>
        <v>0</v>
      </c>
      <c r="Q52">
        <f t="shared" ca="1" si="34"/>
        <v>0</v>
      </c>
      <c r="R52">
        <f t="shared" ca="1" si="34"/>
        <v>2.0013787549030492E-3</v>
      </c>
      <c r="S52">
        <f t="shared" ca="1" si="34"/>
        <v>0</v>
      </c>
      <c r="T52">
        <f t="shared" ca="1" si="34"/>
        <v>0</v>
      </c>
      <c r="U52">
        <f t="shared" ca="1" si="34"/>
        <v>1.5891660348947849E-4</v>
      </c>
      <c r="V52">
        <f t="shared" ca="1" si="34"/>
        <v>0</v>
      </c>
      <c r="W52">
        <f t="shared" ca="1" si="33"/>
        <v>0</v>
      </c>
      <c r="X52">
        <f t="shared" ca="1" si="25"/>
        <v>5.1643496741875809E-5</v>
      </c>
      <c r="Y52">
        <f t="shared" ca="1" si="25"/>
        <v>0</v>
      </c>
      <c r="Z52">
        <f t="shared" ca="1" si="21"/>
        <v>1.0777285301961847E-5</v>
      </c>
      <c r="AA52">
        <f t="shared" ca="1" si="26"/>
        <v>93.962443201877406</v>
      </c>
      <c r="AB52">
        <f t="shared" ca="1" si="27"/>
        <v>0</v>
      </c>
      <c r="AC52">
        <f t="shared" ca="1" si="28"/>
        <v>0.20518543950906681</v>
      </c>
      <c r="AD52">
        <f ca="1">SUMPRODUCT(G52:Z52,mat)</f>
        <v>3.6199513972141481E-2</v>
      </c>
      <c r="AE52">
        <f t="shared" si="19"/>
        <v>0</v>
      </c>
      <c r="AG52">
        <f t="shared" ca="1" si="29"/>
        <v>0</v>
      </c>
      <c r="AH52">
        <f t="shared" ca="1" si="30"/>
        <v>-1.5658906704629771</v>
      </c>
      <c r="AI52">
        <f t="shared" si="31"/>
        <v>2</v>
      </c>
      <c r="AJ52">
        <v>1.1989777704002336</v>
      </c>
      <c r="AK52">
        <v>0.87359921963070519</v>
      </c>
      <c r="AL52">
        <v>0.30447608878603205</v>
      </c>
      <c r="AM52">
        <v>-0.23213715394376777</v>
      </c>
      <c r="AN52">
        <v>-1.5658906704629771</v>
      </c>
      <c r="AO52">
        <v>5.2234554459573701E-2</v>
      </c>
      <c r="AP52">
        <v>-2.4871042114682496</v>
      </c>
      <c r="AQ52">
        <v>-1.3096541806589812</v>
      </c>
      <c r="AR52">
        <v>-0.81599637269391678</v>
      </c>
      <c r="AS52">
        <v>-0.87438593254773878</v>
      </c>
      <c r="AT52">
        <v>-0.21190771803958341</v>
      </c>
    </row>
    <row r="53" spans="5:46" x14ac:dyDescent="0.55000000000000004">
      <c r="E53">
        <f t="shared" si="24"/>
        <v>0</v>
      </c>
      <c r="F53">
        <v>42</v>
      </c>
      <c r="G53" s="5">
        <f t="shared" ca="1" si="32"/>
        <v>0.34416783624034686</v>
      </c>
      <c r="H53">
        <f t="shared" ca="1" si="34"/>
        <v>0</v>
      </c>
      <c r="I53">
        <f t="shared" ca="1" si="34"/>
        <v>0</v>
      </c>
      <c r="J53">
        <f t="shared" ca="1" si="34"/>
        <v>4.1201414811131654E-2</v>
      </c>
      <c r="K53">
        <f t="shared" ca="1" si="34"/>
        <v>0</v>
      </c>
      <c r="L53">
        <f t="shared" ca="1" si="34"/>
        <v>0</v>
      </c>
      <c r="M53">
        <f t="shared" ca="1" si="34"/>
        <v>4.5261388116502495E-3</v>
      </c>
      <c r="N53">
        <f t="shared" ca="1" si="34"/>
        <v>0</v>
      </c>
      <c r="O53">
        <f t="shared" ca="1" si="34"/>
        <v>0</v>
      </c>
      <c r="P53">
        <f t="shared" ca="1" si="34"/>
        <v>6.074474192278638E-4</v>
      </c>
      <c r="Q53">
        <f t="shared" ca="1" si="34"/>
        <v>0</v>
      </c>
      <c r="R53">
        <f t="shared" ca="1" si="34"/>
        <v>0</v>
      </c>
      <c r="S53">
        <f t="shared" ca="1" si="34"/>
        <v>1.4402657429719947E-3</v>
      </c>
      <c r="T53">
        <f t="shared" ca="1" si="34"/>
        <v>0</v>
      </c>
      <c r="U53">
        <f t="shared" ca="1" si="34"/>
        <v>0</v>
      </c>
      <c r="V53">
        <f t="shared" ca="1" si="34"/>
        <v>1.152478288722782E-4</v>
      </c>
      <c r="W53">
        <f t="shared" ca="1" si="33"/>
        <v>0</v>
      </c>
      <c r="X53">
        <f t="shared" ca="1" si="25"/>
        <v>0</v>
      </c>
      <c r="Y53">
        <f t="shared" ca="1" si="25"/>
        <v>3.7584058155909949E-5</v>
      </c>
      <c r="Z53">
        <f t="shared" ca="1" si="21"/>
        <v>7.8486521756203472E-6</v>
      </c>
      <c r="AA53">
        <f t="shared" ca="1" si="26"/>
        <v>111.39797340326915</v>
      </c>
      <c r="AB53">
        <f t="shared" ca="1" si="27"/>
        <v>0</v>
      </c>
      <c r="AC53">
        <f t="shared" ca="1" si="28"/>
        <v>7.4405023571148157E-2</v>
      </c>
      <c r="AD53">
        <f ca="1">SUMPRODUCT(G53:Z53,mat)</f>
        <v>5.8354991950002211E-2</v>
      </c>
      <c r="AE53">
        <f t="shared" si="19"/>
        <v>0</v>
      </c>
      <c r="AG53">
        <f t="shared" ca="1" si="29"/>
        <v>0.88851289622035945</v>
      </c>
      <c r="AH53">
        <f t="shared" ca="1" si="30"/>
        <v>-0.14775764611840714</v>
      </c>
      <c r="AI53">
        <f t="shared" si="31"/>
        <v>0</v>
      </c>
      <c r="AJ53">
        <v>0.96208168542943895</v>
      </c>
      <c r="AK53">
        <v>-0.51495362640707754</v>
      </c>
      <c r="AL53">
        <v>-0.91537231128313579</v>
      </c>
      <c r="AM53">
        <v>0.69545421865768731</v>
      </c>
      <c r="AN53">
        <v>-0.14775764611840714</v>
      </c>
      <c r="AO53">
        <v>0.10034227670985274</v>
      </c>
      <c r="AP53">
        <v>-1.2930604498251341</v>
      </c>
      <c r="AQ53">
        <v>-0.18818241187545937</v>
      </c>
      <c r="AR53">
        <v>-0.68477675085887313</v>
      </c>
      <c r="AS53">
        <v>-0.13068643056612927</v>
      </c>
      <c r="AT53">
        <v>-1.1702763913490344</v>
      </c>
    </row>
    <row r="54" spans="5:46" x14ac:dyDescent="0.55000000000000004">
      <c r="E54">
        <f t="shared" si="24"/>
        <v>0</v>
      </c>
      <c r="F54">
        <v>43</v>
      </c>
      <c r="G54" s="5">
        <f t="shared" ca="1" si="32"/>
        <v>0</v>
      </c>
      <c r="H54">
        <f t="shared" ca="1" si="34"/>
        <v>0.10688623863133832</v>
      </c>
      <c r="I54">
        <f t="shared" ca="1" si="34"/>
        <v>0</v>
      </c>
      <c r="J54">
        <f t="shared" ca="1" si="34"/>
        <v>0</v>
      </c>
      <c r="K54">
        <f t="shared" ca="1" si="34"/>
        <v>2.5775550083842271E-2</v>
      </c>
      <c r="L54">
        <f t="shared" ca="1" si="34"/>
        <v>0</v>
      </c>
      <c r="M54">
        <f t="shared" ca="1" si="34"/>
        <v>0</v>
      </c>
      <c r="N54">
        <f t="shared" ca="1" si="34"/>
        <v>3.1214685584582038E-3</v>
      </c>
      <c r="O54">
        <f t="shared" ca="1" si="34"/>
        <v>0</v>
      </c>
      <c r="P54">
        <f t="shared" ca="1" si="34"/>
        <v>0</v>
      </c>
      <c r="Q54">
        <f t="shared" ca="1" si="34"/>
        <v>4.3277071673529223E-4</v>
      </c>
      <c r="R54">
        <f t="shared" ca="1" si="34"/>
        <v>0</v>
      </c>
      <c r="S54">
        <f t="shared" ca="1" si="34"/>
        <v>0</v>
      </c>
      <c r="T54">
        <f t="shared" ca="1" si="34"/>
        <v>1.0398753657452455E-3</v>
      </c>
      <c r="U54">
        <f t="shared" ca="1" si="34"/>
        <v>0</v>
      </c>
      <c r="V54">
        <f t="shared" ca="1" si="34"/>
        <v>0</v>
      </c>
      <c r="W54">
        <f t="shared" ca="1" si="33"/>
        <v>8.3702755318591559E-5</v>
      </c>
      <c r="X54">
        <f t="shared" ca="1" si="25"/>
        <v>0</v>
      </c>
      <c r="Y54">
        <f t="shared" ca="1" si="25"/>
        <v>0</v>
      </c>
      <c r="Z54">
        <f t="shared" ca="1" si="21"/>
        <v>3.3086768216387769E-5</v>
      </c>
      <c r="AA54">
        <f t="shared" ca="1" si="26"/>
        <v>122.5370834320657</v>
      </c>
      <c r="AB54">
        <f t="shared" ca="1" si="27"/>
        <v>0</v>
      </c>
      <c r="AC54">
        <f t="shared" ca="1" si="28"/>
        <v>0.16074298980703156</v>
      </c>
      <c r="AD54">
        <f ca="1">SUMPRODUCT(G54:Z54,mat)</f>
        <v>4.5248550719807171E-2</v>
      </c>
      <c r="AE54">
        <f t="shared" si="19"/>
        <v>0</v>
      </c>
      <c r="AG54">
        <f t="shared" ca="1" si="29"/>
        <v>0</v>
      </c>
      <c r="AH54">
        <f t="shared" ca="1" si="30"/>
        <v>0.90541561803547665</v>
      </c>
      <c r="AI54">
        <f t="shared" si="31"/>
        <v>1</v>
      </c>
      <c r="AJ54">
        <v>0.27067017072113231</v>
      </c>
      <c r="AK54">
        <v>1.6753028830862604</v>
      </c>
      <c r="AL54">
        <v>-0.35724497138289735</v>
      </c>
      <c r="AM54">
        <v>0.14474153431365266</v>
      </c>
      <c r="AN54">
        <v>0.90541561803547665</v>
      </c>
      <c r="AO54">
        <v>0.4071193870913703</v>
      </c>
      <c r="AP54">
        <v>-0.65708832153177354</v>
      </c>
      <c r="AQ54">
        <v>0.42421788748470135</v>
      </c>
      <c r="AR54">
        <v>0.39609176383237354</v>
      </c>
      <c r="AS54">
        <v>-1.4186161934048869</v>
      </c>
      <c r="AT54">
        <v>-2.5754707166925073</v>
      </c>
    </row>
    <row r="55" spans="5:46" x14ac:dyDescent="0.55000000000000004">
      <c r="E55">
        <f t="shared" si="24"/>
        <v>0</v>
      </c>
      <c r="F55">
        <v>44</v>
      </c>
      <c r="G55" s="5">
        <f t="shared" ca="1" si="32"/>
        <v>0</v>
      </c>
      <c r="H55">
        <f t="shared" ca="1" si="34"/>
        <v>0</v>
      </c>
      <c r="I55">
        <f t="shared" ca="1" si="34"/>
        <v>5.262894877701129E-2</v>
      </c>
      <c r="J55">
        <f t="shared" ca="1" si="34"/>
        <v>0</v>
      </c>
      <c r="K55">
        <f t="shared" ca="1" si="34"/>
        <v>0</v>
      </c>
      <c r="L55">
        <f t="shared" ca="1" si="34"/>
        <v>1.6899459888494426E-2</v>
      </c>
      <c r="M55">
        <f t="shared" ca="1" si="34"/>
        <v>0</v>
      </c>
      <c r="N55">
        <f t="shared" ca="1" si="34"/>
        <v>0</v>
      </c>
      <c r="O55">
        <f t="shared" ca="1" si="34"/>
        <v>2.1839841477231518E-3</v>
      </c>
      <c r="P55">
        <f t="shared" ca="1" si="34"/>
        <v>0</v>
      </c>
      <c r="Q55">
        <f t="shared" ca="1" si="34"/>
        <v>0</v>
      </c>
      <c r="R55">
        <f t="shared" ca="1" si="34"/>
        <v>3.1009526400475418E-4</v>
      </c>
      <c r="S55">
        <f t="shared" ca="1" si="34"/>
        <v>0</v>
      </c>
      <c r="T55">
        <f t="shared" ca="1" si="34"/>
        <v>0</v>
      </c>
      <c r="U55">
        <f t="shared" ca="1" si="34"/>
        <v>7.5267762537605551E-4</v>
      </c>
      <c r="V55">
        <f t="shared" ca="1" si="34"/>
        <v>0</v>
      </c>
      <c r="W55">
        <f t="shared" ca="1" si="33"/>
        <v>0</v>
      </c>
      <c r="X55">
        <f t="shared" ca="1" si="25"/>
        <v>6.086162340109441E-5</v>
      </c>
      <c r="Y55">
        <f t="shared" ca="1" si="25"/>
        <v>0</v>
      </c>
      <c r="Z55">
        <f t="shared" ca="1" si="21"/>
        <v>2.4095728012185582E-5</v>
      </c>
      <c r="AA55">
        <f t="shared" ca="1" si="26"/>
        <v>128.47663261234291</v>
      </c>
      <c r="AB55">
        <f t="shared" ca="1" si="27"/>
        <v>0</v>
      </c>
      <c r="AC55">
        <f t="shared" ca="1" si="28"/>
        <v>0.2601387779229723</v>
      </c>
      <c r="AD55">
        <f ca="1">SUMPRODUCT(G55:Z55,mat)</f>
        <v>3.8809820670993991E-2</v>
      </c>
      <c r="AE55">
        <f t="shared" si="19"/>
        <v>0</v>
      </c>
      <c r="AG55">
        <f t="shared" ca="1" si="29"/>
        <v>0</v>
      </c>
      <c r="AH55">
        <f t="shared" ca="1" si="30"/>
        <v>0.80410018199472688</v>
      </c>
      <c r="AI55">
        <f t="shared" si="31"/>
        <v>2</v>
      </c>
      <c r="AJ55">
        <v>2.3036773200146854</v>
      </c>
      <c r="AK55">
        <v>2.3847678676247597</v>
      </c>
      <c r="AL55">
        <v>-1.1004726729879621</v>
      </c>
      <c r="AM55">
        <v>0.45582169150293339</v>
      </c>
      <c r="AN55">
        <v>0.80410018199472688</v>
      </c>
      <c r="AO55">
        <v>0.80918425737763755</v>
      </c>
      <c r="AP55">
        <v>0.32215211831498891</v>
      </c>
      <c r="AQ55">
        <v>-4.9794834922067821E-4</v>
      </c>
      <c r="AR55">
        <v>9.888253771350719E-2</v>
      </c>
      <c r="AS55">
        <v>9.9728367786156014E-2</v>
      </c>
      <c r="AT55">
        <v>-0.29463535611284897</v>
      </c>
    </row>
    <row r="56" spans="5:46" x14ac:dyDescent="0.55000000000000004">
      <c r="E56">
        <f t="shared" si="24"/>
        <v>0</v>
      </c>
      <c r="F56">
        <v>45</v>
      </c>
      <c r="G56" s="5">
        <f t="shared" ca="1" si="32"/>
        <v>1.1121969393213877</v>
      </c>
      <c r="H56">
        <f t="shared" ca="1" si="34"/>
        <v>0</v>
      </c>
      <c r="I56">
        <f t="shared" ca="1" si="34"/>
        <v>0</v>
      </c>
      <c r="J56">
        <f t="shared" ca="1" si="34"/>
        <v>3.0398095115223685E-2</v>
      </c>
      <c r="K56">
        <f t="shared" ca="1" si="34"/>
        <v>0</v>
      </c>
      <c r="L56">
        <f t="shared" ca="1" si="34"/>
        <v>0</v>
      </c>
      <c r="M56">
        <f t="shared" ca="1" si="34"/>
        <v>1.1418802490088524E-2</v>
      </c>
      <c r="N56">
        <f t="shared" ca="1" si="34"/>
        <v>0</v>
      </c>
      <c r="O56">
        <f t="shared" ca="1" si="34"/>
        <v>0</v>
      </c>
      <c r="P56">
        <f t="shared" ca="1" si="34"/>
        <v>1.5440651633801083E-3</v>
      </c>
      <c r="Q56">
        <f t="shared" ca="1" si="34"/>
        <v>0</v>
      </c>
      <c r="R56">
        <f t="shared" ca="1" si="34"/>
        <v>0</v>
      </c>
      <c r="S56">
        <f t="shared" ca="1" si="34"/>
        <v>2.2315595421894008E-4</v>
      </c>
      <c r="T56">
        <f t="shared" ca="1" si="34"/>
        <v>0</v>
      </c>
      <c r="U56">
        <f t="shared" ca="1" si="34"/>
        <v>0</v>
      </c>
      <c r="V56">
        <f t="shared" ca="1" si="34"/>
        <v>5.4584895637462775E-4</v>
      </c>
      <c r="W56">
        <f t="shared" ca="1" si="33"/>
        <v>0</v>
      </c>
      <c r="X56">
        <f t="shared" ca="1" si="25"/>
        <v>0</v>
      </c>
      <c r="Y56">
        <f t="shared" ca="1" si="25"/>
        <v>4.4292639687099883E-5</v>
      </c>
      <c r="Z56">
        <f t="shared" ca="1" si="21"/>
        <v>1.7547924434325794E-5</v>
      </c>
      <c r="AA56">
        <f t="shared" ca="1" si="26"/>
        <v>139.11357697535354</v>
      </c>
      <c r="AB56">
        <f t="shared" ca="1" si="27"/>
        <v>0</v>
      </c>
      <c r="AC56">
        <f t="shared" ca="1" si="28"/>
        <v>3.6281424434831892E-2</v>
      </c>
      <c r="AD56">
        <f ca="1">SUMPRODUCT(G56:Z56,mat)</f>
        <v>0.11674747948283465</v>
      </c>
      <c r="AE56">
        <f t="shared" si="19"/>
        <v>0</v>
      </c>
      <c r="AG56">
        <f t="shared" ca="1" si="29"/>
        <v>2.2087652272986027</v>
      </c>
      <c r="AH56">
        <f t="shared" ca="1" si="30"/>
        <v>0.99054204838466831</v>
      </c>
      <c r="AI56">
        <f t="shared" si="31"/>
        <v>0</v>
      </c>
      <c r="AJ56">
        <v>0.13184376257413533</v>
      </c>
      <c r="AK56">
        <v>-0.81781081462395377</v>
      </c>
      <c r="AL56">
        <v>-1.2125838111387566E-2</v>
      </c>
      <c r="AM56">
        <v>-0.27940927793679293</v>
      </c>
      <c r="AN56">
        <v>0.99054204838466831</v>
      </c>
      <c r="AO56">
        <v>-0.38362827581295278</v>
      </c>
      <c r="AP56">
        <v>1.770022208802402</v>
      </c>
      <c r="AQ56">
        <v>-1.9653089111670852</v>
      </c>
      <c r="AR56">
        <v>0.37737777347501833</v>
      </c>
      <c r="AS56">
        <v>-0.39427163756045047</v>
      </c>
      <c r="AT56">
        <v>-1.7138791008619592</v>
      </c>
    </row>
    <row r="57" spans="5:46" x14ac:dyDescent="0.55000000000000004">
      <c r="E57">
        <f t="shared" si="24"/>
        <v>0</v>
      </c>
      <c r="F57">
        <v>46</v>
      </c>
      <c r="G57" s="5">
        <f t="shared" ca="1" si="32"/>
        <v>0</v>
      </c>
      <c r="H57">
        <f t="shared" ca="1" si="34"/>
        <v>0.34540864933797033</v>
      </c>
      <c r="I57">
        <f t="shared" ca="1" si="34"/>
        <v>0</v>
      </c>
      <c r="J57">
        <f t="shared" ca="1" si="34"/>
        <v>0</v>
      </c>
      <c r="K57">
        <f t="shared" ca="1" si="34"/>
        <v>1.9017007709263383E-2</v>
      </c>
      <c r="L57">
        <f t="shared" ca="1" si="34"/>
        <v>0</v>
      </c>
      <c r="M57">
        <f t="shared" ca="1" si="34"/>
        <v>0</v>
      </c>
      <c r="N57">
        <f t="shared" ca="1" si="34"/>
        <v>7.8750198417047272E-3</v>
      </c>
      <c r="O57">
        <f t="shared" ca="1" si="34"/>
        <v>0</v>
      </c>
      <c r="P57">
        <f t="shared" ca="1" si="34"/>
        <v>0</v>
      </c>
      <c r="Q57">
        <f t="shared" ca="1" si="34"/>
        <v>1.1000560152044083E-3</v>
      </c>
      <c r="R57">
        <f t="shared" ca="1" si="34"/>
        <v>0</v>
      </c>
      <c r="S57">
        <f t="shared" ca="1" si="34"/>
        <v>0</v>
      </c>
      <c r="T57">
        <f t="shared" ca="1" si="34"/>
        <v>1.6111914113349968E-4</v>
      </c>
      <c r="U57">
        <f t="shared" ca="1" si="34"/>
        <v>0</v>
      </c>
      <c r="V57">
        <f t="shared" ca="1" si="34"/>
        <v>0</v>
      </c>
      <c r="W57">
        <f t="shared" ca="1" si="33"/>
        <v>3.9644184262220062E-4</v>
      </c>
      <c r="X57">
        <f t="shared" ca="1" si="25"/>
        <v>0</v>
      </c>
      <c r="Y57">
        <f t="shared" ca="1" si="25"/>
        <v>0</v>
      </c>
      <c r="Z57">
        <f t="shared" ca="1" si="21"/>
        <v>4.5035931084135219E-5</v>
      </c>
      <c r="AA57">
        <f t="shared" ca="1" si="26"/>
        <v>159.9329354429118</v>
      </c>
      <c r="AB57">
        <f t="shared" ca="1" si="27"/>
        <v>0</v>
      </c>
      <c r="AC57">
        <f t="shared" ca="1" si="28"/>
        <v>0.10231066077353235</v>
      </c>
      <c r="AD57">
        <f ca="1">SUMPRODUCT(G57:Z57,mat)</f>
        <v>8.8049711209359866E-2</v>
      </c>
      <c r="AE57">
        <f t="shared" si="19"/>
        <v>0</v>
      </c>
      <c r="AG57">
        <f t="shared" ca="1" si="29"/>
        <v>0</v>
      </c>
      <c r="AH57">
        <f t="shared" ca="1" si="30"/>
        <v>0.35447442314762156</v>
      </c>
      <c r="AI57">
        <f t="shared" si="31"/>
        <v>1</v>
      </c>
      <c r="AJ57">
        <v>0.62802882894175127</v>
      </c>
      <c r="AK57">
        <v>0.20198285710648634</v>
      </c>
      <c r="AL57">
        <v>0.12736904864141252</v>
      </c>
      <c r="AM57">
        <v>-2.1769938030047342</v>
      </c>
      <c r="AN57">
        <v>0.35447442314762156</v>
      </c>
      <c r="AO57">
        <v>0.79693336374475621</v>
      </c>
      <c r="AP57">
        <v>0.19496042114042211</v>
      </c>
      <c r="AQ57">
        <v>-1.2306554708629847</v>
      </c>
      <c r="AR57">
        <v>-6.3498646341031417E-2</v>
      </c>
      <c r="AS57">
        <v>2.4091059458442032</v>
      </c>
      <c r="AT57">
        <v>0.27019382287107874</v>
      </c>
    </row>
    <row r="58" spans="5:46" x14ac:dyDescent="0.55000000000000004">
      <c r="E58">
        <f t="shared" si="24"/>
        <v>0</v>
      </c>
      <c r="F58">
        <v>47</v>
      </c>
      <c r="G58" s="5">
        <f t="shared" ca="1" si="32"/>
        <v>0</v>
      </c>
      <c r="H58">
        <f t="shared" ca="1" si="34"/>
        <v>0</v>
      </c>
      <c r="I58">
        <f t="shared" ca="1" si="34"/>
        <v>0.17007328862833504</v>
      </c>
      <c r="J58">
        <f t="shared" ca="1" si="34"/>
        <v>0</v>
      </c>
      <c r="K58">
        <f t="shared" ca="1" si="34"/>
        <v>0</v>
      </c>
      <c r="L58">
        <f t="shared" ca="1" si="34"/>
        <v>1.2468294873883026E-2</v>
      </c>
      <c r="M58">
        <f t="shared" ca="1" si="34"/>
        <v>0</v>
      </c>
      <c r="N58">
        <f t="shared" ca="1" si="34"/>
        <v>0</v>
      </c>
      <c r="O58">
        <f t="shared" ca="1" si="34"/>
        <v>5.5098804217280084E-3</v>
      </c>
      <c r="P58">
        <f t="shared" ca="1" si="34"/>
        <v>0</v>
      </c>
      <c r="Q58">
        <f t="shared" ca="1" si="34"/>
        <v>0</v>
      </c>
      <c r="R58">
        <f t="shared" ca="1" si="34"/>
        <v>7.8822837882415941E-4</v>
      </c>
      <c r="S58">
        <f t="shared" ca="1" si="34"/>
        <v>0</v>
      </c>
      <c r="T58">
        <f t="shared" ca="1" si="34"/>
        <v>0</v>
      </c>
      <c r="U58">
        <f t="shared" ca="1" si="34"/>
        <v>1.1662048794095742E-4</v>
      </c>
      <c r="V58">
        <f t="shared" ca="1" si="34"/>
        <v>0</v>
      </c>
      <c r="W58">
        <f t="shared" ca="1" si="33"/>
        <v>0</v>
      </c>
      <c r="X58">
        <f t="shared" ca="1" si="25"/>
        <v>2.8825925782575908E-4</v>
      </c>
      <c r="Y58">
        <f t="shared" ca="1" si="25"/>
        <v>0</v>
      </c>
      <c r="Z58">
        <f t="shared" ca="1" si="21"/>
        <v>3.2797810263057771E-5</v>
      </c>
      <c r="AA58">
        <f t="shared" ca="1" si="26"/>
        <v>198.58689637684006</v>
      </c>
      <c r="AB58">
        <f t="shared" ca="1" si="27"/>
        <v>0</v>
      </c>
      <c r="AC58">
        <f t="shared" ca="1" si="28"/>
        <v>0.19447450587271012</v>
      </c>
      <c r="AD58">
        <f ca="1">SUMPRODUCT(G58:Z58,mat)</f>
        <v>8.2445254558788011E-2</v>
      </c>
      <c r="AE58">
        <f t="shared" si="19"/>
        <v>0</v>
      </c>
      <c r="AG58">
        <f t="shared" ca="1" si="29"/>
        <v>0</v>
      </c>
      <c r="AH58">
        <f t="shared" ca="1" si="30"/>
        <v>0.98729969977284782</v>
      </c>
      <c r="AI58">
        <f t="shared" si="31"/>
        <v>2</v>
      </c>
      <c r="AJ58">
        <v>-1.5903378880466335</v>
      </c>
      <c r="AK58">
        <v>0.64856749304453842</v>
      </c>
      <c r="AL58">
        <v>-8.5744886746397242E-2</v>
      </c>
      <c r="AM58">
        <v>-0.81855887401616201</v>
      </c>
      <c r="AN58">
        <v>0.98729969977284782</v>
      </c>
      <c r="AO58">
        <v>-1.2704504115390591</v>
      </c>
      <c r="AP58">
        <v>-0.93971948444959708</v>
      </c>
      <c r="AQ58">
        <v>1.0439293873787392</v>
      </c>
      <c r="AR58">
        <v>-0.8701317710801959</v>
      </c>
      <c r="AS58">
        <v>-0.29311649996088818</v>
      </c>
      <c r="AT58">
        <v>0.39468545764975715</v>
      </c>
    </row>
    <row r="59" spans="5:46" x14ac:dyDescent="0.55000000000000004">
      <c r="E59">
        <f t="shared" si="24"/>
        <v>0</v>
      </c>
      <c r="F59">
        <v>48</v>
      </c>
      <c r="G59" s="5">
        <f t="shared" ca="1" si="32"/>
        <v>0.65562858826816717</v>
      </c>
      <c r="H59">
        <f t="shared" ca="1" si="34"/>
        <v>0</v>
      </c>
      <c r="I59">
        <f t="shared" ca="1" si="34"/>
        <v>0</v>
      </c>
      <c r="J59">
        <f t="shared" ca="1" si="34"/>
        <v>9.8233085106599574E-2</v>
      </c>
      <c r="K59">
        <f t="shared" ca="1" si="34"/>
        <v>0</v>
      </c>
      <c r="L59">
        <f t="shared" ca="1" si="34"/>
        <v>0</v>
      </c>
      <c r="M59">
        <f t="shared" ca="1" si="34"/>
        <v>8.424706913265587E-3</v>
      </c>
      <c r="N59">
        <f t="shared" ca="1" si="34"/>
        <v>0</v>
      </c>
      <c r="O59">
        <f t="shared" ca="1" si="34"/>
        <v>0</v>
      </c>
      <c r="P59">
        <f t="shared" ca="1" si="34"/>
        <v>3.8954561197020042E-3</v>
      </c>
      <c r="Q59">
        <f t="shared" ca="1" si="34"/>
        <v>0</v>
      </c>
      <c r="R59">
        <f t="shared" ca="1" si="34"/>
        <v>0</v>
      </c>
      <c r="S59">
        <f t="shared" ca="1" si="34"/>
        <v>5.6723812465661106E-4</v>
      </c>
      <c r="T59">
        <f t="shared" ca="1" si="34"/>
        <v>0</v>
      </c>
      <c r="U59">
        <f t="shared" ca="1" si="34"/>
        <v>0</v>
      </c>
      <c r="V59">
        <f t="shared" ca="1" si="34"/>
        <v>8.4574284512133397E-5</v>
      </c>
      <c r="W59">
        <f t="shared" ca="1" si="33"/>
        <v>0</v>
      </c>
      <c r="X59">
        <f t="shared" ca="1" si="25"/>
        <v>0</v>
      </c>
      <c r="Y59">
        <f t="shared" ca="1" si="25"/>
        <v>2.0978348472902524E-4</v>
      </c>
      <c r="Z59">
        <f t="shared" ca="1" si="21"/>
        <v>2.3885291858226344E-5</v>
      </c>
      <c r="AA59">
        <f t="shared" ca="1" si="26"/>
        <v>244.14827934428095</v>
      </c>
      <c r="AB59">
        <f t="shared" ca="1" si="27"/>
        <v>0</v>
      </c>
      <c r="AC59">
        <f t="shared" ca="1" si="28"/>
        <v>8.225766263736109E-2</v>
      </c>
      <c r="AD59">
        <f ca="1">SUMPRODUCT(G59:Z59,mat)</f>
        <v>0.12383369859796489</v>
      </c>
      <c r="AE59">
        <f t="shared" si="19"/>
        <v>0</v>
      </c>
      <c r="AG59">
        <f t="shared" ca="1" si="29"/>
        <v>0.93341691976457242</v>
      </c>
      <c r="AH59">
        <f t="shared" ca="1" si="30"/>
        <v>-8.6129148257896304E-2</v>
      </c>
      <c r="AI59">
        <f t="shared" si="31"/>
        <v>0</v>
      </c>
      <c r="AJ59">
        <v>9.0199137048330158E-2</v>
      </c>
      <c r="AK59">
        <v>-0.40039822124526836</v>
      </c>
      <c r="AL59">
        <v>-0.95409177447436377</v>
      </c>
      <c r="AM59">
        <v>-0.4480273219087394</v>
      </c>
      <c r="AN59">
        <v>-8.6129148257896304E-2</v>
      </c>
      <c r="AO59">
        <v>-0.88894012151286006</v>
      </c>
      <c r="AP59">
        <v>-0.79756546256248839</v>
      </c>
      <c r="AQ59">
        <v>-0.63120069171418436</v>
      </c>
      <c r="AR59">
        <v>-1.1011729839083273</v>
      </c>
      <c r="AS59">
        <v>0.56837507145246491</v>
      </c>
      <c r="AT59">
        <v>-1.3981980373500846</v>
      </c>
    </row>
    <row r="60" spans="5:46" x14ac:dyDescent="0.55000000000000004">
      <c r="E60">
        <f t="shared" si="24"/>
        <v>0</v>
      </c>
      <c r="F60">
        <v>49</v>
      </c>
      <c r="G60" s="5">
        <f t="shared" ca="1" si="32"/>
        <v>0</v>
      </c>
      <c r="H60">
        <f t="shared" ca="1" si="34"/>
        <v>0.20361482497806851</v>
      </c>
      <c r="I60">
        <f t="shared" ca="1" si="34"/>
        <v>0</v>
      </c>
      <c r="J60">
        <f t="shared" ca="1" si="34"/>
        <v>0</v>
      </c>
      <c r="K60">
        <f t="shared" ca="1" si="34"/>
        <v>6.1454486858334961E-2</v>
      </c>
      <c r="L60">
        <f t="shared" ca="1" si="34"/>
        <v>0</v>
      </c>
      <c r="M60">
        <f t="shared" ca="1" si="34"/>
        <v>0</v>
      </c>
      <c r="N60">
        <f t="shared" ca="1" si="34"/>
        <v>5.8101306297311346E-3</v>
      </c>
      <c r="O60">
        <f t="shared" ca="1" si="34"/>
        <v>0</v>
      </c>
      <c r="P60">
        <f t="shared" ca="1" si="34"/>
        <v>0</v>
      </c>
      <c r="Q60">
        <f t="shared" ca="1" si="34"/>
        <v>2.775284384411764E-3</v>
      </c>
      <c r="R60">
        <f t="shared" ca="1" si="34"/>
        <v>0</v>
      </c>
      <c r="S60">
        <f t="shared" ca="1" si="34"/>
        <v>0</v>
      </c>
      <c r="T60">
        <f t="shared" ca="1" si="34"/>
        <v>4.095473041834406E-4</v>
      </c>
      <c r="U60">
        <f t="shared" ca="1" si="34"/>
        <v>0</v>
      </c>
      <c r="V60">
        <f t="shared" ca="1" si="34"/>
        <v>0</v>
      </c>
      <c r="W60">
        <f t="shared" ca="1" si="33"/>
        <v>6.1425023898796071E-5</v>
      </c>
      <c r="X60">
        <f t="shared" ca="1" si="33"/>
        <v>0</v>
      </c>
      <c r="Y60">
        <f t="shared" ca="1" si="33"/>
        <v>0</v>
      </c>
      <c r="Z60">
        <f t="shared" ca="1" si="21"/>
        <v>1.7017132796904124E-4</v>
      </c>
      <c r="AA60">
        <f t="shared" ca="1" si="26"/>
        <v>271.01303775381547</v>
      </c>
      <c r="AB60">
        <f t="shared" ca="1" si="27"/>
        <v>0</v>
      </c>
      <c r="AC60">
        <f t="shared" ca="1" si="28"/>
        <v>0.17221412288544208</v>
      </c>
      <c r="AD60">
        <f ca="1">SUMPRODUCT(G60:Z60,mat)</f>
        <v>9.654933861169171E-2</v>
      </c>
      <c r="AE60">
        <f t="shared" si="19"/>
        <v>0</v>
      </c>
      <c r="AG60">
        <f t="shared" ca="1" si="29"/>
        <v>0</v>
      </c>
      <c r="AH60">
        <f t="shared" ca="1" si="30"/>
        <v>-0.53576627578877378</v>
      </c>
      <c r="AI60">
        <f t="shared" si="31"/>
        <v>1</v>
      </c>
      <c r="AJ60">
        <v>-1.1625729712250177</v>
      </c>
      <c r="AK60">
        <v>-1.241496647708118</v>
      </c>
      <c r="AL60">
        <v>0.99342059911577962</v>
      </c>
      <c r="AM60">
        <v>-0.99630597105715424</v>
      </c>
      <c r="AN60">
        <v>-0.53576627578877378</v>
      </c>
      <c r="AO60">
        <v>-1.0161033969779965</v>
      </c>
      <c r="AP60">
        <v>0.26694237931224052</v>
      </c>
      <c r="AQ60">
        <v>-0.91746642283396795</v>
      </c>
      <c r="AR60">
        <v>-0.97762949735624716</v>
      </c>
      <c r="AS60">
        <v>-1.0971143638016656</v>
      </c>
      <c r="AT60">
        <v>0.82854626271000598</v>
      </c>
    </row>
    <row r="61" spans="5:46" x14ac:dyDescent="0.55000000000000004">
      <c r="E61">
        <f t="shared" si="24"/>
        <v>0</v>
      </c>
      <c r="F61">
        <v>50</v>
      </c>
      <c r="G61" s="5">
        <f t="shared" ca="1" si="32"/>
        <v>0</v>
      </c>
      <c r="H61">
        <f t="shared" ca="1" si="34"/>
        <v>0</v>
      </c>
      <c r="I61">
        <f t="shared" ca="1" si="34"/>
        <v>0.10025644396536018</v>
      </c>
      <c r="J61">
        <f t="shared" ca="1" si="34"/>
        <v>0</v>
      </c>
      <c r="K61">
        <f t="shared" ca="1" si="34"/>
        <v>0</v>
      </c>
      <c r="L61">
        <f t="shared" ca="1" si="34"/>
        <v>4.029196786304344E-2</v>
      </c>
      <c r="M61">
        <f t="shared" ca="1" si="34"/>
        <v>0</v>
      </c>
      <c r="N61">
        <f t="shared" ca="1" si="34"/>
        <v>0</v>
      </c>
      <c r="O61">
        <f t="shared" ca="1" si="34"/>
        <v>4.065148488249121E-3</v>
      </c>
      <c r="P61">
        <f t="shared" ca="1" si="34"/>
        <v>0</v>
      </c>
      <c r="Q61">
        <f t="shared" ca="1" si="34"/>
        <v>0</v>
      </c>
      <c r="R61">
        <f t="shared" ca="1" si="34"/>
        <v>1.9885877454107696E-3</v>
      </c>
      <c r="S61">
        <f t="shared" ca="1" si="34"/>
        <v>0</v>
      </c>
      <c r="T61">
        <f t="shared" ca="1" si="34"/>
        <v>0</v>
      </c>
      <c r="U61">
        <f t="shared" ca="1" si="34"/>
        <v>2.9643657552272059E-4</v>
      </c>
      <c r="V61">
        <f t="shared" ca="1" si="34"/>
        <v>0</v>
      </c>
      <c r="W61">
        <f t="shared" ca="1" si="34"/>
        <v>0</v>
      </c>
      <c r="X61">
        <f t="shared" ref="X61:Y76" ca="1" si="35">W60*W$10*(1-W$2*$E60)</f>
        <v>4.4663125576959275E-5</v>
      </c>
      <c r="Y61">
        <f t="shared" ca="1" si="35"/>
        <v>0</v>
      </c>
      <c r="Z61">
        <f t="shared" ca="1" si="21"/>
        <v>1.2392875627494895E-4</v>
      </c>
      <c r="AA61">
        <f t="shared" ca="1" si="26"/>
        <v>280.63309516335175</v>
      </c>
      <c r="AB61">
        <f t="shared" ca="1" si="27"/>
        <v>0</v>
      </c>
      <c r="AC61">
        <f t="shared" ca="1" si="28"/>
        <v>0.27284979619059713</v>
      </c>
      <c r="AD61">
        <f ca="1">SUMPRODUCT(G61:Z61,mat)</f>
        <v>8.1588188828056088E-2</v>
      </c>
      <c r="AE61">
        <f t="shared" si="19"/>
        <v>0</v>
      </c>
      <c r="AG61">
        <f t="shared" ca="1" si="29"/>
        <v>0</v>
      </c>
      <c r="AH61">
        <f t="shared" ca="1" si="30"/>
        <v>-0.93107018983573653</v>
      </c>
      <c r="AI61">
        <f t="shared" si="31"/>
        <v>2</v>
      </c>
      <c r="AJ61">
        <v>0.57630359151517041</v>
      </c>
      <c r="AK61">
        <v>5.4915290093049407E-2</v>
      </c>
      <c r="AL61">
        <v>-0.19394747141632251</v>
      </c>
      <c r="AM61">
        <v>-0.25064650799322408</v>
      </c>
      <c r="AN61">
        <v>-0.93107018983573653</v>
      </c>
      <c r="AO61">
        <v>1.8098762666340917</v>
      </c>
      <c r="AP61">
        <v>-1.7711226973915473</v>
      </c>
      <c r="AQ61">
        <v>0.39923747863213066</v>
      </c>
      <c r="AR61">
        <v>-0.46824879973428324</v>
      </c>
      <c r="AS61">
        <v>-0.84286511992104352</v>
      </c>
      <c r="AT61">
        <v>-0.91479023467400111</v>
      </c>
    </row>
    <row r="62" spans="5:46" x14ac:dyDescent="0.55000000000000004">
      <c r="E62">
        <f t="shared" si="24"/>
        <v>0</v>
      </c>
      <c r="F62">
        <v>51</v>
      </c>
      <c r="G62" s="5">
        <f t="shared" ca="1" si="32"/>
        <v>2.6365190621973777</v>
      </c>
      <c r="H62">
        <f t="shared" ref="H62:W77" ca="1" si="36">G61*G$10*(1-G$2*$E61)</f>
        <v>0</v>
      </c>
      <c r="I62">
        <f t="shared" ca="1" si="36"/>
        <v>0</v>
      </c>
      <c r="J62">
        <f t="shared" ca="1" si="36"/>
        <v>5.7907387291465884E-2</v>
      </c>
      <c r="K62">
        <f t="shared" ca="1" si="36"/>
        <v>0</v>
      </c>
      <c r="L62">
        <f t="shared" ca="1" si="36"/>
        <v>0</v>
      </c>
      <c r="M62">
        <f t="shared" ca="1" si="36"/>
        <v>2.7224895115040053E-2</v>
      </c>
      <c r="N62">
        <f t="shared" ca="1" si="36"/>
        <v>0</v>
      </c>
      <c r="O62">
        <f t="shared" ca="1" si="36"/>
        <v>0</v>
      </c>
      <c r="P62">
        <f t="shared" ca="1" si="36"/>
        <v>2.8740383354964039E-3</v>
      </c>
      <c r="Q62">
        <f t="shared" ca="1" si="36"/>
        <v>0</v>
      </c>
      <c r="R62">
        <f t="shared" ca="1" si="36"/>
        <v>0</v>
      </c>
      <c r="S62">
        <f t="shared" ca="1" si="36"/>
        <v>1.4310608622143531E-3</v>
      </c>
      <c r="T62">
        <f t="shared" ca="1" si="36"/>
        <v>0</v>
      </c>
      <c r="U62">
        <f t="shared" ca="1" si="36"/>
        <v>0</v>
      </c>
      <c r="V62">
        <f t="shared" ca="1" si="36"/>
        <v>2.1497861757150237E-4</v>
      </c>
      <c r="W62">
        <f t="shared" ca="1" si="36"/>
        <v>0</v>
      </c>
      <c r="X62">
        <f t="shared" ca="1" si="35"/>
        <v>0</v>
      </c>
      <c r="Y62">
        <f t="shared" ca="1" si="35"/>
        <v>3.2504024998524436E-5</v>
      </c>
      <c r="Z62">
        <f t="shared" ca="1" si="21"/>
        <v>9.025219944601827E-5</v>
      </c>
      <c r="AA62">
        <f t="shared" ca="1" si="26"/>
        <v>299.88073158290501</v>
      </c>
      <c r="AB62">
        <f t="shared" ca="1" si="27"/>
        <v>0</v>
      </c>
      <c r="AC62">
        <f t="shared" ca="1" si="28"/>
        <v>3.3684887958208218E-2</v>
      </c>
      <c r="AD62">
        <f ca="1">SUMPRODUCT(G62:Z62,mat)</f>
        <v>0.2671118155834748</v>
      </c>
      <c r="AE62">
        <f t="shared" si="19"/>
        <v>0</v>
      </c>
      <c r="AG62">
        <f t="shared" ca="1" si="29"/>
        <v>2.9951990238780404</v>
      </c>
      <c r="AH62">
        <f t="shared" ca="1" si="30"/>
        <v>1.3712633517570794</v>
      </c>
      <c r="AI62">
        <f t="shared" si="31"/>
        <v>0</v>
      </c>
      <c r="AJ62">
        <v>-1.5403384168166667</v>
      </c>
      <c r="AK62">
        <v>-1.0224061952612828</v>
      </c>
      <c r="AL62">
        <v>0.42689748624979984</v>
      </c>
      <c r="AM62">
        <v>0.87550688476767391</v>
      </c>
      <c r="AN62">
        <v>1.3712633517570794</v>
      </c>
      <c r="AO62">
        <v>0.68197550717741251</v>
      </c>
      <c r="AP62">
        <v>1.9835715647786856</v>
      </c>
      <c r="AQ62">
        <v>2.9563670977950096</v>
      </c>
      <c r="AR62">
        <v>0.35520770325092599</v>
      </c>
      <c r="AS62">
        <v>0.61947957874508575</v>
      </c>
      <c r="AT62">
        <v>1.472699295845814E-2</v>
      </c>
    </row>
    <row r="63" spans="5:46" x14ac:dyDescent="0.55000000000000004">
      <c r="E63">
        <f t="shared" si="24"/>
        <v>0</v>
      </c>
      <c r="F63">
        <v>52</v>
      </c>
      <c r="G63" s="5">
        <f t="shared" ca="1" si="32"/>
        <v>0</v>
      </c>
      <c r="H63">
        <f t="shared" ca="1" si="36"/>
        <v>0.81880866241464567</v>
      </c>
      <c r="I63">
        <f t="shared" ca="1" si="36"/>
        <v>0</v>
      </c>
      <c r="J63">
        <f t="shared" ca="1" si="36"/>
        <v>0</v>
      </c>
      <c r="K63">
        <f t="shared" ca="1" si="36"/>
        <v>3.6226784157721847E-2</v>
      </c>
      <c r="L63">
        <f t="shared" ca="1" si="36"/>
        <v>0</v>
      </c>
      <c r="M63">
        <f t="shared" ca="1" si="36"/>
        <v>0</v>
      </c>
      <c r="N63">
        <f t="shared" ca="1" si="36"/>
        <v>1.8775750732650462E-2</v>
      </c>
      <c r="O63">
        <f t="shared" ca="1" si="36"/>
        <v>0</v>
      </c>
      <c r="P63">
        <f t="shared" ca="1" si="36"/>
        <v>0</v>
      </c>
      <c r="Q63">
        <f t="shared" ca="1" si="36"/>
        <v>2.0475840229241551E-3</v>
      </c>
      <c r="R63">
        <f t="shared" ca="1" si="36"/>
        <v>0</v>
      </c>
      <c r="S63">
        <f t="shared" ca="1" si="36"/>
        <v>0</v>
      </c>
      <c r="T63">
        <f t="shared" ca="1" si="36"/>
        <v>1.0332294194737317E-3</v>
      </c>
      <c r="U63">
        <f t="shared" ca="1" si="36"/>
        <v>0</v>
      </c>
      <c r="V63">
        <f t="shared" ca="1" si="36"/>
        <v>0</v>
      </c>
      <c r="W63">
        <f t="shared" ca="1" si="36"/>
        <v>1.5613571901001679E-4</v>
      </c>
      <c r="X63">
        <f t="shared" ca="1" si="35"/>
        <v>0</v>
      </c>
      <c r="Y63">
        <f t="shared" ca="1" si="35"/>
        <v>0</v>
      </c>
      <c r="Z63">
        <f t="shared" ca="1" si="21"/>
        <v>8.9398292896840557E-5</v>
      </c>
      <c r="AA63">
        <f t="shared" ca="1" si="26"/>
        <v>347.1965754464938</v>
      </c>
      <c r="AB63">
        <f t="shared" ca="1" si="27"/>
        <v>0</v>
      </c>
      <c r="AC63">
        <f t="shared" ca="1" si="28"/>
        <v>9.8089124546140785E-2</v>
      </c>
      <c r="AD63">
        <f ca="1">SUMPRODUCT(G63:Z63,mat)</f>
        <v>0.20088434277936396</v>
      </c>
      <c r="AE63">
        <f t="shared" si="19"/>
        <v>0</v>
      </c>
      <c r="AG63">
        <f t="shared" ca="1" si="29"/>
        <v>0</v>
      </c>
      <c r="AH63">
        <f t="shared" ca="1" si="30"/>
        <v>0.34877757570939139</v>
      </c>
      <c r="AI63">
        <f t="shared" si="31"/>
        <v>1</v>
      </c>
      <c r="AJ63">
        <v>0.14118654689809773</v>
      </c>
      <c r="AK63">
        <v>-0.7338712748605758</v>
      </c>
      <c r="AL63">
        <v>0.80262225310434587</v>
      </c>
      <c r="AM63">
        <v>0.80727659224066883</v>
      </c>
      <c r="AN63">
        <v>0.34877757570939139</v>
      </c>
      <c r="AO63">
        <v>-0.16153762771864422</v>
      </c>
      <c r="AP63">
        <v>1.0773601388791576</v>
      </c>
      <c r="AQ63">
        <v>-1.19194282888202</v>
      </c>
      <c r="AR63">
        <v>-0.58173213801637758</v>
      </c>
      <c r="AS63">
        <v>1.4385659596882761</v>
      </c>
      <c r="AT63">
        <v>-0.65604353949311189</v>
      </c>
    </row>
    <row r="64" spans="5:46" x14ac:dyDescent="0.55000000000000004">
      <c r="E64">
        <f t="shared" si="24"/>
        <v>0</v>
      </c>
      <c r="F64">
        <v>53</v>
      </c>
      <c r="G64" s="5">
        <f t="shared" ca="1" si="32"/>
        <v>0</v>
      </c>
      <c r="H64">
        <f t="shared" ca="1" si="36"/>
        <v>0</v>
      </c>
      <c r="I64">
        <f t="shared" ca="1" si="36"/>
        <v>0.40316732728359789</v>
      </c>
      <c r="J64">
        <f t="shared" ca="1" si="36"/>
        <v>0</v>
      </c>
      <c r="K64">
        <f t="shared" ca="1" si="36"/>
        <v>0</v>
      </c>
      <c r="L64">
        <f t="shared" ca="1" si="36"/>
        <v>2.3751698170210504E-2</v>
      </c>
      <c r="M64">
        <f t="shared" ca="1" si="36"/>
        <v>0</v>
      </c>
      <c r="N64">
        <f t="shared" ca="1" si="36"/>
        <v>0</v>
      </c>
      <c r="O64">
        <f t="shared" ca="1" si="36"/>
        <v>1.3136746756777888E-2</v>
      </c>
      <c r="P64">
        <f t="shared" ca="1" si="36"/>
        <v>0</v>
      </c>
      <c r="Q64">
        <f t="shared" ca="1" si="36"/>
        <v>0</v>
      </c>
      <c r="R64">
        <f t="shared" ca="1" si="36"/>
        <v>1.4671651375824314E-3</v>
      </c>
      <c r="S64">
        <f t="shared" ca="1" si="36"/>
        <v>0</v>
      </c>
      <c r="T64">
        <f t="shared" ca="1" si="36"/>
        <v>0</v>
      </c>
      <c r="U64">
        <f t="shared" ca="1" si="36"/>
        <v>7.4786718825753135E-4</v>
      </c>
      <c r="V64">
        <f t="shared" ca="1" si="36"/>
        <v>0</v>
      </c>
      <c r="W64">
        <f t="shared" ca="1" si="36"/>
        <v>0</v>
      </c>
      <c r="X64">
        <f t="shared" ca="1" si="35"/>
        <v>1.1352879954402244E-4</v>
      </c>
      <c r="Y64">
        <f t="shared" ca="1" si="35"/>
        <v>0</v>
      </c>
      <c r="Z64">
        <f t="shared" ca="1" si="21"/>
        <v>6.5105087819639182E-5</v>
      </c>
      <c r="AA64">
        <f t="shared" ca="1" si="26"/>
        <v>441.45654709797958</v>
      </c>
      <c r="AB64">
        <f t="shared" ca="1" si="27"/>
        <v>0</v>
      </c>
      <c r="AC64">
        <f t="shared" ca="1" si="28"/>
        <v>0.18962426070624416</v>
      </c>
      <c r="AD64">
        <f ca="1">SUMPRODUCT(G64:Z64,mat)</f>
        <v>0.18963863845779744</v>
      </c>
      <c r="AE64">
        <f t="shared" si="19"/>
        <v>0</v>
      </c>
      <c r="AG64">
        <f t="shared" ca="1" si="29"/>
        <v>0</v>
      </c>
      <c r="AH64">
        <f t="shared" ca="1" si="30"/>
        <v>-2.0533298084046692</v>
      </c>
      <c r="AI64">
        <f t="shared" si="31"/>
        <v>2</v>
      </c>
      <c r="AJ64">
        <v>-0.68226427174522541</v>
      </c>
      <c r="AK64">
        <v>1.6984677131404169</v>
      </c>
      <c r="AL64">
        <v>0.9240125109499786</v>
      </c>
      <c r="AM64">
        <v>0.52037648856639862</v>
      </c>
      <c r="AN64">
        <v>-2.0533298084046692</v>
      </c>
      <c r="AO64">
        <v>0.14420038496609777</v>
      </c>
      <c r="AP64">
        <v>1.1832707969006151</v>
      </c>
      <c r="AQ64">
        <v>-0.59090780268888921</v>
      </c>
      <c r="AR64">
        <v>1.6725061868783087</v>
      </c>
      <c r="AS64">
        <v>1.5073601389303803</v>
      </c>
      <c r="AT64">
        <v>0.47064077079994604</v>
      </c>
    </row>
    <row r="65" spans="5:46" x14ac:dyDescent="0.55000000000000004">
      <c r="E65">
        <f t="shared" si="24"/>
        <v>0</v>
      </c>
      <c r="F65">
        <v>54</v>
      </c>
      <c r="G65" s="5">
        <f t="shared" ca="1" si="32"/>
        <v>0.71560556970958022</v>
      </c>
      <c r="H65">
        <f t="shared" ca="1" si="36"/>
        <v>0</v>
      </c>
      <c r="I65">
        <f t="shared" ca="1" si="36"/>
        <v>0</v>
      </c>
      <c r="J65">
        <f t="shared" ca="1" si="36"/>
        <v>0.23286649357265191</v>
      </c>
      <c r="K65">
        <f t="shared" ca="1" si="36"/>
        <v>0</v>
      </c>
      <c r="L65">
        <f t="shared" ca="1" si="36"/>
        <v>0</v>
      </c>
      <c r="M65">
        <f t="shared" ca="1" si="36"/>
        <v>1.6048793985095424E-2</v>
      </c>
      <c r="N65">
        <f t="shared" ca="1" si="36"/>
        <v>0</v>
      </c>
      <c r="O65">
        <f t="shared" ca="1" si="36"/>
        <v>0</v>
      </c>
      <c r="P65">
        <f t="shared" ca="1" si="36"/>
        <v>9.2876100078079036E-3</v>
      </c>
      <c r="Q65">
        <f t="shared" ca="1" si="36"/>
        <v>0</v>
      </c>
      <c r="R65">
        <f t="shared" ca="1" si="36"/>
        <v>0</v>
      </c>
      <c r="S65">
        <f t="shared" ca="1" si="36"/>
        <v>1.0558259808474547E-3</v>
      </c>
      <c r="T65">
        <f t="shared" ca="1" si="36"/>
        <v>0</v>
      </c>
      <c r="U65">
        <f t="shared" ca="1" si="36"/>
        <v>0</v>
      </c>
      <c r="V65">
        <f t="shared" ca="1" si="36"/>
        <v>5.4236038172815774E-4</v>
      </c>
      <c r="W65">
        <f t="shared" ca="1" si="36"/>
        <v>0</v>
      </c>
      <c r="X65">
        <f t="shared" ca="1" si="35"/>
        <v>0</v>
      </c>
      <c r="Y65">
        <f t="shared" ca="1" si="35"/>
        <v>8.2621690505579805E-5</v>
      </c>
      <c r="Z65">
        <f t="shared" ca="1" si="21"/>
        <v>4.7413348987480836E-5</v>
      </c>
      <c r="AA65">
        <f t="shared" ca="1" si="26"/>
        <v>547.35603029421247</v>
      </c>
      <c r="AB65">
        <f t="shared" ca="1" si="27"/>
        <v>0</v>
      </c>
      <c r="AC65">
        <f t="shared" ca="1" si="28"/>
        <v>0.12806421823845746</v>
      </c>
      <c r="AD65">
        <f ca="1">SUMPRODUCT(G65:Z65,mat)</f>
        <v>0.22581463396249754</v>
      </c>
      <c r="AE65">
        <f t="shared" si="19"/>
        <v>0</v>
      </c>
      <c r="AG65">
        <f t="shared" ca="1" si="29"/>
        <v>0.65399068179487085</v>
      </c>
      <c r="AH65">
        <f t="shared" ca="1" si="30"/>
        <v>-0.53082771955814678</v>
      </c>
      <c r="AI65">
        <f t="shared" si="31"/>
        <v>0</v>
      </c>
      <c r="AJ65">
        <v>1.2233476809342392</v>
      </c>
      <c r="AK65">
        <v>0.59619878811645322</v>
      </c>
      <c r="AL65">
        <v>-0.95120185505948029</v>
      </c>
      <c r="AM65">
        <v>-0.48289621190633625</v>
      </c>
      <c r="AN65">
        <v>-0.53082771955814678</v>
      </c>
      <c r="AO65">
        <v>-2.15153704630211</v>
      </c>
      <c r="AP65">
        <v>0.31764329833094962</v>
      </c>
      <c r="AQ65">
        <v>0.56612861953908578</v>
      </c>
      <c r="AR65">
        <v>0.20721699911518954</v>
      </c>
      <c r="AS65">
        <v>-0.22907443053554744</v>
      </c>
      <c r="AT65">
        <v>0.28466274670790881</v>
      </c>
    </row>
    <row r="66" spans="5:46" x14ac:dyDescent="0.55000000000000004">
      <c r="E66">
        <f t="shared" si="24"/>
        <v>0</v>
      </c>
      <c r="F66">
        <v>55</v>
      </c>
      <c r="G66" s="5">
        <f t="shared" ca="1" si="32"/>
        <v>0</v>
      </c>
      <c r="H66">
        <f t="shared" ca="1" si="36"/>
        <v>0.22224153344904068</v>
      </c>
      <c r="I66">
        <f t="shared" ca="1" si="36"/>
        <v>0</v>
      </c>
      <c r="J66">
        <f t="shared" ca="1" si="36"/>
        <v>0</v>
      </c>
      <c r="K66">
        <f t="shared" ca="1" si="36"/>
        <v>0.14568096739990963</v>
      </c>
      <c r="L66">
        <f t="shared" ca="1" si="36"/>
        <v>0</v>
      </c>
      <c r="M66">
        <f t="shared" ca="1" si="36"/>
        <v>0</v>
      </c>
      <c r="N66">
        <f t="shared" ca="1" si="36"/>
        <v>1.1068110791631546E-2</v>
      </c>
      <c r="O66">
        <f t="shared" ca="1" si="36"/>
        <v>0</v>
      </c>
      <c r="P66">
        <f t="shared" ca="1" si="36"/>
        <v>0</v>
      </c>
      <c r="Q66">
        <f t="shared" ca="1" si="36"/>
        <v>6.6168782887349011E-3</v>
      </c>
      <c r="R66">
        <f t="shared" ca="1" si="36"/>
        <v>0</v>
      </c>
      <c r="S66">
        <f t="shared" ca="1" si="36"/>
        <v>0</v>
      </c>
      <c r="T66">
        <f t="shared" ca="1" si="36"/>
        <v>7.623089234431845E-4</v>
      </c>
      <c r="U66">
        <f t="shared" ca="1" si="36"/>
        <v>0</v>
      </c>
      <c r="V66">
        <f t="shared" ca="1" si="36"/>
        <v>0</v>
      </c>
      <c r="W66">
        <f t="shared" ca="1" si="36"/>
        <v>3.9390814361110922E-4</v>
      </c>
      <c r="X66">
        <f t="shared" ca="1" si="35"/>
        <v>0</v>
      </c>
      <c r="Y66">
        <f t="shared" ca="1" si="35"/>
        <v>0</v>
      </c>
      <c r="Z66">
        <f t="shared" ca="1" si="21"/>
        <v>9.4699153546422588E-5</v>
      </c>
      <c r="AA66">
        <f t="shared" ca="1" si="26"/>
        <v>593.97522384000467</v>
      </c>
      <c r="AB66">
        <f t="shared" ca="1" si="27"/>
        <v>0</v>
      </c>
      <c r="AC66">
        <f t="shared" ca="1" si="28"/>
        <v>0.23300745627388605</v>
      </c>
      <c r="AD66">
        <f ca="1">SUMPRODUCT(G66:Z66,mat)</f>
        <v>0.17845819016084477</v>
      </c>
      <c r="AE66">
        <f t="shared" si="19"/>
        <v>0</v>
      </c>
      <c r="AG66">
        <f t="shared" ca="1" si="29"/>
        <v>0</v>
      </c>
      <c r="AH66">
        <f t="shared" ca="1" si="30"/>
        <v>0.89966761152027175</v>
      </c>
      <c r="AI66">
        <f t="shared" si="31"/>
        <v>1</v>
      </c>
      <c r="AJ66">
        <v>0.24394239517278038</v>
      </c>
      <c r="AK66">
        <v>5.5528062148368917E-2</v>
      </c>
      <c r="AL66">
        <v>-2.0053721527801827</v>
      </c>
      <c r="AM66">
        <v>1.9700746634043753</v>
      </c>
      <c r="AN66">
        <v>0.89966761152027175</v>
      </c>
      <c r="AO66">
        <v>2.5668214220786467E-2</v>
      </c>
      <c r="AP66">
        <v>-0.4135279141337378</v>
      </c>
      <c r="AQ66">
        <v>1.5501836969633587</v>
      </c>
      <c r="AR66">
        <v>1.2752661859849468</v>
      </c>
      <c r="AS66">
        <v>-0.934733179747127</v>
      </c>
      <c r="AT66">
        <v>-1.3407611731963698</v>
      </c>
    </row>
    <row r="67" spans="5:46" x14ac:dyDescent="0.55000000000000004">
      <c r="E67">
        <f t="shared" si="24"/>
        <v>0</v>
      </c>
      <c r="F67">
        <v>56</v>
      </c>
      <c r="G67" s="5">
        <f t="shared" ca="1" si="32"/>
        <v>0</v>
      </c>
      <c r="H67">
        <f t="shared" ca="1" si="36"/>
        <v>0</v>
      </c>
      <c r="I67">
        <f t="shared" ca="1" si="36"/>
        <v>0.10942791541534062</v>
      </c>
      <c r="J67">
        <f t="shared" ca="1" si="36"/>
        <v>0</v>
      </c>
      <c r="K67">
        <f t="shared" ca="1" si="36"/>
        <v>0</v>
      </c>
      <c r="L67">
        <f t="shared" ca="1" si="36"/>
        <v>9.5514146432712943E-2</v>
      </c>
      <c r="M67">
        <f t="shared" ca="1" si="36"/>
        <v>0</v>
      </c>
      <c r="N67">
        <f t="shared" ca="1" si="36"/>
        <v>0</v>
      </c>
      <c r="O67">
        <f t="shared" ca="1" si="36"/>
        <v>7.7439762923982398E-3</v>
      </c>
      <c r="P67">
        <f t="shared" ca="1" si="36"/>
        <v>0</v>
      </c>
      <c r="Q67">
        <f t="shared" ca="1" si="36"/>
        <v>0</v>
      </c>
      <c r="R67">
        <f t="shared" ca="1" si="36"/>
        <v>4.7412233325565181E-3</v>
      </c>
      <c r="S67">
        <f t="shared" ca="1" si="36"/>
        <v>0</v>
      </c>
      <c r="T67">
        <f t="shared" ca="1" si="36"/>
        <v>0</v>
      </c>
      <c r="U67">
        <f t="shared" ca="1" si="36"/>
        <v>5.5177080754191033E-4</v>
      </c>
      <c r="V67">
        <f t="shared" ca="1" si="36"/>
        <v>0</v>
      </c>
      <c r="W67">
        <f t="shared" ca="1" si="36"/>
        <v>0</v>
      </c>
      <c r="X67">
        <f t="shared" ca="1" si="35"/>
        <v>2.8641696440975589E-4</v>
      </c>
      <c r="Y67">
        <f t="shared" ca="1" si="35"/>
        <v>0</v>
      </c>
      <c r="Z67">
        <f t="shared" ca="1" si="21"/>
        <v>6.8965485898033643E-5</v>
      </c>
      <c r="AA67">
        <f t="shared" ca="1" si="26"/>
        <v>579.01394942723073</v>
      </c>
      <c r="AB67">
        <f t="shared" ca="1" si="27"/>
        <v>0</v>
      </c>
      <c r="AC67">
        <f t="shared" ca="1" si="28"/>
        <v>0.33769955657233575</v>
      </c>
      <c r="AD67">
        <f ca="1">SUMPRODUCT(G67:Z67,mat)</f>
        <v>0.14294196909063606</v>
      </c>
      <c r="AE67">
        <f t="shared" si="19"/>
        <v>0</v>
      </c>
      <c r="AG67">
        <f t="shared" ca="1" si="29"/>
        <v>0</v>
      </c>
      <c r="AH67">
        <f t="shared" ca="1" si="30"/>
        <v>-1.5501836969633587</v>
      </c>
      <c r="AI67">
        <f t="shared" si="31"/>
        <v>2</v>
      </c>
      <c r="AJ67">
        <v>0.6296136234595906</v>
      </c>
      <c r="AK67">
        <v>2.6039197109639645</v>
      </c>
      <c r="AL67">
        <v>-0.88984961621463299</v>
      </c>
      <c r="AM67">
        <v>0.89075911091640592</v>
      </c>
      <c r="AN67">
        <v>-1.5501836969633587</v>
      </c>
      <c r="AO67">
        <v>-0.68110693973721936</v>
      </c>
      <c r="AP67">
        <v>-7.5845036917598918E-2</v>
      </c>
      <c r="AQ67">
        <v>-0.6968184607103467</v>
      </c>
      <c r="AR67">
        <v>0.62970684666652232</v>
      </c>
      <c r="AS67">
        <v>1.5235218597808853</v>
      </c>
      <c r="AT67">
        <v>-0.11303654900984839</v>
      </c>
    </row>
    <row r="68" spans="5:46" x14ac:dyDescent="0.55000000000000004">
      <c r="E68">
        <f t="shared" si="24"/>
        <v>0</v>
      </c>
      <c r="F68">
        <v>57</v>
      </c>
      <c r="G68" s="5">
        <f t="shared" ca="1" si="32"/>
        <v>3.2783188183181542</v>
      </c>
      <c r="H68">
        <f t="shared" ca="1" si="36"/>
        <v>0</v>
      </c>
      <c r="I68">
        <f t="shared" ca="1" si="36"/>
        <v>0</v>
      </c>
      <c r="J68">
        <f t="shared" ca="1" si="36"/>
        <v>6.3204761986604074E-2</v>
      </c>
      <c r="K68">
        <f t="shared" ca="1" si="36"/>
        <v>0</v>
      </c>
      <c r="L68">
        <f t="shared" ca="1" si="36"/>
        <v>0</v>
      </c>
      <c r="M68">
        <f t="shared" ca="1" si="36"/>
        <v>6.4537989990265263E-2</v>
      </c>
      <c r="N68">
        <f t="shared" ca="1" si="36"/>
        <v>0</v>
      </c>
      <c r="O68">
        <f t="shared" ca="1" si="36"/>
        <v>0</v>
      </c>
      <c r="P68">
        <f t="shared" ca="1" si="36"/>
        <v>5.4749500043758123E-3</v>
      </c>
      <c r="Q68">
        <f t="shared" ca="1" si="36"/>
        <v>0</v>
      </c>
      <c r="R68">
        <f t="shared" ca="1" si="36"/>
        <v>0</v>
      </c>
      <c r="S68">
        <f t="shared" ca="1" si="36"/>
        <v>3.4119586454746105E-3</v>
      </c>
      <c r="T68">
        <f t="shared" ca="1" si="36"/>
        <v>0</v>
      </c>
      <c r="U68">
        <f t="shared" ca="1" si="36"/>
        <v>0</v>
      </c>
      <c r="V68">
        <f t="shared" ca="1" si="36"/>
        <v>4.0014942559805596E-4</v>
      </c>
      <c r="W68">
        <f t="shared" ca="1" si="36"/>
        <v>0</v>
      </c>
      <c r="X68">
        <f t="shared" ca="1" si="35"/>
        <v>0</v>
      </c>
      <c r="Y68">
        <f t="shared" ca="1" si="35"/>
        <v>2.0844273773752323E-4</v>
      </c>
      <c r="Z68">
        <f t="shared" ca="1" si="21"/>
        <v>5.0224717613978629E-5</v>
      </c>
      <c r="AA68">
        <f t="shared" ca="1" si="26"/>
        <v>558.51480210512614</v>
      </c>
      <c r="AB68">
        <f t="shared" ca="1" si="27"/>
        <v>0</v>
      </c>
      <c r="AC68">
        <f t="shared" ca="1" si="28"/>
        <v>4.3508811899754515E-2</v>
      </c>
      <c r="AD68">
        <f ca="1">SUMPRODUCT(G68:Z68,mat)</f>
        <v>0.3602131802248536</v>
      </c>
      <c r="AE68">
        <f t="shared" si="19"/>
        <v>0</v>
      </c>
      <c r="AG68">
        <f t="shared" ca="1" si="29"/>
        <v>2.7938782901616288</v>
      </c>
      <c r="AH68">
        <f t="shared" ca="1" si="30"/>
        <v>1.2842883734265342</v>
      </c>
      <c r="AI68">
        <f t="shared" si="31"/>
        <v>0</v>
      </c>
      <c r="AJ68">
        <v>0.16293370208586566</v>
      </c>
      <c r="AK68">
        <v>0.17395109352946747</v>
      </c>
      <c r="AL68">
        <v>0.29767193154839333</v>
      </c>
      <c r="AM68">
        <v>0.24638666218379512</v>
      </c>
      <c r="AN68">
        <v>1.2842883734265342</v>
      </c>
      <c r="AO68">
        <v>1.3340240911929868</v>
      </c>
      <c r="AP68">
        <v>0.46799186748103239</v>
      </c>
      <c r="AQ68">
        <v>0.93900553110870533</v>
      </c>
      <c r="AR68">
        <v>1.7714864952722564</v>
      </c>
      <c r="AS68">
        <v>-6.0355205278028734E-2</v>
      </c>
      <c r="AT68">
        <v>0.65595031628618017</v>
      </c>
    </row>
    <row r="69" spans="5:46" x14ac:dyDescent="0.55000000000000004">
      <c r="E69">
        <f t="shared" si="24"/>
        <v>0</v>
      </c>
      <c r="F69">
        <v>58</v>
      </c>
      <c r="G69" s="5">
        <f t="shared" ca="1" si="32"/>
        <v>0</v>
      </c>
      <c r="H69">
        <f t="shared" ca="1" si="36"/>
        <v>1.0181287459983832</v>
      </c>
      <c r="I69">
        <f t="shared" ca="1" si="36"/>
        <v>0</v>
      </c>
      <c r="J69">
        <f t="shared" ca="1" si="36"/>
        <v>0</v>
      </c>
      <c r="K69">
        <f t="shared" ca="1" si="36"/>
        <v>3.954081469267625E-2</v>
      </c>
      <c r="L69">
        <f t="shared" ca="1" si="36"/>
        <v>0</v>
      </c>
      <c r="M69">
        <f t="shared" ca="1" si="36"/>
        <v>0</v>
      </c>
      <c r="N69">
        <f t="shared" ca="1" si="36"/>
        <v>4.4508866158095704E-2</v>
      </c>
      <c r="O69">
        <f t="shared" ca="1" si="36"/>
        <v>0</v>
      </c>
      <c r="P69">
        <f t="shared" ca="1" si="36"/>
        <v>0</v>
      </c>
      <c r="Q69">
        <f t="shared" ca="1" si="36"/>
        <v>3.9005812889869409E-3</v>
      </c>
      <c r="R69">
        <f t="shared" ca="1" si="36"/>
        <v>0</v>
      </c>
      <c r="S69">
        <f t="shared" ca="1" si="36"/>
        <v>0</v>
      </c>
      <c r="T69">
        <f t="shared" ca="1" si="36"/>
        <v>2.4634424318454072E-3</v>
      </c>
      <c r="U69">
        <f t="shared" ca="1" si="36"/>
        <v>0</v>
      </c>
      <c r="V69">
        <f t="shared" ca="1" si="36"/>
        <v>0</v>
      </c>
      <c r="W69">
        <f t="shared" ca="1" si="36"/>
        <v>2.9062247670477037E-4</v>
      </c>
      <c r="X69">
        <f t="shared" ca="1" si="35"/>
        <v>0</v>
      </c>
      <c r="Y69">
        <f t="shared" ca="1" si="35"/>
        <v>0</v>
      </c>
      <c r="Z69">
        <f t="shared" ca="1" si="21"/>
        <v>1.883768341770796E-4</v>
      </c>
      <c r="AA69">
        <f t="shared" ca="1" si="26"/>
        <v>574.20797246240272</v>
      </c>
      <c r="AB69">
        <f t="shared" ca="1" si="27"/>
        <v>0</v>
      </c>
      <c r="AC69">
        <f t="shared" ca="1" si="28"/>
        <v>0.11276926506088021</v>
      </c>
      <c r="AD69">
        <f ca="1">SUMPRODUCT(G69:Z69,mat)</f>
        <v>0.26892087908058987</v>
      </c>
      <c r="AE69">
        <f t="shared" si="19"/>
        <v>0</v>
      </c>
      <c r="AG69">
        <f t="shared" ca="1" si="29"/>
        <v>0</v>
      </c>
      <c r="AH69">
        <f t="shared" ca="1" si="30"/>
        <v>-1.7403954188921489</v>
      </c>
      <c r="AI69">
        <f t="shared" si="31"/>
        <v>1</v>
      </c>
      <c r="AJ69">
        <v>0.69564976001856849</v>
      </c>
      <c r="AK69">
        <v>-0.56406406656606123</v>
      </c>
      <c r="AL69">
        <v>0.78230641520349309</v>
      </c>
      <c r="AM69">
        <v>1.4901934264344163</v>
      </c>
      <c r="AN69">
        <v>-1.7403954188921489</v>
      </c>
      <c r="AO69">
        <v>-1.1257725418545306</v>
      </c>
      <c r="AP69">
        <v>1.0951612239296082</v>
      </c>
      <c r="AQ69">
        <v>-0.21997379917593207</v>
      </c>
      <c r="AR69">
        <v>0.71379190558218397</v>
      </c>
      <c r="AS69">
        <v>-4.4881289795739576E-2</v>
      </c>
      <c r="AT69">
        <v>-0.7405969881801866</v>
      </c>
    </row>
    <row r="70" spans="5:46" x14ac:dyDescent="0.55000000000000004">
      <c r="E70">
        <f t="shared" si="24"/>
        <v>0</v>
      </c>
      <c r="F70">
        <v>59</v>
      </c>
      <c r="G70" s="5">
        <f t="shared" ca="1" si="32"/>
        <v>0</v>
      </c>
      <c r="H70">
        <f t="shared" ca="1" si="36"/>
        <v>0</v>
      </c>
      <c r="I70">
        <f t="shared" ca="1" si="36"/>
        <v>0.50130911432261271</v>
      </c>
      <c r="J70">
        <f t="shared" ca="1" si="36"/>
        <v>0</v>
      </c>
      <c r="K70">
        <f t="shared" ca="1" si="36"/>
        <v>0</v>
      </c>
      <c r="L70">
        <f t="shared" ca="1" si="36"/>
        <v>2.5924506351317579E-2</v>
      </c>
      <c r="M70">
        <f t="shared" ca="1" si="36"/>
        <v>0</v>
      </c>
      <c r="N70">
        <f t="shared" ca="1" si="36"/>
        <v>0</v>
      </c>
      <c r="O70">
        <f t="shared" ca="1" si="36"/>
        <v>3.1141322202017003E-2</v>
      </c>
      <c r="P70">
        <f t="shared" ca="1" si="36"/>
        <v>0</v>
      </c>
      <c r="Q70">
        <f t="shared" ca="1" si="36"/>
        <v>0</v>
      </c>
      <c r="R70">
        <f t="shared" ca="1" si="36"/>
        <v>2.7949020989796822E-3</v>
      </c>
      <c r="S70">
        <f t="shared" ca="1" si="36"/>
        <v>0</v>
      </c>
      <c r="T70">
        <f t="shared" ca="1" si="36"/>
        <v>0</v>
      </c>
      <c r="U70">
        <f t="shared" ca="1" si="36"/>
        <v>1.7830771464839793E-3</v>
      </c>
      <c r="V70">
        <f t="shared" ca="1" si="36"/>
        <v>0</v>
      </c>
      <c r="W70">
        <f t="shared" ca="1" si="36"/>
        <v>0</v>
      </c>
      <c r="X70">
        <f t="shared" ca="1" si="35"/>
        <v>2.1131629014810183E-4</v>
      </c>
      <c r="Y70">
        <f t="shared" ca="1" si="35"/>
        <v>0</v>
      </c>
      <c r="Z70">
        <f t="shared" ca="1" si="21"/>
        <v>1.3718707522118479E-4</v>
      </c>
      <c r="AA70">
        <f t="shared" ca="1" si="26"/>
        <v>656.35854404452289</v>
      </c>
      <c r="AB70">
        <f t="shared" ca="1" si="27"/>
        <v>0</v>
      </c>
      <c r="AC70">
        <f t="shared" ca="1" si="28"/>
        <v>0.20585496493939703</v>
      </c>
      <c r="AD70">
        <f ca="1">SUMPRODUCT(G70:Z70,mat)</f>
        <v>0.24916296738337118</v>
      </c>
      <c r="AE70">
        <f t="shared" si="19"/>
        <v>0</v>
      </c>
      <c r="AG70">
        <f t="shared" ca="1" si="29"/>
        <v>0</v>
      </c>
      <c r="AH70">
        <f t="shared" ca="1" si="30"/>
        <v>1.6194553609238937</v>
      </c>
      <c r="AI70">
        <f t="shared" si="31"/>
        <v>2</v>
      </c>
      <c r="AJ70">
        <v>-0.29519469535443932</v>
      </c>
      <c r="AK70">
        <v>-1.1000520316883922</v>
      </c>
      <c r="AL70">
        <v>1.1096290108980611</v>
      </c>
      <c r="AM70">
        <v>-1.0619078238960356</v>
      </c>
      <c r="AN70">
        <v>1.6194553609238937</v>
      </c>
      <c r="AO70">
        <v>2.3080428945831954</v>
      </c>
      <c r="AP70">
        <v>1.4437546269618906</v>
      </c>
      <c r="AQ70">
        <v>-0.92706613941118121</v>
      </c>
      <c r="AR70">
        <v>-3.0540104489773512</v>
      </c>
      <c r="AS70">
        <v>-2.0198604033794254</v>
      </c>
      <c r="AT70">
        <v>-0.53453049986273982</v>
      </c>
    </row>
    <row r="71" spans="5:46" x14ac:dyDescent="0.55000000000000004">
      <c r="E71">
        <f t="shared" si="24"/>
        <v>0</v>
      </c>
      <c r="F71">
        <v>60</v>
      </c>
      <c r="G71" s="5">
        <f t="shared" ca="1" si="32"/>
        <v>0.95709509186795305</v>
      </c>
      <c r="H71">
        <f t="shared" ca="1" si="36"/>
        <v>0</v>
      </c>
      <c r="I71">
        <f t="shared" ca="1" si="36"/>
        <v>0</v>
      </c>
      <c r="J71">
        <f t="shared" ca="1" si="36"/>
        <v>0.28955247052101035</v>
      </c>
      <c r="K71">
        <f t="shared" ca="1" si="36"/>
        <v>0</v>
      </c>
      <c r="L71">
        <f t="shared" ca="1" si="36"/>
        <v>0</v>
      </c>
      <c r="M71">
        <f t="shared" ca="1" si="36"/>
        <v>1.7516939572742404E-2</v>
      </c>
      <c r="N71">
        <f t="shared" ca="1" si="36"/>
        <v>0</v>
      </c>
      <c r="O71">
        <f t="shared" ca="1" si="36"/>
        <v>0</v>
      </c>
      <c r="P71">
        <f t="shared" ca="1" si="36"/>
        <v>2.2016748978630991E-2</v>
      </c>
      <c r="Q71">
        <f t="shared" ca="1" si="36"/>
        <v>0</v>
      </c>
      <c r="R71">
        <f t="shared" ca="1" si="36"/>
        <v>0</v>
      </c>
      <c r="S71">
        <f t="shared" ca="1" si="36"/>
        <v>2.0113143193208117E-3</v>
      </c>
      <c r="T71">
        <f t="shared" ca="1" si="36"/>
        <v>0</v>
      </c>
      <c r="U71">
        <f t="shared" ca="1" si="36"/>
        <v>0</v>
      </c>
      <c r="V71">
        <f t="shared" ca="1" si="36"/>
        <v>1.2931044669455272E-3</v>
      </c>
      <c r="W71">
        <f t="shared" ca="1" si="36"/>
        <v>0</v>
      </c>
      <c r="X71">
        <f t="shared" ca="1" si="35"/>
        <v>0</v>
      </c>
      <c r="Y71">
        <f t="shared" ca="1" si="35"/>
        <v>1.5378748998956578E-4</v>
      </c>
      <c r="Z71">
        <f t="shared" ca="1" si="21"/>
        <v>9.9907686048335441E-5</v>
      </c>
      <c r="AA71">
        <f t="shared" ca="1" si="26"/>
        <v>761.59455734938251</v>
      </c>
      <c r="AB71">
        <f t="shared" ca="1" si="27"/>
        <v>0</v>
      </c>
      <c r="AC71">
        <f t="shared" ca="1" si="28"/>
        <v>0.13165669354845458</v>
      </c>
      <c r="AD71">
        <f ca="1">SUMPRODUCT(G71:Z71,mat)</f>
        <v>0.29538326431709072</v>
      </c>
      <c r="AE71">
        <f t="shared" si="19"/>
        <v>0</v>
      </c>
      <c r="AG71">
        <f t="shared" ca="1" si="29"/>
        <v>0.80581482439852781</v>
      </c>
      <c r="AH71">
        <f t="shared" ca="1" si="30"/>
        <v>-0.26987663659383543</v>
      </c>
      <c r="AI71">
        <f t="shared" si="31"/>
        <v>0</v>
      </c>
      <c r="AJ71">
        <v>0.43361069401726127</v>
      </c>
      <c r="AK71">
        <v>3.7377958506112918E-2</v>
      </c>
      <c r="AL71">
        <v>-1.443104338250123</v>
      </c>
      <c r="AM71">
        <v>-0.76784544944530353</v>
      </c>
      <c r="AN71">
        <v>-0.26987663659383543</v>
      </c>
      <c r="AO71">
        <v>-0.61115997596061788</v>
      </c>
      <c r="AP71">
        <v>-0.63681227402412333</v>
      </c>
      <c r="AQ71">
        <v>1.9393837646930479E-2</v>
      </c>
      <c r="AR71">
        <v>-0.39162728171504568</v>
      </c>
      <c r="AS71">
        <v>1.1972520042036194</v>
      </c>
      <c r="AT71">
        <v>-0.69088287091290113</v>
      </c>
    </row>
    <row r="72" spans="5:46" x14ac:dyDescent="0.55000000000000004">
      <c r="E72">
        <f t="shared" si="24"/>
        <v>0</v>
      </c>
      <c r="F72">
        <v>61</v>
      </c>
      <c r="G72" s="5">
        <f t="shared" ca="1" si="32"/>
        <v>0</v>
      </c>
      <c r="H72">
        <f t="shared" ca="1" si="36"/>
        <v>0.29723955468877722</v>
      </c>
      <c r="I72">
        <f t="shared" ca="1" si="36"/>
        <v>0</v>
      </c>
      <c r="J72">
        <f t="shared" ca="1" si="36"/>
        <v>0</v>
      </c>
      <c r="K72">
        <f t="shared" ca="1" si="36"/>
        <v>0.1811436388781032</v>
      </c>
      <c r="L72">
        <f t="shared" ca="1" si="36"/>
        <v>0</v>
      </c>
      <c r="M72">
        <f t="shared" ca="1" si="36"/>
        <v>0</v>
      </c>
      <c r="N72">
        <f t="shared" ca="1" si="36"/>
        <v>1.2080622886771706E-2</v>
      </c>
      <c r="O72">
        <f t="shared" ca="1" si="36"/>
        <v>0</v>
      </c>
      <c r="P72">
        <f t="shared" ca="1" si="36"/>
        <v>0</v>
      </c>
      <c r="Q72">
        <f t="shared" ca="1" si="36"/>
        <v>1.5685644442731524E-2</v>
      </c>
      <c r="R72">
        <f t="shared" ca="1" si="36"/>
        <v>0</v>
      </c>
      <c r="S72">
        <f t="shared" ca="1" si="36"/>
        <v>0</v>
      </c>
      <c r="T72">
        <f t="shared" ca="1" si="36"/>
        <v>1.4521738253084639E-3</v>
      </c>
      <c r="U72">
        <f t="shared" ca="1" si="36"/>
        <v>0</v>
      </c>
      <c r="V72">
        <f t="shared" ca="1" si="36"/>
        <v>0</v>
      </c>
      <c r="W72">
        <f t="shared" ca="1" si="36"/>
        <v>9.3916221986334086E-4</v>
      </c>
      <c r="X72">
        <f t="shared" ca="1" si="35"/>
        <v>0</v>
      </c>
      <c r="Y72">
        <f t="shared" ca="1" si="35"/>
        <v>0</v>
      </c>
      <c r="Z72">
        <f t="shared" ca="1" si="21"/>
        <v>1.8475572832722523E-4</v>
      </c>
      <c r="AA72">
        <f t="shared" ca="1" si="26"/>
        <v>800.83316541043598</v>
      </c>
      <c r="AB72">
        <f t="shared" ca="1" si="27"/>
        <v>0</v>
      </c>
      <c r="AC72">
        <f t="shared" ca="1" si="28"/>
        <v>0.23717542526992291</v>
      </c>
      <c r="AD72">
        <f ca="1">SUMPRODUCT(G72:Z72,mat)</f>
        <v>0.23252341514812144</v>
      </c>
      <c r="AE72">
        <f t="shared" si="19"/>
        <v>0</v>
      </c>
      <c r="AG72">
        <f t="shared" ca="1" si="29"/>
        <v>0</v>
      </c>
      <c r="AH72">
        <f t="shared" ca="1" si="30"/>
        <v>1.7338243196718395</v>
      </c>
      <c r="AI72">
        <f t="shared" si="31"/>
        <v>1</v>
      </c>
      <c r="AJ72">
        <v>-1.3043290891801007E-2</v>
      </c>
      <c r="AK72">
        <v>-0.43630166146613192</v>
      </c>
      <c r="AL72">
        <v>0.95324821813846938</v>
      </c>
      <c r="AM72">
        <v>0.76220658229431137</v>
      </c>
      <c r="AN72">
        <v>1.7338243196718395</v>
      </c>
      <c r="AO72">
        <v>0.80939798863255419</v>
      </c>
      <c r="AP72">
        <v>-0.45896399569755886</v>
      </c>
      <c r="AQ72">
        <v>0.41052999222301878</v>
      </c>
      <c r="AR72">
        <v>-0.55690406952635385</v>
      </c>
      <c r="AS72">
        <v>0.45488832256523892</v>
      </c>
      <c r="AT72">
        <v>0.31434638003702275</v>
      </c>
    </row>
    <row r="73" spans="5:46" x14ac:dyDescent="0.55000000000000004">
      <c r="E73">
        <f t="shared" si="24"/>
        <v>0</v>
      </c>
      <c r="F73">
        <v>62</v>
      </c>
      <c r="G73" s="5">
        <f t="shared" ca="1" si="32"/>
        <v>0</v>
      </c>
      <c r="H73">
        <f t="shared" ca="1" si="36"/>
        <v>0</v>
      </c>
      <c r="I73">
        <f t="shared" ca="1" si="36"/>
        <v>0.14635565343610812</v>
      </c>
      <c r="J73">
        <f t="shared" ca="1" si="36"/>
        <v>0</v>
      </c>
      <c r="K73">
        <f t="shared" ca="1" si="36"/>
        <v>0</v>
      </c>
      <c r="L73">
        <f t="shared" ca="1" si="36"/>
        <v>0.11876486241104103</v>
      </c>
      <c r="M73">
        <f t="shared" ca="1" si="36"/>
        <v>0</v>
      </c>
      <c r="N73">
        <f t="shared" ca="1" si="36"/>
        <v>0</v>
      </c>
      <c r="O73">
        <f t="shared" ca="1" si="36"/>
        <v>8.4523961671306332E-3</v>
      </c>
      <c r="P73">
        <f t="shared" ca="1" si="36"/>
        <v>0</v>
      </c>
      <c r="Q73">
        <f t="shared" ca="1" si="36"/>
        <v>0</v>
      </c>
      <c r="R73">
        <f t="shared" ca="1" si="36"/>
        <v>1.123930956153087E-2</v>
      </c>
      <c r="S73">
        <f t="shared" ca="1" si="36"/>
        <v>0</v>
      </c>
      <c r="T73">
        <f t="shared" ca="1" si="36"/>
        <v>0</v>
      </c>
      <c r="U73">
        <f t="shared" ca="1" si="36"/>
        <v>1.0511055290583847E-3</v>
      </c>
      <c r="V73">
        <f t="shared" ca="1" si="36"/>
        <v>0</v>
      </c>
      <c r="W73">
        <f t="shared" ca="1" si="36"/>
        <v>0</v>
      </c>
      <c r="X73">
        <f t="shared" ca="1" si="35"/>
        <v>6.8287999744212331E-4</v>
      </c>
      <c r="Y73">
        <f t="shared" ca="1" si="35"/>
        <v>0</v>
      </c>
      <c r="Z73">
        <f t="shared" ca="1" si="21"/>
        <v>1.3454997325066932E-4</v>
      </c>
      <c r="AA73">
        <f t="shared" ca="1" si="26"/>
        <v>770.15360261334843</v>
      </c>
      <c r="AB73">
        <f t="shared" ca="1" si="27"/>
        <v>0</v>
      </c>
      <c r="AC73">
        <f t="shared" ca="1" si="28"/>
        <v>0.34164614275772642</v>
      </c>
      <c r="AD73">
        <f ca="1">SUMPRODUCT(G73:Z73,mat)</f>
        <v>0.18653432881064541</v>
      </c>
      <c r="AE73">
        <f t="shared" si="19"/>
        <v>0</v>
      </c>
      <c r="AG73">
        <f t="shared" ca="1" si="29"/>
        <v>0</v>
      </c>
      <c r="AH73">
        <f t="shared" ca="1" si="30"/>
        <v>1.0280996320943814</v>
      </c>
      <c r="AI73">
        <f t="shared" si="31"/>
        <v>2</v>
      </c>
      <c r="AJ73">
        <v>1.6678768588462844</v>
      </c>
      <c r="AK73">
        <v>-1.0074245437863283</v>
      </c>
      <c r="AL73">
        <v>0.92307573140715249</v>
      </c>
      <c r="AM73">
        <v>-0.4237995199218858</v>
      </c>
      <c r="AN73">
        <v>1.0280996320943814</v>
      </c>
      <c r="AO73">
        <v>1.3145381672075018</v>
      </c>
      <c r="AP73">
        <v>-0.89966761152027175</v>
      </c>
      <c r="AQ73">
        <v>0.81716962085920386</v>
      </c>
      <c r="AR73">
        <v>0.6367190508171916</v>
      </c>
      <c r="AS73">
        <v>0.7521202860516496</v>
      </c>
      <c r="AT73">
        <v>3.1263334676623344</v>
      </c>
    </row>
    <row r="74" spans="5:46" x14ac:dyDescent="0.55000000000000004">
      <c r="E74">
        <f t="shared" si="24"/>
        <v>0</v>
      </c>
      <c r="F74">
        <v>63</v>
      </c>
      <c r="G74" s="5">
        <f t="shared" ca="1" si="32"/>
        <v>10.724306176761836</v>
      </c>
      <c r="H74">
        <f t="shared" ca="1" si="36"/>
        <v>0</v>
      </c>
      <c r="I74">
        <f t="shared" ca="1" si="36"/>
        <v>0</v>
      </c>
      <c r="J74">
        <f t="shared" ca="1" si="36"/>
        <v>8.4533952837470616E-2</v>
      </c>
      <c r="K74">
        <f t="shared" ca="1" si="36"/>
        <v>0</v>
      </c>
      <c r="L74">
        <f t="shared" ca="1" si="36"/>
        <v>0</v>
      </c>
      <c r="M74">
        <f t="shared" ca="1" si="36"/>
        <v>8.0248275127273075E-2</v>
      </c>
      <c r="N74">
        <f t="shared" ca="1" si="36"/>
        <v>0</v>
      </c>
      <c r="O74">
        <f t="shared" ca="1" si="36"/>
        <v>0</v>
      </c>
      <c r="P74">
        <f t="shared" ca="1" si="36"/>
        <v>5.9757990836883821E-3</v>
      </c>
      <c r="Q74">
        <f t="shared" ca="1" si="36"/>
        <v>0</v>
      </c>
      <c r="R74">
        <f t="shared" ca="1" si="36"/>
        <v>0</v>
      </c>
      <c r="S74">
        <f t="shared" ca="1" si="36"/>
        <v>8.0882204312769691E-3</v>
      </c>
      <c r="T74">
        <f t="shared" ca="1" si="36"/>
        <v>0</v>
      </c>
      <c r="U74">
        <f t="shared" ca="1" si="36"/>
        <v>0</v>
      </c>
      <c r="V74">
        <f t="shared" ca="1" si="36"/>
        <v>7.6227170402396881E-4</v>
      </c>
      <c r="W74">
        <f t="shared" ca="1" si="36"/>
        <v>0</v>
      </c>
      <c r="X74">
        <f t="shared" ca="1" si="35"/>
        <v>0</v>
      </c>
      <c r="Y74">
        <f t="shared" ca="1" si="35"/>
        <v>4.9697257460417602E-4</v>
      </c>
      <c r="Z74">
        <f t="shared" ca="1" si="21"/>
        <v>9.7987193499580964E-5</v>
      </c>
      <c r="AA74">
        <f t="shared" ca="1" si="26"/>
        <v>791.29487027298148</v>
      </c>
      <c r="AB74">
        <f t="shared" ca="1" si="27"/>
        <v>0</v>
      </c>
      <c r="AC74">
        <f t="shared" ca="1" si="28"/>
        <v>2.4670662530935399E-2</v>
      </c>
      <c r="AD74">
        <f ca="1">SUMPRODUCT(G74:Z74,mat)</f>
        <v>0.95945298738728324</v>
      </c>
      <c r="AE74">
        <f t="shared" si="19"/>
        <v>0</v>
      </c>
      <c r="AG74">
        <f t="shared" ca="1" si="29"/>
        <v>9.090012598643133</v>
      </c>
      <c r="AH74">
        <f t="shared" ca="1" si="30"/>
        <v>2.7589703677222133</v>
      </c>
      <c r="AI74">
        <f t="shared" si="31"/>
        <v>0</v>
      </c>
      <c r="AJ74">
        <v>-0.40936583900474943</v>
      </c>
      <c r="AK74">
        <v>2.2742642613593489</v>
      </c>
      <c r="AL74">
        <v>7.4232957558706403E-2</v>
      </c>
      <c r="AM74">
        <v>-0.33636638363532256</v>
      </c>
      <c r="AN74">
        <v>2.7589703677222133</v>
      </c>
      <c r="AO74">
        <v>0.21081291379232425</v>
      </c>
      <c r="AP74">
        <v>-0.90414687292650342</v>
      </c>
      <c r="AQ74">
        <v>-5.5528062148368917E-2</v>
      </c>
      <c r="AR74">
        <v>-0.51050392357865348</v>
      </c>
      <c r="AS74">
        <v>-0.79305209510494024</v>
      </c>
      <c r="AT74">
        <v>-0.69955262915755156</v>
      </c>
    </row>
    <row r="75" spans="5:46" x14ac:dyDescent="0.55000000000000004">
      <c r="E75">
        <f t="shared" si="24"/>
        <v>0</v>
      </c>
      <c r="F75">
        <v>64</v>
      </c>
      <c r="G75" s="5">
        <f t="shared" ca="1" si="32"/>
        <v>0</v>
      </c>
      <c r="H75">
        <f t="shared" ca="1" si="36"/>
        <v>3.3305865001411843</v>
      </c>
      <c r="I75">
        <f t="shared" ca="1" si="36"/>
        <v>0</v>
      </c>
      <c r="J75">
        <f t="shared" ca="1" si="36"/>
        <v>0</v>
      </c>
      <c r="K75">
        <f t="shared" ca="1" si="36"/>
        <v>5.2884328005131861E-2</v>
      </c>
      <c r="L75">
        <f t="shared" ca="1" si="36"/>
        <v>0</v>
      </c>
      <c r="M75">
        <f t="shared" ca="1" si="36"/>
        <v>0</v>
      </c>
      <c r="N75">
        <f t="shared" ca="1" si="36"/>
        <v>5.5343523056677044E-2</v>
      </c>
      <c r="O75">
        <f t="shared" ca="1" si="36"/>
        <v>0</v>
      </c>
      <c r="P75">
        <f t="shared" ca="1" si="36"/>
        <v>0</v>
      </c>
      <c r="Q75">
        <f t="shared" ca="1" si="36"/>
        <v>4.2574069304652275E-3</v>
      </c>
      <c r="R75">
        <f t="shared" ca="1" si="36"/>
        <v>0</v>
      </c>
      <c r="S75">
        <f t="shared" ca="1" si="36"/>
        <v>0</v>
      </c>
      <c r="T75">
        <f t="shared" ca="1" si="36"/>
        <v>5.839714802802088E-3</v>
      </c>
      <c r="U75">
        <f t="shared" ca="1" si="36"/>
        <v>0</v>
      </c>
      <c r="V75">
        <f t="shared" ca="1" si="36"/>
        <v>0</v>
      </c>
      <c r="W75">
        <f t="shared" ca="1" si="36"/>
        <v>5.536264114694452E-4</v>
      </c>
      <c r="X75">
        <f t="shared" ca="1" si="35"/>
        <v>0</v>
      </c>
      <c r="Y75">
        <f t="shared" ca="1" si="35"/>
        <v>0</v>
      </c>
      <c r="Z75">
        <f t="shared" ca="1" si="21"/>
        <v>4.3328464891655892E-4</v>
      </c>
      <c r="AA75">
        <f t="shared" ca="1" si="26"/>
        <v>978.72003887153289</v>
      </c>
      <c r="AB75">
        <f t="shared" ca="1" si="27"/>
        <v>0</v>
      </c>
      <c r="AC75">
        <f t="shared" ca="1" si="28"/>
        <v>8.3309727623668117E-2</v>
      </c>
      <c r="AD75">
        <f ca="1">SUMPRODUCT(G75:Z75,mat)</f>
        <v>0.71663784838305955</v>
      </c>
      <c r="AE75">
        <f t="shared" si="19"/>
        <v>0</v>
      </c>
      <c r="AG75">
        <f t="shared" ca="1" si="29"/>
        <v>0</v>
      </c>
      <c r="AH75">
        <f t="shared" ca="1" si="30"/>
        <v>-1.21194943858427</v>
      </c>
      <c r="AI75">
        <f t="shared" si="31"/>
        <v>1</v>
      </c>
      <c r="AJ75">
        <v>0.40645545595907606</v>
      </c>
      <c r="AK75">
        <v>0.29375541998888366</v>
      </c>
      <c r="AL75">
        <v>-0.12898908607894555</v>
      </c>
      <c r="AM75">
        <v>0.26868633540289011</v>
      </c>
      <c r="AN75">
        <v>-1.21194943858427</v>
      </c>
      <c r="AO75">
        <v>-0.49479240260552615</v>
      </c>
      <c r="AP75">
        <v>-1.2718237485387363</v>
      </c>
      <c r="AQ75">
        <v>-0.10149619811272714</v>
      </c>
      <c r="AR75">
        <v>-1.7818729247665033</v>
      </c>
      <c r="AS75">
        <v>-0.50033349907607771</v>
      </c>
      <c r="AT75">
        <v>-1.2459713616408408</v>
      </c>
    </row>
    <row r="76" spans="5:46" x14ac:dyDescent="0.55000000000000004">
      <c r="E76">
        <f t="shared" ref="E76:E107" si="37">Cullrate</f>
        <v>0</v>
      </c>
      <c r="F76">
        <v>65</v>
      </c>
      <c r="G76" s="5">
        <f t="shared" ca="1" si="32"/>
        <v>0</v>
      </c>
      <c r="H76">
        <f t="shared" ca="1" si="36"/>
        <v>0</v>
      </c>
      <c r="I76">
        <f t="shared" ca="1" si="36"/>
        <v>1.6399236099785743</v>
      </c>
      <c r="J76">
        <f t="shared" ca="1" si="36"/>
        <v>0</v>
      </c>
      <c r="K76">
        <f t="shared" ca="1" si="36"/>
        <v>0</v>
      </c>
      <c r="L76">
        <f t="shared" ca="1" si="36"/>
        <v>3.4673036150368944E-2</v>
      </c>
      <c r="M76">
        <f t="shared" ca="1" si="36"/>
        <v>0</v>
      </c>
      <c r="N76">
        <f t="shared" ca="1" si="36"/>
        <v>0</v>
      </c>
      <c r="O76">
        <f t="shared" ca="1" si="36"/>
        <v>3.8721958838065236E-2</v>
      </c>
      <c r="P76">
        <f t="shared" ca="1" si="36"/>
        <v>0</v>
      </c>
      <c r="Q76">
        <f t="shared" ca="1" si="36"/>
        <v>0</v>
      </c>
      <c r="R76">
        <f t="shared" ca="1" si="36"/>
        <v>3.0505800762989171E-3</v>
      </c>
      <c r="S76">
        <f t="shared" ca="1" si="36"/>
        <v>0</v>
      </c>
      <c r="T76">
        <f t="shared" ca="1" si="36"/>
        <v>0</v>
      </c>
      <c r="U76">
        <f t="shared" ca="1" si="36"/>
        <v>4.2268745038463494E-3</v>
      </c>
      <c r="V76">
        <f t="shared" ca="1" si="36"/>
        <v>0</v>
      </c>
      <c r="W76">
        <f t="shared" ca="1" si="36"/>
        <v>0</v>
      </c>
      <c r="X76">
        <f t="shared" ca="1" si="35"/>
        <v>4.0255069300291796E-4</v>
      </c>
      <c r="Y76">
        <f t="shared" ca="1" si="35"/>
        <v>0</v>
      </c>
      <c r="Z76">
        <f t="shared" ca="1" si="21"/>
        <v>3.1554333091310117E-4</v>
      </c>
      <c r="AA76">
        <f t="shared" ref="AA76:AA107" ca="1" si="38">SUMPRODUCT(G76:Z76,mwt)*fec</f>
        <v>1408.3105039300772</v>
      </c>
      <c r="AB76">
        <f t="shared" ref="AB76:AB107" ca="1" si="39">E76*SUMPRODUCT(G76:Z76,wt,vul)</f>
        <v>0</v>
      </c>
      <c r="AC76">
        <f t="shared" ref="AC76:AC107" ca="1" si="40">SUMPRODUCT(G76:Z76,vul,wt)/SUMPRODUCT(G76:Z76,vul)</f>
        <v>0.1725825854853707</v>
      </c>
      <c r="AD76">
        <f ca="1">SUMPRODUCT(G76:Z76,mat)</f>
        <v>0.69773989934534753</v>
      </c>
      <c r="AE76">
        <f t="shared" si="19"/>
        <v>0</v>
      </c>
      <c r="AG76">
        <f t="shared" ref="AG76:AG107" ca="1" si="41">EXP(AH76*sdr)*IF(AI76=0,1,0)</f>
        <v>0</v>
      </c>
      <c r="AH76">
        <f t="shared" ref="AH76:AH107" ca="1" si="42">OFFSET(AI76,0,normseq)</f>
        <v>0.85492956714006141</v>
      </c>
      <c r="AI76">
        <f t="shared" ref="AI76:AI107" si="43">MOD(F76,yrbetween)</f>
        <v>2</v>
      </c>
      <c r="AJ76">
        <v>-0.1077262368198717</v>
      </c>
      <c r="AK76">
        <v>1.4573515727533959E-2</v>
      </c>
      <c r="AL76">
        <v>0.12081727618351579</v>
      </c>
      <c r="AM76">
        <v>-0.41803104977589101</v>
      </c>
      <c r="AN76">
        <v>0.85492956714006141</v>
      </c>
      <c r="AO76">
        <v>0.36909341361024417</v>
      </c>
      <c r="AP76">
        <v>0.46696868594153784</v>
      </c>
      <c r="AQ76">
        <v>0.24173687052098103</v>
      </c>
      <c r="AR76">
        <v>-0.84046632764511742</v>
      </c>
      <c r="AS76">
        <v>0.1646390046516899</v>
      </c>
      <c r="AT76">
        <v>0.59519379647099413</v>
      </c>
    </row>
    <row r="77" spans="5:46" x14ac:dyDescent="0.55000000000000004">
      <c r="E77">
        <f t="shared" si="37"/>
        <v>0</v>
      </c>
      <c r="F77">
        <v>66</v>
      </c>
      <c r="G77" s="5">
        <f t="shared" ref="G77:G108" ca="1" si="44">reca*AA76*EXP(-recb*AA76)*Rmult</f>
        <v>1.6914285239496589</v>
      </c>
      <c r="H77">
        <f t="shared" ca="1" si="36"/>
        <v>0</v>
      </c>
      <c r="I77">
        <f t="shared" ca="1" si="36"/>
        <v>0</v>
      </c>
      <c r="J77">
        <f t="shared" ca="1" si="36"/>
        <v>0.94720785872137314</v>
      </c>
      <c r="K77">
        <f t="shared" ca="1" si="36"/>
        <v>0</v>
      </c>
      <c r="L77">
        <f t="shared" ca="1" si="36"/>
        <v>0</v>
      </c>
      <c r="M77">
        <f t="shared" ca="1" si="36"/>
        <v>2.3428237005510312E-2</v>
      </c>
      <c r="N77">
        <f t="shared" ca="1" si="36"/>
        <v>0</v>
      </c>
      <c r="O77">
        <f t="shared" ca="1" si="36"/>
        <v>0</v>
      </c>
      <c r="P77">
        <f t="shared" ca="1" si="36"/>
        <v>2.7376218715701998E-2</v>
      </c>
      <c r="Q77">
        <f t="shared" ca="1" si="36"/>
        <v>0</v>
      </c>
      <c r="R77">
        <f t="shared" ca="1" si="36"/>
        <v>0</v>
      </c>
      <c r="S77">
        <f t="shared" ca="1" si="36"/>
        <v>2.1953095931105063E-3</v>
      </c>
      <c r="T77">
        <f t="shared" ca="1" si="36"/>
        <v>0</v>
      </c>
      <c r="U77">
        <f t="shared" ca="1" si="36"/>
        <v>0</v>
      </c>
      <c r="V77">
        <f t="shared" ca="1" si="36"/>
        <v>3.0653695006521596E-3</v>
      </c>
      <c r="W77">
        <f t="shared" ref="W77:Y92" ca="1" si="45">V76*V$10*(1-V$2*$E76)</f>
        <v>0</v>
      </c>
      <c r="X77">
        <f t="shared" ca="1" si="45"/>
        <v>0</v>
      </c>
      <c r="Y77">
        <f t="shared" ca="1" si="45"/>
        <v>2.9296019075051465E-4</v>
      </c>
      <c r="Z77">
        <f t="shared" ca="1" si="21"/>
        <v>2.2979718744411227E-4</v>
      </c>
      <c r="AA77">
        <f t="shared" ca="1" si="38"/>
        <v>1896.3775879424982</v>
      </c>
      <c r="AB77">
        <f t="shared" ca="1" si="39"/>
        <v>0</v>
      </c>
      <c r="AC77">
        <f t="shared" ca="1" si="40"/>
        <v>0.15337262955620348</v>
      </c>
      <c r="AD77">
        <f ca="1">SUMPRODUCT(G77:Z77,mat)</f>
        <v>0.77376694551765179</v>
      </c>
      <c r="AE77">
        <f t="shared" ref="AE77:AE140" si="46">E77</f>
        <v>0</v>
      </c>
      <c r="AG77">
        <f t="shared" ca="1" si="41"/>
        <v>1.9955858531697779</v>
      </c>
      <c r="AH77">
        <f t="shared" ca="1" si="42"/>
        <v>0.86367208496085368</v>
      </c>
      <c r="AI77">
        <f t="shared" si="43"/>
        <v>0</v>
      </c>
      <c r="AJ77">
        <v>0.56846374718588777</v>
      </c>
      <c r="AK77">
        <v>0.27591113394009881</v>
      </c>
      <c r="AL77">
        <v>-2.5818735593929887</v>
      </c>
      <c r="AM77">
        <v>0.73758201324380934</v>
      </c>
      <c r="AN77">
        <v>0.86367208496085368</v>
      </c>
      <c r="AO77">
        <v>0.33798642107285559</v>
      </c>
      <c r="AP77">
        <v>-1.5159957911237143</v>
      </c>
      <c r="AQ77">
        <v>-0.30679984774906188</v>
      </c>
      <c r="AR77">
        <v>-1.5267050912370905</v>
      </c>
      <c r="AS77">
        <v>-0.72538568929303437</v>
      </c>
      <c r="AT77">
        <v>-0.7261826340254629</v>
      </c>
    </row>
    <row r="78" spans="5:46" x14ac:dyDescent="0.55000000000000004">
      <c r="E78">
        <f t="shared" si="37"/>
        <v>0</v>
      </c>
      <c r="F78">
        <v>67</v>
      </c>
      <c r="G78" s="5">
        <f t="shared" ca="1" si="44"/>
        <v>0</v>
      </c>
      <c r="H78">
        <f t="shared" ref="H78:W93" ca="1" si="47">G77*G$10*(1-G$2*$E77)</f>
        <v>0.52529729336033026</v>
      </c>
      <c r="I78">
        <f t="shared" ca="1" si="47"/>
        <v>0</v>
      </c>
      <c r="J78">
        <f t="shared" ca="1" si="47"/>
        <v>0</v>
      </c>
      <c r="K78">
        <f t="shared" ca="1" si="47"/>
        <v>0.59257197147718921</v>
      </c>
      <c r="L78">
        <f t="shared" ca="1" si="47"/>
        <v>0</v>
      </c>
      <c r="M78">
        <f t="shared" ca="1" si="47"/>
        <v>0</v>
      </c>
      <c r="N78">
        <f t="shared" ca="1" si="47"/>
        <v>1.6157371268545721E-2</v>
      </c>
      <c r="O78">
        <f t="shared" ca="1" si="47"/>
        <v>0</v>
      </c>
      <c r="P78">
        <f t="shared" ca="1" si="47"/>
        <v>0</v>
      </c>
      <c r="Q78">
        <f t="shared" ca="1" si="47"/>
        <v>1.9503952803283261E-2</v>
      </c>
      <c r="R78">
        <f t="shared" ca="1" si="47"/>
        <v>0</v>
      </c>
      <c r="S78">
        <f t="shared" ca="1" si="47"/>
        <v>0</v>
      </c>
      <c r="T78">
        <f t="shared" ca="1" si="47"/>
        <v>1.5850188600259048E-3</v>
      </c>
      <c r="U78">
        <f t="shared" ca="1" si="47"/>
        <v>0</v>
      </c>
      <c r="V78">
        <f t="shared" ca="1" si="47"/>
        <v>0</v>
      </c>
      <c r="W78">
        <f t="shared" ca="1" si="45"/>
        <v>2.2263315134423223E-3</v>
      </c>
      <c r="X78">
        <f t="shared" ca="1" si="45"/>
        <v>0</v>
      </c>
      <c r="Y78">
        <f t="shared" ca="1" si="45"/>
        <v>0</v>
      </c>
      <c r="Z78">
        <f t="shared" ref="Z78:Z141" ca="1" si="48">(Y77+Z77)*Y$10*(1-Y$2*$E77)</f>
        <v>3.807026276776738E-4</v>
      </c>
      <c r="AA78">
        <f t="shared" ca="1" si="38"/>
        <v>2120.7877975623101</v>
      </c>
      <c r="AB78">
        <f t="shared" ca="1" si="39"/>
        <v>0</v>
      </c>
      <c r="AC78">
        <f t="shared" ca="1" si="40"/>
        <v>0.26361883422879401</v>
      </c>
      <c r="AD78">
        <f ca="1">SUMPRODUCT(G78:Z78,mat)</f>
        <v>0.619964381953378</v>
      </c>
      <c r="AE78">
        <f t="shared" si="46"/>
        <v>0</v>
      </c>
      <c r="AG78">
        <f t="shared" ca="1" si="41"/>
        <v>0</v>
      </c>
      <c r="AH78">
        <f t="shared" ca="1" si="42"/>
        <v>-0.82574615589692257</v>
      </c>
      <c r="AI78">
        <f t="shared" si="43"/>
        <v>1</v>
      </c>
      <c r="AJ78">
        <v>0.71250838118430693</v>
      </c>
      <c r="AK78">
        <v>0.4162791356066009</v>
      </c>
      <c r="AL78">
        <v>0.55726104619679973</v>
      </c>
      <c r="AM78">
        <v>-0.75262732934788801</v>
      </c>
      <c r="AN78">
        <v>-0.82574615589692257</v>
      </c>
      <c r="AO78">
        <v>0.40288568925461732</v>
      </c>
      <c r="AP78">
        <v>0.74917807069141418</v>
      </c>
      <c r="AQ78">
        <v>0.24449377633573022</v>
      </c>
      <c r="AR78">
        <v>-0.43428372009657323</v>
      </c>
      <c r="AS78">
        <v>0.95385075837839395</v>
      </c>
      <c r="AT78">
        <v>0.70033365773269907</v>
      </c>
    </row>
    <row r="79" spans="5:46" x14ac:dyDescent="0.55000000000000004">
      <c r="E79">
        <f t="shared" si="37"/>
        <v>0</v>
      </c>
      <c r="F79">
        <v>68</v>
      </c>
      <c r="G79" s="5">
        <f t="shared" ca="1" si="44"/>
        <v>0</v>
      </c>
      <c r="H79">
        <f t="shared" ca="1" si="47"/>
        <v>0</v>
      </c>
      <c r="I79">
        <f t="shared" ca="1" si="47"/>
        <v>0.25864736844484598</v>
      </c>
      <c r="J79">
        <f t="shared" ca="1" si="47"/>
        <v>0</v>
      </c>
      <c r="K79">
        <f t="shared" ca="1" si="47"/>
        <v>0</v>
      </c>
      <c r="L79">
        <f t="shared" ca="1" si="47"/>
        <v>0.38851338692873588</v>
      </c>
      <c r="M79">
        <f t="shared" ca="1" si="47"/>
        <v>0</v>
      </c>
      <c r="N79">
        <f t="shared" ca="1" si="47"/>
        <v>0</v>
      </c>
      <c r="O79">
        <f t="shared" ca="1" si="47"/>
        <v>1.1304756738222919E-2</v>
      </c>
      <c r="P79">
        <f t="shared" ca="1" si="47"/>
        <v>0</v>
      </c>
      <c r="Q79">
        <f t="shared" ca="1" si="47"/>
        <v>0</v>
      </c>
      <c r="R79">
        <f t="shared" ca="1" si="47"/>
        <v>1.3975260247032261E-2</v>
      </c>
      <c r="S79">
        <f t="shared" ca="1" si="47"/>
        <v>0</v>
      </c>
      <c r="T79">
        <f t="shared" ca="1" si="47"/>
        <v>0</v>
      </c>
      <c r="U79">
        <f t="shared" ca="1" si="47"/>
        <v>1.1472607882056804E-3</v>
      </c>
      <c r="V79">
        <f t="shared" ca="1" si="47"/>
        <v>0</v>
      </c>
      <c r="W79">
        <f t="shared" ca="1" si="45"/>
        <v>0</v>
      </c>
      <c r="X79">
        <f t="shared" ca="1" si="45"/>
        <v>1.6188015510526347E-3</v>
      </c>
      <c r="Y79">
        <f t="shared" ca="1" si="45"/>
        <v>0</v>
      </c>
      <c r="Z79">
        <f t="shared" ca="1" si="48"/>
        <v>2.7725001456933087E-4</v>
      </c>
      <c r="AA79">
        <f t="shared" ca="1" si="38"/>
        <v>2056.3853211929136</v>
      </c>
      <c r="AB79">
        <f t="shared" ca="1" si="39"/>
        <v>0</v>
      </c>
      <c r="AC79">
        <f t="shared" ca="1" si="40"/>
        <v>0.36973915239866445</v>
      </c>
      <c r="AD79">
        <f ca="1">SUMPRODUCT(G79:Z79,mat)</f>
        <v>0.48496583096823054</v>
      </c>
      <c r="AE79">
        <f t="shared" si="46"/>
        <v>0</v>
      </c>
      <c r="AG79">
        <f t="shared" ca="1" si="41"/>
        <v>0</v>
      </c>
      <c r="AH79">
        <f t="shared" ca="1" si="42"/>
        <v>-1.4915895008016378</v>
      </c>
      <c r="AI79">
        <f t="shared" si="43"/>
        <v>2</v>
      </c>
      <c r="AJ79">
        <v>-0.54408474170486443</v>
      </c>
      <c r="AK79">
        <v>0.26401039576740004</v>
      </c>
      <c r="AL79">
        <v>2.2039512259652838</v>
      </c>
      <c r="AM79">
        <v>-1.0637904779287055</v>
      </c>
      <c r="AN79">
        <v>-1.4915895008016378</v>
      </c>
      <c r="AO79">
        <v>0.47029743655002676</v>
      </c>
      <c r="AP79">
        <v>-0.10549570106377359</v>
      </c>
      <c r="AQ79">
        <v>-0.10126541383215226</v>
      </c>
      <c r="AR79">
        <v>-0.22107087715994567</v>
      </c>
      <c r="AS79">
        <v>-0.49392838263884187</v>
      </c>
      <c r="AT79">
        <v>1.6962076188065112</v>
      </c>
    </row>
    <row r="80" spans="5:46" x14ac:dyDescent="0.55000000000000004">
      <c r="E80">
        <f t="shared" si="37"/>
        <v>0</v>
      </c>
      <c r="F80">
        <v>69</v>
      </c>
      <c r="G80" s="5">
        <f t="shared" ca="1" si="44"/>
        <v>0.75696804969944875</v>
      </c>
      <c r="H80">
        <f t="shared" ca="1" si="47"/>
        <v>0</v>
      </c>
      <c r="I80">
        <f t="shared" ca="1" si="47"/>
        <v>0</v>
      </c>
      <c r="J80">
        <f t="shared" ca="1" si="47"/>
        <v>0.14939282448147781</v>
      </c>
      <c r="K80">
        <f t="shared" ca="1" si="47"/>
        <v>0</v>
      </c>
      <c r="L80">
        <f t="shared" ca="1" si="47"/>
        <v>0</v>
      </c>
      <c r="M80">
        <f t="shared" ca="1" si="47"/>
        <v>0.26251475842224747</v>
      </c>
      <c r="N80">
        <f t="shared" ca="1" si="47"/>
        <v>0</v>
      </c>
      <c r="O80">
        <f t="shared" ca="1" si="47"/>
        <v>0</v>
      </c>
      <c r="P80">
        <f t="shared" ca="1" si="47"/>
        <v>7.9924028194865975E-3</v>
      </c>
      <c r="Q80">
        <f t="shared" ca="1" si="47"/>
        <v>0</v>
      </c>
      <c r="R80">
        <f t="shared" ca="1" si="47"/>
        <v>0</v>
      </c>
      <c r="S80">
        <f t="shared" ca="1" si="47"/>
        <v>1.0057111145808054E-2</v>
      </c>
      <c r="T80">
        <f t="shared" ca="1" si="47"/>
        <v>0</v>
      </c>
      <c r="U80">
        <f t="shared" ca="1" si="47"/>
        <v>0</v>
      </c>
      <c r="V80">
        <f t="shared" ca="1" si="47"/>
        <v>8.3200441041239093E-4</v>
      </c>
      <c r="W80">
        <f t="shared" ca="1" si="45"/>
        <v>0</v>
      </c>
      <c r="X80">
        <f t="shared" ca="1" si="45"/>
        <v>0</v>
      </c>
      <c r="Y80">
        <f t="shared" ca="1" si="45"/>
        <v>1.1780986082668878E-3</v>
      </c>
      <c r="Z80">
        <f t="shared" ca="1" si="48"/>
        <v>2.0190974527177412E-4</v>
      </c>
      <c r="AA80">
        <f t="shared" ca="1" si="38"/>
        <v>1850.6959454047671</v>
      </c>
      <c r="AB80">
        <f t="shared" ca="1" si="39"/>
        <v>0</v>
      </c>
      <c r="AC80">
        <f t="shared" ca="1" si="40"/>
        <v>0.25529888851067328</v>
      </c>
      <c r="AD80">
        <f ca="1">SUMPRODUCT(G80:Z80,mat)</f>
        <v>0.42548181405143531</v>
      </c>
      <c r="AE80">
        <f t="shared" si="46"/>
        <v>0</v>
      </c>
      <c r="AG80">
        <f t="shared" ca="1" si="41"/>
        <v>1.5795618641366249</v>
      </c>
      <c r="AH80">
        <f t="shared" ca="1" si="42"/>
        <v>0.5714343842555536</v>
      </c>
      <c r="AI80">
        <f t="shared" si="43"/>
        <v>0</v>
      </c>
      <c r="AJ80">
        <v>0.77753611549269408</v>
      </c>
      <c r="AK80">
        <v>0.46398440645134542</v>
      </c>
      <c r="AL80">
        <v>-2.1072446543257684</v>
      </c>
      <c r="AM80">
        <v>7.9758137871976942E-2</v>
      </c>
      <c r="AN80">
        <v>0.5714343842555536</v>
      </c>
      <c r="AO80">
        <v>5.6294311434612609E-2</v>
      </c>
      <c r="AP80">
        <v>1.3031876733293757</v>
      </c>
      <c r="AQ80">
        <v>-0.75822299550054595</v>
      </c>
      <c r="AR80">
        <v>0.75822299550054595</v>
      </c>
      <c r="AS80">
        <v>-0.34650270208658185</v>
      </c>
      <c r="AT80">
        <v>-2.0628704078262672</v>
      </c>
    </row>
    <row r="81" spans="5:46" x14ac:dyDescent="0.55000000000000004">
      <c r="E81">
        <f t="shared" si="37"/>
        <v>0</v>
      </c>
      <c r="F81">
        <v>70</v>
      </c>
      <c r="G81" s="5">
        <f t="shared" ca="1" si="44"/>
        <v>0</v>
      </c>
      <c r="H81">
        <f t="shared" ca="1" si="47"/>
        <v>0.23508724255096158</v>
      </c>
      <c r="I81">
        <f t="shared" ca="1" si="47"/>
        <v>0</v>
      </c>
      <c r="J81">
        <f t="shared" ca="1" si="47"/>
        <v>0</v>
      </c>
      <c r="K81">
        <f t="shared" ca="1" si="47"/>
        <v>9.3459951490515933E-2</v>
      </c>
      <c r="L81">
        <f t="shared" ca="1" si="47"/>
        <v>0</v>
      </c>
      <c r="M81">
        <f t="shared" ca="1" si="47"/>
        <v>0</v>
      </c>
      <c r="N81">
        <f t="shared" ca="1" si="47"/>
        <v>0.181044284907278</v>
      </c>
      <c r="O81">
        <f t="shared" ca="1" si="47"/>
        <v>0</v>
      </c>
      <c r="P81">
        <f t="shared" ca="1" si="47"/>
        <v>0</v>
      </c>
      <c r="Q81">
        <f t="shared" ca="1" si="47"/>
        <v>5.6941190087251023E-3</v>
      </c>
      <c r="R81">
        <f t="shared" ca="1" si="47"/>
        <v>0</v>
      </c>
      <c r="S81">
        <f t="shared" ca="1" si="47"/>
        <v>0</v>
      </c>
      <c r="T81">
        <f t="shared" ca="1" si="47"/>
        <v>7.2612586823785118E-3</v>
      </c>
      <c r="U81">
        <f t="shared" ca="1" si="47"/>
        <v>0</v>
      </c>
      <c r="V81">
        <f t="shared" ca="1" si="47"/>
        <v>0</v>
      </c>
      <c r="W81">
        <f t="shared" ca="1" si="45"/>
        <v>6.0427222161309538E-4</v>
      </c>
      <c r="X81">
        <f t="shared" ca="1" si="45"/>
        <v>0</v>
      </c>
      <c r="Y81">
        <f t="shared" ca="1" si="45"/>
        <v>0</v>
      </c>
      <c r="Z81">
        <f t="shared" ca="1" si="48"/>
        <v>1.0050031397427894E-3</v>
      </c>
      <c r="AA81">
        <f t="shared" ca="1" si="38"/>
        <v>1589.7324537773493</v>
      </c>
      <c r="AB81">
        <f t="shared" ca="1" si="39"/>
        <v>0</v>
      </c>
      <c r="AC81">
        <f t="shared" ca="1" si="40"/>
        <v>0.3781302225606733</v>
      </c>
      <c r="AD81">
        <f ca="1">SUMPRODUCT(G81:Z81,mat)</f>
        <v>0.3129128506072083</v>
      </c>
      <c r="AE81">
        <f t="shared" si="46"/>
        <v>0</v>
      </c>
      <c r="AG81">
        <f t="shared" ca="1" si="41"/>
        <v>0</v>
      </c>
      <c r="AH81">
        <f t="shared" ca="1" si="42"/>
        <v>2.3678694560658187E-2</v>
      </c>
      <c r="AI81">
        <f t="shared" si="43"/>
        <v>1</v>
      </c>
      <c r="AJ81">
        <v>-0.58817704484681599</v>
      </c>
      <c r="AK81">
        <v>0.97615156846586615</v>
      </c>
      <c r="AL81">
        <v>-0.22538415578310378</v>
      </c>
      <c r="AM81">
        <v>-2.1569849195657298</v>
      </c>
      <c r="AN81">
        <v>2.3678694560658187E-2</v>
      </c>
      <c r="AO81">
        <v>0.53276608014130034</v>
      </c>
      <c r="AP81">
        <v>0.83992176769243088</v>
      </c>
      <c r="AQ81">
        <v>1.1305428415653296</v>
      </c>
      <c r="AR81">
        <v>1.2644704838749021</v>
      </c>
      <c r="AS81">
        <v>0.32424850360257551</v>
      </c>
      <c r="AT81">
        <v>1.4402939996216446</v>
      </c>
    </row>
    <row r="82" spans="5:46" x14ac:dyDescent="0.55000000000000004">
      <c r="E82">
        <f t="shared" si="37"/>
        <v>0</v>
      </c>
      <c r="F82">
        <v>71</v>
      </c>
      <c r="G82" s="5">
        <f t="shared" ca="1" si="44"/>
        <v>0</v>
      </c>
      <c r="H82">
        <f t="shared" ca="1" si="47"/>
        <v>0</v>
      </c>
      <c r="I82">
        <f t="shared" ca="1" si="47"/>
        <v>0.11575292202972033</v>
      </c>
      <c r="J82">
        <f t="shared" ca="1" si="47"/>
        <v>0</v>
      </c>
      <c r="K82">
        <f t="shared" ca="1" si="47"/>
        <v>0</v>
      </c>
      <c r="L82">
        <f t="shared" ca="1" si="47"/>
        <v>6.1276003664600349E-2</v>
      </c>
      <c r="M82">
        <f t="shared" ca="1" si="47"/>
        <v>0</v>
      </c>
      <c r="N82">
        <f t="shared" ca="1" si="47"/>
        <v>0</v>
      </c>
      <c r="O82">
        <f t="shared" ca="1" si="47"/>
        <v>0.12667045682775321</v>
      </c>
      <c r="P82">
        <f t="shared" ca="1" si="47"/>
        <v>0</v>
      </c>
      <c r="Q82">
        <f t="shared" ca="1" si="47"/>
        <v>0</v>
      </c>
      <c r="R82">
        <f t="shared" ca="1" si="47"/>
        <v>4.0800342282981145E-3</v>
      </c>
      <c r="S82">
        <f t="shared" ca="1" si="47"/>
        <v>0</v>
      </c>
      <c r="T82">
        <f t="shared" ca="1" si="47"/>
        <v>0</v>
      </c>
      <c r="U82">
        <f t="shared" ca="1" si="47"/>
        <v>5.255809611738476E-3</v>
      </c>
      <c r="V82">
        <f t="shared" ca="1" si="47"/>
        <v>0</v>
      </c>
      <c r="W82">
        <f t="shared" ca="1" si="45"/>
        <v>0</v>
      </c>
      <c r="X82">
        <f t="shared" ca="1" si="45"/>
        <v>4.3937607840479519E-4</v>
      </c>
      <c r="Y82">
        <f t="shared" ca="1" si="45"/>
        <v>0</v>
      </c>
      <c r="Z82">
        <f t="shared" ca="1" si="48"/>
        <v>7.3190231660765664E-4</v>
      </c>
      <c r="AA82">
        <f t="shared" ca="1" si="38"/>
        <v>1328.2706143222028</v>
      </c>
      <c r="AB82">
        <f t="shared" ca="1" si="39"/>
        <v>0</v>
      </c>
      <c r="AC82">
        <f t="shared" ca="1" si="40"/>
        <v>0.47910574128945133</v>
      </c>
      <c r="AD82">
        <f ca="1">SUMPRODUCT(G82:Z82,mat)</f>
        <v>0.23699028250315443</v>
      </c>
      <c r="AE82">
        <f t="shared" si="46"/>
        <v>0</v>
      </c>
      <c r="AG82">
        <f t="shared" ca="1" si="41"/>
        <v>0</v>
      </c>
      <c r="AH82">
        <f t="shared" ca="1" si="42"/>
        <v>-0.6598429536097683</v>
      </c>
      <c r="AI82">
        <f t="shared" si="43"/>
        <v>2</v>
      </c>
      <c r="AJ82">
        <v>0.76384367275750265</v>
      </c>
      <c r="AK82">
        <v>-0.45386968849925324</v>
      </c>
      <c r="AL82">
        <v>-8.5207148003973998E-2</v>
      </c>
      <c r="AM82">
        <v>1.0549410944804549</v>
      </c>
      <c r="AN82">
        <v>-0.6598429536097683</v>
      </c>
      <c r="AO82">
        <v>1.0796861715789419</v>
      </c>
      <c r="AP82">
        <v>0.30712158149981406</v>
      </c>
      <c r="AQ82">
        <v>-1.1625729712250177</v>
      </c>
      <c r="AR82">
        <v>-0.75689968070946634</v>
      </c>
      <c r="AS82">
        <v>0.56478256738046184</v>
      </c>
      <c r="AT82">
        <v>9.0653884399216622E-3</v>
      </c>
    </row>
    <row r="83" spans="5:46" x14ac:dyDescent="0.55000000000000004">
      <c r="E83">
        <f t="shared" si="37"/>
        <v>0</v>
      </c>
      <c r="F83">
        <v>72</v>
      </c>
      <c r="G83" s="5">
        <f t="shared" ca="1" si="44"/>
        <v>1.2430909145815885</v>
      </c>
      <c r="H83">
        <f t="shared" ca="1" si="47"/>
        <v>0</v>
      </c>
      <c r="I83">
        <f t="shared" ca="1" si="47"/>
        <v>0</v>
      </c>
      <c r="J83">
        <f t="shared" ca="1" si="47"/>
        <v>6.685803945340231E-2</v>
      </c>
      <c r="K83">
        <f t="shared" ca="1" si="47"/>
        <v>0</v>
      </c>
      <c r="L83">
        <f t="shared" ca="1" si="47"/>
        <v>0</v>
      </c>
      <c r="M83">
        <f t="shared" ca="1" si="47"/>
        <v>4.1403606259889064E-2</v>
      </c>
      <c r="N83">
        <f t="shared" ca="1" si="47"/>
        <v>0</v>
      </c>
      <c r="O83">
        <f t="shared" ca="1" si="47"/>
        <v>0</v>
      </c>
      <c r="P83">
        <f t="shared" ca="1" si="47"/>
        <v>8.9555338495053469E-2</v>
      </c>
      <c r="Q83">
        <f t="shared" ca="1" si="47"/>
        <v>0</v>
      </c>
      <c r="R83">
        <f t="shared" ca="1" si="47"/>
        <v>0</v>
      </c>
      <c r="S83">
        <f t="shared" ca="1" si="47"/>
        <v>2.9361426540453184E-3</v>
      </c>
      <c r="T83">
        <f t="shared" ca="1" si="47"/>
        <v>0</v>
      </c>
      <c r="U83">
        <f t="shared" ca="1" si="47"/>
        <v>0</v>
      </c>
      <c r="V83">
        <f t="shared" ca="1" si="47"/>
        <v>3.8115630048625739E-3</v>
      </c>
      <c r="W83">
        <f t="shared" ca="1" si="45"/>
        <v>0</v>
      </c>
      <c r="X83">
        <f t="shared" ca="1" si="45"/>
        <v>0</v>
      </c>
      <c r="Y83">
        <f t="shared" ca="1" si="45"/>
        <v>3.1976022393718459E-4</v>
      </c>
      <c r="Z83">
        <f t="shared" ca="1" si="48"/>
        <v>5.3301425624675304E-4</v>
      </c>
      <c r="AA83">
        <f t="shared" ca="1" si="38"/>
        <v>1104.0604654451731</v>
      </c>
      <c r="AB83">
        <f t="shared" ca="1" si="39"/>
        <v>0</v>
      </c>
      <c r="AC83">
        <f t="shared" ca="1" si="40"/>
        <v>0.14861321302759395</v>
      </c>
      <c r="AD83">
        <f ca="1">SUMPRODUCT(G83:Z83,mat)</f>
        <v>0.27312614479376479</v>
      </c>
      <c r="AE83">
        <f t="shared" si="46"/>
        <v>0</v>
      </c>
      <c r="AG83">
        <f t="shared" ca="1" si="41"/>
        <v>1.3830626404176802</v>
      </c>
      <c r="AH83">
        <f t="shared" ca="1" si="42"/>
        <v>0.40537543100072071</v>
      </c>
      <c r="AI83">
        <f t="shared" si="43"/>
        <v>0</v>
      </c>
      <c r="AJ83">
        <v>-0.88372871687170118</v>
      </c>
      <c r="AK83">
        <v>1.4707393347634934</v>
      </c>
      <c r="AL83">
        <v>-1.523767423350364</v>
      </c>
      <c r="AM83">
        <v>9.1581568995025009E-2</v>
      </c>
      <c r="AN83">
        <v>0.40537543100072071</v>
      </c>
      <c r="AO83">
        <v>0.45497245082515292</v>
      </c>
      <c r="AP83">
        <v>2.2118365450296551</v>
      </c>
      <c r="AQ83">
        <v>1.5203568182187155</v>
      </c>
      <c r="AR83">
        <v>-2.5008193915709853</v>
      </c>
      <c r="AS83">
        <v>1.0043800102721434</v>
      </c>
      <c r="AT83">
        <v>-0.56855469665606506</v>
      </c>
    </row>
    <row r="84" spans="5:46" x14ac:dyDescent="0.55000000000000004">
      <c r="E84">
        <f t="shared" si="37"/>
        <v>0</v>
      </c>
      <c r="F84">
        <v>73</v>
      </c>
      <c r="G84" s="5">
        <f t="shared" ca="1" si="44"/>
        <v>0</v>
      </c>
      <c r="H84">
        <f t="shared" ca="1" si="47"/>
        <v>0.38605964342242616</v>
      </c>
      <c r="I84">
        <f t="shared" ca="1" si="47"/>
        <v>0</v>
      </c>
      <c r="J84">
        <f t="shared" ca="1" si="47"/>
        <v>0</v>
      </c>
      <c r="K84">
        <f t="shared" ca="1" si="47"/>
        <v>4.182630019717376E-2</v>
      </c>
      <c r="L84">
        <f t="shared" ca="1" si="47"/>
        <v>0</v>
      </c>
      <c r="M84">
        <f t="shared" ca="1" si="47"/>
        <v>0</v>
      </c>
      <c r="N84">
        <f t="shared" ca="1" si="47"/>
        <v>2.8554151899708419E-2</v>
      </c>
      <c r="O84">
        <f t="shared" ca="1" si="47"/>
        <v>0</v>
      </c>
      <c r="P84">
        <f t="shared" ca="1" si="47"/>
        <v>0</v>
      </c>
      <c r="Q84">
        <f t="shared" ca="1" si="47"/>
        <v>6.3802934708720227E-2</v>
      </c>
      <c r="R84">
        <f t="shared" ca="1" si="47"/>
        <v>0</v>
      </c>
      <c r="S84">
        <f t="shared" ca="1" si="47"/>
        <v>0</v>
      </c>
      <c r="T84">
        <f t="shared" ca="1" si="47"/>
        <v>2.1199021299744682E-3</v>
      </c>
      <c r="U84">
        <f t="shared" ca="1" si="47"/>
        <v>0</v>
      </c>
      <c r="V84">
        <f t="shared" ca="1" si="47"/>
        <v>0</v>
      </c>
      <c r="W84">
        <f t="shared" ca="1" si="45"/>
        <v>2.7682805715236285E-3</v>
      </c>
      <c r="X84">
        <f t="shared" ca="1" si="45"/>
        <v>0</v>
      </c>
      <c r="Y84">
        <f t="shared" ca="1" si="45"/>
        <v>0</v>
      </c>
      <c r="Z84">
        <f t="shared" ca="1" si="48"/>
        <v>6.2104046535640912E-4</v>
      </c>
      <c r="AA84">
        <f t="shared" ca="1" si="38"/>
        <v>924.64173297142293</v>
      </c>
      <c r="AB84">
        <f t="shared" ca="1" si="39"/>
        <v>0</v>
      </c>
      <c r="AC84">
        <f t="shared" ca="1" si="40"/>
        <v>0.25662821699198024</v>
      </c>
      <c r="AD84">
        <f ca="1">SUMPRODUCT(G84:Z84,mat)</f>
        <v>0.20214050398331526</v>
      </c>
      <c r="AE84">
        <f t="shared" si="46"/>
        <v>0</v>
      </c>
      <c r="AG84">
        <f t="shared" ca="1" si="41"/>
        <v>0</v>
      </c>
      <c r="AH84">
        <f t="shared" ca="1" si="42"/>
        <v>-0.37573499866994098</v>
      </c>
      <c r="AI84">
        <f t="shared" si="43"/>
        <v>1</v>
      </c>
      <c r="AJ84">
        <v>-1.2828922990593128</v>
      </c>
      <c r="AK84">
        <v>-0.45437900553224608</v>
      </c>
      <c r="AL84">
        <v>1.5750811144243926</v>
      </c>
      <c r="AM84">
        <v>1.0773601388791576</v>
      </c>
      <c r="AN84">
        <v>-0.37573499866994098</v>
      </c>
      <c r="AO84">
        <v>1.9242543203290552</v>
      </c>
      <c r="AP84">
        <v>0.83070517575833946</v>
      </c>
      <c r="AQ84">
        <v>0.89829200078384019</v>
      </c>
      <c r="AR84">
        <v>-0.92530399342649616</v>
      </c>
      <c r="AS84">
        <v>0.43537625060707796</v>
      </c>
      <c r="AT84">
        <v>-5.8516889112070203E-2</v>
      </c>
    </row>
    <row r="85" spans="5:46" x14ac:dyDescent="0.55000000000000004">
      <c r="E85">
        <f t="shared" si="37"/>
        <v>0</v>
      </c>
      <c r="F85">
        <v>74</v>
      </c>
      <c r="G85" s="5">
        <f t="shared" ca="1" si="44"/>
        <v>0</v>
      </c>
      <c r="H85">
        <f t="shared" ca="1" si="47"/>
        <v>0</v>
      </c>
      <c r="I85">
        <f t="shared" ca="1" si="47"/>
        <v>0.19008914018041828</v>
      </c>
      <c r="J85">
        <f t="shared" ca="1" si="47"/>
        <v>0</v>
      </c>
      <c r="K85">
        <f t="shared" ca="1" si="47"/>
        <v>0</v>
      </c>
      <c r="L85">
        <f t="shared" ca="1" si="47"/>
        <v>2.7422960137303033E-2</v>
      </c>
      <c r="M85">
        <f t="shared" ca="1" si="47"/>
        <v>0</v>
      </c>
      <c r="N85">
        <f t="shared" ca="1" si="47"/>
        <v>0</v>
      </c>
      <c r="O85">
        <f t="shared" ca="1" si="47"/>
        <v>1.9978357600835377E-2</v>
      </c>
      <c r="P85">
        <f t="shared" ca="1" si="47"/>
        <v>0</v>
      </c>
      <c r="Q85">
        <f t="shared" ca="1" si="47"/>
        <v>0</v>
      </c>
      <c r="R85">
        <f t="shared" ca="1" si="47"/>
        <v>4.5717020855827323E-2</v>
      </c>
      <c r="S85">
        <f t="shared" ca="1" si="47"/>
        <v>0</v>
      </c>
      <c r="T85">
        <f t="shared" ca="1" si="47"/>
        <v>0</v>
      </c>
      <c r="U85">
        <f t="shared" ca="1" si="47"/>
        <v>1.5344174444168195E-3</v>
      </c>
      <c r="V85">
        <f t="shared" ca="1" si="47"/>
        <v>0</v>
      </c>
      <c r="W85">
        <f t="shared" ca="1" si="45"/>
        <v>0</v>
      </c>
      <c r="X85">
        <f t="shared" ca="1" si="45"/>
        <v>2.012861452067579E-3</v>
      </c>
      <c r="Y85">
        <f t="shared" ca="1" si="45"/>
        <v>0</v>
      </c>
      <c r="Z85">
        <f t="shared" ca="1" si="48"/>
        <v>4.5227814454170133E-4</v>
      </c>
      <c r="AA85">
        <f t="shared" ca="1" si="38"/>
        <v>797.02960831652433</v>
      </c>
      <c r="AB85">
        <f t="shared" ca="1" si="39"/>
        <v>0</v>
      </c>
      <c r="AC85">
        <f t="shared" ca="1" si="40"/>
        <v>0.3582475492028685</v>
      </c>
      <c r="AD85">
        <f ca="1">SUMPRODUCT(G85:Z85,mat)</f>
        <v>0.16671338957130216</v>
      </c>
      <c r="AE85">
        <f t="shared" si="46"/>
        <v>0</v>
      </c>
      <c r="AG85">
        <f t="shared" ca="1" si="41"/>
        <v>0</v>
      </c>
      <c r="AH85">
        <f t="shared" ca="1" si="42"/>
        <v>0.12097075341443997</v>
      </c>
      <c r="AI85">
        <f t="shared" si="43"/>
        <v>2</v>
      </c>
      <c r="AJ85">
        <v>0.92213895186432637</v>
      </c>
      <c r="AK85">
        <v>0.452853328170022</v>
      </c>
      <c r="AL85">
        <v>-0.48805986807565205</v>
      </c>
      <c r="AM85">
        <v>1.2763007362082135</v>
      </c>
      <c r="AN85">
        <v>0.12097075341443997</v>
      </c>
      <c r="AO85">
        <v>-1.0453823051648214</v>
      </c>
      <c r="AP85">
        <v>1.2504733604146168</v>
      </c>
      <c r="AQ85">
        <v>1.7085858416976407</v>
      </c>
      <c r="AR85">
        <v>0.12621285350178368</v>
      </c>
      <c r="AS85">
        <v>1.1789688869612291</v>
      </c>
      <c r="AT85">
        <v>0.52274231165938545</v>
      </c>
    </row>
    <row r="86" spans="5:46" x14ac:dyDescent="0.55000000000000004">
      <c r="E86">
        <f t="shared" si="37"/>
        <v>0</v>
      </c>
      <c r="F86">
        <v>75</v>
      </c>
      <c r="G86" s="5">
        <f t="shared" ca="1" si="44"/>
        <v>2.2906595491869766</v>
      </c>
      <c r="H86">
        <f t="shared" ca="1" si="47"/>
        <v>0</v>
      </c>
      <c r="I86">
        <f t="shared" ca="1" si="47"/>
        <v>0</v>
      </c>
      <c r="J86">
        <f t="shared" ca="1" si="47"/>
        <v>0.10979409427420424</v>
      </c>
      <c r="K86">
        <f t="shared" ca="1" si="47"/>
        <v>0</v>
      </c>
      <c r="L86">
        <f t="shared" ca="1" si="47"/>
        <v>0</v>
      </c>
      <c r="M86">
        <f t="shared" ca="1" si="47"/>
        <v>1.8529430382247063E-2</v>
      </c>
      <c r="N86">
        <f t="shared" ca="1" si="47"/>
        <v>0</v>
      </c>
      <c r="O86">
        <f t="shared" ca="1" si="47"/>
        <v>0</v>
      </c>
      <c r="P86">
        <f t="shared" ca="1" si="47"/>
        <v>1.4124592445032011E-2</v>
      </c>
      <c r="Q86">
        <f t="shared" ca="1" si="47"/>
        <v>0</v>
      </c>
      <c r="R86">
        <f t="shared" ca="1" si="47"/>
        <v>0</v>
      </c>
      <c r="S86">
        <f t="shared" ca="1" si="47"/>
        <v>3.2899649228351063E-2</v>
      </c>
      <c r="T86">
        <f t="shared" ca="1" si="47"/>
        <v>0</v>
      </c>
      <c r="U86">
        <f t="shared" ca="1" si="47"/>
        <v>0</v>
      </c>
      <c r="V86">
        <f t="shared" ca="1" si="47"/>
        <v>1.1127740913774067E-3</v>
      </c>
      <c r="W86">
        <f t="shared" ca="1" si="45"/>
        <v>0</v>
      </c>
      <c r="X86">
        <f t="shared" ca="1" si="45"/>
        <v>0</v>
      </c>
      <c r="Y86">
        <f t="shared" ca="1" si="45"/>
        <v>1.4648795423830047E-3</v>
      </c>
      <c r="Z86">
        <f t="shared" ca="1" si="48"/>
        <v>3.2937551003651852E-4</v>
      </c>
      <c r="AA86">
        <f t="shared" ca="1" si="38"/>
        <v>722.14586724233891</v>
      </c>
      <c r="AB86">
        <f t="shared" ca="1" si="39"/>
        <v>0</v>
      </c>
      <c r="AC86">
        <f t="shared" ca="1" si="40"/>
        <v>6.9923447546532624E-2</v>
      </c>
      <c r="AD86">
        <f ca="1">SUMPRODUCT(G86:Z86,mat)</f>
        <v>0.31000151475843696</v>
      </c>
      <c r="AE86">
        <f t="shared" si="46"/>
        <v>0</v>
      </c>
      <c r="AG86">
        <f t="shared" ca="1" si="41"/>
        <v>1.9514012951616346</v>
      </c>
      <c r="AH86">
        <f t="shared" ca="1" si="42"/>
        <v>0.83568465925054625</v>
      </c>
      <c r="AI86">
        <f t="shared" si="43"/>
        <v>0</v>
      </c>
      <c r="AJ86">
        <v>-1.1588235793169588</v>
      </c>
      <c r="AK86">
        <v>1.1204542715859134</v>
      </c>
      <c r="AL86">
        <v>0.90253706730436534</v>
      </c>
      <c r="AM86">
        <v>-1.2220561984577216</v>
      </c>
      <c r="AN86">
        <v>0.83568465925054625</v>
      </c>
      <c r="AO86">
        <v>0.18576884031062946</v>
      </c>
      <c r="AP86">
        <v>0.22546259970113169</v>
      </c>
      <c r="AQ86">
        <v>-0.11835140867333394</v>
      </c>
      <c r="AR86">
        <v>0.93853032012702897</v>
      </c>
      <c r="AS86">
        <v>-0.74029571806022432</v>
      </c>
      <c r="AT86">
        <v>0.53506028052652255</v>
      </c>
    </row>
    <row r="87" spans="5:46" x14ac:dyDescent="0.55000000000000004">
      <c r="E87">
        <f t="shared" si="37"/>
        <v>0</v>
      </c>
      <c r="F87">
        <v>76</v>
      </c>
      <c r="G87" s="5">
        <f t="shared" ca="1" si="44"/>
        <v>0</v>
      </c>
      <c r="H87">
        <f t="shared" ca="1" si="47"/>
        <v>0.71139704939357262</v>
      </c>
      <c r="I87">
        <f t="shared" ca="1" si="47"/>
        <v>0</v>
      </c>
      <c r="J87">
        <f t="shared" ca="1" si="47"/>
        <v>0</v>
      </c>
      <c r="K87">
        <f t="shared" ca="1" si="47"/>
        <v>6.8687038754558769E-2</v>
      </c>
      <c r="L87">
        <f t="shared" ca="1" si="47"/>
        <v>0</v>
      </c>
      <c r="M87">
        <f t="shared" ca="1" si="47"/>
        <v>0</v>
      </c>
      <c r="N87">
        <f t="shared" ca="1" si="47"/>
        <v>1.2778890960093207E-2</v>
      </c>
      <c r="O87">
        <f t="shared" ca="1" si="47"/>
        <v>0</v>
      </c>
      <c r="P87">
        <f t="shared" ca="1" si="47"/>
        <v>0</v>
      </c>
      <c r="Q87">
        <f t="shared" ca="1" si="47"/>
        <v>1.0062945042717214E-2</v>
      </c>
      <c r="R87">
        <f t="shared" ca="1" si="47"/>
        <v>0</v>
      </c>
      <c r="S87">
        <f t="shared" ca="1" si="47"/>
        <v>0</v>
      </c>
      <c r="T87">
        <f t="shared" ca="1" si="47"/>
        <v>2.3753626676995172E-2</v>
      </c>
      <c r="U87">
        <f t="shared" ca="1" si="47"/>
        <v>0</v>
      </c>
      <c r="V87">
        <f t="shared" ca="1" si="47"/>
        <v>0</v>
      </c>
      <c r="W87">
        <f t="shared" ca="1" si="45"/>
        <v>8.0819099506555326E-4</v>
      </c>
      <c r="X87">
        <f t="shared" ca="1" si="45"/>
        <v>0</v>
      </c>
      <c r="Y87">
        <f t="shared" ca="1" si="45"/>
        <v>0</v>
      </c>
      <c r="Z87">
        <f t="shared" ca="1" si="48"/>
        <v>1.3066819172196157E-3</v>
      </c>
      <c r="AA87">
        <f t="shared" ca="1" si="38"/>
        <v>684.42477044791713</v>
      </c>
      <c r="AB87">
        <f t="shared" ca="1" si="39"/>
        <v>0</v>
      </c>
      <c r="AC87">
        <f t="shared" ca="1" si="40"/>
        <v>0.15153237254813767</v>
      </c>
      <c r="AD87">
        <f ca="1">SUMPRODUCT(G87:Z87,mat)</f>
        <v>0.23449746590044396</v>
      </c>
      <c r="AE87">
        <f t="shared" si="46"/>
        <v>0</v>
      </c>
      <c r="AG87">
        <f t="shared" ca="1" si="41"/>
        <v>0</v>
      </c>
      <c r="AH87">
        <f t="shared" ca="1" si="42"/>
        <v>0.32876641853363253</v>
      </c>
      <c r="AI87">
        <f t="shared" si="43"/>
        <v>1</v>
      </c>
      <c r="AJ87">
        <v>0.87786474978202023</v>
      </c>
      <c r="AK87">
        <v>1.8340097085456364</v>
      </c>
      <c r="AL87">
        <v>-0.246701574724284</v>
      </c>
      <c r="AM87">
        <v>-1.4184070096234791</v>
      </c>
      <c r="AN87">
        <v>0.32876641853363253</v>
      </c>
      <c r="AO87">
        <v>-0.977013314695796</v>
      </c>
      <c r="AP87">
        <v>0.63129391492111608</v>
      </c>
      <c r="AQ87">
        <v>0.70984924604999833</v>
      </c>
      <c r="AR87">
        <v>-1.0787289284053259</v>
      </c>
      <c r="AS87">
        <v>-1.2073383004462812</v>
      </c>
      <c r="AT87">
        <v>1.5385876395157538</v>
      </c>
    </row>
    <row r="88" spans="5:46" x14ac:dyDescent="0.55000000000000004">
      <c r="E88">
        <f t="shared" si="37"/>
        <v>0</v>
      </c>
      <c r="F88">
        <v>77</v>
      </c>
      <c r="G88" s="5">
        <f t="shared" ca="1" si="44"/>
        <v>0</v>
      </c>
      <c r="H88">
        <f t="shared" ca="1" si="47"/>
        <v>0</v>
      </c>
      <c r="I88">
        <f t="shared" ca="1" si="47"/>
        <v>0.35027969317721064</v>
      </c>
      <c r="J88">
        <f t="shared" ca="1" si="47"/>
        <v>0</v>
      </c>
      <c r="K88">
        <f t="shared" ca="1" si="47"/>
        <v>0</v>
      </c>
      <c r="L88">
        <f t="shared" ca="1" si="47"/>
        <v>4.503391208010625E-2</v>
      </c>
      <c r="M88">
        <f t="shared" ca="1" si="47"/>
        <v>0</v>
      </c>
      <c r="N88">
        <f t="shared" ca="1" si="47"/>
        <v>0</v>
      </c>
      <c r="O88">
        <f t="shared" ca="1" si="47"/>
        <v>8.9409503122182248E-3</v>
      </c>
      <c r="P88">
        <f t="shared" ca="1" si="47"/>
        <v>0</v>
      </c>
      <c r="Q88">
        <f t="shared" ca="1" si="47"/>
        <v>0</v>
      </c>
      <c r="R88">
        <f t="shared" ca="1" si="47"/>
        <v>7.2104499658080818E-3</v>
      </c>
      <c r="S88">
        <f t="shared" ca="1" si="47"/>
        <v>0</v>
      </c>
      <c r="T88">
        <f t="shared" ca="1" si="47"/>
        <v>0</v>
      </c>
      <c r="U88">
        <f t="shared" ca="1" si="47"/>
        <v>1.7193236718803188E-2</v>
      </c>
      <c r="V88">
        <f t="shared" ca="1" si="47"/>
        <v>0</v>
      </c>
      <c r="W88">
        <f t="shared" ca="1" si="45"/>
        <v>0</v>
      </c>
      <c r="X88">
        <f t="shared" ca="1" si="45"/>
        <v>5.8764870750808063E-4</v>
      </c>
      <c r="Y88">
        <f t="shared" ca="1" si="45"/>
        <v>0</v>
      </c>
      <c r="Z88">
        <f t="shared" ca="1" si="48"/>
        <v>9.5160252188578552E-4</v>
      </c>
      <c r="AA88">
        <f t="shared" ca="1" si="38"/>
        <v>690.07981673301492</v>
      </c>
      <c r="AB88">
        <f t="shared" ca="1" si="39"/>
        <v>0</v>
      </c>
      <c r="AC88">
        <f t="shared" ca="1" si="40"/>
        <v>0.24833325932277756</v>
      </c>
      <c r="AD88">
        <f ca="1">SUMPRODUCT(G88:Z88,mat)</f>
        <v>0.20870840709743604</v>
      </c>
      <c r="AE88">
        <f t="shared" si="46"/>
        <v>0</v>
      </c>
      <c r="AG88">
        <f t="shared" ca="1" si="41"/>
        <v>0</v>
      </c>
      <c r="AH88">
        <f t="shared" ca="1" si="42"/>
        <v>-1.3843055057805032</v>
      </c>
      <c r="AI88">
        <f t="shared" si="43"/>
        <v>2</v>
      </c>
      <c r="AJ88">
        <v>-1.2125838111387566E-2</v>
      </c>
      <c r="AK88">
        <v>-1.7212187231052667E-3</v>
      </c>
      <c r="AL88">
        <v>-0.2249919361929642</v>
      </c>
      <c r="AM88">
        <v>-0.54399606597144157</v>
      </c>
      <c r="AN88">
        <v>-1.3843055057805032</v>
      </c>
      <c r="AO88">
        <v>-1.7766524251783267</v>
      </c>
      <c r="AP88">
        <v>0.83308350440347567</v>
      </c>
      <c r="AQ88">
        <v>-0.3704042228491744</v>
      </c>
      <c r="AR88">
        <v>0.11149722922709771</v>
      </c>
      <c r="AS88">
        <v>0.72598368205945008</v>
      </c>
      <c r="AT88">
        <v>-1.2431496543285903</v>
      </c>
    </row>
    <row r="89" spans="5:46" x14ac:dyDescent="0.55000000000000004">
      <c r="E89">
        <f t="shared" si="37"/>
        <v>0</v>
      </c>
      <c r="F89">
        <v>78</v>
      </c>
      <c r="G89" s="5">
        <f t="shared" ca="1" si="44"/>
        <v>1.52169583395522</v>
      </c>
      <c r="H89">
        <f t="shared" ca="1" si="47"/>
        <v>0</v>
      </c>
      <c r="I89">
        <f t="shared" ca="1" si="47"/>
        <v>0</v>
      </c>
      <c r="J89">
        <f t="shared" ca="1" si="47"/>
        <v>0.20231898370699114</v>
      </c>
      <c r="K89">
        <f t="shared" ca="1" si="47"/>
        <v>0</v>
      </c>
      <c r="L89">
        <f t="shared" ca="1" si="47"/>
        <v>0</v>
      </c>
      <c r="M89">
        <f t="shared" ca="1" si="47"/>
        <v>3.0428981209562077E-2</v>
      </c>
      <c r="N89">
        <f t="shared" ca="1" si="47"/>
        <v>0</v>
      </c>
      <c r="O89">
        <f t="shared" ca="1" si="47"/>
        <v>0</v>
      </c>
      <c r="P89">
        <f t="shared" ca="1" si="47"/>
        <v>6.3212042628611048E-3</v>
      </c>
      <c r="Q89">
        <f t="shared" ca="1" si="47"/>
        <v>0</v>
      </c>
      <c r="R89">
        <f t="shared" ca="1" si="47"/>
        <v>0</v>
      </c>
      <c r="S89">
        <f t="shared" ca="1" si="47"/>
        <v>5.1889049245304091E-3</v>
      </c>
      <c r="T89">
        <f t="shared" ca="1" si="47"/>
        <v>0</v>
      </c>
      <c r="U89">
        <f t="shared" ca="1" si="47"/>
        <v>0</v>
      </c>
      <c r="V89">
        <f t="shared" ca="1" si="47"/>
        <v>1.2468698421813359E-2</v>
      </c>
      <c r="W89">
        <f t="shared" ca="1" si="45"/>
        <v>0</v>
      </c>
      <c r="X89">
        <f t="shared" ca="1" si="45"/>
        <v>0</v>
      </c>
      <c r="Y89">
        <f t="shared" ca="1" si="45"/>
        <v>4.2766707507472303E-4</v>
      </c>
      <c r="Z89">
        <f t="shared" ca="1" si="48"/>
        <v>6.9301285012516971E-4</v>
      </c>
      <c r="AA89">
        <f t="shared" ca="1" si="38"/>
        <v>720.9907237233748</v>
      </c>
      <c r="AB89">
        <f t="shared" ca="1" si="39"/>
        <v>0</v>
      </c>
      <c r="AC89">
        <f t="shared" ca="1" si="40"/>
        <v>9.555930332770203E-2</v>
      </c>
      <c r="AD89">
        <f ca="1">SUMPRODUCT(G89:Z89,mat)</f>
        <v>0.29599501898003577</v>
      </c>
      <c r="AE89">
        <f t="shared" si="46"/>
        <v>0</v>
      </c>
      <c r="AG89">
        <f t="shared" ca="1" si="41"/>
        <v>1.2802357323239739</v>
      </c>
      <c r="AH89">
        <f t="shared" ca="1" si="42"/>
        <v>0.30880528356647119</v>
      </c>
      <c r="AI89">
        <f t="shared" si="43"/>
        <v>0</v>
      </c>
      <c r="AJ89">
        <v>-1.051612343871966</v>
      </c>
      <c r="AK89">
        <v>-0.11319116310914978</v>
      </c>
      <c r="AL89">
        <v>0.34430968298693188</v>
      </c>
      <c r="AM89">
        <v>1.3895100892113987</v>
      </c>
      <c r="AN89">
        <v>0.30880528356647119</v>
      </c>
      <c r="AO89">
        <v>-0.53603116612066515</v>
      </c>
      <c r="AP89">
        <v>-1.3623093764181249</v>
      </c>
      <c r="AQ89">
        <v>-0.65471681409690063</v>
      </c>
      <c r="AR89">
        <v>0.42555711843306199</v>
      </c>
      <c r="AS89">
        <v>0.14798956726735923</v>
      </c>
      <c r="AT89">
        <v>-0.25104100132011808</v>
      </c>
    </row>
    <row r="90" spans="5:46" x14ac:dyDescent="0.55000000000000004">
      <c r="E90">
        <f t="shared" si="37"/>
        <v>0</v>
      </c>
      <c r="F90">
        <v>79</v>
      </c>
      <c r="G90" s="5">
        <f t="shared" ca="1" si="44"/>
        <v>0</v>
      </c>
      <c r="H90">
        <f t="shared" ca="1" si="47"/>
        <v>0.47258438153083793</v>
      </c>
      <c r="I90">
        <f t="shared" ca="1" si="47"/>
        <v>0</v>
      </c>
      <c r="J90">
        <f t="shared" ca="1" si="47"/>
        <v>0</v>
      </c>
      <c r="K90">
        <f t="shared" ca="1" si="47"/>
        <v>0.12657048602230717</v>
      </c>
      <c r="L90">
        <f t="shared" ca="1" si="47"/>
        <v>0</v>
      </c>
      <c r="M90">
        <f t="shared" ca="1" si="47"/>
        <v>0</v>
      </c>
      <c r="N90">
        <f t="shared" ca="1" si="47"/>
        <v>2.0985460690484712E-2</v>
      </c>
      <c r="O90">
        <f t="shared" ca="1" si="47"/>
        <v>0</v>
      </c>
      <c r="P90">
        <f t="shared" ca="1" si="47"/>
        <v>0</v>
      </c>
      <c r="Q90">
        <f t="shared" ca="1" si="47"/>
        <v>4.5034878952089239E-3</v>
      </c>
      <c r="R90">
        <f t="shared" ca="1" si="47"/>
        <v>0</v>
      </c>
      <c r="S90">
        <f t="shared" ca="1" si="47"/>
        <v>0</v>
      </c>
      <c r="T90">
        <f t="shared" ca="1" si="47"/>
        <v>3.7464019626538346E-3</v>
      </c>
      <c r="U90">
        <f t="shared" ca="1" si="47"/>
        <v>0</v>
      </c>
      <c r="V90">
        <f t="shared" ca="1" si="47"/>
        <v>0</v>
      </c>
      <c r="W90">
        <f t="shared" ca="1" si="45"/>
        <v>9.0558271106259084E-3</v>
      </c>
      <c r="X90">
        <f t="shared" ca="1" si="45"/>
        <v>0</v>
      </c>
      <c r="Y90">
        <f t="shared" ca="1" si="45"/>
        <v>0</v>
      </c>
      <c r="Z90">
        <f t="shared" ca="1" si="48"/>
        <v>8.1614494621322072E-4</v>
      </c>
      <c r="AA90">
        <f t="shared" ca="1" si="38"/>
        <v>728.37920879038313</v>
      </c>
      <c r="AB90">
        <f t="shared" ca="1" si="39"/>
        <v>0</v>
      </c>
      <c r="AC90">
        <f t="shared" ca="1" si="40"/>
        <v>0.18930315086406793</v>
      </c>
      <c r="AD90">
        <f ca="1">SUMPRODUCT(G90:Z90,mat)</f>
        <v>0.22856640364470682</v>
      </c>
      <c r="AE90">
        <f t="shared" si="46"/>
        <v>0</v>
      </c>
      <c r="AG90">
        <f t="shared" ca="1" si="41"/>
        <v>0</v>
      </c>
      <c r="AH90">
        <f t="shared" ca="1" si="42"/>
        <v>0.2432329893053975</v>
      </c>
      <c r="AI90">
        <f t="shared" si="43"/>
        <v>1</v>
      </c>
      <c r="AJ90">
        <v>0.65291715145576745</v>
      </c>
      <c r="AK90">
        <v>-1.0152075446967501</v>
      </c>
      <c r="AL90">
        <v>2.432025212328881</v>
      </c>
      <c r="AM90">
        <v>1.071366568794474</v>
      </c>
      <c r="AN90">
        <v>0.2432329893053975</v>
      </c>
      <c r="AO90">
        <v>-6.7407199821900576E-2</v>
      </c>
      <c r="AP90">
        <v>0.78033508543740027</v>
      </c>
      <c r="AQ90">
        <v>1.2282134775887243</v>
      </c>
      <c r="AR90">
        <v>-0.28267209017940331</v>
      </c>
      <c r="AS90">
        <v>-1.0833923624886665</v>
      </c>
      <c r="AT90">
        <v>3.1866420613368973E-2</v>
      </c>
    </row>
    <row r="91" spans="5:46" x14ac:dyDescent="0.55000000000000004">
      <c r="E91">
        <f t="shared" si="37"/>
        <v>0</v>
      </c>
      <c r="F91">
        <v>80</v>
      </c>
      <c r="G91" s="5">
        <f t="shared" ca="1" si="44"/>
        <v>0</v>
      </c>
      <c r="H91">
        <f t="shared" ca="1" si="47"/>
        <v>0</v>
      </c>
      <c r="I91">
        <f t="shared" ca="1" si="47"/>
        <v>0.23269243568563408</v>
      </c>
      <c r="J91">
        <f t="shared" ca="1" si="47"/>
        <v>0</v>
      </c>
      <c r="K91">
        <f t="shared" ca="1" si="47"/>
        <v>0</v>
      </c>
      <c r="L91">
        <f t="shared" ca="1" si="47"/>
        <v>8.2984566561862302E-2</v>
      </c>
      <c r="M91">
        <f t="shared" ca="1" si="47"/>
        <v>0</v>
      </c>
      <c r="N91">
        <f t="shared" ca="1" si="47"/>
        <v>0</v>
      </c>
      <c r="O91">
        <f t="shared" ca="1" si="47"/>
        <v>1.468280478318316E-2</v>
      </c>
      <c r="P91">
        <f t="shared" ca="1" si="47"/>
        <v>0</v>
      </c>
      <c r="Q91">
        <f t="shared" ca="1" si="47"/>
        <v>0</v>
      </c>
      <c r="R91">
        <f t="shared" ca="1" si="47"/>
        <v>3.2269056426505239E-3</v>
      </c>
      <c r="S91">
        <f t="shared" ca="1" si="47"/>
        <v>0</v>
      </c>
      <c r="T91">
        <f t="shared" ca="1" si="47"/>
        <v>0</v>
      </c>
      <c r="U91">
        <f t="shared" ca="1" si="47"/>
        <v>2.7117027923183831E-3</v>
      </c>
      <c r="V91">
        <f t="shared" ca="1" si="47"/>
        <v>0</v>
      </c>
      <c r="W91">
        <f t="shared" ca="1" si="45"/>
        <v>0</v>
      </c>
      <c r="X91">
        <f t="shared" ca="1" si="45"/>
        <v>6.5846379500235676E-3</v>
      </c>
      <c r="Y91">
        <f t="shared" ca="1" si="45"/>
        <v>0</v>
      </c>
      <c r="Z91">
        <f t="shared" ca="1" si="48"/>
        <v>5.943646872326832E-4</v>
      </c>
      <c r="AA91">
        <f t="shared" ca="1" si="38"/>
        <v>715.73655951246121</v>
      </c>
      <c r="AB91">
        <f t="shared" ca="1" si="39"/>
        <v>0</v>
      </c>
      <c r="AC91">
        <f t="shared" ca="1" si="40"/>
        <v>0.290330357906603</v>
      </c>
      <c r="AD91">
        <f ca="1">SUMPRODUCT(G91:Z91,mat)</f>
        <v>0.19228033371283434</v>
      </c>
      <c r="AE91">
        <f t="shared" si="46"/>
        <v>0</v>
      </c>
      <c r="AG91">
        <f t="shared" ca="1" si="41"/>
        <v>0</v>
      </c>
      <c r="AH91">
        <f t="shared" ca="1" si="42"/>
        <v>1.2125838111387566E-2</v>
      </c>
      <c r="AI91">
        <f t="shared" si="43"/>
        <v>2</v>
      </c>
      <c r="AJ91">
        <v>0.79735400504432619</v>
      </c>
      <c r="AK91">
        <v>1.4662418834632263</v>
      </c>
      <c r="AL91">
        <v>-0.41936800698749721</v>
      </c>
      <c r="AM91">
        <v>1.0171311259909999</v>
      </c>
      <c r="AN91">
        <v>1.2125838111387566E-2</v>
      </c>
      <c r="AO91">
        <v>-0.47346247811219655</v>
      </c>
      <c r="AP91">
        <v>2.0686820789705962</v>
      </c>
      <c r="AQ91">
        <v>0.70013811637181789</v>
      </c>
      <c r="AR91">
        <v>-0.21762275537184905</v>
      </c>
      <c r="AS91">
        <v>-1.1327210813760757</v>
      </c>
      <c r="AT91">
        <v>-5.7411853049416095E-4</v>
      </c>
    </row>
    <row r="92" spans="5:46" x14ac:dyDescent="0.55000000000000004">
      <c r="E92">
        <f t="shared" si="37"/>
        <v>0</v>
      </c>
      <c r="F92">
        <v>81</v>
      </c>
      <c r="G92" s="5">
        <f t="shared" ca="1" si="44"/>
        <v>4.0878498803495837</v>
      </c>
      <c r="H92">
        <f t="shared" ca="1" si="47"/>
        <v>0</v>
      </c>
      <c r="I92">
        <f t="shared" ca="1" si="47"/>
        <v>0</v>
      </c>
      <c r="J92">
        <f t="shared" ca="1" si="47"/>
        <v>0.13440144553399652</v>
      </c>
      <c r="K92">
        <f t="shared" ca="1" si="47"/>
        <v>0</v>
      </c>
      <c r="L92">
        <f t="shared" ca="1" si="47"/>
        <v>0</v>
      </c>
      <c r="M92">
        <f t="shared" ca="1" si="47"/>
        <v>5.6071873394051439E-2</v>
      </c>
      <c r="N92">
        <f t="shared" ca="1" si="47"/>
        <v>0</v>
      </c>
      <c r="O92">
        <f t="shared" ca="1" si="47"/>
        <v>0</v>
      </c>
      <c r="P92">
        <f t="shared" ca="1" si="47"/>
        <v>1.0380664800181421E-2</v>
      </c>
      <c r="Q92">
        <f t="shared" ca="1" si="47"/>
        <v>0</v>
      </c>
      <c r="R92">
        <f t="shared" ca="1" si="47"/>
        <v>0</v>
      </c>
      <c r="S92">
        <f t="shared" ca="1" si="47"/>
        <v>2.3221999541699532E-3</v>
      </c>
      <c r="T92">
        <f t="shared" ca="1" si="47"/>
        <v>0</v>
      </c>
      <c r="U92">
        <f t="shared" ca="1" si="47"/>
        <v>0</v>
      </c>
      <c r="V92">
        <f t="shared" ca="1" si="47"/>
        <v>1.966552597396024E-3</v>
      </c>
      <c r="W92">
        <f t="shared" ca="1" si="45"/>
        <v>0</v>
      </c>
      <c r="X92">
        <f t="shared" ca="1" si="45"/>
        <v>0</v>
      </c>
      <c r="Y92">
        <f t="shared" ca="1" si="45"/>
        <v>4.7920344527838119E-3</v>
      </c>
      <c r="Z92">
        <f t="shared" ca="1" si="48"/>
        <v>4.3285127607334647E-4</v>
      </c>
      <c r="AA92">
        <f t="shared" ca="1" si="38"/>
        <v>722.17751733913371</v>
      </c>
      <c r="AB92">
        <f t="shared" ca="1" si="39"/>
        <v>0</v>
      </c>
      <c r="AC92">
        <f t="shared" ca="1" si="40"/>
        <v>4.5845089734471788E-2</v>
      </c>
      <c r="AD92">
        <f ca="1">SUMPRODUCT(G92:Z92,mat)</f>
        <v>0.46806310548109642</v>
      </c>
      <c r="AE92">
        <f t="shared" si="46"/>
        <v>0</v>
      </c>
      <c r="AG92">
        <f t="shared" ca="1" si="41"/>
        <v>3.4428318261504547</v>
      </c>
      <c r="AH92">
        <f t="shared" ca="1" si="42"/>
        <v>1.545367922517471</v>
      </c>
      <c r="AI92">
        <f t="shared" si="43"/>
        <v>0</v>
      </c>
      <c r="AJ92">
        <v>-0.86034333435236476</v>
      </c>
      <c r="AK92">
        <v>0.39592578104929999</v>
      </c>
      <c r="AL92">
        <v>-0.1326930032519158</v>
      </c>
      <c r="AM92">
        <v>0.32013872441893909</v>
      </c>
      <c r="AN92">
        <v>1.545367922517471</v>
      </c>
      <c r="AO92">
        <v>-0.29167949833208695</v>
      </c>
      <c r="AP92">
        <v>0.23669826987315901</v>
      </c>
      <c r="AQ92">
        <v>0.54337533583748154</v>
      </c>
      <c r="AR92">
        <v>3.2019897844293155E-2</v>
      </c>
      <c r="AS92">
        <v>-1.3937415133113973</v>
      </c>
      <c r="AT92">
        <v>0.36434812500374392</v>
      </c>
    </row>
    <row r="93" spans="5:46" x14ac:dyDescent="0.55000000000000004">
      <c r="E93">
        <f t="shared" si="37"/>
        <v>0</v>
      </c>
      <c r="F93">
        <v>82</v>
      </c>
      <c r="G93" s="5">
        <f t="shared" ca="1" si="44"/>
        <v>0</v>
      </c>
      <c r="H93">
        <f t="shared" ca="1" si="47"/>
        <v>1.2695401829908459</v>
      </c>
      <c r="I93">
        <f t="shared" ca="1" si="47"/>
        <v>0</v>
      </c>
      <c r="J93">
        <f t="shared" ca="1" si="47"/>
        <v>0</v>
      </c>
      <c r="K93">
        <f t="shared" ca="1" si="47"/>
        <v>8.4081364841053025E-2</v>
      </c>
      <c r="L93">
        <f t="shared" ca="1" si="47"/>
        <v>0</v>
      </c>
      <c r="M93">
        <f t="shared" ca="1" si="47"/>
        <v>0</v>
      </c>
      <c r="N93">
        <f t="shared" ca="1" si="47"/>
        <v>3.8670177185654013E-2</v>
      </c>
      <c r="O93">
        <f t="shared" ca="1" si="47"/>
        <v>0</v>
      </c>
      <c r="P93">
        <f t="shared" ca="1" si="47"/>
        <v>0</v>
      </c>
      <c r="Q93">
        <f t="shared" ca="1" si="47"/>
        <v>7.3956158237922145E-3</v>
      </c>
      <c r="R93">
        <f t="shared" ca="1" si="47"/>
        <v>0</v>
      </c>
      <c r="S93">
        <f t="shared" ca="1" si="47"/>
        <v>0</v>
      </c>
      <c r="T93">
        <f t="shared" ca="1" si="47"/>
        <v>1.6766340090080354E-3</v>
      </c>
      <c r="U93">
        <f t="shared" ca="1" si="47"/>
        <v>0</v>
      </c>
      <c r="V93">
        <f t="shared" ca="1" si="47"/>
        <v>0</v>
      </c>
      <c r="W93">
        <f t="shared" ca="1" si="47"/>
        <v>1.4282774130469932E-3</v>
      </c>
      <c r="X93">
        <f t="shared" ref="X93:Y108" ca="1" si="49">W92*W$10*(1-W$2*$E92)</f>
        <v>0</v>
      </c>
      <c r="Y93">
        <f t="shared" ca="1" si="49"/>
        <v>0</v>
      </c>
      <c r="Z93">
        <f t="shared" ca="1" si="48"/>
        <v>3.805068678630738E-3</v>
      </c>
      <c r="AA93">
        <f t="shared" ca="1" si="38"/>
        <v>764.8965885275004</v>
      </c>
      <c r="AB93">
        <f t="shared" ca="1" si="39"/>
        <v>0</v>
      </c>
      <c r="AC93">
        <f t="shared" ca="1" si="40"/>
        <v>0.11676708899388638</v>
      </c>
      <c r="AD93">
        <f ca="1">SUMPRODUCT(G93:Z93,mat)</f>
        <v>0.35288608026123491</v>
      </c>
      <c r="AE93">
        <f t="shared" si="46"/>
        <v>0</v>
      </c>
      <c r="AG93">
        <f t="shared" ca="1" si="41"/>
        <v>0</v>
      </c>
      <c r="AH93">
        <f t="shared" ca="1" si="42"/>
        <v>-0.59729586610046681</v>
      </c>
      <c r="AI93">
        <f t="shared" si="43"/>
        <v>1</v>
      </c>
      <c r="AJ93">
        <v>0.59528474594117142</v>
      </c>
      <c r="AK93">
        <v>1.8666378309717402</v>
      </c>
      <c r="AL93">
        <v>-1.8286937120137736</v>
      </c>
      <c r="AM93">
        <v>2.5509507395327091</v>
      </c>
      <c r="AN93">
        <v>-0.59729586610046681</v>
      </c>
      <c r="AO93">
        <v>0.14744728105142713</v>
      </c>
      <c r="AP93">
        <v>2.2783569875173271</v>
      </c>
      <c r="AQ93">
        <v>-0.27885221243195701</v>
      </c>
      <c r="AR93">
        <v>-2.2372660168912262</v>
      </c>
      <c r="AS93">
        <v>-0.10434177966089919</v>
      </c>
      <c r="AT93">
        <v>-0.52994664656580426</v>
      </c>
    </row>
    <row r="94" spans="5:46" x14ac:dyDescent="0.55000000000000004">
      <c r="E94">
        <f t="shared" si="37"/>
        <v>0</v>
      </c>
      <c r="F94">
        <v>83</v>
      </c>
      <c r="G94" s="5">
        <f t="shared" ca="1" si="44"/>
        <v>0</v>
      </c>
      <c r="H94">
        <f t="shared" ref="H94:W109" ca="1" si="50">G93*G$10*(1-G$2*$E93)</f>
        <v>0</v>
      </c>
      <c r="I94">
        <f t="shared" ca="1" si="50"/>
        <v>0.62509978942596256</v>
      </c>
      <c r="J94">
        <f t="shared" ca="1" si="50"/>
        <v>0</v>
      </c>
      <c r="K94">
        <f t="shared" ca="1" si="50"/>
        <v>0</v>
      </c>
      <c r="L94">
        <f t="shared" ca="1" si="50"/>
        <v>5.5127035034335456E-2</v>
      </c>
      <c r="M94">
        <f t="shared" ca="1" si="50"/>
        <v>0</v>
      </c>
      <c r="N94">
        <f t="shared" ca="1" si="50"/>
        <v>0</v>
      </c>
      <c r="O94">
        <f t="shared" ca="1" si="50"/>
        <v>2.7056192424000893E-2</v>
      </c>
      <c r="P94">
        <f t="shared" ca="1" si="50"/>
        <v>0</v>
      </c>
      <c r="Q94">
        <f t="shared" ca="1" si="50"/>
        <v>0</v>
      </c>
      <c r="R94">
        <f t="shared" ca="1" si="50"/>
        <v>5.2992158495772899E-3</v>
      </c>
      <c r="S94">
        <f t="shared" ca="1" si="50"/>
        <v>0</v>
      </c>
      <c r="T94">
        <f t="shared" ca="1" si="50"/>
        <v>0</v>
      </c>
      <c r="U94">
        <f t="shared" ca="1" si="50"/>
        <v>1.2135732281921057E-3</v>
      </c>
      <c r="V94">
        <f t="shared" ca="1" si="50"/>
        <v>0</v>
      </c>
      <c r="W94">
        <f t="shared" ca="1" si="50"/>
        <v>0</v>
      </c>
      <c r="X94">
        <f t="shared" ca="1" si="49"/>
        <v>1.0385235431532767E-3</v>
      </c>
      <c r="Y94">
        <f t="shared" ca="1" si="49"/>
        <v>0</v>
      </c>
      <c r="Z94">
        <f t="shared" ca="1" si="48"/>
        <v>2.7710745077411617E-3</v>
      </c>
      <c r="AA94">
        <f t="shared" ca="1" si="38"/>
        <v>872.40240271199093</v>
      </c>
      <c r="AB94">
        <f t="shared" ca="1" si="39"/>
        <v>0</v>
      </c>
      <c r="AC94">
        <f t="shared" ca="1" si="40"/>
        <v>0.2105309916558763</v>
      </c>
      <c r="AD94">
        <f ca="1">SUMPRODUCT(G94:Z94,mat)</f>
        <v>0.32421315716568111</v>
      </c>
      <c r="AE94">
        <f t="shared" si="46"/>
        <v>0</v>
      </c>
      <c r="AG94">
        <f t="shared" ca="1" si="41"/>
        <v>0</v>
      </c>
      <c r="AH94">
        <f t="shared" ca="1" si="42"/>
        <v>-0.55904820328578353</v>
      </c>
      <c r="AI94">
        <f t="shared" si="43"/>
        <v>2</v>
      </c>
      <c r="AJ94">
        <v>-0.632976480119396</v>
      </c>
      <c r="AK94">
        <v>-0.25902295419655275</v>
      </c>
      <c r="AL94">
        <v>-0.54452812037197873</v>
      </c>
      <c r="AM94">
        <v>-0.3235231815779116</v>
      </c>
      <c r="AN94">
        <v>-0.55904820328578353</v>
      </c>
      <c r="AO94">
        <v>-0.77319782576523721</v>
      </c>
      <c r="AP94">
        <v>-7.6764763434766792E-2</v>
      </c>
      <c r="AQ94">
        <v>1.1046859071939252</v>
      </c>
      <c r="AR94">
        <v>1.3165367818146478</v>
      </c>
      <c r="AS94">
        <v>0.27392502488510218</v>
      </c>
      <c r="AT94">
        <v>-2.7838541427627206</v>
      </c>
    </row>
    <row r="95" spans="5:46" x14ac:dyDescent="0.55000000000000004">
      <c r="E95">
        <f t="shared" si="37"/>
        <v>0</v>
      </c>
      <c r="F95">
        <v>84</v>
      </c>
      <c r="G95" s="5">
        <f t="shared" ca="1" si="44"/>
        <v>1.5129576889619771</v>
      </c>
      <c r="H95">
        <f t="shared" ca="1" si="50"/>
        <v>0</v>
      </c>
      <c r="I95">
        <f t="shared" ca="1" si="50"/>
        <v>0</v>
      </c>
      <c r="J95">
        <f t="shared" ca="1" si="50"/>
        <v>0.36105305724397924</v>
      </c>
      <c r="K95">
        <f t="shared" ca="1" si="50"/>
        <v>0</v>
      </c>
      <c r="L95">
        <f t="shared" ca="1" si="50"/>
        <v>0</v>
      </c>
      <c r="M95">
        <f t="shared" ca="1" si="50"/>
        <v>3.7248807303589385E-2</v>
      </c>
      <c r="N95">
        <f t="shared" ca="1" si="50"/>
        <v>0</v>
      </c>
      <c r="O95">
        <f t="shared" ca="1" si="50"/>
        <v>0</v>
      </c>
      <c r="P95">
        <f t="shared" ca="1" si="50"/>
        <v>1.9128583977663698E-2</v>
      </c>
      <c r="Q95">
        <f t="shared" ca="1" si="50"/>
        <v>0</v>
      </c>
      <c r="R95">
        <f t="shared" ca="1" si="50"/>
        <v>0</v>
      </c>
      <c r="S95">
        <f t="shared" ca="1" si="50"/>
        <v>3.8135105781764577E-3</v>
      </c>
      <c r="T95">
        <f t="shared" ca="1" si="50"/>
        <v>0</v>
      </c>
      <c r="U95">
        <f t="shared" ca="1" si="50"/>
        <v>0</v>
      </c>
      <c r="V95">
        <f t="shared" ca="1" si="50"/>
        <v>8.8009482115518508E-4</v>
      </c>
      <c r="W95">
        <f t="shared" ca="1" si="50"/>
        <v>0</v>
      </c>
      <c r="X95">
        <f t="shared" ca="1" si="49"/>
        <v>0</v>
      </c>
      <c r="Y95">
        <f t="shared" ca="1" si="49"/>
        <v>7.5579563167930974E-4</v>
      </c>
      <c r="Z95">
        <f t="shared" ca="1" si="48"/>
        <v>2.0180592194241746E-3</v>
      </c>
      <c r="AA95">
        <f t="shared" ca="1" si="38"/>
        <v>1001.0575092840844</v>
      </c>
      <c r="AB95">
        <f t="shared" ca="1" si="39"/>
        <v>0</v>
      </c>
      <c r="AC95">
        <f t="shared" ca="1" si="40"/>
        <v>0.1183174376332885</v>
      </c>
      <c r="AD95">
        <f ca="1">SUMPRODUCT(G95:Z95,mat)</f>
        <v>0.4022350626955527</v>
      </c>
      <c r="AE95">
        <f t="shared" si="46"/>
        <v>0</v>
      </c>
      <c r="AG95">
        <f t="shared" ca="1" si="41"/>
        <v>1.3149000218365716</v>
      </c>
      <c r="AH95">
        <f t="shared" ca="1" si="42"/>
        <v>0.3422007921471959</v>
      </c>
      <c r="AI95">
        <f t="shared" si="43"/>
        <v>0</v>
      </c>
      <c r="AJ95">
        <v>0.29775264920317568</v>
      </c>
      <c r="AK95">
        <v>1.2827194950659759</v>
      </c>
      <c r="AL95">
        <v>0.55904820328578353</v>
      </c>
      <c r="AM95">
        <v>-2.1569849195657298</v>
      </c>
      <c r="AN95">
        <v>0.3422007921471959</v>
      </c>
      <c r="AO95">
        <v>-0.11465431271062698</v>
      </c>
      <c r="AP95">
        <v>0.45828414840798359</v>
      </c>
      <c r="AQ95">
        <v>-0.44675857679976616</v>
      </c>
      <c r="AR95">
        <v>0.8995516509457957</v>
      </c>
      <c r="AS95">
        <v>-0.39658743844483979</v>
      </c>
      <c r="AT95">
        <v>-0.47491766963503323</v>
      </c>
    </row>
    <row r="96" spans="5:46" x14ac:dyDescent="0.55000000000000004">
      <c r="E96">
        <f t="shared" si="37"/>
        <v>0</v>
      </c>
      <c r="F96">
        <v>85</v>
      </c>
      <c r="G96" s="5">
        <f t="shared" ca="1" si="44"/>
        <v>0</v>
      </c>
      <c r="H96">
        <f t="shared" ca="1" si="50"/>
        <v>0.46987062576229843</v>
      </c>
      <c r="I96">
        <f t="shared" ca="1" si="50"/>
        <v>0</v>
      </c>
      <c r="J96">
        <f t="shared" ca="1" si="50"/>
        <v>0</v>
      </c>
      <c r="K96">
        <f t="shared" ca="1" si="50"/>
        <v>0.22587431044727627</v>
      </c>
      <c r="L96">
        <f t="shared" ca="1" si="50"/>
        <v>0</v>
      </c>
      <c r="M96">
        <f t="shared" ca="1" si="50"/>
        <v>0</v>
      </c>
      <c r="N96">
        <f t="shared" ca="1" si="50"/>
        <v>2.5688779261241808E-2</v>
      </c>
      <c r="O96">
        <f t="shared" ca="1" si="50"/>
        <v>0</v>
      </c>
      <c r="P96">
        <f t="shared" ca="1" si="50"/>
        <v>0</v>
      </c>
      <c r="Q96">
        <f t="shared" ca="1" si="50"/>
        <v>1.3627995997855115E-2</v>
      </c>
      <c r="R96">
        <f t="shared" ca="1" si="50"/>
        <v>0</v>
      </c>
      <c r="S96">
        <f t="shared" ca="1" si="50"/>
        <v>0</v>
      </c>
      <c r="T96">
        <f t="shared" ca="1" si="50"/>
        <v>2.7533639028806053E-3</v>
      </c>
      <c r="U96">
        <f t="shared" ca="1" si="50"/>
        <v>0</v>
      </c>
      <c r="V96">
        <f t="shared" ca="1" si="50"/>
        <v>0</v>
      </c>
      <c r="W96">
        <f t="shared" ca="1" si="50"/>
        <v>6.3919955970668889E-4</v>
      </c>
      <c r="X96">
        <f t="shared" ca="1" si="49"/>
        <v>0</v>
      </c>
      <c r="Y96">
        <f t="shared" ca="1" si="49"/>
        <v>0</v>
      </c>
      <c r="Z96">
        <f t="shared" ca="1" si="48"/>
        <v>2.0200840287679235E-3</v>
      </c>
      <c r="AA96">
        <f t="shared" ca="1" si="38"/>
        <v>1049.9670417713805</v>
      </c>
      <c r="AB96">
        <f t="shared" ca="1" si="39"/>
        <v>0</v>
      </c>
      <c r="AC96">
        <f t="shared" ca="1" si="40"/>
        <v>0.22026192915392898</v>
      </c>
      <c r="AD96">
        <f ca="1">SUMPRODUCT(G96:Z96,mat)</f>
        <v>0.31482503758687114</v>
      </c>
      <c r="AE96">
        <f t="shared" si="46"/>
        <v>0</v>
      </c>
      <c r="AG96">
        <f t="shared" ca="1" si="41"/>
        <v>0</v>
      </c>
      <c r="AH96">
        <f t="shared" ca="1" si="42"/>
        <v>-0.83016402641078457</v>
      </c>
      <c r="AI96">
        <f t="shared" si="43"/>
        <v>1</v>
      </c>
      <c r="AJ96">
        <v>-1.3847056834492832</v>
      </c>
      <c r="AK96">
        <v>0.19784692995017394</v>
      </c>
      <c r="AL96">
        <v>-0.89372065303905401</v>
      </c>
      <c r="AM96">
        <v>1.5591467672493309</v>
      </c>
      <c r="AN96">
        <v>-0.83016402641078457</v>
      </c>
      <c r="AO96">
        <v>0.15619207260897383</v>
      </c>
      <c r="AP96">
        <v>-0.35683797250385396</v>
      </c>
      <c r="AQ96">
        <v>1.2375357982818969</v>
      </c>
      <c r="AR96">
        <v>-0.3589582320273621</v>
      </c>
      <c r="AS96">
        <v>0.64507958086323924</v>
      </c>
      <c r="AT96">
        <v>0.9760287866811268</v>
      </c>
    </row>
    <row r="97" spans="5:46" x14ac:dyDescent="0.55000000000000004">
      <c r="E97">
        <f t="shared" si="37"/>
        <v>0</v>
      </c>
      <c r="F97">
        <v>86</v>
      </c>
      <c r="G97" s="5">
        <f t="shared" ca="1" si="44"/>
        <v>0</v>
      </c>
      <c r="H97">
        <f t="shared" ca="1" si="50"/>
        <v>0</v>
      </c>
      <c r="I97">
        <f t="shared" ca="1" si="50"/>
        <v>0.23135622893755689</v>
      </c>
      <c r="J97">
        <f t="shared" ca="1" si="50"/>
        <v>0</v>
      </c>
      <c r="K97">
        <f t="shared" ca="1" si="50"/>
        <v>0</v>
      </c>
      <c r="L97">
        <f t="shared" ca="1" si="50"/>
        <v>0.1480920421418247</v>
      </c>
      <c r="M97">
        <f t="shared" ca="1" si="50"/>
        <v>0</v>
      </c>
      <c r="N97">
        <f t="shared" ca="1" si="50"/>
        <v>0</v>
      </c>
      <c r="O97">
        <f t="shared" ca="1" si="50"/>
        <v>1.7973554956652493E-2</v>
      </c>
      <c r="P97">
        <f t="shared" ca="1" si="50"/>
        <v>0</v>
      </c>
      <c r="Q97">
        <f t="shared" ca="1" si="50"/>
        <v>0</v>
      </c>
      <c r="R97">
        <f t="shared" ca="1" si="50"/>
        <v>9.7649329157256017E-3</v>
      </c>
      <c r="S97">
        <f t="shared" ca="1" si="50"/>
        <v>0</v>
      </c>
      <c r="T97">
        <f t="shared" ca="1" si="50"/>
        <v>0</v>
      </c>
      <c r="U97">
        <f t="shared" ca="1" si="50"/>
        <v>1.9929267222626268E-3</v>
      </c>
      <c r="V97">
        <f t="shared" ca="1" si="50"/>
        <v>0</v>
      </c>
      <c r="W97">
        <f t="shared" ca="1" si="50"/>
        <v>0</v>
      </c>
      <c r="X97">
        <f t="shared" ca="1" si="49"/>
        <v>4.6477230926199889E-4</v>
      </c>
      <c r="Y97">
        <f t="shared" ca="1" si="49"/>
        <v>0</v>
      </c>
      <c r="Z97">
        <f t="shared" ca="1" si="48"/>
        <v>1.4711438421732344E-3</v>
      </c>
      <c r="AA97">
        <f t="shared" ca="1" si="38"/>
        <v>1019.3667163873871</v>
      </c>
      <c r="AB97">
        <f t="shared" ca="1" si="39"/>
        <v>0</v>
      </c>
      <c r="AC97">
        <f t="shared" ca="1" si="40"/>
        <v>0.32386580526066094</v>
      </c>
      <c r="AD97">
        <f ca="1">SUMPRODUCT(G97:Z97,mat)</f>
        <v>0.25579660368123197</v>
      </c>
      <c r="AE97">
        <f t="shared" si="46"/>
        <v>0</v>
      </c>
      <c r="AG97">
        <f t="shared" ca="1" si="41"/>
        <v>0</v>
      </c>
      <c r="AH97">
        <f t="shared" ca="1" si="42"/>
        <v>-0.62244907894637436</v>
      </c>
      <c r="AI97">
        <f t="shared" si="43"/>
        <v>2</v>
      </c>
      <c r="AJ97">
        <v>-0.57973920775111765</v>
      </c>
      <c r="AK97">
        <v>0.1793910087144468</v>
      </c>
      <c r="AL97">
        <v>0.27146370484842919</v>
      </c>
      <c r="AM97">
        <v>-0.36344999898574315</v>
      </c>
      <c r="AN97">
        <v>-0.62244907894637436</v>
      </c>
      <c r="AO97">
        <v>-0.41011389839695767</v>
      </c>
      <c r="AP97">
        <v>-0.36255073609936517</v>
      </c>
      <c r="AQ97">
        <v>-0.96903022495098412</v>
      </c>
      <c r="AR97">
        <v>1.4194552022672724</v>
      </c>
      <c r="AS97">
        <v>-0.43142676986462902</v>
      </c>
      <c r="AT97">
        <v>1.3783483154838905</v>
      </c>
    </row>
    <row r="98" spans="5:46" x14ac:dyDescent="0.55000000000000004">
      <c r="E98">
        <f t="shared" si="37"/>
        <v>0</v>
      </c>
      <c r="F98">
        <v>87</v>
      </c>
      <c r="G98" s="5">
        <f t="shared" ca="1" si="44"/>
        <v>2.0583854316383632</v>
      </c>
      <c r="H98">
        <f t="shared" ca="1" si="50"/>
        <v>0</v>
      </c>
      <c r="I98">
        <f t="shared" ca="1" si="50"/>
        <v>0</v>
      </c>
      <c r="J98">
        <f t="shared" ca="1" si="50"/>
        <v>0.13362966230887921</v>
      </c>
      <c r="K98">
        <f t="shared" ca="1" si="50"/>
        <v>0</v>
      </c>
      <c r="L98">
        <f t="shared" ca="1" si="50"/>
        <v>0</v>
      </c>
      <c r="M98">
        <f t="shared" ca="1" si="50"/>
        <v>0.10006436837207208</v>
      </c>
      <c r="N98">
        <f t="shared" ca="1" si="50"/>
        <v>0</v>
      </c>
      <c r="O98">
        <f t="shared" ca="1" si="50"/>
        <v>0</v>
      </c>
      <c r="P98">
        <f t="shared" ca="1" si="50"/>
        <v>1.2707207650567138E-2</v>
      </c>
      <c r="Q98">
        <f t="shared" ca="1" si="50"/>
        <v>0</v>
      </c>
      <c r="R98">
        <f t="shared" ca="1" si="50"/>
        <v>0</v>
      </c>
      <c r="S98">
        <f t="shared" ca="1" si="50"/>
        <v>7.0272047839443135E-3</v>
      </c>
      <c r="T98">
        <f t="shared" ca="1" si="50"/>
        <v>0</v>
      </c>
      <c r="U98">
        <f t="shared" ca="1" si="50"/>
        <v>0</v>
      </c>
      <c r="V98">
        <f t="shared" ca="1" si="50"/>
        <v>1.4452893706447744E-3</v>
      </c>
      <c r="W98">
        <f t="shared" ca="1" si="50"/>
        <v>0</v>
      </c>
      <c r="X98">
        <f t="shared" ca="1" si="49"/>
        <v>0</v>
      </c>
      <c r="Y98">
        <f t="shared" ca="1" si="49"/>
        <v>3.3824257849672962E-4</v>
      </c>
      <c r="Z98">
        <f t="shared" ca="1" si="48"/>
        <v>1.0713733555352352E-3</v>
      </c>
      <c r="AA98">
        <f t="shared" ca="1" si="38"/>
        <v>962.84006949415664</v>
      </c>
      <c r="AB98">
        <f t="shared" ca="1" si="39"/>
        <v>0</v>
      </c>
      <c r="AC98">
        <f t="shared" ca="1" si="40"/>
        <v>9.2583402330141756E-2</v>
      </c>
      <c r="AD98">
        <f ca="1">SUMPRODUCT(G98:Z98,mat)</f>
        <v>0.35902537179500921</v>
      </c>
      <c r="AE98">
        <f t="shared" si="46"/>
        <v>0</v>
      </c>
      <c r="AG98">
        <f t="shared" ca="1" si="41"/>
        <v>1.8985389665352079</v>
      </c>
      <c r="AH98">
        <f t="shared" ca="1" si="42"/>
        <v>0.80135578173212707</v>
      </c>
      <c r="AI98">
        <f t="shared" si="43"/>
        <v>0</v>
      </c>
      <c r="AJ98">
        <v>1.1126076060463674</v>
      </c>
      <c r="AK98">
        <v>0.43092313717352226</v>
      </c>
      <c r="AL98">
        <v>0.19168737708241679</v>
      </c>
      <c r="AM98">
        <v>1.1963129509240389</v>
      </c>
      <c r="AN98">
        <v>0.80135578173212707</v>
      </c>
      <c r="AO98">
        <v>-0.5892684384889435</v>
      </c>
      <c r="AP98">
        <v>0.34755885280901566</v>
      </c>
      <c r="AQ98">
        <v>-0.56981434681802057</v>
      </c>
      <c r="AR98">
        <v>-1.483954292780254</v>
      </c>
      <c r="AS98">
        <v>-0.43562863538681995</v>
      </c>
      <c r="AT98">
        <v>0.76057176556787454</v>
      </c>
    </row>
    <row r="99" spans="5:46" x14ac:dyDescent="0.55000000000000004">
      <c r="E99">
        <f t="shared" si="37"/>
        <v>0</v>
      </c>
      <c r="F99">
        <v>88</v>
      </c>
      <c r="G99" s="5">
        <f t="shared" ca="1" si="44"/>
        <v>0</v>
      </c>
      <c r="H99">
        <f t="shared" ca="1" si="50"/>
        <v>0.63926100371483885</v>
      </c>
      <c r="I99">
        <f t="shared" ca="1" si="50"/>
        <v>0</v>
      </c>
      <c r="J99">
        <f t="shared" ca="1" si="50"/>
        <v>0</v>
      </c>
      <c r="K99">
        <f t="shared" ca="1" si="50"/>
        <v>8.3598538286089527E-2</v>
      </c>
      <c r="L99">
        <f t="shared" ca="1" si="50"/>
        <v>0</v>
      </c>
      <c r="M99">
        <f t="shared" ca="1" si="50"/>
        <v>0</v>
      </c>
      <c r="N99">
        <f t="shared" ca="1" si="50"/>
        <v>6.9009765871833523E-2</v>
      </c>
      <c r="O99">
        <f t="shared" ca="1" si="50"/>
        <v>0</v>
      </c>
      <c r="P99">
        <f t="shared" ca="1" si="50"/>
        <v>0</v>
      </c>
      <c r="Q99">
        <f t="shared" ca="1" si="50"/>
        <v>9.053141372516468E-3</v>
      </c>
      <c r="R99">
        <f t="shared" ca="1" si="50"/>
        <v>0</v>
      </c>
      <c r="S99">
        <f t="shared" ca="1" si="50"/>
        <v>0</v>
      </c>
      <c r="T99">
        <f t="shared" ca="1" si="50"/>
        <v>5.0736589275475951E-3</v>
      </c>
      <c r="U99">
        <f t="shared" ca="1" si="50"/>
        <v>0</v>
      </c>
      <c r="V99">
        <f t="shared" ca="1" si="50"/>
        <v>0</v>
      </c>
      <c r="W99">
        <f t="shared" ca="1" si="50"/>
        <v>1.0496918140619313E-3</v>
      </c>
      <c r="X99">
        <f t="shared" ca="1" si="49"/>
        <v>0</v>
      </c>
      <c r="Y99">
        <f t="shared" ca="1" si="49"/>
        <v>0</v>
      </c>
      <c r="Z99">
        <f t="shared" ca="1" si="48"/>
        <v>1.0265651189001301E-3</v>
      </c>
      <c r="AA99">
        <f t="shared" ca="1" si="38"/>
        <v>901.11945527977673</v>
      </c>
      <c r="AB99">
        <f t="shared" ca="1" si="39"/>
        <v>0</v>
      </c>
      <c r="AC99">
        <f t="shared" ca="1" si="40"/>
        <v>0.18425213303156618</v>
      </c>
      <c r="AD99">
        <f ca="1">SUMPRODUCT(G99:Z99,mat)</f>
        <v>0.26941502576873094</v>
      </c>
      <c r="AE99">
        <f t="shared" si="46"/>
        <v>0</v>
      </c>
      <c r="AG99">
        <f t="shared" ca="1" si="41"/>
        <v>0</v>
      </c>
      <c r="AH99">
        <f t="shared" ca="1" si="42"/>
        <v>1.1077895578637253</v>
      </c>
      <c r="AI99">
        <f t="shared" si="43"/>
        <v>1</v>
      </c>
      <c r="AJ99">
        <v>-0.97516704045119695</v>
      </c>
      <c r="AK99">
        <v>2.9164948500692844</v>
      </c>
      <c r="AL99">
        <v>-0.26044745027320459</v>
      </c>
      <c r="AM99">
        <v>-0.5065862751507666</v>
      </c>
      <c r="AN99">
        <v>1.1077895578637253</v>
      </c>
      <c r="AO99">
        <v>-2.267206582473591</v>
      </c>
      <c r="AP99">
        <v>0.1115745362767484</v>
      </c>
      <c r="AQ99">
        <v>-0.83329950939514674</v>
      </c>
      <c r="AR99">
        <v>-9.0659568741102703E-2</v>
      </c>
      <c r="AS99">
        <v>-9.296400094171986E-2</v>
      </c>
      <c r="AT99">
        <v>-1.0565463526290841</v>
      </c>
    </row>
    <row r="100" spans="5:46" x14ac:dyDescent="0.55000000000000004">
      <c r="E100">
        <f t="shared" si="37"/>
        <v>0</v>
      </c>
      <c r="F100">
        <v>89</v>
      </c>
      <c r="G100" s="5">
        <f t="shared" ca="1" si="44"/>
        <v>0</v>
      </c>
      <c r="H100">
        <f t="shared" ca="1" si="50"/>
        <v>0</v>
      </c>
      <c r="I100">
        <f t="shared" ca="1" si="50"/>
        <v>0.31476114278555023</v>
      </c>
      <c r="J100">
        <f t="shared" ca="1" si="50"/>
        <v>0</v>
      </c>
      <c r="K100">
        <f t="shared" ca="1" si="50"/>
        <v>0</v>
      </c>
      <c r="L100">
        <f t="shared" ca="1" si="50"/>
        <v>5.4810475039605393E-2</v>
      </c>
      <c r="M100">
        <f t="shared" ca="1" si="50"/>
        <v>0</v>
      </c>
      <c r="N100">
        <f t="shared" ca="1" si="50"/>
        <v>0</v>
      </c>
      <c r="O100">
        <f t="shared" ca="1" si="50"/>
        <v>4.8283758711513108E-2</v>
      </c>
      <c r="P100">
        <f t="shared" ca="1" si="50"/>
        <v>0</v>
      </c>
      <c r="Q100">
        <f t="shared" ca="1" si="50"/>
        <v>0</v>
      </c>
      <c r="R100">
        <f t="shared" ca="1" si="50"/>
        <v>6.4868905298414341E-3</v>
      </c>
      <c r="S100">
        <f t="shared" ca="1" si="50"/>
        <v>0</v>
      </c>
      <c r="T100">
        <f t="shared" ca="1" si="50"/>
        <v>0</v>
      </c>
      <c r="U100">
        <f t="shared" ca="1" si="50"/>
        <v>3.6723915955232918E-3</v>
      </c>
      <c r="V100">
        <f t="shared" ca="1" si="50"/>
        <v>0</v>
      </c>
      <c r="W100">
        <f t="shared" ca="1" si="50"/>
        <v>0</v>
      </c>
      <c r="X100">
        <f t="shared" ca="1" si="49"/>
        <v>7.6324784807243876E-4</v>
      </c>
      <c r="Y100">
        <f t="shared" ca="1" si="49"/>
        <v>0</v>
      </c>
      <c r="Z100">
        <f t="shared" ca="1" si="48"/>
        <v>7.476050163026472E-4</v>
      </c>
      <c r="AA100">
        <f t="shared" ca="1" si="38"/>
        <v>860.87732165498744</v>
      </c>
      <c r="AB100">
        <f t="shared" ca="1" si="39"/>
        <v>0</v>
      </c>
      <c r="AC100">
        <f t="shared" ca="1" si="40"/>
        <v>0.28411025929264255</v>
      </c>
      <c r="AD100">
        <f ca="1">SUMPRODUCT(G100:Z100,mat)</f>
        <v>0.22924379942398043</v>
      </c>
      <c r="AE100">
        <f t="shared" si="46"/>
        <v>0</v>
      </c>
      <c r="AG100">
        <f t="shared" ca="1" si="41"/>
        <v>0</v>
      </c>
      <c r="AH100">
        <f t="shared" ca="1" si="42"/>
        <v>0.29104171517246868</v>
      </c>
      <c r="AI100">
        <f t="shared" si="43"/>
        <v>2</v>
      </c>
      <c r="AJ100">
        <v>0.91154106485191733</v>
      </c>
      <c r="AK100">
        <v>-8.3057329902658239E-2</v>
      </c>
      <c r="AL100">
        <v>0.4481967152969446</v>
      </c>
      <c r="AM100">
        <v>-0.79914343587006442</v>
      </c>
      <c r="AN100">
        <v>0.29104171517246868</v>
      </c>
      <c r="AO100">
        <v>-0.32392563298344612</v>
      </c>
      <c r="AP100">
        <v>0.32054117582447361</v>
      </c>
      <c r="AQ100">
        <v>1.7098500393331051E-2</v>
      </c>
      <c r="AR100">
        <v>0.75039451985503547</v>
      </c>
      <c r="AS100">
        <v>-0.64140976974158548</v>
      </c>
      <c r="AT100">
        <v>-0.28816998565162066</v>
      </c>
    </row>
    <row r="101" spans="5:46" x14ac:dyDescent="0.55000000000000004">
      <c r="E101">
        <f t="shared" si="37"/>
        <v>0</v>
      </c>
      <c r="F101">
        <v>90</v>
      </c>
      <c r="G101" s="5">
        <f t="shared" ca="1" si="44"/>
        <v>1.2822462966396684</v>
      </c>
      <c r="H101">
        <f t="shared" ca="1" si="50"/>
        <v>0</v>
      </c>
      <c r="I101">
        <f t="shared" ca="1" si="50"/>
        <v>0</v>
      </c>
      <c r="J101">
        <f t="shared" ca="1" si="50"/>
        <v>0.18180372930327449</v>
      </c>
      <c r="K101">
        <f t="shared" ca="1" si="50"/>
        <v>0</v>
      </c>
      <c r="L101">
        <f t="shared" ca="1" si="50"/>
        <v>0</v>
      </c>
      <c r="M101">
        <f t="shared" ca="1" si="50"/>
        <v>3.7034910760153278E-2</v>
      </c>
      <c r="N101">
        <f t="shared" ca="1" si="50"/>
        <v>0</v>
      </c>
      <c r="O101">
        <f t="shared" ca="1" si="50"/>
        <v>0</v>
      </c>
      <c r="P101">
        <f t="shared" ca="1" si="50"/>
        <v>3.4136360312514873E-2</v>
      </c>
      <c r="Q101">
        <f t="shared" ca="1" si="50"/>
        <v>0</v>
      </c>
      <c r="R101">
        <f t="shared" ca="1" si="50"/>
        <v>0</v>
      </c>
      <c r="S101">
        <f t="shared" ca="1" si="50"/>
        <v>4.6682049490390717E-3</v>
      </c>
      <c r="T101">
        <f t="shared" ca="1" si="50"/>
        <v>0</v>
      </c>
      <c r="U101">
        <f t="shared" ca="1" si="50"/>
        <v>0</v>
      </c>
      <c r="V101">
        <f t="shared" ca="1" si="50"/>
        <v>2.6632532338314321E-3</v>
      </c>
      <c r="W101">
        <f t="shared" ca="1" si="50"/>
        <v>0</v>
      </c>
      <c r="X101">
        <f t="shared" ca="1" si="49"/>
        <v>0</v>
      </c>
      <c r="Y101">
        <f t="shared" ca="1" si="49"/>
        <v>5.5546106129694499E-4</v>
      </c>
      <c r="Z101">
        <f t="shared" ca="1" si="48"/>
        <v>5.4444988448439145E-4</v>
      </c>
      <c r="AA101">
        <f t="shared" ca="1" si="38"/>
        <v>840.13909895842198</v>
      </c>
      <c r="AB101">
        <f t="shared" ca="1" si="39"/>
        <v>0</v>
      </c>
      <c r="AC101">
        <f t="shared" ca="1" si="40"/>
        <v>0.11820869355099207</v>
      </c>
      <c r="AD101">
        <f ca="1">SUMPRODUCT(G101:Z101,mat)</f>
        <v>0.2888997581443003</v>
      </c>
      <c r="AE101">
        <f t="shared" si="46"/>
        <v>0</v>
      </c>
      <c r="AG101">
        <f t="shared" ca="1" si="41"/>
        <v>1.1104149473137721</v>
      </c>
      <c r="AH101">
        <f t="shared" ca="1" si="42"/>
        <v>0.13091721484670416</v>
      </c>
      <c r="AI101">
        <f t="shared" si="43"/>
        <v>0</v>
      </c>
      <c r="AJ101">
        <v>0.17923525774676818</v>
      </c>
      <c r="AK101">
        <v>-0.25301574169134255</v>
      </c>
      <c r="AL101">
        <v>-0.75985553849022835</v>
      </c>
      <c r="AM101">
        <v>0.11319116310914978</v>
      </c>
      <c r="AN101">
        <v>0.13091721484670416</v>
      </c>
      <c r="AO101">
        <v>-1.4321403796202503</v>
      </c>
      <c r="AP101">
        <v>2.4871042114682496</v>
      </c>
      <c r="AQ101">
        <v>1.2769919521815609</v>
      </c>
      <c r="AR101">
        <v>-0.44405624066712335</v>
      </c>
      <c r="AS101">
        <v>0.64310256675526034</v>
      </c>
      <c r="AT101">
        <v>-1.7710135580273345E-2</v>
      </c>
    </row>
    <row r="102" spans="5:46" x14ac:dyDescent="0.55000000000000004">
      <c r="E102">
        <f t="shared" si="37"/>
        <v>0</v>
      </c>
      <c r="F102">
        <v>91</v>
      </c>
      <c r="G102" s="5">
        <f t="shared" ca="1" si="44"/>
        <v>0</v>
      </c>
      <c r="H102">
        <f t="shared" ca="1" si="50"/>
        <v>0.39821990672907193</v>
      </c>
      <c r="I102">
        <f t="shared" ca="1" si="50"/>
        <v>0</v>
      </c>
      <c r="J102">
        <f t="shared" ca="1" si="50"/>
        <v>0</v>
      </c>
      <c r="K102">
        <f t="shared" ca="1" si="50"/>
        <v>0.11373617026422556</v>
      </c>
      <c r="L102">
        <f t="shared" ca="1" si="50"/>
        <v>0</v>
      </c>
      <c r="M102">
        <f t="shared" ca="1" si="50"/>
        <v>0</v>
      </c>
      <c r="N102">
        <f t="shared" ca="1" si="50"/>
        <v>2.5541264710123728E-2</v>
      </c>
      <c r="O102">
        <f t="shared" ca="1" si="50"/>
        <v>0</v>
      </c>
      <c r="P102">
        <f t="shared" ca="1" si="50"/>
        <v>0</v>
      </c>
      <c r="Q102">
        <f t="shared" ca="1" si="50"/>
        <v>2.4320157846681973E-2</v>
      </c>
      <c r="R102">
        <f t="shared" ca="1" si="50"/>
        <v>0</v>
      </c>
      <c r="S102">
        <f t="shared" ca="1" si="50"/>
        <v>0</v>
      </c>
      <c r="T102">
        <f t="shared" ca="1" si="50"/>
        <v>3.3704553152384188E-3</v>
      </c>
      <c r="U102">
        <f t="shared" ca="1" si="50"/>
        <v>0</v>
      </c>
      <c r="V102">
        <f t="shared" ca="1" si="50"/>
        <v>0</v>
      </c>
      <c r="W102">
        <f t="shared" ca="1" si="50"/>
        <v>1.9342805497003319E-3</v>
      </c>
      <c r="X102">
        <f t="shared" ca="1" si="49"/>
        <v>0</v>
      </c>
      <c r="Y102">
        <f t="shared" ca="1" si="49"/>
        <v>0</v>
      </c>
      <c r="Z102">
        <f t="shared" ca="1" si="48"/>
        <v>8.0101975550594755E-4</v>
      </c>
      <c r="AA102">
        <f t="shared" ca="1" si="38"/>
        <v>801.79151994491178</v>
      </c>
      <c r="AB102">
        <f t="shared" ca="1" si="39"/>
        <v>0</v>
      </c>
      <c r="AC102">
        <f t="shared" ca="1" si="40"/>
        <v>0.21897886618395321</v>
      </c>
      <c r="AD102">
        <f ca="1">SUMPRODUCT(G102:Z102,mat)</f>
        <v>0.22130628349237105</v>
      </c>
      <c r="AE102">
        <f t="shared" si="46"/>
        <v>0</v>
      </c>
      <c r="AG102">
        <f t="shared" ca="1" si="41"/>
        <v>0</v>
      </c>
      <c r="AH102">
        <f t="shared" ca="1" si="42"/>
        <v>-0.50937160267494619</v>
      </c>
      <c r="AI102">
        <f t="shared" si="43"/>
        <v>1</v>
      </c>
      <c r="AJ102">
        <v>0.25167310013785027</v>
      </c>
      <c r="AK102">
        <v>3.9598262446816079E-2</v>
      </c>
      <c r="AL102">
        <v>-0.33046262615243904</v>
      </c>
      <c r="AM102">
        <v>-0.74099943958572112</v>
      </c>
      <c r="AN102">
        <v>-0.50937160267494619</v>
      </c>
      <c r="AO102">
        <v>1.063656327460194</v>
      </c>
      <c r="AP102">
        <v>-0.99555109045468271</v>
      </c>
      <c r="AQ102">
        <v>-2.8572685550898314</v>
      </c>
      <c r="AR102">
        <v>1.0301778274879325</v>
      </c>
      <c r="AS102">
        <v>0.81226630754827056</v>
      </c>
      <c r="AT102">
        <v>-0.81930920714512467</v>
      </c>
    </row>
    <row r="103" spans="5:46" x14ac:dyDescent="0.55000000000000004">
      <c r="E103">
        <f t="shared" si="37"/>
        <v>0</v>
      </c>
      <c r="F103">
        <v>92</v>
      </c>
      <c r="G103" s="5">
        <f t="shared" ca="1" si="44"/>
        <v>0</v>
      </c>
      <c r="H103">
        <f t="shared" ca="1" si="50"/>
        <v>0</v>
      </c>
      <c r="I103">
        <f t="shared" ca="1" si="50"/>
        <v>0.19607664505359279</v>
      </c>
      <c r="J103">
        <f t="shared" ca="1" si="50"/>
        <v>0</v>
      </c>
      <c r="K103">
        <f t="shared" ca="1" si="50"/>
        <v>0</v>
      </c>
      <c r="L103">
        <f t="shared" ca="1" si="50"/>
        <v>7.4569886617323153E-2</v>
      </c>
      <c r="M103">
        <f t="shared" ca="1" si="50"/>
        <v>0</v>
      </c>
      <c r="N103">
        <f t="shared" ca="1" si="50"/>
        <v>0</v>
      </c>
      <c r="O103">
        <f t="shared" ca="1" si="50"/>
        <v>1.78703441008752E-2</v>
      </c>
      <c r="P103">
        <f t="shared" ca="1" si="50"/>
        <v>0</v>
      </c>
      <c r="Q103">
        <f t="shared" ca="1" si="50"/>
        <v>0</v>
      </c>
      <c r="R103">
        <f t="shared" ca="1" si="50"/>
        <v>1.742623859810968E-2</v>
      </c>
      <c r="S103">
        <f t="shared" ca="1" si="50"/>
        <v>0</v>
      </c>
      <c r="T103">
        <f t="shared" ca="1" si="50"/>
        <v>0</v>
      </c>
      <c r="U103">
        <f t="shared" ca="1" si="50"/>
        <v>2.4395868838489763E-3</v>
      </c>
      <c r="V103">
        <f t="shared" ca="1" si="50"/>
        <v>0</v>
      </c>
      <c r="W103">
        <f t="shared" ca="1" si="50"/>
        <v>0</v>
      </c>
      <c r="X103">
        <f t="shared" ca="1" si="49"/>
        <v>1.4064465849402625E-3</v>
      </c>
      <c r="Y103">
        <f t="shared" ca="1" si="49"/>
        <v>0</v>
      </c>
      <c r="Z103">
        <f t="shared" ca="1" si="48"/>
        <v>5.8334963496068824E-4</v>
      </c>
      <c r="AA103">
        <f t="shared" ca="1" si="38"/>
        <v>750.78035302800492</v>
      </c>
      <c r="AB103">
        <f t="shared" ca="1" si="39"/>
        <v>0</v>
      </c>
      <c r="AC103">
        <f t="shared" ca="1" si="40"/>
        <v>0.32126880643532568</v>
      </c>
      <c r="AD103">
        <f ca="1">SUMPRODUCT(G103:Z103,mat)</f>
        <v>0.18258971905538152</v>
      </c>
      <c r="AE103">
        <f t="shared" si="46"/>
        <v>0</v>
      </c>
      <c r="AG103">
        <f t="shared" ca="1" si="41"/>
        <v>0</v>
      </c>
      <c r="AH103">
        <f t="shared" ca="1" si="42"/>
        <v>1.0517442206037231</v>
      </c>
      <c r="AI103">
        <f t="shared" si="43"/>
        <v>2</v>
      </c>
      <c r="AJ103">
        <v>1.1422162060625851</v>
      </c>
      <c r="AK103">
        <v>0.40545842239225749</v>
      </c>
      <c r="AL103">
        <v>-0.15766431715746876</v>
      </c>
      <c r="AM103">
        <v>0.10826511243067216</v>
      </c>
      <c r="AN103">
        <v>1.0517442206037231</v>
      </c>
      <c r="AO103">
        <v>0.37483232517843135</v>
      </c>
      <c r="AP103">
        <v>0.75842763180844486</v>
      </c>
      <c r="AQ103">
        <v>-0.44954958866583183</v>
      </c>
      <c r="AR103">
        <v>1.8460650608176365</v>
      </c>
      <c r="AS103">
        <v>-0.44718149183609057</v>
      </c>
      <c r="AT103">
        <v>-0.21668256522389129</v>
      </c>
    </row>
    <row r="104" spans="5:46" x14ac:dyDescent="0.55000000000000004">
      <c r="E104">
        <f t="shared" si="37"/>
        <v>0</v>
      </c>
      <c r="F104">
        <v>93</v>
      </c>
      <c r="G104" s="5">
        <f t="shared" ca="1" si="44"/>
        <v>0.60096593497997419</v>
      </c>
      <c r="H104">
        <f t="shared" ca="1" si="50"/>
        <v>0</v>
      </c>
      <c r="I104">
        <f t="shared" ca="1" si="50"/>
        <v>0</v>
      </c>
      <c r="J104">
        <f t="shared" ca="1" si="50"/>
        <v>0.11325243320870955</v>
      </c>
      <c r="K104">
        <f t="shared" ca="1" si="50"/>
        <v>0</v>
      </c>
      <c r="L104">
        <f t="shared" ca="1" si="50"/>
        <v>0</v>
      </c>
      <c r="M104">
        <f t="shared" ca="1" si="50"/>
        <v>5.0386155096662597E-2</v>
      </c>
      <c r="N104">
        <f t="shared" ca="1" si="50"/>
        <v>0</v>
      </c>
      <c r="O104">
        <f t="shared" ca="1" si="50"/>
        <v>0</v>
      </c>
      <c r="P104">
        <f t="shared" ca="1" si="50"/>
        <v>1.2634238125099426E-2</v>
      </c>
      <c r="Q104">
        <f t="shared" ca="1" si="50"/>
        <v>0</v>
      </c>
      <c r="R104">
        <f t="shared" ca="1" si="50"/>
        <v>0</v>
      </c>
      <c r="S104">
        <f t="shared" ca="1" si="50"/>
        <v>1.2540562060143139E-2</v>
      </c>
      <c r="T104">
        <f t="shared" ca="1" si="50"/>
        <v>0</v>
      </c>
      <c r="U104">
        <f t="shared" ca="1" si="50"/>
        <v>0</v>
      </c>
      <c r="V104">
        <f t="shared" ca="1" si="50"/>
        <v>1.7692115583598919E-3</v>
      </c>
      <c r="W104">
        <f t="shared" ca="1" si="50"/>
        <v>0</v>
      </c>
      <c r="X104">
        <f t="shared" ca="1" si="49"/>
        <v>0</v>
      </c>
      <c r="Y104">
        <f t="shared" ca="1" si="49"/>
        <v>1.0235552117196891E-3</v>
      </c>
      <c r="Z104">
        <f t="shared" ca="1" si="48"/>
        <v>4.2482946802457672E-4</v>
      </c>
      <c r="AA104">
        <f t="shared" ca="1" si="38"/>
        <v>698.65802024107279</v>
      </c>
      <c r="AB104">
        <f t="shared" ca="1" si="39"/>
        <v>0</v>
      </c>
      <c r="AC104">
        <f t="shared" ca="1" si="40"/>
        <v>0.17010627381439422</v>
      </c>
      <c r="AD104">
        <f ca="1">SUMPRODUCT(G104:Z104,mat)</f>
        <v>0.19336492510958236</v>
      </c>
      <c r="AE104">
        <f t="shared" si="46"/>
        <v>0</v>
      </c>
      <c r="AG104">
        <f t="shared" ca="1" si="41"/>
        <v>0.50791612789424478</v>
      </c>
      <c r="AH104">
        <f t="shared" ca="1" si="42"/>
        <v>-0.84679868450621143</v>
      </c>
      <c r="AI104">
        <f t="shared" si="43"/>
        <v>0</v>
      </c>
      <c r="AJ104">
        <v>0.98717464425135404</v>
      </c>
      <c r="AK104">
        <v>-1.2298414731048979</v>
      </c>
      <c r="AL104">
        <v>-0.54497263590747025</v>
      </c>
      <c r="AM104">
        <v>-1.9321032596053556</v>
      </c>
      <c r="AN104">
        <v>-0.84679868450621143</v>
      </c>
      <c r="AO104">
        <v>-0.29303691917448305</v>
      </c>
      <c r="AP104">
        <v>0.69127054302953184</v>
      </c>
      <c r="AQ104">
        <v>-0.66699385570245795</v>
      </c>
      <c r="AR104">
        <v>-0.68371377892617602</v>
      </c>
      <c r="AS104">
        <v>-0.33450533010181971</v>
      </c>
      <c r="AT104">
        <v>-1.7021193343680352E-2</v>
      </c>
    </row>
    <row r="105" spans="5:46" x14ac:dyDescent="0.55000000000000004">
      <c r="E105">
        <f t="shared" si="37"/>
        <v>0</v>
      </c>
      <c r="F105">
        <v>94</v>
      </c>
      <c r="G105" s="5">
        <f t="shared" ca="1" si="44"/>
        <v>0</v>
      </c>
      <c r="H105">
        <f t="shared" ca="1" si="50"/>
        <v>0.18663855704028334</v>
      </c>
      <c r="I105">
        <f t="shared" ca="1" si="50"/>
        <v>0</v>
      </c>
      <c r="J105">
        <f t="shared" ca="1" si="50"/>
        <v>0</v>
      </c>
      <c r="K105">
        <f t="shared" ca="1" si="50"/>
        <v>7.0850570973582452E-2</v>
      </c>
      <c r="L105">
        <f t="shared" ca="1" si="50"/>
        <v>0</v>
      </c>
      <c r="M105">
        <f t="shared" ca="1" si="50"/>
        <v>0</v>
      </c>
      <c r="N105">
        <f t="shared" ca="1" si="50"/>
        <v>3.4749000298222484E-2</v>
      </c>
      <c r="O105">
        <f t="shared" ca="1" si="50"/>
        <v>0</v>
      </c>
      <c r="P105">
        <f t="shared" ca="1" si="50"/>
        <v>0</v>
      </c>
      <c r="Q105">
        <f t="shared" ca="1" si="50"/>
        <v>9.0011548583970469E-3</v>
      </c>
      <c r="R105">
        <f t="shared" ca="1" si="50"/>
        <v>0</v>
      </c>
      <c r="S105">
        <f t="shared" ca="1" si="50"/>
        <v>0</v>
      </c>
      <c r="T105">
        <f t="shared" ca="1" si="50"/>
        <v>9.054316276406682E-3</v>
      </c>
      <c r="U105">
        <f t="shared" ca="1" si="50"/>
        <v>0</v>
      </c>
      <c r="V105">
        <f t="shared" ca="1" si="50"/>
        <v>0</v>
      </c>
      <c r="W105">
        <f t="shared" ca="1" si="50"/>
        <v>1.2849516006096602E-3</v>
      </c>
      <c r="X105">
        <f t="shared" ca="1" si="49"/>
        <v>0</v>
      </c>
      <c r="Y105">
        <f t="shared" ca="1" si="49"/>
        <v>0</v>
      </c>
      <c r="Z105">
        <f t="shared" ca="1" si="48"/>
        <v>1.0547987966636327E-3</v>
      </c>
      <c r="AA105">
        <f t="shared" ca="1" si="38"/>
        <v>632.32599101319204</v>
      </c>
      <c r="AB105">
        <f t="shared" ca="1" si="39"/>
        <v>0</v>
      </c>
      <c r="AC105">
        <f t="shared" ca="1" si="40"/>
        <v>0.28312203645788592</v>
      </c>
      <c r="AD105">
        <f ca="1">SUMPRODUCT(G105:Z105,mat)</f>
        <v>0.14673046474325627</v>
      </c>
      <c r="AE105">
        <f t="shared" si="46"/>
        <v>0</v>
      </c>
      <c r="AG105">
        <f t="shared" ca="1" si="41"/>
        <v>0</v>
      </c>
      <c r="AH105">
        <f t="shared" ca="1" si="42"/>
        <v>1.2747477740049362</v>
      </c>
      <c r="AI105">
        <f t="shared" si="43"/>
        <v>1</v>
      </c>
      <c r="AJ105">
        <v>-1.3196768122725189E-2</v>
      </c>
      <c r="AK105">
        <v>0.6021491572028026</v>
      </c>
      <c r="AL105">
        <v>-4.4727812564815395E-2</v>
      </c>
      <c r="AM105">
        <v>7.5000343713327311E-2</v>
      </c>
      <c r="AN105">
        <v>1.2747477740049362</v>
      </c>
      <c r="AO105">
        <v>-0.28928639039804693</v>
      </c>
      <c r="AP105">
        <v>-0.67264181780046783</v>
      </c>
      <c r="AQ105">
        <v>1.0398480299045332</v>
      </c>
      <c r="AR105">
        <v>-0.12544205674203113</v>
      </c>
      <c r="AS105">
        <v>-2.2363201424013823</v>
      </c>
      <c r="AT105">
        <v>-1.5291607269318774</v>
      </c>
    </row>
    <row r="106" spans="5:46" x14ac:dyDescent="0.55000000000000004">
      <c r="E106">
        <f t="shared" si="37"/>
        <v>0</v>
      </c>
      <c r="F106">
        <v>95</v>
      </c>
      <c r="G106" s="5">
        <f t="shared" ca="1" si="44"/>
        <v>0</v>
      </c>
      <c r="H106">
        <f t="shared" ca="1" si="50"/>
        <v>0</v>
      </c>
      <c r="I106">
        <f t="shared" ca="1" si="50"/>
        <v>9.1897621097581178E-2</v>
      </c>
      <c r="J106">
        <f t="shared" ca="1" si="50"/>
        <v>0</v>
      </c>
      <c r="K106">
        <f t="shared" ca="1" si="50"/>
        <v>0</v>
      </c>
      <c r="L106">
        <f t="shared" ca="1" si="50"/>
        <v>4.6452408516998035E-2</v>
      </c>
      <c r="M106">
        <f t="shared" ca="1" si="50"/>
        <v>0</v>
      </c>
      <c r="N106">
        <f t="shared" ca="1" si="50"/>
        <v>0</v>
      </c>
      <c r="O106">
        <f t="shared" ca="1" si="50"/>
        <v>2.4312679874638931E-2</v>
      </c>
      <c r="P106">
        <f t="shared" ca="1" si="50"/>
        <v>0</v>
      </c>
      <c r="Q106">
        <f t="shared" ca="1" si="50"/>
        <v>0</v>
      </c>
      <c r="R106">
        <f t="shared" ca="1" si="50"/>
        <v>6.4496403851408875E-3</v>
      </c>
      <c r="S106">
        <f t="shared" ca="1" si="50"/>
        <v>0</v>
      </c>
      <c r="T106">
        <f t="shared" ca="1" si="50"/>
        <v>0</v>
      </c>
      <c r="U106">
        <f t="shared" ca="1" si="50"/>
        <v>6.5536520037143787E-3</v>
      </c>
      <c r="V106">
        <f t="shared" ca="1" si="50"/>
        <v>0</v>
      </c>
      <c r="W106">
        <f t="shared" ca="1" si="50"/>
        <v>0</v>
      </c>
      <c r="X106">
        <f t="shared" ca="1" si="49"/>
        <v>9.3430903328421677E-4</v>
      </c>
      <c r="Y106">
        <f t="shared" ca="1" si="49"/>
        <v>0</v>
      </c>
      <c r="Z106">
        <f t="shared" ca="1" si="48"/>
        <v>7.681664387940737E-4</v>
      </c>
      <c r="AA106">
        <f t="shared" ca="1" si="38"/>
        <v>558.50631180710059</v>
      </c>
      <c r="AB106">
        <f t="shared" ca="1" si="39"/>
        <v>0</v>
      </c>
      <c r="AC106">
        <f t="shared" ca="1" si="40"/>
        <v>0.38662601665753349</v>
      </c>
      <c r="AD106">
        <f ca="1">SUMPRODUCT(G106:Z106,mat)</f>
        <v>0.1165418155167377</v>
      </c>
      <c r="AE106">
        <f t="shared" si="46"/>
        <v>0</v>
      </c>
      <c r="AG106">
        <f t="shared" ca="1" si="41"/>
        <v>0</v>
      </c>
      <c r="AH106">
        <f t="shared" ca="1" si="42"/>
        <v>2.1469168132171035</v>
      </c>
      <c r="AI106">
        <f t="shared" si="43"/>
        <v>2</v>
      </c>
      <c r="AJ106">
        <v>0.34934714676637668</v>
      </c>
      <c r="AK106">
        <v>0.63578227127436548</v>
      </c>
      <c r="AL106">
        <v>0.29375541998888366</v>
      </c>
      <c r="AM106">
        <v>0.36541109693644103</v>
      </c>
      <c r="AN106">
        <v>2.1469168132171035</v>
      </c>
      <c r="AO106">
        <v>1.9476738088997081</v>
      </c>
      <c r="AP106">
        <v>0.28402610041666776</v>
      </c>
      <c r="AQ106">
        <v>-0.20354491425678134</v>
      </c>
      <c r="AR106">
        <v>0.53250232667778619</v>
      </c>
      <c r="AS106">
        <v>0.3422007921471959</v>
      </c>
      <c r="AT106">
        <v>-0.53444182412931696</v>
      </c>
    </row>
    <row r="107" spans="5:46" x14ac:dyDescent="0.55000000000000004">
      <c r="E107">
        <f t="shared" si="37"/>
        <v>0</v>
      </c>
      <c r="F107">
        <v>96</v>
      </c>
      <c r="G107" s="5">
        <f t="shared" ca="1" si="44"/>
        <v>5.7624176144437387</v>
      </c>
      <c r="H107">
        <f t="shared" ca="1" si="50"/>
        <v>0</v>
      </c>
      <c r="I107">
        <f t="shared" ca="1" si="50"/>
        <v>0</v>
      </c>
      <c r="J107">
        <f t="shared" ca="1" si="50"/>
        <v>5.3079392461802058E-2</v>
      </c>
      <c r="K107">
        <f t="shared" ca="1" si="50"/>
        <v>0</v>
      </c>
      <c r="L107">
        <f t="shared" ca="1" si="50"/>
        <v>0</v>
      </c>
      <c r="M107">
        <f t="shared" ca="1" si="50"/>
        <v>3.1387445607397021E-2</v>
      </c>
      <c r="N107">
        <f t="shared" ca="1" si="50"/>
        <v>0</v>
      </c>
      <c r="O107">
        <f t="shared" ca="1" si="50"/>
        <v>0</v>
      </c>
      <c r="P107">
        <f t="shared" ca="1" si="50"/>
        <v>1.718893521364577E-2</v>
      </c>
      <c r="Q107">
        <f t="shared" ca="1" si="50"/>
        <v>0</v>
      </c>
      <c r="R107">
        <f t="shared" ca="1" si="50"/>
        <v>0</v>
      </c>
      <c r="S107">
        <f t="shared" ca="1" si="50"/>
        <v>4.641398375220142E-3</v>
      </c>
      <c r="T107">
        <f t="shared" ca="1" si="50"/>
        <v>0</v>
      </c>
      <c r="U107">
        <f t="shared" ca="1" si="50"/>
        <v>0</v>
      </c>
      <c r="V107">
        <f t="shared" ca="1" si="50"/>
        <v>4.7527706232567708E-3</v>
      </c>
      <c r="W107">
        <f t="shared" ca="1" si="50"/>
        <v>0</v>
      </c>
      <c r="X107">
        <f t="shared" ca="1" si="49"/>
        <v>0</v>
      </c>
      <c r="Y107">
        <f t="shared" ca="1" si="49"/>
        <v>6.7995250627698968E-4</v>
      </c>
      <c r="Z107">
        <f t="shared" ca="1" si="48"/>
        <v>5.5942392004618613E-4</v>
      </c>
      <c r="AA107">
        <f t="shared" ca="1" si="38"/>
        <v>533.63490676084211</v>
      </c>
      <c r="AB107">
        <f t="shared" ca="1" si="39"/>
        <v>0</v>
      </c>
      <c r="AC107">
        <f t="shared" ca="1" si="40"/>
        <v>2.8331105861243367E-2</v>
      </c>
      <c r="AD107">
        <f ca="1">SUMPRODUCT(G107:Z107,mat)</f>
        <v>0.52842999709201799</v>
      </c>
      <c r="AE107">
        <f t="shared" si="46"/>
        <v>0</v>
      </c>
      <c r="AG107">
        <f t="shared" ca="1" si="41"/>
        <v>4.9406391323775596</v>
      </c>
      <c r="AH107">
        <f t="shared" ca="1" si="42"/>
        <v>1.9968683773186058</v>
      </c>
      <c r="AI107">
        <f t="shared" si="43"/>
        <v>0</v>
      </c>
      <c r="AJ107">
        <v>-1.3949556887382641</v>
      </c>
      <c r="AK107">
        <v>-1.7505726646049879</v>
      </c>
      <c r="AL107">
        <v>0.90795310825342312</v>
      </c>
      <c r="AM107">
        <v>-0.38387497625080869</v>
      </c>
      <c r="AN107">
        <v>1.9968683773186058</v>
      </c>
      <c r="AO107">
        <v>-0.11503971109050326</v>
      </c>
      <c r="AP107">
        <v>-0.34171421248174738</v>
      </c>
      <c r="AQ107">
        <v>1.0757207746792119</v>
      </c>
      <c r="AR107">
        <v>-0.211048245546408</v>
      </c>
      <c r="AS107">
        <v>1.8967330106534064</v>
      </c>
      <c r="AT107">
        <v>-1.1475185601739213</v>
      </c>
    </row>
    <row r="108" spans="5:46" x14ac:dyDescent="0.55000000000000004">
      <c r="E108">
        <f t="shared" ref="E108:E139" si="51">Cullrate</f>
        <v>0</v>
      </c>
      <c r="F108">
        <v>97</v>
      </c>
      <c r="G108" s="5">
        <f t="shared" ca="1" si="44"/>
        <v>0</v>
      </c>
      <c r="H108">
        <f t="shared" ca="1" si="50"/>
        <v>1.7896011171733541</v>
      </c>
      <c r="I108">
        <f t="shared" ca="1" si="50"/>
        <v>0</v>
      </c>
      <c r="J108">
        <f t="shared" ca="1" si="50"/>
        <v>0</v>
      </c>
      <c r="K108">
        <f t="shared" ca="1" si="50"/>
        <v>3.3206397039779727E-2</v>
      </c>
      <c r="L108">
        <f t="shared" ca="1" si="50"/>
        <v>0</v>
      </c>
      <c r="M108">
        <f t="shared" ca="1" si="50"/>
        <v>0</v>
      </c>
      <c r="N108">
        <f t="shared" ca="1" si="50"/>
        <v>2.1646469246948435E-2</v>
      </c>
      <c r="O108">
        <f t="shared" ca="1" si="50"/>
        <v>0</v>
      </c>
      <c r="P108">
        <f t="shared" ca="1" si="50"/>
        <v>0</v>
      </c>
      <c r="Q108">
        <f t="shared" ca="1" si="50"/>
        <v>1.2246109830842063E-2</v>
      </c>
      <c r="R108">
        <f t="shared" ca="1" si="50"/>
        <v>0</v>
      </c>
      <c r="S108">
        <f t="shared" ca="1" si="50"/>
        <v>0</v>
      </c>
      <c r="T108">
        <f t="shared" ca="1" si="50"/>
        <v>3.3511009038109723E-3</v>
      </c>
      <c r="U108">
        <f t="shared" ca="1" si="50"/>
        <v>0</v>
      </c>
      <c r="V108">
        <f t="shared" ca="1" si="50"/>
        <v>0</v>
      </c>
      <c r="W108">
        <f t="shared" ca="1" si="50"/>
        <v>3.4518654317100398E-3</v>
      </c>
      <c r="X108">
        <f t="shared" ca="1" si="49"/>
        <v>0</v>
      </c>
      <c r="Y108">
        <f t="shared" ca="1" si="49"/>
        <v>0</v>
      </c>
      <c r="Z108">
        <f t="shared" ca="1" si="48"/>
        <v>9.0258671013406584E-4</v>
      </c>
      <c r="AA108">
        <f t="shared" ref="AA108:AA139" ca="1" si="52">SUMPRODUCT(G108:Z108,mwt)*fec</f>
        <v>608.7426248495002</v>
      </c>
      <c r="AB108">
        <f t="shared" ref="AB108:AB139" ca="1" si="53">E108*SUMPRODUCT(G108:Z108,wt,vul)</f>
        <v>0</v>
      </c>
      <c r="AC108">
        <f t="shared" ref="AC108:AC139" ca="1" si="54">SUMPRODUCT(G108:Z108,vul,wt)/SUMPRODUCT(G108:Z108,vul)</f>
        <v>8.8834909477082016E-2</v>
      </c>
      <c r="AD108">
        <f ca="1">SUMPRODUCT(G108:Z108,mat)</f>
        <v>0.39497106102179419</v>
      </c>
      <c r="AE108">
        <f t="shared" si="46"/>
        <v>0</v>
      </c>
      <c r="AG108">
        <f t="shared" ref="AG108:AG139" ca="1" si="55">EXP(AH108*sdr)*IF(AI108=0,1,0)</f>
        <v>0</v>
      </c>
      <c r="AH108">
        <f t="shared" ref="AH108:AH139" ca="1" si="56">OFFSET(AI108,0,normseq)</f>
        <v>0.60150796343805268</v>
      </c>
      <c r="AI108">
        <f t="shared" ref="AI108:AI139" si="57">MOD(F108,yrbetween)</f>
        <v>1</v>
      </c>
      <c r="AJ108">
        <v>-2.02817318495363</v>
      </c>
      <c r="AK108">
        <v>-0.81311782196280546</v>
      </c>
      <c r="AL108">
        <v>0.90679804998217151</v>
      </c>
      <c r="AM108">
        <v>-0.1744172095641261</v>
      </c>
      <c r="AN108">
        <v>0.60150796343805268</v>
      </c>
      <c r="AO108">
        <v>0.13763383321929723</v>
      </c>
      <c r="AP108">
        <v>-1.4864872355246916</v>
      </c>
      <c r="AQ108">
        <v>0.24528162612114102</v>
      </c>
      <c r="AR108">
        <v>-1.2884856914752163</v>
      </c>
      <c r="AS108">
        <v>1.5838668332435191</v>
      </c>
      <c r="AT108">
        <v>-1.9390790839679539</v>
      </c>
    </row>
    <row r="109" spans="5:46" x14ac:dyDescent="0.55000000000000004">
      <c r="E109">
        <f t="shared" si="51"/>
        <v>0</v>
      </c>
      <c r="F109">
        <v>98</v>
      </c>
      <c r="G109" s="5">
        <f t="shared" ref="G109:G140" ca="1" si="58">reca*AA108*EXP(-recb*AA108)*Rmult</f>
        <v>0</v>
      </c>
      <c r="H109">
        <f t="shared" ca="1" si="50"/>
        <v>0</v>
      </c>
      <c r="I109">
        <f t="shared" ca="1" si="50"/>
        <v>0.88116886451446597</v>
      </c>
      <c r="J109">
        <f t="shared" ca="1" si="50"/>
        <v>0</v>
      </c>
      <c r="K109">
        <f t="shared" ca="1" si="50"/>
        <v>0</v>
      </c>
      <c r="L109">
        <f t="shared" ca="1" si="50"/>
        <v>2.1771414111039833E-2</v>
      </c>
      <c r="M109">
        <f t="shared" ca="1" si="50"/>
        <v>0</v>
      </c>
      <c r="N109">
        <f t="shared" ca="1" si="50"/>
        <v>0</v>
      </c>
      <c r="O109">
        <f t="shared" ca="1" si="50"/>
        <v>1.5145289726340553E-2</v>
      </c>
      <c r="P109">
        <f t="shared" ca="1" si="50"/>
        <v>0</v>
      </c>
      <c r="Q109">
        <f t="shared" ca="1" si="50"/>
        <v>0</v>
      </c>
      <c r="R109">
        <f t="shared" ca="1" si="50"/>
        <v>8.7747634351816213E-3</v>
      </c>
      <c r="S109">
        <f t="shared" ca="1" si="50"/>
        <v>0</v>
      </c>
      <c r="T109">
        <f t="shared" ca="1" si="50"/>
        <v>0</v>
      </c>
      <c r="U109">
        <f t="shared" ca="1" si="50"/>
        <v>2.4255778661208551E-3</v>
      </c>
      <c r="V109">
        <f t="shared" ca="1" si="50"/>
        <v>0</v>
      </c>
      <c r="W109">
        <f t="shared" ref="W109:Y124" ca="1" si="59">V108*V$10*(1-V$2*$E108)</f>
        <v>0</v>
      </c>
      <c r="X109">
        <f t="shared" ca="1" si="59"/>
        <v>2.5099070291815058E-3</v>
      </c>
      <c r="Y109">
        <f t="shared" ca="1" si="59"/>
        <v>0</v>
      </c>
      <c r="Z109">
        <f t="shared" ca="1" si="48"/>
        <v>6.5731665699619119E-4</v>
      </c>
      <c r="AA109">
        <f t="shared" ca="1" si="52"/>
        <v>819.56680933833309</v>
      </c>
      <c r="AB109">
        <f t="shared" ca="1" si="53"/>
        <v>0</v>
      </c>
      <c r="AC109">
        <f t="shared" ca="1" si="54"/>
        <v>0.17871468875089658</v>
      </c>
      <c r="AD109">
        <f ca="1">SUMPRODUCT(G109:Z109,mat)</f>
        <v>0.38224635708644716</v>
      </c>
      <c r="AE109">
        <f t="shared" si="46"/>
        <v>0</v>
      </c>
      <c r="AG109">
        <f t="shared" ca="1" si="55"/>
        <v>0</v>
      </c>
      <c r="AH109">
        <f t="shared" ca="1" si="56"/>
        <v>-1.1488509699120186</v>
      </c>
      <c r="AI109">
        <f t="shared" si="57"/>
        <v>2</v>
      </c>
      <c r="AJ109">
        <v>-0.7741255103610456</v>
      </c>
      <c r="AK109">
        <v>-0.18818241187545937</v>
      </c>
      <c r="AL109">
        <v>-0.54781480685051065</v>
      </c>
      <c r="AM109">
        <v>2.0269726519472897</v>
      </c>
      <c r="AN109">
        <v>-1.1488509699120186</v>
      </c>
      <c r="AO109">
        <v>-0.33976903068833053</v>
      </c>
      <c r="AP109">
        <v>-0.87775333668105304</v>
      </c>
      <c r="AQ109">
        <v>0.83005716078332625</v>
      </c>
      <c r="AR109">
        <v>-1.3496469364326913</v>
      </c>
      <c r="AS109">
        <v>-0.36050892049388494</v>
      </c>
      <c r="AT109">
        <v>-0.98208147392142564</v>
      </c>
    </row>
    <row r="110" spans="5:46" x14ac:dyDescent="0.55000000000000004">
      <c r="E110">
        <f t="shared" si="51"/>
        <v>0</v>
      </c>
      <c r="F110">
        <v>99</v>
      </c>
      <c r="G110" s="5">
        <f t="shared" ca="1" si="58"/>
        <v>0.55905928948340855</v>
      </c>
      <c r="H110">
        <f t="shared" ref="H110:W125" ca="1" si="60">G109*G$10*(1-G$2*$E109)</f>
        <v>0</v>
      </c>
      <c r="I110">
        <f t="shared" ca="1" si="60"/>
        <v>0</v>
      </c>
      <c r="J110">
        <f t="shared" ca="1" si="60"/>
        <v>0.50895667837820557</v>
      </c>
      <c r="K110">
        <f t="shared" ca="1" si="60"/>
        <v>0</v>
      </c>
      <c r="L110">
        <f t="shared" ca="1" si="60"/>
        <v>0</v>
      </c>
      <c r="M110">
        <f t="shared" ca="1" si="60"/>
        <v>1.4710735094743799E-2</v>
      </c>
      <c r="N110">
        <f t="shared" ca="1" si="60"/>
        <v>0</v>
      </c>
      <c r="O110">
        <f t="shared" ca="1" si="60"/>
        <v>0</v>
      </c>
      <c r="P110">
        <f t="shared" ca="1" si="60"/>
        <v>1.070763919240017E-2</v>
      </c>
      <c r="Q110">
        <f t="shared" ca="1" si="60"/>
        <v>0</v>
      </c>
      <c r="R110">
        <f t="shared" ca="1" si="60"/>
        <v>0</v>
      </c>
      <c r="S110">
        <f t="shared" ca="1" si="60"/>
        <v>6.3146424170908919E-3</v>
      </c>
      <c r="T110">
        <f t="shared" ca="1" si="60"/>
        <v>0</v>
      </c>
      <c r="U110">
        <f t="shared" ca="1" si="60"/>
        <v>0</v>
      </c>
      <c r="V110">
        <f t="shared" ca="1" si="60"/>
        <v>1.7590520857664184E-3</v>
      </c>
      <c r="W110">
        <f t="shared" ca="1" si="59"/>
        <v>0</v>
      </c>
      <c r="X110">
        <f t="shared" ca="1" si="59"/>
        <v>0</v>
      </c>
      <c r="Y110">
        <f t="shared" ca="1" si="59"/>
        <v>1.8266093061470436E-3</v>
      </c>
      <c r="Z110">
        <f t="shared" ca="1" si="48"/>
        <v>4.7869659802599084E-4</v>
      </c>
      <c r="AA110">
        <f t="shared" ca="1" si="52"/>
        <v>1063.2125126521219</v>
      </c>
      <c r="AB110">
        <f t="shared" ca="1" si="53"/>
        <v>0</v>
      </c>
      <c r="AC110">
        <f t="shared" ca="1" si="54"/>
        <v>0.18942337451528338</v>
      </c>
      <c r="AD110">
        <f ca="1">SUMPRODUCT(G110:Z110,mat)</f>
        <v>0.39456367041868706</v>
      </c>
      <c r="AE110">
        <f t="shared" si="46"/>
        <v>0</v>
      </c>
      <c r="AG110">
        <f t="shared" ca="1" si="55"/>
        <v>0.47869979372563881</v>
      </c>
      <c r="AH110">
        <f t="shared" ca="1" si="56"/>
        <v>-0.92085201686131768</v>
      </c>
      <c r="AI110">
        <f t="shared" si="57"/>
        <v>0</v>
      </c>
      <c r="AJ110">
        <v>0.12282043826417066</v>
      </c>
      <c r="AK110">
        <v>-0.70072474045446143</v>
      </c>
      <c r="AL110">
        <v>-1.9946310203522444</v>
      </c>
      <c r="AM110">
        <v>0.42237616071361117</v>
      </c>
      <c r="AN110">
        <v>-0.92085201686131768</v>
      </c>
      <c r="AO110">
        <v>0.39418864616891369</v>
      </c>
      <c r="AP110">
        <v>0.47235062083927915</v>
      </c>
      <c r="AQ110">
        <v>-0.82252313404751476</v>
      </c>
      <c r="AR110">
        <v>-0.23095935830497183</v>
      </c>
      <c r="AS110">
        <v>-0.94640199677087367</v>
      </c>
      <c r="AT110">
        <v>-0.94472625278285705</v>
      </c>
    </row>
    <row r="111" spans="5:46" x14ac:dyDescent="0.55000000000000004">
      <c r="E111">
        <f t="shared" si="51"/>
        <v>0</v>
      </c>
      <c r="F111">
        <v>100</v>
      </c>
      <c r="G111" s="5">
        <f t="shared" ca="1" si="58"/>
        <v>0</v>
      </c>
      <c r="H111">
        <f t="shared" ca="1" si="60"/>
        <v>0.17362384956582669</v>
      </c>
      <c r="I111">
        <f t="shared" ca="1" si="60"/>
        <v>0</v>
      </c>
      <c r="J111">
        <f t="shared" ca="1" si="60"/>
        <v>0</v>
      </c>
      <c r="K111">
        <f t="shared" ca="1" si="60"/>
        <v>0.31840261831249284</v>
      </c>
      <c r="L111">
        <f t="shared" ca="1" si="60"/>
        <v>0</v>
      </c>
      <c r="M111">
        <f t="shared" ca="1" si="60"/>
        <v>0</v>
      </c>
      <c r="N111">
        <f t="shared" ca="1" si="60"/>
        <v>1.0145313473783658E-2</v>
      </c>
      <c r="O111">
        <f t="shared" ca="1" si="60"/>
        <v>0</v>
      </c>
      <c r="P111">
        <f t="shared" ca="1" si="60"/>
        <v>0</v>
      </c>
      <c r="Q111">
        <f t="shared" ca="1" si="60"/>
        <v>7.6285659320574932E-3</v>
      </c>
      <c r="R111">
        <f t="shared" ca="1" si="60"/>
        <v>0</v>
      </c>
      <c r="S111">
        <f t="shared" ca="1" si="60"/>
        <v>0</v>
      </c>
      <c r="T111">
        <f t="shared" ca="1" si="60"/>
        <v>4.5591871674132527E-3</v>
      </c>
      <c r="U111">
        <f t="shared" ca="1" si="60"/>
        <v>0</v>
      </c>
      <c r="V111">
        <f t="shared" ca="1" si="60"/>
        <v>0</v>
      </c>
      <c r="W111">
        <f t="shared" ca="1" si="59"/>
        <v>1.2775729292977705E-3</v>
      </c>
      <c r="X111">
        <f t="shared" ca="1" si="59"/>
        <v>0</v>
      </c>
      <c r="Y111">
        <f t="shared" ca="1" si="59"/>
        <v>0</v>
      </c>
      <c r="Z111">
        <f t="shared" ca="1" si="48"/>
        <v>1.6788591647438761E-3</v>
      </c>
      <c r="AA111">
        <f t="shared" ca="1" si="52"/>
        <v>1162.5015301434898</v>
      </c>
      <c r="AB111">
        <f t="shared" ca="1" si="53"/>
        <v>0</v>
      </c>
      <c r="AC111">
        <f t="shared" ca="1" si="54"/>
        <v>0.3036014639179167</v>
      </c>
      <c r="AD111">
        <f ca="1">SUMPRODUCT(G111:Z111,mat)</f>
        <v>0.31716496396329591</v>
      </c>
      <c r="AE111">
        <f t="shared" si="46"/>
        <v>0</v>
      </c>
      <c r="AG111">
        <f t="shared" ca="1" si="55"/>
        <v>0</v>
      </c>
      <c r="AH111">
        <f t="shared" ca="1" si="56"/>
        <v>1.259552391275065</v>
      </c>
      <c r="AI111">
        <f t="shared" si="57"/>
        <v>1</v>
      </c>
      <c r="AJ111">
        <v>-0.35626726457849145</v>
      </c>
      <c r="AK111">
        <v>0.17931256479641888</v>
      </c>
      <c r="AL111">
        <v>1.0883604772971012</v>
      </c>
      <c r="AM111">
        <v>1.8583978089736775</v>
      </c>
      <c r="AN111">
        <v>1.259552391275065</v>
      </c>
      <c r="AO111">
        <v>-0.4652633833757136</v>
      </c>
      <c r="AP111">
        <v>-1.4673651094199158</v>
      </c>
      <c r="AQ111">
        <v>-0.51722508942475542</v>
      </c>
      <c r="AR111">
        <v>2.482083800714463</v>
      </c>
      <c r="AS111">
        <v>0.74180661613354459</v>
      </c>
      <c r="AT111">
        <v>-0.32763637136667967</v>
      </c>
    </row>
    <row r="112" spans="5:46" x14ac:dyDescent="0.55000000000000004">
      <c r="E112">
        <f t="shared" si="51"/>
        <v>0</v>
      </c>
      <c r="F112">
        <v>101</v>
      </c>
      <c r="G112" s="5">
        <f t="shared" ca="1" si="58"/>
        <v>0</v>
      </c>
      <c r="H112">
        <f t="shared" ca="1" si="60"/>
        <v>0</v>
      </c>
      <c r="I112">
        <f t="shared" ca="1" si="60"/>
        <v>8.5489402586090377E-2</v>
      </c>
      <c r="J112">
        <f t="shared" ca="1" si="60"/>
        <v>0</v>
      </c>
      <c r="K112">
        <f t="shared" ca="1" si="60"/>
        <v>0</v>
      </c>
      <c r="L112">
        <f t="shared" ca="1" si="60"/>
        <v>0.20875722376674383</v>
      </c>
      <c r="M112">
        <f t="shared" ca="1" si="60"/>
        <v>0</v>
      </c>
      <c r="N112">
        <f t="shared" ca="1" si="60"/>
        <v>0</v>
      </c>
      <c r="O112">
        <f t="shared" ca="1" si="60"/>
        <v>7.0983267604559121E-3</v>
      </c>
      <c r="P112">
        <f t="shared" ca="1" si="60"/>
        <v>0</v>
      </c>
      <c r="Q112">
        <f t="shared" ca="1" si="60"/>
        <v>0</v>
      </c>
      <c r="R112">
        <f t="shared" ca="1" si="60"/>
        <v>5.4661327007621214E-3</v>
      </c>
      <c r="S112">
        <f t="shared" ca="1" si="60"/>
        <v>0</v>
      </c>
      <c r="T112">
        <f t="shared" ca="1" si="60"/>
        <v>0</v>
      </c>
      <c r="U112">
        <f t="shared" ca="1" si="60"/>
        <v>3.30000910095055E-3</v>
      </c>
      <c r="V112">
        <f t="shared" ca="1" si="60"/>
        <v>0</v>
      </c>
      <c r="W112">
        <f t="shared" ca="1" si="59"/>
        <v>0</v>
      </c>
      <c r="X112">
        <f t="shared" ca="1" si="59"/>
        <v>9.2894388236564312E-4</v>
      </c>
      <c r="Y112">
        <f t="shared" ca="1" si="59"/>
        <v>0</v>
      </c>
      <c r="Z112">
        <f t="shared" ca="1" si="48"/>
        <v>1.2226438538774271E-3</v>
      </c>
      <c r="AA112">
        <f t="shared" ca="1" si="52"/>
        <v>1101.135906676046</v>
      </c>
      <c r="AB112">
        <f t="shared" ca="1" si="53"/>
        <v>0</v>
      </c>
      <c r="AC112">
        <f t="shared" ca="1" si="54"/>
        <v>0.40982468862103916</v>
      </c>
      <c r="AD112">
        <f ca="1">SUMPRODUCT(G112:Z112,mat)</f>
        <v>0.24318302612407916</v>
      </c>
      <c r="AE112">
        <f t="shared" si="46"/>
        <v>0</v>
      </c>
      <c r="AG112">
        <f t="shared" ca="1" si="55"/>
        <v>0</v>
      </c>
      <c r="AH112">
        <f t="shared" ca="1" si="56"/>
        <v>0.82370434029144235</v>
      </c>
      <c r="AI112">
        <f t="shared" si="57"/>
        <v>2</v>
      </c>
      <c r="AJ112">
        <v>-0.49903292165254243</v>
      </c>
      <c r="AK112">
        <v>0.91096126197953708</v>
      </c>
      <c r="AL112">
        <v>-1.3795352060697041</v>
      </c>
      <c r="AM112">
        <v>1.3021144695812836</v>
      </c>
      <c r="AN112">
        <v>0.82370434029144235</v>
      </c>
      <c r="AO112">
        <v>2.1696905605494976</v>
      </c>
      <c r="AP112">
        <v>0.19114168026135303</v>
      </c>
      <c r="AQ112">
        <v>0.15201294445432723</v>
      </c>
      <c r="AR112">
        <v>-1.1947486200369895</v>
      </c>
      <c r="AS112">
        <v>-1.4171564544085413</v>
      </c>
      <c r="AT112">
        <v>-0.43705881580535788</v>
      </c>
    </row>
    <row r="113" spans="5:46" x14ac:dyDescent="0.55000000000000004">
      <c r="E113">
        <f t="shared" si="51"/>
        <v>0</v>
      </c>
      <c r="F113">
        <v>102</v>
      </c>
      <c r="G113" s="5">
        <f t="shared" ca="1" si="58"/>
        <v>4.371031971947879</v>
      </c>
      <c r="H113">
        <f t="shared" ca="1" si="60"/>
        <v>0</v>
      </c>
      <c r="I113">
        <f t="shared" ca="1" si="60"/>
        <v>0</v>
      </c>
      <c r="J113">
        <f t="shared" ca="1" si="60"/>
        <v>4.9378052413062118E-2</v>
      </c>
      <c r="K113">
        <f t="shared" ca="1" si="60"/>
        <v>0</v>
      </c>
      <c r="L113">
        <f t="shared" ca="1" si="60"/>
        <v>0</v>
      </c>
      <c r="M113">
        <f t="shared" ca="1" si="60"/>
        <v>0.1410552480552697</v>
      </c>
      <c r="N113">
        <f t="shared" ca="1" si="60"/>
        <v>0</v>
      </c>
      <c r="O113">
        <f t="shared" ca="1" si="60"/>
        <v>0</v>
      </c>
      <c r="P113">
        <f t="shared" ca="1" si="60"/>
        <v>5.0184792231825802E-3</v>
      </c>
      <c r="Q113">
        <f t="shared" ca="1" si="60"/>
        <v>0</v>
      </c>
      <c r="R113">
        <f t="shared" ca="1" si="60"/>
        <v>0</v>
      </c>
      <c r="S113">
        <f t="shared" ca="1" si="60"/>
        <v>3.9336300818422756E-3</v>
      </c>
      <c r="T113">
        <f t="shared" ca="1" si="60"/>
        <v>0</v>
      </c>
      <c r="U113">
        <f t="shared" ca="1" si="60"/>
        <v>0</v>
      </c>
      <c r="V113">
        <f t="shared" ca="1" si="60"/>
        <v>2.3931979150843712E-3</v>
      </c>
      <c r="W113">
        <f t="shared" ca="1" si="59"/>
        <v>0</v>
      </c>
      <c r="X113">
        <f t="shared" ca="1" si="59"/>
        <v>0</v>
      </c>
      <c r="Y113">
        <f t="shared" ca="1" si="59"/>
        <v>6.7604796539845924E-4</v>
      </c>
      <c r="Z113">
        <f t="shared" ca="1" si="48"/>
        <v>8.9040106806832742E-4</v>
      </c>
      <c r="AA113">
        <f t="shared" ca="1" si="52"/>
        <v>997.42378143739029</v>
      </c>
      <c r="AB113">
        <f t="shared" ca="1" si="53"/>
        <v>0</v>
      </c>
      <c r="AC113">
        <f t="shared" ca="1" si="54"/>
        <v>5.2831850084950574E-2</v>
      </c>
      <c r="AD113">
        <f ca="1">SUMPRODUCT(G113:Z113,mat)</f>
        <v>0.51213888284274622</v>
      </c>
      <c r="AE113">
        <f t="shared" si="46"/>
        <v>0</v>
      </c>
      <c r="AG113">
        <f t="shared" ca="1" si="55"/>
        <v>4.2068350294665828</v>
      </c>
      <c r="AH113">
        <f t="shared" ca="1" si="56"/>
        <v>1.7958882381208241</v>
      </c>
      <c r="AI113">
        <f t="shared" si="57"/>
        <v>0</v>
      </c>
      <c r="AJ113">
        <v>-0.10326516530767549</v>
      </c>
      <c r="AK113">
        <v>0.18755940800474491</v>
      </c>
      <c r="AL113">
        <v>-1.4006445780978538</v>
      </c>
      <c r="AM113">
        <v>0.32602201827103272</v>
      </c>
      <c r="AN113">
        <v>1.7958882381208241</v>
      </c>
      <c r="AO113">
        <v>2.9111106414347887</v>
      </c>
      <c r="AP113">
        <v>-0.39716724131722003</v>
      </c>
      <c r="AQ113">
        <v>0.57702663980307989</v>
      </c>
      <c r="AR113">
        <v>0.13894577932660468</v>
      </c>
      <c r="AS113">
        <v>-1.3773615137324668</v>
      </c>
      <c r="AT113">
        <v>-0.97861857284442522</v>
      </c>
    </row>
    <row r="114" spans="5:46" x14ac:dyDescent="0.55000000000000004">
      <c r="E114">
        <f t="shared" si="51"/>
        <v>0</v>
      </c>
      <c r="F114">
        <v>103</v>
      </c>
      <c r="G114" s="5">
        <f t="shared" ca="1" si="58"/>
        <v>0</v>
      </c>
      <c r="H114">
        <f t="shared" ca="1" si="60"/>
        <v>1.3574864273271681</v>
      </c>
      <c r="I114">
        <f t="shared" ca="1" si="60"/>
        <v>0</v>
      </c>
      <c r="J114">
        <f t="shared" ca="1" si="60"/>
        <v>0</v>
      </c>
      <c r="K114">
        <f t="shared" ca="1" si="60"/>
        <v>3.0890843648204169E-2</v>
      </c>
      <c r="L114">
        <f t="shared" ca="1" si="60"/>
        <v>0</v>
      </c>
      <c r="M114">
        <f t="shared" ca="1" si="60"/>
        <v>0</v>
      </c>
      <c r="N114">
        <f t="shared" ca="1" si="60"/>
        <v>9.7279279344398187E-2</v>
      </c>
      <c r="O114">
        <f t="shared" ca="1" si="60"/>
        <v>0</v>
      </c>
      <c r="P114">
        <f t="shared" ca="1" si="60"/>
        <v>0</v>
      </c>
      <c r="Q114">
        <f t="shared" ca="1" si="60"/>
        <v>3.5753725863196069E-3</v>
      </c>
      <c r="R114">
        <f t="shared" ca="1" si="60"/>
        <v>0</v>
      </c>
      <c r="S114">
        <f t="shared" ca="1" si="60"/>
        <v>0</v>
      </c>
      <c r="T114">
        <f t="shared" ca="1" si="60"/>
        <v>2.8400904763738266E-3</v>
      </c>
      <c r="U114">
        <f t="shared" ca="1" si="60"/>
        <v>0</v>
      </c>
      <c r="V114">
        <f t="shared" ca="1" si="60"/>
        <v>0</v>
      </c>
      <c r="W114">
        <f t="shared" ca="1" si="59"/>
        <v>1.7381434555029179E-3</v>
      </c>
      <c r="X114">
        <f t="shared" ca="1" si="59"/>
        <v>0</v>
      </c>
      <c r="Y114">
        <f t="shared" ca="1" si="59"/>
        <v>0</v>
      </c>
      <c r="Z114">
        <f t="shared" ca="1" si="48"/>
        <v>1.1407801937171923E-3</v>
      </c>
      <c r="AA114">
        <f t="shared" ca="1" si="52"/>
        <v>947.59209209674395</v>
      </c>
      <c r="AB114">
        <f t="shared" ca="1" si="53"/>
        <v>0</v>
      </c>
      <c r="AC114">
        <f t="shared" ca="1" si="54"/>
        <v>0.12628826946311256</v>
      </c>
      <c r="AD114">
        <f ca="1">SUMPRODUCT(G114:Z114,mat)</f>
        <v>0.37839854502082332</v>
      </c>
      <c r="AE114">
        <f t="shared" si="46"/>
        <v>0</v>
      </c>
      <c r="AG114">
        <f t="shared" ca="1" si="55"/>
        <v>0</v>
      </c>
      <c r="AH114">
        <f t="shared" ca="1" si="56"/>
        <v>-0.40039822124526836</v>
      </c>
      <c r="AI114">
        <f t="shared" si="57"/>
        <v>1</v>
      </c>
      <c r="AJ114">
        <v>-1.3509793461707886</v>
      </c>
      <c r="AK114">
        <v>-1.5599243852193467</v>
      </c>
      <c r="AL114">
        <v>-1.5028490452095866</v>
      </c>
      <c r="AM114">
        <v>-0.94222059487947263</v>
      </c>
      <c r="AN114">
        <v>-0.40039822124526836</v>
      </c>
      <c r="AO114">
        <v>-0.72817556429072283</v>
      </c>
      <c r="AP114">
        <v>-0.74382114689797163</v>
      </c>
      <c r="AQ114">
        <v>-1.0536086847423576</v>
      </c>
      <c r="AR114">
        <v>4.7791672841412947E-2</v>
      </c>
      <c r="AS114">
        <v>-2.1303458197508007</v>
      </c>
      <c r="AT114">
        <v>-0.86623003880959004</v>
      </c>
    </row>
    <row r="115" spans="5:46" x14ac:dyDescent="0.55000000000000004">
      <c r="E115">
        <f t="shared" si="51"/>
        <v>0</v>
      </c>
      <c r="F115">
        <v>104</v>
      </c>
      <c r="G115" s="5">
        <f t="shared" ca="1" si="58"/>
        <v>0</v>
      </c>
      <c r="H115">
        <f t="shared" ca="1" si="60"/>
        <v>0</v>
      </c>
      <c r="I115">
        <f t="shared" ca="1" si="60"/>
        <v>0.66840301019202453</v>
      </c>
      <c r="J115">
        <f t="shared" ca="1" si="60"/>
        <v>0</v>
      </c>
      <c r="K115">
        <f t="shared" ca="1" si="60"/>
        <v>0</v>
      </c>
      <c r="L115">
        <f t="shared" ca="1" si="60"/>
        <v>2.0253246640964052E-2</v>
      </c>
      <c r="M115">
        <f t="shared" ca="1" si="60"/>
        <v>0</v>
      </c>
      <c r="N115">
        <f t="shared" ca="1" si="60"/>
        <v>0</v>
      </c>
      <c r="O115">
        <f t="shared" ca="1" si="60"/>
        <v>6.8062964598636574E-2</v>
      </c>
      <c r="P115">
        <f t="shared" ca="1" si="60"/>
        <v>0</v>
      </c>
      <c r="Q115">
        <f t="shared" ca="1" si="60"/>
        <v>0</v>
      </c>
      <c r="R115">
        <f t="shared" ca="1" si="60"/>
        <v>2.5618787574952502E-3</v>
      </c>
      <c r="S115">
        <f t="shared" ca="1" si="60"/>
        <v>0</v>
      </c>
      <c r="T115">
        <f t="shared" ca="1" si="60"/>
        <v>0</v>
      </c>
      <c r="U115">
        <f t="shared" ca="1" si="60"/>
        <v>2.055700736864942E-3</v>
      </c>
      <c r="V115">
        <f t="shared" ca="1" si="60"/>
        <v>0</v>
      </c>
      <c r="W115">
        <f t="shared" ca="1" si="59"/>
        <v>0</v>
      </c>
      <c r="X115">
        <f t="shared" ca="1" si="59"/>
        <v>1.2638321403309752E-3</v>
      </c>
      <c r="Y115">
        <f t="shared" ca="1" si="59"/>
        <v>0</v>
      </c>
      <c r="Z115">
        <f t="shared" ca="1" si="48"/>
        <v>8.3078314236454092E-4</v>
      </c>
      <c r="AA115">
        <f t="shared" ca="1" si="52"/>
        <v>1005.233654188398</v>
      </c>
      <c r="AB115">
        <f t="shared" ca="1" si="53"/>
        <v>0</v>
      </c>
      <c r="AC115">
        <f t="shared" ca="1" si="54"/>
        <v>0.22055920510790614</v>
      </c>
      <c r="AD115">
        <f ca="1">SUMPRODUCT(G115:Z115,mat)</f>
        <v>0.34556378276867328</v>
      </c>
      <c r="AE115">
        <f t="shared" si="46"/>
        <v>0</v>
      </c>
      <c r="AG115">
        <f t="shared" ca="1" si="55"/>
        <v>0</v>
      </c>
      <c r="AH115">
        <f t="shared" ca="1" si="56"/>
        <v>0.59693093135138042</v>
      </c>
      <c r="AI115">
        <f t="shared" si="57"/>
        <v>2</v>
      </c>
      <c r="AJ115">
        <v>-0.59647391026373953</v>
      </c>
      <c r="AK115">
        <v>0.2503315954527352</v>
      </c>
      <c r="AL115">
        <v>-0.68410145104280673</v>
      </c>
      <c r="AM115">
        <v>-0.86600721260765567</v>
      </c>
      <c r="AN115">
        <v>0.59693093135138042</v>
      </c>
      <c r="AO115">
        <v>-0.27456053430796601</v>
      </c>
      <c r="AP115">
        <v>2.272245183121413</v>
      </c>
      <c r="AQ115">
        <v>0.69906491262372583</v>
      </c>
      <c r="AR115">
        <v>-0.79504388850182295</v>
      </c>
      <c r="AS115">
        <v>0.62412027546088211</v>
      </c>
      <c r="AT115">
        <v>-5.2079940360272303E-2</v>
      </c>
    </row>
    <row r="116" spans="5:46" x14ac:dyDescent="0.55000000000000004">
      <c r="E116">
        <f t="shared" si="51"/>
        <v>0</v>
      </c>
      <c r="F116">
        <v>105</v>
      </c>
      <c r="G116" s="5">
        <f t="shared" ca="1" si="58"/>
        <v>1.1734046004236409</v>
      </c>
      <c r="H116">
        <f t="shared" ca="1" si="60"/>
        <v>0</v>
      </c>
      <c r="I116">
        <f t="shared" ca="1" si="60"/>
        <v>0</v>
      </c>
      <c r="J116">
        <f t="shared" ca="1" si="60"/>
        <v>0.38606468020493917</v>
      </c>
      <c r="K116">
        <f t="shared" ca="1" si="60"/>
        <v>0</v>
      </c>
      <c r="L116">
        <f t="shared" ca="1" si="60"/>
        <v>0</v>
      </c>
      <c r="M116">
        <f t="shared" ca="1" si="60"/>
        <v>1.3684923938526003E-2</v>
      </c>
      <c r="N116">
        <f t="shared" ca="1" si="60"/>
        <v>0</v>
      </c>
      <c r="O116">
        <f t="shared" ca="1" si="60"/>
        <v>0</v>
      </c>
      <c r="P116">
        <f t="shared" ca="1" si="60"/>
        <v>4.8120153556375674E-2</v>
      </c>
      <c r="Q116">
        <f t="shared" ca="1" si="60"/>
        <v>0</v>
      </c>
      <c r="R116">
        <f t="shared" ca="1" si="60"/>
        <v>0</v>
      </c>
      <c r="S116">
        <f t="shared" ca="1" si="60"/>
        <v>1.843622154491596E-3</v>
      </c>
      <c r="T116">
        <f t="shared" ca="1" si="60"/>
        <v>0</v>
      </c>
      <c r="U116">
        <f t="shared" ca="1" si="60"/>
        <v>0</v>
      </c>
      <c r="V116">
        <f t="shared" ca="1" si="60"/>
        <v>1.4908136817215116E-3</v>
      </c>
      <c r="W116">
        <f t="shared" ca="1" si="59"/>
        <v>0</v>
      </c>
      <c r="X116">
        <f t="shared" ca="1" si="59"/>
        <v>0</v>
      </c>
      <c r="Y116">
        <f t="shared" ca="1" si="59"/>
        <v>9.1976615950158081E-4</v>
      </c>
      <c r="Z116">
        <f t="shared" ca="1" si="48"/>
        <v>6.0502508146473549E-4</v>
      </c>
      <c r="AA116">
        <f t="shared" ca="1" si="52"/>
        <v>1108.5039477929677</v>
      </c>
      <c r="AB116">
        <f t="shared" ca="1" si="53"/>
        <v>0</v>
      </c>
      <c r="AC116">
        <f t="shared" ca="1" si="54"/>
        <v>0.14561589326515031</v>
      </c>
      <c r="AD116">
        <f ca="1">SUMPRODUCT(G116:Z116,mat)</f>
        <v>0.39551268810494894</v>
      </c>
      <c r="AE116">
        <f t="shared" si="46"/>
        <v>0</v>
      </c>
      <c r="AG116">
        <f t="shared" ca="1" si="55"/>
        <v>1.0750240437068355</v>
      </c>
      <c r="AH116">
        <f t="shared" ca="1" si="56"/>
        <v>9.0428784460527822E-2</v>
      </c>
      <c r="AI116">
        <f t="shared" si="57"/>
        <v>0</v>
      </c>
      <c r="AJ116">
        <v>-1.6885223885765299</v>
      </c>
      <c r="AK116">
        <v>1.3887074601370841</v>
      </c>
      <c r="AL116">
        <v>-0.54603788157692179</v>
      </c>
      <c r="AM116">
        <v>-0.11380734576960094</v>
      </c>
      <c r="AN116">
        <v>9.0428784460527822E-2</v>
      </c>
      <c r="AO116">
        <v>0.84548673839890398</v>
      </c>
      <c r="AP116">
        <v>-0.40836766856955364</v>
      </c>
      <c r="AQ116">
        <v>0.31860963645158336</v>
      </c>
      <c r="AR116">
        <v>0.93603830464417115</v>
      </c>
      <c r="AS116">
        <v>-0.59346007219573949</v>
      </c>
      <c r="AT116">
        <v>0.39303131416090764</v>
      </c>
    </row>
    <row r="117" spans="5:46" x14ac:dyDescent="0.55000000000000004">
      <c r="E117">
        <f t="shared" si="51"/>
        <v>0</v>
      </c>
      <c r="F117">
        <v>106</v>
      </c>
      <c r="G117" s="5">
        <f t="shared" ca="1" si="58"/>
        <v>0</v>
      </c>
      <c r="H117">
        <f t="shared" ca="1" si="60"/>
        <v>0.36441756296019728</v>
      </c>
      <c r="I117">
        <f t="shared" ca="1" si="60"/>
        <v>0</v>
      </c>
      <c r="J117">
        <f t="shared" ca="1" si="60"/>
        <v>0</v>
      </c>
      <c r="K117">
        <f t="shared" ca="1" si="60"/>
        <v>0.24152154837014056</v>
      </c>
      <c r="L117">
        <f t="shared" ca="1" si="60"/>
        <v>0</v>
      </c>
      <c r="M117">
        <f t="shared" ca="1" si="60"/>
        <v>0</v>
      </c>
      <c r="N117">
        <f t="shared" ca="1" si="60"/>
        <v>9.4378589735355702E-3</v>
      </c>
      <c r="O117">
        <f t="shared" ca="1" si="60"/>
        <v>0</v>
      </c>
      <c r="P117">
        <f t="shared" ca="1" si="60"/>
        <v>0</v>
      </c>
      <c r="Q117">
        <f t="shared" ca="1" si="60"/>
        <v>3.4282791703150219E-2</v>
      </c>
      <c r="R117">
        <f t="shared" ca="1" si="60"/>
        <v>0</v>
      </c>
      <c r="S117">
        <f t="shared" ca="1" si="60"/>
        <v>0</v>
      </c>
      <c r="T117">
        <f t="shared" ca="1" si="60"/>
        <v>1.3310996748710864E-3</v>
      </c>
      <c r="U117">
        <f t="shared" ca="1" si="60"/>
        <v>0</v>
      </c>
      <c r="V117">
        <f t="shared" ca="1" si="60"/>
        <v>0</v>
      </c>
      <c r="W117">
        <f t="shared" ca="1" si="59"/>
        <v>1.0827554327729313E-3</v>
      </c>
      <c r="X117">
        <f t="shared" ca="1" si="59"/>
        <v>0</v>
      </c>
      <c r="Y117">
        <f t="shared" ca="1" si="59"/>
        <v>0</v>
      </c>
      <c r="Z117">
        <f t="shared" ca="1" si="48"/>
        <v>1.1104425423903931E-3</v>
      </c>
      <c r="AA117">
        <f t="shared" ca="1" si="52"/>
        <v>1132.4953747461911</v>
      </c>
      <c r="AB117">
        <f t="shared" ca="1" si="53"/>
        <v>0</v>
      </c>
      <c r="AC117">
        <f t="shared" ca="1" si="54"/>
        <v>0.25403811848355634</v>
      </c>
      <c r="AD117">
        <f ca="1">SUMPRODUCT(G117:Z117,mat)</f>
        <v>0.31106318430924473</v>
      </c>
      <c r="AE117">
        <f t="shared" si="46"/>
        <v>0</v>
      </c>
      <c r="AG117">
        <f t="shared" ca="1" si="55"/>
        <v>0</v>
      </c>
      <c r="AH117">
        <f t="shared" ca="1" si="56"/>
        <v>0.12073996913386509</v>
      </c>
      <c r="AI117">
        <f t="shared" si="57"/>
        <v>1</v>
      </c>
      <c r="AJ117">
        <v>0.16665580915287137</v>
      </c>
      <c r="AK117">
        <v>-0.93130665845819749</v>
      </c>
      <c r="AL117">
        <v>0.32215211831498891</v>
      </c>
      <c r="AM117">
        <v>0.79988012657850049</v>
      </c>
      <c r="AN117">
        <v>0.12073996913386509</v>
      </c>
      <c r="AO117">
        <v>0.46313289203681052</v>
      </c>
      <c r="AP117">
        <v>-1.1808106137323193</v>
      </c>
      <c r="AQ117">
        <v>0.29783222998958081</v>
      </c>
      <c r="AR117">
        <v>-0.76733158493880183</v>
      </c>
      <c r="AS117">
        <v>1.5284240362234414</v>
      </c>
      <c r="AT117">
        <v>-0.74392346505192108</v>
      </c>
    </row>
    <row r="118" spans="5:46" x14ac:dyDescent="0.55000000000000004">
      <c r="E118">
        <f t="shared" si="51"/>
        <v>0</v>
      </c>
      <c r="F118">
        <v>107</v>
      </c>
      <c r="G118" s="5">
        <f t="shared" ca="1" si="58"/>
        <v>0</v>
      </c>
      <c r="H118">
        <f t="shared" ca="1" si="60"/>
        <v>0</v>
      </c>
      <c r="I118">
        <f t="shared" ca="1" si="60"/>
        <v>0.17943295133273016</v>
      </c>
      <c r="J118">
        <f t="shared" ca="1" si="60"/>
        <v>0</v>
      </c>
      <c r="K118">
        <f t="shared" ca="1" si="60"/>
        <v>0</v>
      </c>
      <c r="L118">
        <f t="shared" ca="1" si="60"/>
        <v>0.15835098399885747</v>
      </c>
      <c r="M118">
        <f t="shared" ca="1" si="60"/>
        <v>0</v>
      </c>
      <c r="N118">
        <f t="shared" ca="1" si="60"/>
        <v>0</v>
      </c>
      <c r="O118">
        <f t="shared" ca="1" si="60"/>
        <v>6.6033451885318343E-3</v>
      </c>
      <c r="P118">
        <f t="shared" ca="1" si="60"/>
        <v>0</v>
      </c>
      <c r="Q118">
        <f t="shared" ca="1" si="60"/>
        <v>0</v>
      </c>
      <c r="R118">
        <f t="shared" ca="1" si="60"/>
        <v>2.4564812111607957E-2</v>
      </c>
      <c r="S118">
        <f t="shared" ca="1" si="60"/>
        <v>0</v>
      </c>
      <c r="T118">
        <f t="shared" ca="1" si="60"/>
        <v>0</v>
      </c>
      <c r="U118">
        <f t="shared" ca="1" si="60"/>
        <v>9.6347021520486458E-4</v>
      </c>
      <c r="V118">
        <f t="shared" ca="1" si="60"/>
        <v>0</v>
      </c>
      <c r="W118">
        <f t="shared" ca="1" si="59"/>
        <v>0</v>
      </c>
      <c r="X118">
        <f t="shared" ca="1" si="59"/>
        <v>7.8728893850735899E-4</v>
      </c>
      <c r="Y118">
        <f t="shared" ca="1" si="59"/>
        <v>0</v>
      </c>
      <c r="Z118">
        <f t="shared" ca="1" si="48"/>
        <v>8.086894827445297E-4</v>
      </c>
      <c r="AA118">
        <f t="shared" ca="1" si="52"/>
        <v>1067.9403587705006</v>
      </c>
      <c r="AB118">
        <f t="shared" ca="1" si="53"/>
        <v>0</v>
      </c>
      <c r="AC118">
        <f t="shared" ca="1" si="54"/>
        <v>0.3587210352864591</v>
      </c>
      <c r="AD118">
        <f ca="1">SUMPRODUCT(G118:Z118,mat)</f>
        <v>0.2477777250533047</v>
      </c>
      <c r="AE118">
        <f t="shared" si="46"/>
        <v>0</v>
      </c>
      <c r="AG118">
        <f t="shared" ca="1" si="55"/>
        <v>0</v>
      </c>
      <c r="AH118">
        <f t="shared" ca="1" si="56"/>
        <v>0.14868533071421552</v>
      </c>
      <c r="AI118">
        <f t="shared" si="57"/>
        <v>2</v>
      </c>
      <c r="AJ118">
        <v>8.5667579696746543E-2</v>
      </c>
      <c r="AK118">
        <v>-7.1088379627326503E-2</v>
      </c>
      <c r="AL118">
        <v>0.23732809495413676</v>
      </c>
      <c r="AM118">
        <v>0.132383775053313</v>
      </c>
      <c r="AN118">
        <v>0.14868533071421552</v>
      </c>
      <c r="AO118">
        <v>0.89258037405670621</v>
      </c>
      <c r="AP118">
        <v>1.7152115106000565</v>
      </c>
      <c r="AQ118">
        <v>-1.1953761713812128</v>
      </c>
      <c r="AR118">
        <v>-0.138405766847427</v>
      </c>
      <c r="AS118">
        <v>0.95180212156265043</v>
      </c>
      <c r="AT118">
        <v>0.49704112825565971</v>
      </c>
    </row>
    <row r="119" spans="5:46" x14ac:dyDescent="0.55000000000000004">
      <c r="E119">
        <f t="shared" si="51"/>
        <v>0</v>
      </c>
      <c r="F119">
        <v>108</v>
      </c>
      <c r="G119" s="5">
        <f t="shared" ca="1" si="58"/>
        <v>2.2891502860623438</v>
      </c>
      <c r="H119">
        <f t="shared" ca="1" si="60"/>
        <v>0</v>
      </c>
      <c r="I119">
        <f t="shared" ca="1" si="60"/>
        <v>0</v>
      </c>
      <c r="J119">
        <f t="shared" ca="1" si="60"/>
        <v>0.10363915769110259</v>
      </c>
      <c r="K119">
        <f t="shared" ca="1" si="60"/>
        <v>0</v>
      </c>
      <c r="L119">
        <f t="shared" ca="1" si="60"/>
        <v>0</v>
      </c>
      <c r="M119">
        <f t="shared" ca="1" si="60"/>
        <v>0.10699623670370524</v>
      </c>
      <c r="N119">
        <f t="shared" ca="1" si="60"/>
        <v>0</v>
      </c>
      <c r="O119">
        <f t="shared" ca="1" si="60"/>
        <v>0</v>
      </c>
      <c r="P119">
        <f t="shared" ca="1" si="60"/>
        <v>4.668529887460581E-3</v>
      </c>
      <c r="Q119">
        <f t="shared" ca="1" si="60"/>
        <v>0</v>
      </c>
      <c r="R119">
        <f t="shared" ca="1" si="60"/>
        <v>0</v>
      </c>
      <c r="S119">
        <f t="shared" ca="1" si="60"/>
        <v>1.7677742046685391E-2</v>
      </c>
      <c r="T119">
        <f t="shared" ca="1" si="60"/>
        <v>0</v>
      </c>
      <c r="U119">
        <f t="shared" ca="1" si="60"/>
        <v>0</v>
      </c>
      <c r="V119">
        <f t="shared" ca="1" si="60"/>
        <v>6.9871774281168072E-4</v>
      </c>
      <c r="W119">
        <f t="shared" ca="1" si="59"/>
        <v>0</v>
      </c>
      <c r="X119">
        <f t="shared" ca="1" si="59"/>
        <v>0</v>
      </c>
      <c r="Y119">
        <f t="shared" ca="1" si="59"/>
        <v>5.7295719920475764E-4</v>
      </c>
      <c r="Z119">
        <f t="shared" ca="1" si="48"/>
        <v>5.8893518082784224E-4</v>
      </c>
      <c r="AA119">
        <f t="shared" ca="1" si="52"/>
        <v>978.53609156153357</v>
      </c>
      <c r="AB119">
        <f t="shared" ca="1" si="53"/>
        <v>0</v>
      </c>
      <c r="AC119">
        <f t="shared" ca="1" si="54"/>
        <v>8.6323734113671086E-2</v>
      </c>
      <c r="AD119">
        <f ca="1">SUMPRODUCT(G119:Z119,mat)</f>
        <v>0.36622042148252687</v>
      </c>
      <c r="AE119">
        <f t="shared" si="46"/>
        <v>0</v>
      </c>
      <c r="AG119">
        <f t="shared" ca="1" si="55"/>
        <v>2.1638835005498356</v>
      </c>
      <c r="AH119">
        <f t="shared" ca="1" si="56"/>
        <v>0.96488065537414514</v>
      </c>
      <c r="AI119">
        <f t="shared" si="57"/>
        <v>0</v>
      </c>
      <c r="AJ119">
        <v>-6.7484506871551275E-2</v>
      </c>
      <c r="AK119">
        <v>-0.91828269432880916</v>
      </c>
      <c r="AL119">
        <v>0.39278347685467452</v>
      </c>
      <c r="AM119">
        <v>-0.1387149950460298</v>
      </c>
      <c r="AN119">
        <v>0.96488065537414514</v>
      </c>
      <c r="AO119">
        <v>0.44354919737088494</v>
      </c>
      <c r="AP119">
        <v>0.72458988142898306</v>
      </c>
      <c r="AQ119">
        <v>-0.51897472985729109</v>
      </c>
      <c r="AR119">
        <v>0.79095798355410807</v>
      </c>
      <c r="AS119">
        <v>1.3203680282458663</v>
      </c>
      <c r="AT119">
        <v>0.77247477747732773</v>
      </c>
    </row>
    <row r="120" spans="5:46" x14ac:dyDescent="0.55000000000000004">
      <c r="E120">
        <f t="shared" si="51"/>
        <v>0</v>
      </c>
      <c r="F120">
        <v>109</v>
      </c>
      <c r="G120" s="5">
        <f t="shared" ca="1" si="58"/>
        <v>0</v>
      </c>
      <c r="H120">
        <f t="shared" ca="1" si="60"/>
        <v>0.71092832616754653</v>
      </c>
      <c r="I120">
        <f t="shared" ca="1" si="60"/>
        <v>0</v>
      </c>
      <c r="J120">
        <f t="shared" ca="1" si="60"/>
        <v>0</v>
      </c>
      <c r="K120">
        <f t="shared" ca="1" si="60"/>
        <v>6.4836518647716529E-2</v>
      </c>
      <c r="L120">
        <f t="shared" ca="1" si="60"/>
        <v>0</v>
      </c>
      <c r="M120">
        <f t="shared" ca="1" si="60"/>
        <v>0</v>
      </c>
      <c r="N120">
        <f t="shared" ca="1" si="60"/>
        <v>7.3790354790774754E-2</v>
      </c>
      <c r="O120">
        <f t="shared" ca="1" si="60"/>
        <v>0</v>
      </c>
      <c r="P120">
        <f t="shared" ca="1" si="60"/>
        <v>0</v>
      </c>
      <c r="Q120">
        <f t="shared" ca="1" si="60"/>
        <v>3.3260541761204873E-3</v>
      </c>
      <c r="R120">
        <f t="shared" ca="1" si="60"/>
        <v>0</v>
      </c>
      <c r="S120">
        <f t="shared" ca="1" si="60"/>
        <v>0</v>
      </c>
      <c r="T120">
        <f t="shared" ca="1" si="60"/>
        <v>1.2763372708160369E-2</v>
      </c>
      <c r="U120">
        <f t="shared" ca="1" si="60"/>
        <v>0</v>
      </c>
      <c r="V120">
        <f t="shared" ca="1" si="60"/>
        <v>0</v>
      </c>
      <c r="W120">
        <f t="shared" ca="1" si="59"/>
        <v>5.0746813051150347E-4</v>
      </c>
      <c r="X120">
        <f t="shared" ca="1" si="59"/>
        <v>0</v>
      </c>
      <c r="Y120">
        <f t="shared" ca="1" si="59"/>
        <v>0</v>
      </c>
      <c r="Z120">
        <f t="shared" ca="1" si="48"/>
        <v>8.4615827649283217E-4</v>
      </c>
      <c r="AA120">
        <f t="shared" ca="1" si="52"/>
        <v>900.16009237636763</v>
      </c>
      <c r="AB120">
        <f t="shared" ca="1" si="53"/>
        <v>0</v>
      </c>
      <c r="AC120">
        <f t="shared" ca="1" si="54"/>
        <v>0.17512069419107498</v>
      </c>
      <c r="AD120">
        <f ca="1">SUMPRODUCT(G120:Z120,mat)</f>
        <v>0.27312064197534491</v>
      </c>
      <c r="AE120">
        <f t="shared" si="46"/>
        <v>0</v>
      </c>
      <c r="AG120">
        <f t="shared" ca="1" si="55"/>
        <v>0</v>
      </c>
      <c r="AH120">
        <f t="shared" ca="1" si="56"/>
        <v>1.6129570212797262</v>
      </c>
      <c r="AI120">
        <f t="shared" si="57"/>
        <v>1</v>
      </c>
      <c r="AJ120">
        <v>-0.42874148675764445</v>
      </c>
      <c r="AK120">
        <v>-1.3314229363459162</v>
      </c>
      <c r="AL120">
        <v>1.5188970792223699</v>
      </c>
      <c r="AM120">
        <v>1.022922333504539</v>
      </c>
      <c r="AN120">
        <v>1.6129570212797262</v>
      </c>
      <c r="AO120">
        <v>-1.0104804459842853</v>
      </c>
      <c r="AP120">
        <v>-6.8021108745597303E-2</v>
      </c>
      <c r="AQ120">
        <v>0.73878709372365847</v>
      </c>
      <c r="AR120">
        <v>-0.28880776881123893</v>
      </c>
      <c r="AS120">
        <v>0.72468992584617808</v>
      </c>
      <c r="AT120">
        <v>-0.88621845861780457</v>
      </c>
    </row>
    <row r="121" spans="5:46" x14ac:dyDescent="0.55000000000000004">
      <c r="E121">
        <f t="shared" si="51"/>
        <v>0</v>
      </c>
      <c r="F121">
        <v>110</v>
      </c>
      <c r="G121" s="5">
        <f t="shared" ca="1" si="58"/>
        <v>0</v>
      </c>
      <c r="H121">
        <f t="shared" ca="1" si="60"/>
        <v>0</v>
      </c>
      <c r="I121">
        <f t="shared" ca="1" si="60"/>
        <v>0.35004890190820354</v>
      </c>
      <c r="J121">
        <f t="shared" ca="1" si="60"/>
        <v>0</v>
      </c>
      <c r="K121">
        <f t="shared" ca="1" si="60"/>
        <v>0</v>
      </c>
      <c r="L121">
        <f t="shared" ca="1" si="60"/>
        <v>4.2509360329173386E-2</v>
      </c>
      <c r="M121">
        <f t="shared" ca="1" si="60"/>
        <v>0</v>
      </c>
      <c r="N121">
        <f t="shared" ca="1" si="60"/>
        <v>0</v>
      </c>
      <c r="O121">
        <f t="shared" ca="1" si="60"/>
        <v>5.1628572288910039E-2</v>
      </c>
      <c r="P121">
        <f t="shared" ca="1" si="60"/>
        <v>0</v>
      </c>
      <c r="Q121">
        <f t="shared" ca="1" si="60"/>
        <v>0</v>
      </c>
      <c r="R121">
        <f t="shared" ca="1" si="60"/>
        <v>2.3832334489236203E-3</v>
      </c>
      <c r="S121">
        <f t="shared" ca="1" si="60"/>
        <v>0</v>
      </c>
      <c r="T121">
        <f t="shared" ca="1" si="60"/>
        <v>0</v>
      </c>
      <c r="U121">
        <f t="shared" ca="1" si="60"/>
        <v>9.2383235320541348E-3</v>
      </c>
      <c r="V121">
        <f t="shared" ca="1" si="60"/>
        <v>0</v>
      </c>
      <c r="W121">
        <f t="shared" ca="1" si="59"/>
        <v>0</v>
      </c>
      <c r="X121">
        <f t="shared" ca="1" si="59"/>
        <v>3.689882624495694E-4</v>
      </c>
      <c r="Y121">
        <f t="shared" ca="1" si="59"/>
        <v>0</v>
      </c>
      <c r="Z121">
        <f t="shared" ca="1" si="48"/>
        <v>6.1622215721668773E-4</v>
      </c>
      <c r="AA121">
        <f t="shared" ca="1" si="52"/>
        <v>862.52011673504865</v>
      </c>
      <c r="AB121">
        <f t="shared" ca="1" si="53"/>
        <v>0</v>
      </c>
      <c r="AC121">
        <f t="shared" ca="1" si="54"/>
        <v>0.27400131938040079</v>
      </c>
      <c r="AD121">
        <f ca="1">SUMPRODUCT(G121:Z121,mat)</f>
        <v>0.23546699982320596</v>
      </c>
      <c r="AE121">
        <f t="shared" si="46"/>
        <v>0</v>
      </c>
      <c r="AG121">
        <f t="shared" ca="1" si="55"/>
        <v>0</v>
      </c>
      <c r="AH121">
        <f t="shared" ca="1" si="56"/>
        <v>6.9094312493689358E-2</v>
      </c>
      <c r="AI121">
        <f t="shared" si="57"/>
        <v>2</v>
      </c>
      <c r="AJ121">
        <v>0.24804194254102185</v>
      </c>
      <c r="AK121">
        <v>-2.5861663743853569</v>
      </c>
      <c r="AL121">
        <v>3.5158791433786973E-2</v>
      </c>
      <c r="AM121">
        <v>1.9370781956240535</v>
      </c>
      <c r="AN121">
        <v>6.9094312493689358E-2</v>
      </c>
      <c r="AO121">
        <v>1.2032251106575131</v>
      </c>
      <c r="AP121">
        <v>0.83644408732652664</v>
      </c>
      <c r="AQ121">
        <v>-0.10180428944295272</v>
      </c>
      <c r="AR121">
        <v>0.50884864322142676</v>
      </c>
      <c r="AS121">
        <v>0.20987499738112092</v>
      </c>
      <c r="AT121">
        <v>1.2439795682439581</v>
      </c>
    </row>
    <row r="122" spans="5:46" x14ac:dyDescent="0.55000000000000004">
      <c r="E122">
        <f t="shared" si="51"/>
        <v>0</v>
      </c>
      <c r="F122">
        <v>111</v>
      </c>
      <c r="G122" s="5">
        <f t="shared" ca="1" si="58"/>
        <v>1.6273911376147512</v>
      </c>
      <c r="H122">
        <f t="shared" ca="1" si="60"/>
        <v>0</v>
      </c>
      <c r="I122">
        <f t="shared" ca="1" si="60"/>
        <v>0</v>
      </c>
      <c r="J122">
        <f t="shared" ca="1" si="60"/>
        <v>0.2021856803613977</v>
      </c>
      <c r="K122">
        <f t="shared" ca="1" si="60"/>
        <v>0</v>
      </c>
      <c r="L122">
        <f t="shared" ca="1" si="60"/>
        <v>0</v>
      </c>
      <c r="M122">
        <f t="shared" ca="1" si="60"/>
        <v>2.8723165875219E-2</v>
      </c>
      <c r="N122">
        <f t="shared" ca="1" si="60"/>
        <v>0</v>
      </c>
      <c r="O122">
        <f t="shared" ca="1" si="60"/>
        <v>0</v>
      </c>
      <c r="P122">
        <f t="shared" ca="1" si="60"/>
        <v>3.6501125701606005E-2</v>
      </c>
      <c r="Q122">
        <f t="shared" ca="1" si="60"/>
        <v>0</v>
      </c>
      <c r="R122">
        <f t="shared" ca="1" si="60"/>
        <v>0</v>
      </c>
      <c r="S122">
        <f t="shared" ca="1" si="60"/>
        <v>1.7150624216334125E-3</v>
      </c>
      <c r="T122">
        <f t="shared" ca="1" si="60"/>
        <v>0</v>
      </c>
      <c r="U122">
        <f t="shared" ca="1" si="60"/>
        <v>0</v>
      </c>
      <c r="V122">
        <f t="shared" ca="1" si="60"/>
        <v>6.6997198915052748E-3</v>
      </c>
      <c r="W122">
        <f t="shared" ca="1" si="59"/>
        <v>0</v>
      </c>
      <c r="X122">
        <f t="shared" ca="1" si="59"/>
        <v>0</v>
      </c>
      <c r="Y122">
        <f t="shared" ca="1" si="59"/>
        <v>2.6853480476095776E-4</v>
      </c>
      <c r="Z122">
        <f t="shared" ca="1" si="48"/>
        <v>4.487691695443753E-4</v>
      </c>
      <c r="AA122">
        <f t="shared" ca="1" si="52"/>
        <v>856.00151679362079</v>
      </c>
      <c r="AB122">
        <f t="shared" ca="1" si="53"/>
        <v>0</v>
      </c>
      <c r="AC122">
        <f t="shared" ca="1" si="54"/>
        <v>0.1021706873656137</v>
      </c>
      <c r="AD122">
        <f ca="1">SUMPRODUCT(G122:Z122,mat)</f>
        <v>0.3227627828006282</v>
      </c>
      <c r="AE122">
        <f t="shared" si="46"/>
        <v>0</v>
      </c>
      <c r="AG122">
        <f t="shared" ca="1" si="55"/>
        <v>1.4100104192306988</v>
      </c>
      <c r="AH122">
        <f t="shared" ca="1" si="56"/>
        <v>0.42949636736011598</v>
      </c>
      <c r="AI122">
        <f t="shared" si="57"/>
        <v>0</v>
      </c>
      <c r="AJ122">
        <v>-1.1509246178320609</v>
      </c>
      <c r="AK122">
        <v>-0.63213519752025604</v>
      </c>
      <c r="AL122">
        <v>-1.5066461855894886</v>
      </c>
      <c r="AM122">
        <v>1.8875653040595353</v>
      </c>
      <c r="AN122">
        <v>0.42949636736011598</v>
      </c>
      <c r="AO122">
        <v>0.92108621174702421</v>
      </c>
      <c r="AP122">
        <v>0.57504053074808326</v>
      </c>
      <c r="AQ122">
        <v>-0.9283598956244532</v>
      </c>
      <c r="AR122">
        <v>-0.98480995802674443</v>
      </c>
      <c r="AS122">
        <v>-0.83525037553044967</v>
      </c>
      <c r="AT122">
        <v>-0.4367223027657019</v>
      </c>
    </row>
    <row r="123" spans="5:46" x14ac:dyDescent="0.55000000000000004">
      <c r="E123">
        <f t="shared" si="51"/>
        <v>0</v>
      </c>
      <c r="F123">
        <v>112</v>
      </c>
      <c r="G123" s="5">
        <f t="shared" ca="1" si="58"/>
        <v>0</v>
      </c>
      <c r="H123">
        <f t="shared" ca="1" si="60"/>
        <v>0.50540956813913851</v>
      </c>
      <c r="I123">
        <f t="shared" ca="1" si="60"/>
        <v>0</v>
      </c>
      <c r="J123">
        <f t="shared" ca="1" si="60"/>
        <v>0</v>
      </c>
      <c r="K123">
        <f t="shared" ca="1" si="60"/>
        <v>0.12648709162732247</v>
      </c>
      <c r="L123">
        <f t="shared" ca="1" si="60"/>
        <v>0</v>
      </c>
      <c r="M123">
        <f t="shared" ca="1" si="60"/>
        <v>0</v>
      </c>
      <c r="N123">
        <f t="shared" ca="1" si="60"/>
        <v>1.9809038765690411E-2</v>
      </c>
      <c r="O123">
        <f t="shared" ca="1" si="60"/>
        <v>0</v>
      </c>
      <c r="P123">
        <f t="shared" ca="1" si="60"/>
        <v>0</v>
      </c>
      <c r="Q123">
        <f t="shared" ca="1" si="60"/>
        <v>2.6004914716089112E-2</v>
      </c>
      <c r="R123">
        <f t="shared" ca="1" si="60"/>
        <v>0</v>
      </c>
      <c r="S123">
        <f t="shared" ca="1" si="60"/>
        <v>0</v>
      </c>
      <c r="T123">
        <f t="shared" ca="1" si="60"/>
        <v>1.2382792353943042E-3</v>
      </c>
      <c r="U123">
        <f t="shared" ca="1" si="60"/>
        <v>0</v>
      </c>
      <c r="V123">
        <f t="shared" ca="1" si="60"/>
        <v>0</v>
      </c>
      <c r="W123">
        <f t="shared" ca="1" si="59"/>
        <v>4.8659052432410586E-3</v>
      </c>
      <c r="X123">
        <f t="shared" ca="1" si="59"/>
        <v>0</v>
      </c>
      <c r="Y123">
        <f t="shared" ca="1" si="59"/>
        <v>0</v>
      </c>
      <c r="Z123">
        <f t="shared" ca="1" si="48"/>
        <v>5.2238288592841087E-4</v>
      </c>
      <c r="AA123">
        <f t="shared" ca="1" si="52"/>
        <v>834.63165465479506</v>
      </c>
      <c r="AB123">
        <f t="shared" ca="1" si="53"/>
        <v>0</v>
      </c>
      <c r="AC123">
        <f t="shared" ca="1" si="54"/>
        <v>0.19784940632848502</v>
      </c>
      <c r="AD123">
        <f ca="1">SUMPRODUCT(G123:Z123,mat)</f>
        <v>0.24782068719606148</v>
      </c>
      <c r="AE123">
        <f t="shared" si="46"/>
        <v>0</v>
      </c>
      <c r="AG123">
        <f t="shared" ca="1" si="55"/>
        <v>0</v>
      </c>
      <c r="AH123">
        <f t="shared" ca="1" si="56"/>
        <v>-0.61005493989796378</v>
      </c>
      <c r="AI123">
        <f t="shared" si="57"/>
        <v>1</v>
      </c>
      <c r="AJ123">
        <v>2.9187958716647699E-2</v>
      </c>
      <c r="AK123">
        <v>2.2234598873183131</v>
      </c>
      <c r="AL123">
        <v>-1.9055914890486747</v>
      </c>
      <c r="AM123">
        <v>1.7219099390786141</v>
      </c>
      <c r="AN123">
        <v>-0.61005493989796378</v>
      </c>
      <c r="AO123">
        <v>0.65803760662674904</v>
      </c>
      <c r="AP123">
        <v>-0.1723208242765395</v>
      </c>
      <c r="AQ123">
        <v>-1.7787442629924044E-2</v>
      </c>
      <c r="AR123">
        <v>-1.2649820746446494</v>
      </c>
      <c r="AS123">
        <v>1.3528870113077573</v>
      </c>
      <c r="AT123">
        <v>-2.5971530703827739</v>
      </c>
    </row>
    <row r="124" spans="5:46" x14ac:dyDescent="0.55000000000000004">
      <c r="E124">
        <f t="shared" si="51"/>
        <v>0</v>
      </c>
      <c r="F124">
        <v>113</v>
      </c>
      <c r="G124" s="5">
        <f t="shared" ca="1" si="58"/>
        <v>0</v>
      </c>
      <c r="H124">
        <f t="shared" ca="1" si="60"/>
        <v>0</v>
      </c>
      <c r="I124">
        <f t="shared" ca="1" si="60"/>
        <v>0.24885499399739772</v>
      </c>
      <c r="J124">
        <f t="shared" ca="1" si="60"/>
        <v>0</v>
      </c>
      <c r="K124">
        <f t="shared" ca="1" si="60"/>
        <v>0</v>
      </c>
      <c r="L124">
        <f t="shared" ca="1" si="60"/>
        <v>8.2929889931164416E-2</v>
      </c>
      <c r="M124">
        <f t="shared" ca="1" si="60"/>
        <v>0</v>
      </c>
      <c r="N124">
        <f t="shared" ca="1" si="60"/>
        <v>0</v>
      </c>
      <c r="O124">
        <f t="shared" ca="1" si="60"/>
        <v>1.3859702840406017E-2</v>
      </c>
      <c r="P124">
        <f t="shared" ca="1" si="60"/>
        <v>0</v>
      </c>
      <c r="Q124">
        <f t="shared" ca="1" si="60"/>
        <v>0</v>
      </c>
      <c r="R124">
        <f t="shared" ca="1" si="60"/>
        <v>1.8633425466351928E-2</v>
      </c>
      <c r="S124">
        <f t="shared" ca="1" si="60"/>
        <v>0</v>
      </c>
      <c r="T124">
        <f t="shared" ca="1" si="60"/>
        <v>0</v>
      </c>
      <c r="U124">
        <f t="shared" ca="1" si="60"/>
        <v>8.9628536760375118E-4</v>
      </c>
      <c r="V124">
        <f t="shared" ca="1" si="60"/>
        <v>0</v>
      </c>
      <c r="W124">
        <f t="shared" ca="1" si="59"/>
        <v>0</v>
      </c>
      <c r="X124">
        <f t="shared" ca="1" si="59"/>
        <v>3.5380781826398204E-3</v>
      </c>
      <c r="Y124">
        <f t="shared" ca="1" si="59"/>
        <v>0</v>
      </c>
      <c r="Z124">
        <f t="shared" ca="1" si="48"/>
        <v>3.8042990041309499E-4</v>
      </c>
      <c r="AA124">
        <f t="shared" ca="1" si="52"/>
        <v>802.28658505679243</v>
      </c>
      <c r="AB124">
        <f t="shared" ca="1" si="53"/>
        <v>0</v>
      </c>
      <c r="AC124">
        <f t="shared" ca="1" si="54"/>
        <v>0.29909659869495819</v>
      </c>
      <c r="AD124">
        <f ca="1">SUMPRODUCT(G124:Z124,mat)</f>
        <v>0.20783956970612966</v>
      </c>
      <c r="AE124">
        <f t="shared" si="46"/>
        <v>0</v>
      </c>
      <c r="AG124">
        <f t="shared" ca="1" si="55"/>
        <v>0</v>
      </c>
      <c r="AH124">
        <f t="shared" ca="1" si="56"/>
        <v>1.0225357982562855</v>
      </c>
      <c r="AI124">
        <f t="shared" si="57"/>
        <v>2</v>
      </c>
      <c r="AJ124">
        <v>-0.92026766651542857</v>
      </c>
      <c r="AK124">
        <v>-0.36909341361024417</v>
      </c>
      <c r="AL124">
        <v>-0.39526412365376018</v>
      </c>
      <c r="AM124">
        <v>1.583330231369473</v>
      </c>
      <c r="AN124">
        <v>1.0225357982562855</v>
      </c>
      <c r="AO124">
        <v>-0.35944822229794227</v>
      </c>
      <c r="AP124">
        <v>0.62189201344153844</v>
      </c>
      <c r="AQ124">
        <v>0.33701326174195856</v>
      </c>
      <c r="AR124">
        <v>-1.2162672646809369</v>
      </c>
      <c r="AS124">
        <v>1.5517116480623372</v>
      </c>
      <c r="AT124">
        <v>0.70131136453710496</v>
      </c>
    </row>
    <row r="125" spans="5:46" x14ac:dyDescent="0.55000000000000004">
      <c r="E125">
        <f t="shared" si="51"/>
        <v>0</v>
      </c>
      <c r="F125">
        <v>114</v>
      </c>
      <c r="G125" s="5">
        <f t="shared" ca="1" si="58"/>
        <v>2.3326444837044282</v>
      </c>
      <c r="H125">
        <f t="shared" ca="1" si="60"/>
        <v>0</v>
      </c>
      <c r="I125">
        <f t="shared" ca="1" si="60"/>
        <v>0</v>
      </c>
      <c r="J125">
        <f t="shared" ca="1" si="60"/>
        <v>0.14373682076537389</v>
      </c>
      <c r="K125">
        <f t="shared" ca="1" si="60"/>
        <v>0</v>
      </c>
      <c r="L125">
        <f t="shared" ca="1" si="60"/>
        <v>0</v>
      </c>
      <c r="M125">
        <f t="shared" ca="1" si="60"/>
        <v>5.6034928920625532E-2</v>
      </c>
      <c r="N125">
        <f t="shared" ca="1" si="60"/>
        <v>0</v>
      </c>
      <c r="O125">
        <f t="shared" ca="1" si="60"/>
        <v>0</v>
      </c>
      <c r="P125">
        <f t="shared" ca="1" si="60"/>
        <v>9.798736109408809E-3</v>
      </c>
      <c r="Q125">
        <f t="shared" ca="1" si="60"/>
        <v>0</v>
      </c>
      <c r="R125">
        <f t="shared" ca="1" si="60"/>
        <v>0</v>
      </c>
      <c r="S125">
        <f t="shared" ca="1" si="60"/>
        <v>1.3409298118940356E-2</v>
      </c>
      <c r="T125">
        <f t="shared" ca="1" si="60"/>
        <v>0</v>
      </c>
      <c r="U125">
        <f t="shared" ca="1" si="60"/>
        <v>0</v>
      </c>
      <c r="V125">
        <f t="shared" ca="1" si="60"/>
        <v>6.499946537880984E-4</v>
      </c>
      <c r="W125">
        <f t="shared" ca="1" si="60"/>
        <v>0</v>
      </c>
      <c r="X125">
        <f t="shared" ref="X125:Y140" ca="1" si="61">W124*W$10*(1-W$2*$E124)</f>
        <v>0</v>
      </c>
      <c r="Y125">
        <f t="shared" ca="1" si="61"/>
        <v>2.5748708853145178E-3</v>
      </c>
      <c r="Z125">
        <f t="shared" ca="1" si="48"/>
        <v>2.7705139855625218E-4</v>
      </c>
      <c r="AA125">
        <f t="shared" ca="1" si="52"/>
        <v>780.62521177001952</v>
      </c>
      <c r="AB125">
        <f t="shared" ca="1" si="53"/>
        <v>0</v>
      </c>
      <c r="AC125">
        <f t="shared" ca="1" si="54"/>
        <v>7.3323342996409815E-2</v>
      </c>
      <c r="AD125">
        <f ca="1">SUMPRODUCT(G125:Z125,mat)</f>
        <v>0.34750714556997409</v>
      </c>
      <c r="AE125">
        <f t="shared" si="46"/>
        <v>0</v>
      </c>
      <c r="AG125">
        <f t="shared" ca="1" si="55"/>
        <v>1.9893991392278947</v>
      </c>
      <c r="AH125">
        <f t="shared" ca="1" si="56"/>
        <v>0.85979081632103771</v>
      </c>
      <c r="AI125">
        <f t="shared" si="57"/>
        <v>0</v>
      </c>
      <c r="AJ125">
        <v>-2.5431290850974619</v>
      </c>
      <c r="AK125">
        <v>0.20588799998222385</v>
      </c>
      <c r="AL125">
        <v>-0.77815798249503132</v>
      </c>
      <c r="AM125">
        <v>0.40039822124526836</v>
      </c>
      <c r="AN125">
        <v>0.85979081632103771</v>
      </c>
      <c r="AO125">
        <v>1.7751744962879457</v>
      </c>
      <c r="AP125">
        <v>-0.82263113654335029</v>
      </c>
      <c r="AQ125">
        <v>-0.70601572588202544</v>
      </c>
      <c r="AR125">
        <v>0.30199316825019196</v>
      </c>
      <c r="AS125">
        <v>-0.82649876276263967</v>
      </c>
      <c r="AT125">
        <v>-0.59683884501282591</v>
      </c>
    </row>
    <row r="126" spans="5:46" x14ac:dyDescent="0.55000000000000004">
      <c r="E126">
        <f t="shared" si="51"/>
        <v>0</v>
      </c>
      <c r="F126">
        <v>115</v>
      </c>
      <c r="G126" s="5">
        <f t="shared" ca="1" si="58"/>
        <v>0</v>
      </c>
      <c r="H126">
        <f t="shared" ref="H126:W141" ca="1" si="62">G125*G$10*(1-G$2*$E125)</f>
        <v>0.7244360706419718</v>
      </c>
      <c r="I126">
        <f t="shared" ca="1" si="62"/>
        <v>0</v>
      </c>
      <c r="J126">
        <f t="shared" ca="1" si="62"/>
        <v>0</v>
      </c>
      <c r="K126">
        <f t="shared" ca="1" si="62"/>
        <v>8.9921563118972772E-2</v>
      </c>
      <c r="L126">
        <f t="shared" ca="1" si="62"/>
        <v>0</v>
      </c>
      <c r="M126">
        <f t="shared" ca="1" si="62"/>
        <v>0</v>
      </c>
      <c r="N126">
        <f t="shared" ca="1" si="62"/>
        <v>3.8644698291389674E-2</v>
      </c>
      <c r="O126">
        <f t="shared" ca="1" si="62"/>
        <v>0</v>
      </c>
      <c r="P126">
        <f t="shared" ca="1" si="62"/>
        <v>0</v>
      </c>
      <c r="Q126">
        <f t="shared" ca="1" si="62"/>
        <v>6.9810257068161422E-3</v>
      </c>
      <c r="R126">
        <f t="shared" ca="1" si="62"/>
        <v>0</v>
      </c>
      <c r="S126">
        <f t="shared" ca="1" si="62"/>
        <v>0</v>
      </c>
      <c r="T126">
        <f t="shared" ca="1" si="62"/>
        <v>9.6815458215694494E-3</v>
      </c>
      <c r="U126">
        <f t="shared" ca="1" si="62"/>
        <v>0</v>
      </c>
      <c r="V126">
        <f t="shared" ca="1" si="62"/>
        <v>0</v>
      </c>
      <c r="W126">
        <f t="shared" ca="1" si="62"/>
        <v>4.7208128775000959E-4</v>
      </c>
      <c r="X126">
        <f t="shared" ca="1" si="61"/>
        <v>0</v>
      </c>
      <c r="Y126">
        <f t="shared" ca="1" si="61"/>
        <v>0</v>
      </c>
      <c r="Z126">
        <f t="shared" ca="1" si="48"/>
        <v>2.0769373187075075E-3</v>
      </c>
      <c r="AA126">
        <f t="shared" ca="1" si="52"/>
        <v>765.0217378384358</v>
      </c>
      <c r="AB126">
        <f t="shared" ca="1" si="53"/>
        <v>0</v>
      </c>
      <c r="AC126">
        <f t="shared" ca="1" si="54"/>
        <v>0.15736899958224262</v>
      </c>
      <c r="AD126">
        <f ca="1">SUMPRODUCT(G126:Z126,mat)</f>
        <v>0.26310077952082028</v>
      </c>
      <c r="AE126">
        <f t="shared" si="46"/>
        <v>0</v>
      </c>
      <c r="AG126">
        <f t="shared" ca="1" si="55"/>
        <v>0</v>
      </c>
      <c r="AH126">
        <f t="shared" ca="1" si="56"/>
        <v>-1.6939520719461143</v>
      </c>
      <c r="AI126">
        <f t="shared" si="57"/>
        <v>1</v>
      </c>
      <c r="AJ126">
        <v>0.28147724151494913</v>
      </c>
      <c r="AK126">
        <v>-1.2617533684533555</v>
      </c>
      <c r="AL126">
        <v>-0.20167021830275189</v>
      </c>
      <c r="AM126">
        <v>0.80929112300509587</v>
      </c>
      <c r="AN126">
        <v>-1.6939520719461143</v>
      </c>
      <c r="AO126">
        <v>0.52335622058308218</v>
      </c>
      <c r="AP126">
        <v>-0.16991407392197289</v>
      </c>
      <c r="AQ126">
        <v>0.83666009231819771</v>
      </c>
      <c r="AR126">
        <v>0.1116518433263991</v>
      </c>
      <c r="AS126">
        <v>0.40969780457089655</v>
      </c>
      <c r="AT126">
        <v>-1.2459713616408408</v>
      </c>
    </row>
    <row r="127" spans="5:46" x14ac:dyDescent="0.55000000000000004">
      <c r="E127">
        <f t="shared" si="51"/>
        <v>0</v>
      </c>
      <c r="F127">
        <v>116</v>
      </c>
      <c r="G127" s="5">
        <f t="shared" ca="1" si="58"/>
        <v>0</v>
      </c>
      <c r="H127">
        <f t="shared" ca="1" si="62"/>
        <v>0</v>
      </c>
      <c r="I127">
        <f t="shared" ca="1" si="62"/>
        <v>0.35669988337354863</v>
      </c>
      <c r="J127">
        <f t="shared" ca="1" si="62"/>
        <v>0</v>
      </c>
      <c r="K127">
        <f t="shared" ca="1" si="62"/>
        <v>0</v>
      </c>
      <c r="L127">
        <f t="shared" ca="1" si="62"/>
        <v>5.8956097700991326E-2</v>
      </c>
      <c r="M127">
        <f t="shared" ca="1" si="62"/>
        <v>0</v>
      </c>
      <c r="N127">
        <f t="shared" ca="1" si="62"/>
        <v>0</v>
      </c>
      <c r="O127">
        <f t="shared" ca="1" si="62"/>
        <v>2.7038365718354909E-2</v>
      </c>
      <c r="P127">
        <f t="shared" ca="1" si="62"/>
        <v>0</v>
      </c>
      <c r="Q127">
        <f t="shared" ca="1" si="62"/>
        <v>0</v>
      </c>
      <c r="R127">
        <f t="shared" ca="1" si="62"/>
        <v>5.0021476173565472E-3</v>
      </c>
      <c r="S127">
        <f t="shared" ca="1" si="62"/>
        <v>0</v>
      </c>
      <c r="T127">
        <f t="shared" ca="1" si="62"/>
        <v>0</v>
      </c>
      <c r="U127">
        <f t="shared" ca="1" si="62"/>
        <v>7.0076503002126089E-3</v>
      </c>
      <c r="V127">
        <f t="shared" ca="1" si="62"/>
        <v>0</v>
      </c>
      <c r="W127">
        <f t="shared" ca="1" si="62"/>
        <v>0</v>
      </c>
      <c r="X127">
        <f t="shared" ca="1" si="61"/>
        <v>3.4325791833716458E-4</v>
      </c>
      <c r="Y127">
        <f t="shared" ca="1" si="61"/>
        <v>0</v>
      </c>
      <c r="Z127">
        <f t="shared" ca="1" si="48"/>
        <v>1.5125477472637179E-3</v>
      </c>
      <c r="AA127">
        <f t="shared" ca="1" si="52"/>
        <v>772.36182962272085</v>
      </c>
      <c r="AB127">
        <f t="shared" ca="1" si="53"/>
        <v>0</v>
      </c>
      <c r="AC127">
        <f t="shared" ca="1" si="54"/>
        <v>0.25527232571301495</v>
      </c>
      <c r="AD127">
        <f ca="1">SUMPRODUCT(G127:Z127,mat)</f>
        <v>0.22994533855117835</v>
      </c>
      <c r="AE127">
        <f t="shared" si="46"/>
        <v>0</v>
      </c>
      <c r="AG127">
        <f t="shared" ca="1" si="55"/>
        <v>0</v>
      </c>
      <c r="AH127">
        <f t="shared" ca="1" si="56"/>
        <v>0.92483332991832867</v>
      </c>
      <c r="AI127">
        <f t="shared" si="57"/>
        <v>2</v>
      </c>
      <c r="AJ127">
        <v>-0.44430862544686534</v>
      </c>
      <c r="AK127">
        <v>-0.38618168218818028</v>
      </c>
      <c r="AL127">
        <v>-3.0718183552380651E-2</v>
      </c>
      <c r="AM127">
        <v>-1.3024737199884839</v>
      </c>
      <c r="AN127">
        <v>0.92483332991832867</v>
      </c>
      <c r="AO127">
        <v>0.32231355362455361</v>
      </c>
      <c r="AP127">
        <v>1.0525423022045288</v>
      </c>
      <c r="AQ127">
        <v>2.9007060220465064</v>
      </c>
      <c r="AR127">
        <v>-0.37220729609543923</v>
      </c>
      <c r="AS127">
        <v>0.27273358682577964</v>
      </c>
      <c r="AT127">
        <v>-0.51766164688160643</v>
      </c>
    </row>
    <row r="128" spans="5:46" x14ac:dyDescent="0.55000000000000004">
      <c r="E128">
        <f t="shared" si="51"/>
        <v>0</v>
      </c>
      <c r="F128">
        <v>117</v>
      </c>
      <c r="G128" s="5">
        <f t="shared" ca="1" si="58"/>
        <v>1.0911302653840902</v>
      </c>
      <c r="H128">
        <f t="shared" ca="1" si="62"/>
        <v>0</v>
      </c>
      <c r="I128">
        <f t="shared" ca="1" si="62"/>
        <v>0</v>
      </c>
      <c r="J128">
        <f t="shared" ca="1" si="62"/>
        <v>0.20602723851316271</v>
      </c>
      <c r="K128">
        <f t="shared" ca="1" si="62"/>
        <v>0</v>
      </c>
      <c r="L128">
        <f t="shared" ca="1" si="62"/>
        <v>0</v>
      </c>
      <c r="M128">
        <f t="shared" ca="1" si="62"/>
        <v>3.9836068115544861E-2</v>
      </c>
      <c r="N128">
        <f t="shared" ca="1" si="62"/>
        <v>0</v>
      </c>
      <c r="O128">
        <f t="shared" ca="1" si="62"/>
        <v>0</v>
      </c>
      <c r="P128">
        <f t="shared" ca="1" si="62"/>
        <v>1.9115980591693844E-2</v>
      </c>
      <c r="Q128">
        <f t="shared" ca="1" si="62"/>
        <v>0</v>
      </c>
      <c r="R128">
        <f t="shared" ca="1" si="62"/>
        <v>0</v>
      </c>
      <c r="S128">
        <f t="shared" ca="1" si="62"/>
        <v>3.5997293550348581E-3</v>
      </c>
      <c r="T128">
        <f t="shared" ca="1" si="62"/>
        <v>0</v>
      </c>
      <c r="U128">
        <f t="shared" ca="1" si="62"/>
        <v>0</v>
      </c>
      <c r="V128">
        <f t="shared" ca="1" si="62"/>
        <v>5.0820144960444123E-3</v>
      </c>
      <c r="W128">
        <f t="shared" ca="1" si="62"/>
        <v>0</v>
      </c>
      <c r="X128">
        <f t="shared" ca="1" si="61"/>
        <v>0</v>
      </c>
      <c r="Y128">
        <f t="shared" ca="1" si="61"/>
        <v>2.498092960231257E-4</v>
      </c>
      <c r="Z128">
        <f t="shared" ca="1" si="48"/>
        <v>1.1015261111376544E-3</v>
      </c>
      <c r="AA128">
        <f t="shared" ca="1" si="52"/>
        <v>791.87141780484717</v>
      </c>
      <c r="AB128">
        <f t="shared" ca="1" si="53"/>
        <v>0</v>
      </c>
      <c r="AC128">
        <f t="shared" ca="1" si="54"/>
        <v>0.12581424298092669</v>
      </c>
      <c r="AD128">
        <f ca="1">SUMPRODUCT(G128:Z128,mat)</f>
        <v>0.27880319207963422</v>
      </c>
      <c r="AE128">
        <f t="shared" si="46"/>
        <v>0</v>
      </c>
      <c r="AG128">
        <f t="shared" ca="1" si="55"/>
        <v>0.92519319663184207</v>
      </c>
      <c r="AH128">
        <f t="shared" ca="1" si="56"/>
        <v>-9.7190877568209544E-2</v>
      </c>
      <c r="AI128">
        <f t="shared" si="57"/>
        <v>0</v>
      </c>
      <c r="AJ128">
        <v>0.53470671446120832</v>
      </c>
      <c r="AK128">
        <v>-1.3078511074127164</v>
      </c>
      <c r="AL128">
        <v>1.1518159226397984</v>
      </c>
      <c r="AM128">
        <v>-0.91188894657534547</v>
      </c>
      <c r="AN128">
        <v>-9.7190877568209544E-2</v>
      </c>
      <c r="AO128">
        <v>-1.1204542715859134</v>
      </c>
      <c r="AP128">
        <v>0.76887317845830694</v>
      </c>
      <c r="AQ128">
        <v>0.80663994594942778</v>
      </c>
      <c r="AR128">
        <v>0.28538011065393221</v>
      </c>
      <c r="AS128">
        <v>1.4366332834470086</v>
      </c>
      <c r="AT128">
        <v>-1.2005489224975463</v>
      </c>
    </row>
    <row r="129" spans="5:46" x14ac:dyDescent="0.55000000000000004">
      <c r="E129">
        <f t="shared" si="51"/>
        <v>0</v>
      </c>
      <c r="F129">
        <v>118</v>
      </c>
      <c r="G129" s="5">
        <f t="shared" ca="1" si="58"/>
        <v>0</v>
      </c>
      <c r="H129">
        <f t="shared" ca="1" si="62"/>
        <v>0.33886609276955787</v>
      </c>
      <c r="I129">
        <f t="shared" ca="1" si="62"/>
        <v>0</v>
      </c>
      <c r="J129">
        <f t="shared" ca="1" si="62"/>
        <v>0</v>
      </c>
      <c r="K129">
        <f t="shared" ca="1" si="62"/>
        <v>0.12889036527689771</v>
      </c>
      <c r="L129">
        <f t="shared" ca="1" si="62"/>
        <v>0</v>
      </c>
      <c r="M129">
        <f t="shared" ca="1" si="62"/>
        <v>0</v>
      </c>
      <c r="N129">
        <f t="shared" ca="1" si="62"/>
        <v>2.7473093356130449E-2</v>
      </c>
      <c r="O129">
        <f t="shared" ca="1" si="62"/>
        <v>0</v>
      </c>
      <c r="P129">
        <f t="shared" ca="1" si="62"/>
        <v>0</v>
      </c>
      <c r="Q129">
        <f t="shared" ca="1" si="62"/>
        <v>1.3619016823350764E-2</v>
      </c>
      <c r="R129">
        <f t="shared" ca="1" si="62"/>
        <v>0</v>
      </c>
      <c r="S129">
        <f t="shared" ca="1" si="62"/>
        <v>0</v>
      </c>
      <c r="T129">
        <f t="shared" ca="1" si="62"/>
        <v>2.5990133403621168E-3</v>
      </c>
      <c r="U129">
        <f t="shared" ca="1" si="62"/>
        <v>0</v>
      </c>
      <c r="V129">
        <f t="shared" ca="1" si="62"/>
        <v>0</v>
      </c>
      <c r="W129">
        <f t="shared" ca="1" si="62"/>
        <v>3.6909902776507898E-3</v>
      </c>
      <c r="X129">
        <f t="shared" ca="1" si="61"/>
        <v>0</v>
      </c>
      <c r="Y129">
        <f t="shared" ca="1" si="61"/>
        <v>0</v>
      </c>
      <c r="Z129">
        <f t="shared" ca="1" si="48"/>
        <v>9.8412181604532346E-4</v>
      </c>
      <c r="AA129">
        <f t="shared" ca="1" si="52"/>
        <v>776.40933546670612</v>
      </c>
      <c r="AB129">
        <f t="shared" ca="1" si="53"/>
        <v>0</v>
      </c>
      <c r="AC129">
        <f t="shared" ca="1" si="54"/>
        <v>0.22915075619207292</v>
      </c>
      <c r="AD129">
        <f ca="1">SUMPRODUCT(G129:Z129,mat)</f>
        <v>0.21525208266977133</v>
      </c>
      <c r="AE129">
        <f t="shared" si="46"/>
        <v>0</v>
      </c>
      <c r="AG129">
        <f t="shared" ca="1" si="55"/>
        <v>0</v>
      </c>
      <c r="AH129">
        <f t="shared" ca="1" si="56"/>
        <v>1.2827194950659759</v>
      </c>
      <c r="AI129">
        <f t="shared" si="57"/>
        <v>1</v>
      </c>
      <c r="AJ129">
        <v>-1.2321265785431024</v>
      </c>
      <c r="AK129">
        <v>-0.61540731621789746</v>
      </c>
      <c r="AL129">
        <v>0.87685407379467506</v>
      </c>
      <c r="AM129">
        <v>-1.0751750778581481</v>
      </c>
      <c r="AN129">
        <v>1.2827194950659759</v>
      </c>
      <c r="AO129">
        <v>-1.9653089111670852</v>
      </c>
      <c r="AP129">
        <v>1.7681941244518384</v>
      </c>
      <c r="AQ129">
        <v>-0.93556309366249479</v>
      </c>
      <c r="AR129">
        <v>-1.2795908332918771</v>
      </c>
      <c r="AS129">
        <v>-0.7768130672047846</v>
      </c>
      <c r="AT129">
        <v>1.3080307326163165</v>
      </c>
    </row>
    <row r="130" spans="5:46" x14ac:dyDescent="0.55000000000000004">
      <c r="E130">
        <f t="shared" si="51"/>
        <v>0</v>
      </c>
      <c r="F130">
        <v>119</v>
      </c>
      <c r="G130" s="5">
        <f t="shared" ca="1" si="58"/>
        <v>0</v>
      </c>
      <c r="H130">
        <f t="shared" ca="1" si="62"/>
        <v>0</v>
      </c>
      <c r="I130">
        <f t="shared" ca="1" si="62"/>
        <v>0.1668518461029104</v>
      </c>
      <c r="J130">
        <f t="shared" ca="1" si="62"/>
        <v>0</v>
      </c>
      <c r="K130">
        <f t="shared" ca="1" si="62"/>
        <v>0</v>
      </c>
      <c r="L130">
        <f t="shared" ca="1" si="62"/>
        <v>8.450557023711186E-2</v>
      </c>
      <c r="M130">
        <f t="shared" ca="1" si="62"/>
        <v>0</v>
      </c>
      <c r="N130">
        <f t="shared" ca="1" si="62"/>
        <v>0</v>
      </c>
      <c r="O130">
        <f t="shared" ca="1" si="62"/>
        <v>1.9221978134658358E-2</v>
      </c>
      <c r="P130">
        <f t="shared" ca="1" si="62"/>
        <v>0</v>
      </c>
      <c r="Q130">
        <f t="shared" ca="1" si="62"/>
        <v>0</v>
      </c>
      <c r="R130">
        <f t="shared" ca="1" si="62"/>
        <v>9.7584990250282905E-3</v>
      </c>
      <c r="S130">
        <f t="shared" ca="1" si="62"/>
        <v>0</v>
      </c>
      <c r="T130">
        <f t="shared" ca="1" si="62"/>
        <v>0</v>
      </c>
      <c r="U130">
        <f t="shared" ca="1" si="62"/>
        <v>1.8812054345979129E-3</v>
      </c>
      <c r="V130">
        <f t="shared" ca="1" si="62"/>
        <v>0</v>
      </c>
      <c r="W130">
        <f t="shared" ca="1" si="62"/>
        <v>0</v>
      </c>
      <c r="X130">
        <f t="shared" ca="1" si="61"/>
        <v>2.6837785614159783E-3</v>
      </c>
      <c r="Y130">
        <f t="shared" ca="1" si="61"/>
        <v>0</v>
      </c>
      <c r="Z130">
        <f t="shared" ca="1" si="48"/>
        <v>7.1669531019778504E-4</v>
      </c>
      <c r="AA130">
        <f t="shared" ca="1" si="52"/>
        <v>729.94943855473423</v>
      </c>
      <c r="AB130">
        <f t="shared" ca="1" si="53"/>
        <v>0</v>
      </c>
      <c r="AC130">
        <f t="shared" ca="1" si="54"/>
        <v>0.33234026912405334</v>
      </c>
      <c r="AD130">
        <f ca="1">SUMPRODUCT(G130:Z130,mat)</f>
        <v>0.17527040381184694</v>
      </c>
      <c r="AE130">
        <f t="shared" si="46"/>
        <v>0</v>
      </c>
      <c r="AG130">
        <f t="shared" ca="1" si="55"/>
        <v>0</v>
      </c>
      <c r="AH130">
        <f t="shared" ca="1" si="56"/>
        <v>-2.5335248210467398</v>
      </c>
      <c r="AI130">
        <f t="shared" si="57"/>
        <v>2</v>
      </c>
      <c r="AJ130">
        <v>-0.11072756933572236</v>
      </c>
      <c r="AK130">
        <v>-1.6831336324685253</v>
      </c>
      <c r="AL130">
        <v>0.14528268366120756</v>
      </c>
      <c r="AM130">
        <v>-1.2278883332328405</v>
      </c>
      <c r="AN130">
        <v>-2.5335248210467398</v>
      </c>
      <c r="AO130">
        <v>0.60159891290822998</v>
      </c>
      <c r="AP130">
        <v>0.37893869375693612</v>
      </c>
      <c r="AQ130">
        <v>-0.80780637290445156</v>
      </c>
      <c r="AR130">
        <v>-0.47209368858602829</v>
      </c>
      <c r="AS130">
        <v>0.80198788054985926</v>
      </c>
      <c r="AT130">
        <v>1.5914201867417432</v>
      </c>
    </row>
    <row r="131" spans="5:46" x14ac:dyDescent="0.55000000000000004">
      <c r="E131">
        <f t="shared" si="51"/>
        <v>0</v>
      </c>
      <c r="F131">
        <v>120</v>
      </c>
      <c r="G131" s="5">
        <f t="shared" ca="1" si="58"/>
        <v>1.7169369799874941</v>
      </c>
      <c r="H131">
        <f t="shared" ca="1" si="62"/>
        <v>0</v>
      </c>
      <c r="I131">
        <f t="shared" ca="1" si="62"/>
        <v>0</v>
      </c>
      <c r="J131">
        <f t="shared" ca="1" si="62"/>
        <v>9.6372403512692092E-2</v>
      </c>
      <c r="K131">
        <f t="shared" ca="1" si="62"/>
        <v>0</v>
      </c>
      <c r="L131">
        <f t="shared" ca="1" si="62"/>
        <v>0</v>
      </c>
      <c r="M131">
        <f t="shared" ca="1" si="62"/>
        <v>5.7099600946823585E-2</v>
      </c>
      <c r="N131">
        <f t="shared" ca="1" si="62"/>
        <v>0</v>
      </c>
      <c r="O131">
        <f t="shared" ca="1" si="62"/>
        <v>0</v>
      </c>
      <c r="P131">
        <f t="shared" ca="1" si="62"/>
        <v>1.3589836189938522E-2</v>
      </c>
      <c r="Q131">
        <f t="shared" ca="1" si="62"/>
        <v>0</v>
      </c>
      <c r="R131">
        <f t="shared" ca="1" si="62"/>
        <v>0</v>
      </c>
      <c r="S131">
        <f t="shared" ca="1" si="62"/>
        <v>7.0225747196235736E-3</v>
      </c>
      <c r="T131">
        <f t="shared" ca="1" si="62"/>
        <v>0</v>
      </c>
      <c r="U131">
        <f t="shared" ca="1" si="62"/>
        <v>0</v>
      </c>
      <c r="V131">
        <f t="shared" ca="1" si="62"/>
        <v>1.3642680326633975E-3</v>
      </c>
      <c r="W131">
        <f t="shared" ca="1" si="62"/>
        <v>0</v>
      </c>
      <c r="X131">
        <f t="shared" ca="1" si="61"/>
        <v>0</v>
      </c>
      <c r="Y131">
        <f t="shared" ca="1" si="61"/>
        <v>1.9531460085670939E-3</v>
      </c>
      <c r="Z131">
        <f t="shared" ca="1" si="48"/>
        <v>5.2193962097456768E-4</v>
      </c>
      <c r="AA131">
        <f t="shared" ca="1" si="52"/>
        <v>682.59054266106261</v>
      </c>
      <c r="AB131">
        <f t="shared" ca="1" si="53"/>
        <v>0</v>
      </c>
      <c r="AC131">
        <f t="shared" ca="1" si="54"/>
        <v>8.2443844985165313E-2</v>
      </c>
      <c r="AD131">
        <f ca="1">SUMPRODUCT(G131:Z131,mat)</f>
        <v>0.27008833327334342</v>
      </c>
      <c r="AE131">
        <f t="shared" si="46"/>
        <v>0</v>
      </c>
      <c r="AG131">
        <f t="shared" ca="1" si="55"/>
        <v>1.4476789160320216</v>
      </c>
      <c r="AH131">
        <f t="shared" ca="1" si="56"/>
        <v>0.46245190787885804</v>
      </c>
      <c r="AI131">
        <f t="shared" si="57"/>
        <v>0</v>
      </c>
      <c r="AJ131">
        <v>0.70150804276636336</v>
      </c>
      <c r="AK131">
        <v>-0.22985886971582659</v>
      </c>
      <c r="AL131">
        <v>0.95011955636437051</v>
      </c>
      <c r="AM131">
        <v>0.83937720773974434</v>
      </c>
      <c r="AN131">
        <v>0.46245190787885804</v>
      </c>
      <c r="AO131">
        <v>0.61883156377007253</v>
      </c>
      <c r="AP131">
        <v>0.91490619524847716</v>
      </c>
      <c r="AQ131">
        <v>-0.39005840335448738</v>
      </c>
      <c r="AR131">
        <v>-0.62672597778146155</v>
      </c>
      <c r="AS131">
        <v>1.1344650374667253</v>
      </c>
      <c r="AT131">
        <v>1.2019654604955576</v>
      </c>
    </row>
    <row r="132" spans="5:46" x14ac:dyDescent="0.55000000000000004">
      <c r="E132">
        <f t="shared" si="51"/>
        <v>0</v>
      </c>
      <c r="F132">
        <v>121</v>
      </c>
      <c r="G132" s="5">
        <f t="shared" ca="1" si="58"/>
        <v>0</v>
      </c>
      <c r="H132">
        <f t="shared" ca="1" si="62"/>
        <v>0.53321930881930246</v>
      </c>
      <c r="I132">
        <f t="shared" ca="1" si="62"/>
        <v>0</v>
      </c>
      <c r="J132">
        <f t="shared" ca="1" si="62"/>
        <v>0</v>
      </c>
      <c r="K132">
        <f t="shared" ca="1" si="62"/>
        <v>6.0290446938014358E-2</v>
      </c>
      <c r="L132">
        <f t="shared" ca="1" si="62"/>
        <v>0</v>
      </c>
      <c r="M132">
        <f t="shared" ca="1" si="62"/>
        <v>0</v>
      </c>
      <c r="N132">
        <f t="shared" ca="1" si="62"/>
        <v>3.9378953335952815E-2</v>
      </c>
      <c r="O132">
        <f t="shared" ca="1" si="62"/>
        <v>0</v>
      </c>
      <c r="P132">
        <f t="shared" ca="1" si="62"/>
        <v>0</v>
      </c>
      <c r="Q132">
        <f t="shared" ca="1" si="62"/>
        <v>9.681962523950963E-3</v>
      </c>
      <c r="R132">
        <f t="shared" ca="1" si="62"/>
        <v>0</v>
      </c>
      <c r="S132">
        <f t="shared" ca="1" si="62"/>
        <v>0</v>
      </c>
      <c r="T132">
        <f t="shared" ca="1" si="62"/>
        <v>5.0703160098586565E-3</v>
      </c>
      <c r="U132">
        <f t="shared" ca="1" si="62"/>
        <v>0</v>
      </c>
      <c r="V132">
        <f t="shared" ca="1" si="62"/>
        <v>0</v>
      </c>
      <c r="W132">
        <f t="shared" ca="1" si="62"/>
        <v>9.9084724150034467E-4</v>
      </c>
      <c r="X132">
        <f t="shared" ca="1" si="61"/>
        <v>0</v>
      </c>
      <c r="Y132">
        <f t="shared" ca="1" si="61"/>
        <v>0</v>
      </c>
      <c r="Z132">
        <f t="shared" ca="1" si="48"/>
        <v>1.802502733003884E-3</v>
      </c>
      <c r="AA132">
        <f t="shared" ca="1" si="52"/>
        <v>642.83612515955951</v>
      </c>
      <c r="AB132">
        <f t="shared" ca="1" si="53"/>
        <v>0</v>
      </c>
      <c r="AC132">
        <f t="shared" ca="1" si="54"/>
        <v>0.1699235397086741</v>
      </c>
      <c r="AD132">
        <f ca="1">SUMPRODUCT(G132:Z132,mat)</f>
        <v>0.20305117675482093</v>
      </c>
      <c r="AE132">
        <f t="shared" si="46"/>
        <v>0</v>
      </c>
      <c r="AG132">
        <f t="shared" ca="1" si="55"/>
        <v>0</v>
      </c>
      <c r="AH132">
        <f t="shared" ca="1" si="56"/>
        <v>0.32448951969854534</v>
      </c>
      <c r="AI132">
        <f t="shared" si="57"/>
        <v>1</v>
      </c>
      <c r="AJ132">
        <v>-0.76466449172585271</v>
      </c>
      <c r="AK132">
        <v>-1.1262045518378727</v>
      </c>
      <c r="AL132">
        <v>0.49851450967253186</v>
      </c>
      <c r="AM132">
        <v>-0.96451458375668153</v>
      </c>
      <c r="AN132">
        <v>0.32448951969854534</v>
      </c>
      <c r="AO132">
        <v>2.0527022570604458</v>
      </c>
      <c r="AP132">
        <v>-1.9497110770316795</v>
      </c>
      <c r="AQ132">
        <v>-0.93036305770510808</v>
      </c>
      <c r="AR132">
        <v>0.16301100913551636</v>
      </c>
      <c r="AS132">
        <v>-0.61051537159073632</v>
      </c>
      <c r="AT132">
        <v>1.0828443919308484</v>
      </c>
    </row>
    <row r="133" spans="5:46" x14ac:dyDescent="0.55000000000000004">
      <c r="E133">
        <f t="shared" si="51"/>
        <v>0</v>
      </c>
      <c r="F133">
        <v>122</v>
      </c>
      <c r="G133" s="5">
        <f t="shared" ca="1" si="58"/>
        <v>0</v>
      </c>
      <c r="H133">
        <f t="shared" ca="1" si="62"/>
        <v>0</v>
      </c>
      <c r="I133">
        <f t="shared" ca="1" si="62"/>
        <v>0.26254803284411415</v>
      </c>
      <c r="J133">
        <f t="shared" ca="1" si="62"/>
        <v>0</v>
      </c>
      <c r="K133">
        <f t="shared" ca="1" si="62"/>
        <v>0</v>
      </c>
      <c r="L133">
        <f t="shared" ca="1" si="62"/>
        <v>3.9528777712762392E-2</v>
      </c>
      <c r="M133">
        <f t="shared" ca="1" si="62"/>
        <v>0</v>
      </c>
      <c r="N133">
        <f t="shared" ca="1" si="62"/>
        <v>0</v>
      </c>
      <c r="O133">
        <f t="shared" ca="1" si="62"/>
        <v>2.7552098708990485E-2</v>
      </c>
      <c r="P133">
        <f t="shared" ca="1" si="62"/>
        <v>0</v>
      </c>
      <c r="Q133">
        <f t="shared" ca="1" si="62"/>
        <v>0</v>
      </c>
      <c r="R133">
        <f t="shared" ca="1" si="62"/>
        <v>6.937462746087579E-3</v>
      </c>
      <c r="S133">
        <f t="shared" ca="1" si="62"/>
        <v>0</v>
      </c>
      <c r="T133">
        <f t="shared" ca="1" si="62"/>
        <v>0</v>
      </c>
      <c r="U133">
        <f t="shared" ca="1" si="62"/>
        <v>3.6699719407927126E-3</v>
      </c>
      <c r="V133">
        <f t="shared" ca="1" si="62"/>
        <v>0</v>
      </c>
      <c r="W133">
        <f t="shared" ca="1" si="62"/>
        <v>0</v>
      </c>
      <c r="X133">
        <f t="shared" ca="1" si="61"/>
        <v>7.2046101028185299E-4</v>
      </c>
      <c r="Y133">
        <f t="shared" ca="1" si="61"/>
        <v>0</v>
      </c>
      <c r="Z133">
        <f t="shared" ca="1" si="48"/>
        <v>1.3126883626600535E-3</v>
      </c>
      <c r="AA133">
        <f t="shared" ca="1" si="52"/>
        <v>626.84646766337642</v>
      </c>
      <c r="AB133">
        <f t="shared" ca="1" si="53"/>
        <v>0</v>
      </c>
      <c r="AC133">
        <f t="shared" ca="1" si="54"/>
        <v>0.26858778474603018</v>
      </c>
      <c r="AD133">
        <f ca="1">SUMPRODUCT(G133:Z133,mat)</f>
        <v>0.17573184952449142</v>
      </c>
      <c r="AE133">
        <f t="shared" si="46"/>
        <v>0</v>
      </c>
      <c r="AG133">
        <f t="shared" ca="1" si="55"/>
        <v>0</v>
      </c>
      <c r="AH133">
        <f t="shared" ca="1" si="56"/>
        <v>1.5360910765593871</v>
      </c>
      <c r="AI133">
        <f t="shared" si="57"/>
        <v>2</v>
      </c>
      <c r="AJ133">
        <v>-2.2929452825337648</v>
      </c>
      <c r="AK133">
        <v>-9.3712060333928093E-3</v>
      </c>
      <c r="AL133">
        <v>-0.56056933317449875</v>
      </c>
      <c r="AM133">
        <v>0.19589606381487101</v>
      </c>
      <c r="AN133">
        <v>1.5360910765593871</v>
      </c>
      <c r="AO133">
        <v>-3.8417056202888489</v>
      </c>
      <c r="AP133">
        <v>-0.29279817681526765</v>
      </c>
      <c r="AQ133">
        <v>-2.1348023437894881</v>
      </c>
      <c r="AR133">
        <v>0.70493570092367008</v>
      </c>
      <c r="AS133">
        <v>-1.1276483746769372</v>
      </c>
      <c r="AT133">
        <v>-0.91293259174562991</v>
      </c>
    </row>
    <row r="134" spans="5:46" x14ac:dyDescent="0.55000000000000004">
      <c r="E134">
        <f t="shared" si="51"/>
        <v>0</v>
      </c>
      <c r="F134">
        <v>123</v>
      </c>
      <c r="G134" s="5">
        <f t="shared" ca="1" si="58"/>
        <v>2.3716114536582715</v>
      </c>
      <c r="H134">
        <f t="shared" ca="1" si="62"/>
        <v>0</v>
      </c>
      <c r="I134">
        <f t="shared" ca="1" si="62"/>
        <v>0</v>
      </c>
      <c r="J134">
        <f t="shared" ca="1" si="62"/>
        <v>0.15164581965194782</v>
      </c>
      <c r="K134">
        <f t="shared" ca="1" si="62"/>
        <v>0</v>
      </c>
      <c r="L134">
        <f t="shared" ca="1" si="62"/>
        <v>0</v>
      </c>
      <c r="M134">
        <f t="shared" ca="1" si="62"/>
        <v>2.6709214871651125E-2</v>
      </c>
      <c r="N134">
        <f t="shared" ca="1" si="62"/>
        <v>0</v>
      </c>
      <c r="O134">
        <f t="shared" ca="1" si="62"/>
        <v>0</v>
      </c>
      <c r="P134">
        <f t="shared" ca="1" si="62"/>
        <v>1.9479187080599196E-2</v>
      </c>
      <c r="Q134">
        <f t="shared" ca="1" si="62"/>
        <v>0</v>
      </c>
      <c r="R134">
        <f t="shared" ca="1" si="62"/>
        <v>0</v>
      </c>
      <c r="S134">
        <f t="shared" ca="1" si="62"/>
        <v>4.9924532834457833E-3</v>
      </c>
      <c r="T134">
        <f t="shared" ca="1" si="62"/>
        <v>0</v>
      </c>
      <c r="U134">
        <f t="shared" ca="1" si="62"/>
        <v>0</v>
      </c>
      <c r="V134">
        <f t="shared" ca="1" si="62"/>
        <v>2.6614984772597673E-3</v>
      </c>
      <c r="W134">
        <f t="shared" ca="1" si="62"/>
        <v>0</v>
      </c>
      <c r="X134">
        <f t="shared" ca="1" si="61"/>
        <v>0</v>
      </c>
      <c r="Y134">
        <f t="shared" ca="1" si="61"/>
        <v>5.2432252302432429E-4</v>
      </c>
      <c r="Z134">
        <f t="shared" ca="1" si="48"/>
        <v>9.5597676825237804E-4</v>
      </c>
      <c r="AA134">
        <f t="shared" ca="1" si="52"/>
        <v>638.53919985872244</v>
      </c>
      <c r="AB134">
        <f t="shared" ca="1" si="53"/>
        <v>0</v>
      </c>
      <c r="AC134">
        <f t="shared" ca="1" si="54"/>
        <v>6.3377614405743965E-2</v>
      </c>
      <c r="AD134">
        <f ca="1">SUMPRODUCT(G134:Z134,mat)</f>
        <v>0.32880960484959432</v>
      </c>
      <c r="AE134">
        <f t="shared" si="46"/>
        <v>0</v>
      </c>
      <c r="AG134">
        <f t="shared" ca="1" si="55"/>
        <v>2.0023489937624395</v>
      </c>
      <c r="AH134">
        <f t="shared" ca="1" si="56"/>
        <v>0.8679012353240978</v>
      </c>
      <c r="AI134">
        <f t="shared" si="57"/>
        <v>0</v>
      </c>
      <c r="AJ134">
        <v>0.58835894378717057</v>
      </c>
      <c r="AK134">
        <v>-0.98506006906973198</v>
      </c>
      <c r="AL134">
        <v>-0.10457256394147407</v>
      </c>
      <c r="AM134">
        <v>-0.21472487787832506</v>
      </c>
      <c r="AN134">
        <v>0.8679012353240978</v>
      </c>
      <c r="AO134">
        <v>1.6939520719461143</v>
      </c>
      <c r="AP134">
        <v>0.5425772542366758</v>
      </c>
      <c r="AQ134">
        <v>1.1117549547634553</v>
      </c>
      <c r="AR134">
        <v>0.3792683855863288</v>
      </c>
      <c r="AS134">
        <v>-1.1896190699189901E-2</v>
      </c>
      <c r="AT134">
        <v>1.6274543668259867</v>
      </c>
    </row>
    <row r="135" spans="5:46" x14ac:dyDescent="0.55000000000000004">
      <c r="E135">
        <f t="shared" si="51"/>
        <v>0</v>
      </c>
      <c r="F135">
        <v>124</v>
      </c>
      <c r="G135" s="5">
        <f t="shared" ca="1" si="58"/>
        <v>0</v>
      </c>
      <c r="H135">
        <f t="shared" ca="1" si="62"/>
        <v>0.73653781987782441</v>
      </c>
      <c r="I135">
        <f t="shared" ca="1" si="62"/>
        <v>0</v>
      </c>
      <c r="J135">
        <f t="shared" ca="1" si="62"/>
        <v>0</v>
      </c>
      <c r="K135">
        <f t="shared" ca="1" si="62"/>
        <v>9.4869422260422956E-2</v>
      </c>
      <c r="L135">
        <f t="shared" ca="1" si="62"/>
        <v>0</v>
      </c>
      <c r="M135">
        <f t="shared" ca="1" si="62"/>
        <v>0</v>
      </c>
      <c r="N135">
        <f t="shared" ca="1" si="62"/>
        <v>1.8420109924239262E-2</v>
      </c>
      <c r="O135">
        <f t="shared" ca="1" si="62"/>
        <v>0</v>
      </c>
      <c r="P135">
        <f t="shared" ca="1" si="62"/>
        <v>0</v>
      </c>
      <c r="Q135">
        <f t="shared" ca="1" si="62"/>
        <v>1.3877780178912103E-2</v>
      </c>
      <c r="R135">
        <f t="shared" ca="1" si="62"/>
        <v>0</v>
      </c>
      <c r="S135">
        <f t="shared" ca="1" si="62"/>
        <v>0</v>
      </c>
      <c r="T135">
        <f t="shared" ca="1" si="62"/>
        <v>3.6045634004850326E-3</v>
      </c>
      <c r="U135">
        <f t="shared" ca="1" si="62"/>
        <v>0</v>
      </c>
      <c r="V135">
        <f t="shared" ca="1" si="62"/>
        <v>0</v>
      </c>
      <c r="W135">
        <f t="shared" ca="1" si="62"/>
        <v>1.9330060965379689E-3</v>
      </c>
      <c r="X135">
        <f t="shared" ca="1" si="61"/>
        <v>0</v>
      </c>
      <c r="Y135">
        <f t="shared" ca="1" si="61"/>
        <v>0</v>
      </c>
      <c r="Z135">
        <f t="shared" ca="1" si="48"/>
        <v>1.0780408913303239E-3</v>
      </c>
      <c r="AA135">
        <f t="shared" ca="1" si="52"/>
        <v>657.06585840976618</v>
      </c>
      <c r="AB135">
        <f t="shared" ca="1" si="53"/>
        <v>0</v>
      </c>
      <c r="AC135">
        <f t="shared" ca="1" si="54"/>
        <v>0.14334484625263419</v>
      </c>
      <c r="AD135">
        <f ca="1">SUMPRODUCT(G135:Z135,mat)</f>
        <v>0.25062946228807398</v>
      </c>
      <c r="AE135">
        <f t="shared" si="46"/>
        <v>0</v>
      </c>
      <c r="AG135">
        <f t="shared" ca="1" si="55"/>
        <v>0</v>
      </c>
      <c r="AH135">
        <f t="shared" ca="1" si="56"/>
        <v>0.63531388150295243</v>
      </c>
      <c r="AI135">
        <f t="shared" si="57"/>
        <v>1</v>
      </c>
      <c r="AJ135">
        <v>-2.4104883777908981</v>
      </c>
      <c r="AK135">
        <v>-0.23929487724672072</v>
      </c>
      <c r="AL135">
        <v>0.46458126234938391</v>
      </c>
      <c r="AM135">
        <v>-1.067569428414572</v>
      </c>
      <c r="AN135">
        <v>0.63531388150295243</v>
      </c>
      <c r="AO135">
        <v>1.9857634470099583</v>
      </c>
      <c r="AP135">
        <v>0.66079564930987544</v>
      </c>
      <c r="AQ135">
        <v>0.90184812506777234</v>
      </c>
      <c r="AR135">
        <v>-0.10849589671124704</v>
      </c>
      <c r="AS135">
        <v>3.4622189559740946E-2</v>
      </c>
      <c r="AT135">
        <v>-0.52871428124490194</v>
      </c>
    </row>
    <row r="136" spans="5:46" x14ac:dyDescent="0.55000000000000004">
      <c r="E136">
        <f t="shared" si="51"/>
        <v>0</v>
      </c>
      <c r="F136">
        <v>125</v>
      </c>
      <c r="G136" s="5">
        <f t="shared" ca="1" si="58"/>
        <v>0</v>
      </c>
      <c r="H136">
        <f t="shared" ca="1" si="62"/>
        <v>0</v>
      </c>
      <c r="I136">
        <f t="shared" ca="1" si="62"/>
        <v>0.36265857692289005</v>
      </c>
      <c r="J136">
        <f t="shared" ca="1" si="62"/>
        <v>0</v>
      </c>
      <c r="K136">
        <f t="shared" ca="1" si="62"/>
        <v>0</v>
      </c>
      <c r="L136">
        <f t="shared" ca="1" si="62"/>
        <v>6.2200107889828139E-2</v>
      </c>
      <c r="M136">
        <f t="shared" ca="1" si="62"/>
        <v>0</v>
      </c>
      <c r="N136">
        <f t="shared" ca="1" si="62"/>
        <v>0</v>
      </c>
      <c r="O136">
        <f t="shared" ca="1" si="62"/>
        <v>1.2887917119923513E-2</v>
      </c>
      <c r="P136">
        <f t="shared" ca="1" si="62"/>
        <v>0</v>
      </c>
      <c r="Q136">
        <f t="shared" ca="1" si="62"/>
        <v>0</v>
      </c>
      <c r="R136">
        <f t="shared" ca="1" si="62"/>
        <v>9.9439119653096219E-3</v>
      </c>
      <c r="S136">
        <f t="shared" ca="1" si="62"/>
        <v>0</v>
      </c>
      <c r="T136">
        <f t="shared" ca="1" si="62"/>
        <v>0</v>
      </c>
      <c r="U136">
        <f t="shared" ca="1" si="62"/>
        <v>2.6090378810446581E-3</v>
      </c>
      <c r="V136">
        <f t="shared" ca="1" si="62"/>
        <v>0</v>
      </c>
      <c r="W136">
        <f t="shared" ca="1" si="62"/>
        <v>0</v>
      </c>
      <c r="X136">
        <f t="shared" ca="1" si="61"/>
        <v>1.4055199094907525E-3</v>
      </c>
      <c r="Y136">
        <f t="shared" ca="1" si="61"/>
        <v>0</v>
      </c>
      <c r="Z136">
        <f t="shared" ca="1" si="48"/>
        <v>7.8509269728687747E-4</v>
      </c>
      <c r="AA136">
        <f t="shared" ca="1" si="52"/>
        <v>693.40210766209702</v>
      </c>
      <c r="AB136">
        <f t="shared" ca="1" si="53"/>
        <v>0</v>
      </c>
      <c r="AC136">
        <f t="shared" ca="1" si="54"/>
        <v>0.24019845779985963</v>
      </c>
      <c r="AD136">
        <f ca="1">SUMPRODUCT(G136:Z136,mat)</f>
        <v>0.22197705650858965</v>
      </c>
      <c r="AE136">
        <f t="shared" si="46"/>
        <v>0</v>
      </c>
      <c r="AG136">
        <f t="shared" ca="1" si="55"/>
        <v>0</v>
      </c>
      <c r="AH136">
        <f t="shared" ca="1" si="56"/>
        <v>0.31949412004905753</v>
      </c>
      <c r="AI136">
        <f t="shared" si="57"/>
        <v>2</v>
      </c>
      <c r="AJ136">
        <v>-0.14288616512203589</v>
      </c>
      <c r="AK136">
        <v>1.3220164873928297</v>
      </c>
      <c r="AL136">
        <v>-0.8218785296776332</v>
      </c>
      <c r="AM136">
        <v>-0.2424451395199867</v>
      </c>
      <c r="AN136">
        <v>0.31949412004905753</v>
      </c>
      <c r="AO136">
        <v>0.54665974857925903</v>
      </c>
      <c r="AP136">
        <v>-1.1113297659903765</v>
      </c>
      <c r="AQ136">
        <v>0.27853388928633649</v>
      </c>
      <c r="AR136">
        <v>-1.2372083801892586</v>
      </c>
      <c r="AS136">
        <v>0.73497403718647547</v>
      </c>
      <c r="AT136">
        <v>-2.8353679226711392</v>
      </c>
    </row>
    <row r="137" spans="5:46" x14ac:dyDescent="0.55000000000000004">
      <c r="E137">
        <f t="shared" si="51"/>
        <v>0</v>
      </c>
      <c r="F137">
        <v>126</v>
      </c>
      <c r="G137" s="5">
        <f t="shared" ca="1" si="58"/>
        <v>0.71169379815817302</v>
      </c>
      <c r="H137">
        <f t="shared" ca="1" si="62"/>
        <v>0</v>
      </c>
      <c r="I137">
        <f t="shared" ca="1" si="62"/>
        <v>0</v>
      </c>
      <c r="J137">
        <f t="shared" ca="1" si="62"/>
        <v>0.2094689362381697</v>
      </c>
      <c r="K137">
        <f t="shared" ca="1" si="62"/>
        <v>0</v>
      </c>
      <c r="L137">
        <f t="shared" ca="1" si="62"/>
        <v>0</v>
      </c>
      <c r="M137">
        <f t="shared" ca="1" si="62"/>
        <v>4.2028014595880715E-2</v>
      </c>
      <c r="N137">
        <f t="shared" ca="1" si="62"/>
        <v>0</v>
      </c>
      <c r="O137">
        <f t="shared" ca="1" si="62"/>
        <v>0</v>
      </c>
      <c r="P137">
        <f t="shared" ca="1" si="62"/>
        <v>9.1116887794950013E-3</v>
      </c>
      <c r="Q137">
        <f t="shared" ca="1" si="62"/>
        <v>0</v>
      </c>
      <c r="R137">
        <f t="shared" ca="1" si="62"/>
        <v>0</v>
      </c>
      <c r="S137">
        <f t="shared" ca="1" si="62"/>
        <v>7.1560046891067115E-3</v>
      </c>
      <c r="T137">
        <f t="shared" ca="1" si="62"/>
        <v>0</v>
      </c>
      <c r="U137">
        <f t="shared" ca="1" si="62"/>
        <v>0</v>
      </c>
      <c r="V137">
        <f t="shared" ca="1" si="62"/>
        <v>1.8920990295128843E-3</v>
      </c>
      <c r="W137">
        <f t="shared" ca="1" si="62"/>
        <v>0</v>
      </c>
      <c r="X137">
        <f t="shared" ca="1" si="61"/>
        <v>0</v>
      </c>
      <c r="Y137">
        <f t="shared" ca="1" si="61"/>
        <v>1.0228808146284132E-3</v>
      </c>
      <c r="Z137">
        <f t="shared" ca="1" si="48"/>
        <v>5.7175061566780742E-4</v>
      </c>
      <c r="AA137">
        <f t="shared" ca="1" si="52"/>
        <v>732.65449846916272</v>
      </c>
      <c r="AB137">
        <f t="shared" ca="1" si="53"/>
        <v>0</v>
      </c>
      <c r="AC137">
        <f t="shared" ca="1" si="54"/>
        <v>0.15338001178226074</v>
      </c>
      <c r="AD137">
        <f ca="1">SUMPRODUCT(G137:Z137,mat)</f>
        <v>0.2449099726960359</v>
      </c>
      <c r="AE137">
        <f t="shared" si="46"/>
        <v>0</v>
      </c>
      <c r="AG137">
        <f t="shared" ca="1" si="55"/>
        <v>0.59879996640431521</v>
      </c>
      <c r="AH137">
        <f t="shared" ca="1" si="56"/>
        <v>-0.64103460317710415</v>
      </c>
      <c r="AI137">
        <f t="shared" si="57"/>
        <v>0</v>
      </c>
      <c r="AJ137">
        <v>-1.2481359590310603</v>
      </c>
      <c r="AK137">
        <v>-1.2544956007332075</v>
      </c>
      <c r="AL137">
        <v>9.0967660071328282E-2</v>
      </c>
      <c r="AM137">
        <v>-1.3977933122077957</v>
      </c>
      <c r="AN137">
        <v>-0.64103460317710415</v>
      </c>
      <c r="AO137">
        <v>0.78761559052509256</v>
      </c>
      <c r="AP137">
        <v>-2.3680149752181023</v>
      </c>
      <c r="AQ137">
        <v>-8.2241058407817036E-3</v>
      </c>
      <c r="AR137">
        <v>-0.23960978978720959</v>
      </c>
      <c r="AS137">
        <v>-2.7921487344428897E-3</v>
      </c>
      <c r="AT137">
        <v>-0.11319116310914978</v>
      </c>
    </row>
    <row r="138" spans="5:46" x14ac:dyDescent="0.55000000000000004">
      <c r="E138">
        <f t="shared" si="51"/>
        <v>0</v>
      </c>
      <c r="F138">
        <v>127</v>
      </c>
      <c r="G138" s="5">
        <f t="shared" ca="1" si="58"/>
        <v>0</v>
      </c>
      <c r="H138">
        <f t="shared" ca="1" si="62"/>
        <v>0.22102667690671404</v>
      </c>
      <c r="I138">
        <f t="shared" ca="1" si="62"/>
        <v>0</v>
      </c>
      <c r="J138">
        <f t="shared" ca="1" si="62"/>
        <v>0</v>
      </c>
      <c r="K138">
        <f t="shared" ca="1" si="62"/>
        <v>0.13104348677748259</v>
      </c>
      <c r="L138">
        <f t="shared" ca="1" si="62"/>
        <v>0</v>
      </c>
      <c r="M138">
        <f t="shared" ca="1" si="62"/>
        <v>0</v>
      </c>
      <c r="N138">
        <f t="shared" ca="1" si="62"/>
        <v>2.8984777443808004E-2</v>
      </c>
      <c r="O138">
        <f t="shared" ca="1" si="62"/>
        <v>0</v>
      </c>
      <c r="P138">
        <f t="shared" ca="1" si="62"/>
        <v>0</v>
      </c>
      <c r="Q138">
        <f t="shared" ca="1" si="62"/>
        <v>6.4915447147398013E-3</v>
      </c>
      <c r="R138">
        <f t="shared" ca="1" si="62"/>
        <v>0</v>
      </c>
      <c r="S138">
        <f t="shared" ca="1" si="62"/>
        <v>0</v>
      </c>
      <c r="T138">
        <f t="shared" ca="1" si="62"/>
        <v>5.1666527720115518E-3</v>
      </c>
      <c r="U138">
        <f t="shared" ca="1" si="62"/>
        <v>0</v>
      </c>
      <c r="V138">
        <f t="shared" ca="1" si="62"/>
        <v>0</v>
      </c>
      <c r="W138">
        <f t="shared" ca="1" si="62"/>
        <v>1.3742029125891574E-3</v>
      </c>
      <c r="X138">
        <f t="shared" ca="1" si="61"/>
        <v>0</v>
      </c>
      <c r="Y138">
        <f t="shared" ca="1" si="61"/>
        <v>0</v>
      </c>
      <c r="Z138">
        <f t="shared" ca="1" si="48"/>
        <v>1.1613042704203735E-3</v>
      </c>
      <c r="AA138">
        <f t="shared" ca="1" si="52"/>
        <v>723.9099181410287</v>
      </c>
      <c r="AB138">
        <f t="shared" ca="1" si="53"/>
        <v>0</v>
      </c>
      <c r="AC138">
        <f t="shared" ca="1" si="54"/>
        <v>0.2633195035229286</v>
      </c>
      <c r="AD138">
        <f ca="1">SUMPRODUCT(G138:Z138,mat)</f>
        <v>0.19031501277937463</v>
      </c>
      <c r="AE138">
        <f t="shared" si="46"/>
        <v>0</v>
      </c>
      <c r="AG138">
        <f t="shared" ca="1" si="55"/>
        <v>0</v>
      </c>
      <c r="AH138">
        <f t="shared" ca="1" si="56"/>
        <v>-0.51338133744138759</v>
      </c>
      <c r="AI138">
        <f t="shared" si="57"/>
        <v>1</v>
      </c>
      <c r="AJ138">
        <v>-0.97479642136022449</v>
      </c>
      <c r="AK138">
        <v>-0.54683710004610475</v>
      </c>
      <c r="AL138">
        <v>1.3871022019884549</v>
      </c>
      <c r="AM138">
        <v>-0.32908928915276192</v>
      </c>
      <c r="AN138">
        <v>-0.51338133744138759</v>
      </c>
      <c r="AO138">
        <v>-0.5808260539197363</v>
      </c>
      <c r="AP138">
        <v>0.12929831427754834</v>
      </c>
      <c r="AQ138">
        <v>-1.5993418855941854</v>
      </c>
      <c r="AR138">
        <v>-0.41527869143465068</v>
      </c>
      <c r="AS138">
        <v>-0.30968863029556815</v>
      </c>
      <c r="AT138">
        <v>-0.6422555998142343</v>
      </c>
    </row>
    <row r="139" spans="5:46" x14ac:dyDescent="0.55000000000000004">
      <c r="E139">
        <f t="shared" si="51"/>
        <v>0</v>
      </c>
      <c r="F139">
        <v>128</v>
      </c>
      <c r="G139" s="5">
        <f t="shared" ca="1" si="58"/>
        <v>0</v>
      </c>
      <c r="H139">
        <f t="shared" ca="1" si="62"/>
        <v>0</v>
      </c>
      <c r="I139">
        <f t="shared" ca="1" si="62"/>
        <v>0.10882974091171674</v>
      </c>
      <c r="J139">
        <f t="shared" ca="1" si="62"/>
        <v>0</v>
      </c>
      <c r="K139">
        <f t="shared" ca="1" si="62"/>
        <v>0</v>
      </c>
      <c r="L139">
        <f t="shared" ca="1" si="62"/>
        <v>8.5917240999358699E-2</v>
      </c>
      <c r="M139">
        <f t="shared" ca="1" si="62"/>
        <v>0</v>
      </c>
      <c r="N139">
        <f t="shared" ca="1" si="62"/>
        <v>0</v>
      </c>
      <c r="O139">
        <f t="shared" ca="1" si="62"/>
        <v>2.0279651477196792E-2</v>
      </c>
      <c r="P139">
        <f t="shared" ca="1" si="62"/>
        <v>0</v>
      </c>
      <c r="Q139">
        <f t="shared" ca="1" si="62"/>
        <v>0</v>
      </c>
      <c r="R139">
        <f t="shared" ca="1" si="62"/>
        <v>4.6514174695123185E-3</v>
      </c>
      <c r="S139">
        <f t="shared" ca="1" si="62"/>
        <v>0</v>
      </c>
      <c r="T139">
        <f t="shared" ca="1" si="62"/>
        <v>0</v>
      </c>
      <c r="U139">
        <f t="shared" ca="1" si="62"/>
        <v>3.7397019562948044E-3</v>
      </c>
      <c r="V139">
        <f t="shared" ca="1" si="62"/>
        <v>0</v>
      </c>
      <c r="W139">
        <f t="shared" ca="1" si="62"/>
        <v>0</v>
      </c>
      <c r="X139">
        <f t="shared" ca="1" si="61"/>
        <v>9.9920510172395215E-4</v>
      </c>
      <c r="Y139">
        <f t="shared" ca="1" si="61"/>
        <v>0</v>
      </c>
      <c r="Z139">
        <f t="shared" ca="1" si="48"/>
        <v>8.4572998052977893E-4</v>
      </c>
      <c r="AA139">
        <f t="shared" ca="1" si="52"/>
        <v>669.900870716913</v>
      </c>
      <c r="AB139">
        <f t="shared" ca="1" si="53"/>
        <v>0</v>
      </c>
      <c r="AC139">
        <f t="shared" ca="1" si="54"/>
        <v>0.36784846369888974</v>
      </c>
      <c r="AD139">
        <f ca="1">SUMPRODUCT(G139:Z139,mat)</f>
        <v>0.15091954897593501</v>
      </c>
      <c r="AE139">
        <f t="shared" si="46"/>
        <v>0</v>
      </c>
      <c r="AG139">
        <f t="shared" ca="1" si="55"/>
        <v>0</v>
      </c>
      <c r="AH139">
        <f t="shared" ca="1" si="56"/>
        <v>8.559140951547306E-2</v>
      </c>
      <c r="AI139">
        <f t="shared" si="57"/>
        <v>2</v>
      </c>
      <c r="AJ139">
        <v>-2.8882141123176552E-2</v>
      </c>
      <c r="AK139">
        <v>-1.3540329746319912</v>
      </c>
      <c r="AL139">
        <v>-0.6352206582960207</v>
      </c>
      <c r="AM139">
        <v>-1.8311402527615428</v>
      </c>
      <c r="AN139">
        <v>8.559140951547306E-2</v>
      </c>
      <c r="AO139">
        <v>2.6930501917377114</v>
      </c>
      <c r="AP139">
        <v>-2.5132248993031681</v>
      </c>
      <c r="AQ139">
        <v>-0.19698859432537574</v>
      </c>
      <c r="AR139">
        <v>-0.15727664504083805</v>
      </c>
      <c r="AS139">
        <v>-0.49860091166920029</v>
      </c>
      <c r="AT139">
        <v>-0.48444462663610466</v>
      </c>
    </row>
    <row r="140" spans="5:46" x14ac:dyDescent="0.55000000000000004">
      <c r="E140">
        <f t="shared" ref="E140:E171" si="63">Cullrate</f>
        <v>0</v>
      </c>
      <c r="F140">
        <v>129</v>
      </c>
      <c r="G140" s="5">
        <f t="shared" ca="1" si="58"/>
        <v>1.5746143508094752</v>
      </c>
      <c r="H140">
        <f t="shared" ca="1" si="62"/>
        <v>0</v>
      </c>
      <c r="I140">
        <f t="shared" ca="1" si="62"/>
        <v>0</v>
      </c>
      <c r="J140">
        <f t="shared" ca="1" si="62"/>
        <v>6.2859260777113776E-2</v>
      </c>
      <c r="K140">
        <f t="shared" ca="1" si="62"/>
        <v>0</v>
      </c>
      <c r="L140">
        <f t="shared" ca="1" si="62"/>
        <v>0</v>
      </c>
      <c r="M140">
        <f t="shared" ca="1" si="62"/>
        <v>5.8053453301957374E-2</v>
      </c>
      <c r="N140">
        <f t="shared" ca="1" si="62"/>
        <v>0</v>
      </c>
      <c r="O140">
        <f t="shared" ca="1" si="62"/>
        <v>0</v>
      </c>
      <c r="P140">
        <f t="shared" ca="1" si="62"/>
        <v>1.433760561132006E-2</v>
      </c>
      <c r="Q140">
        <f t="shared" ca="1" si="62"/>
        <v>0</v>
      </c>
      <c r="R140">
        <f t="shared" ca="1" si="62"/>
        <v>0</v>
      </c>
      <c r="S140">
        <f t="shared" ca="1" si="62"/>
        <v>3.3473310442553397E-3</v>
      </c>
      <c r="T140">
        <f t="shared" ca="1" si="62"/>
        <v>0</v>
      </c>
      <c r="U140">
        <f t="shared" ca="1" si="62"/>
        <v>0</v>
      </c>
      <c r="V140">
        <f t="shared" ca="1" si="62"/>
        <v>2.7120673461972313E-3</v>
      </c>
      <c r="W140">
        <f t="shared" ca="1" si="62"/>
        <v>0</v>
      </c>
      <c r="X140">
        <f t="shared" ca="1" si="61"/>
        <v>0</v>
      </c>
      <c r="Y140">
        <f t="shared" ca="1" si="61"/>
        <v>7.2718125266726236E-4</v>
      </c>
      <c r="Z140">
        <f t="shared" ca="1" si="48"/>
        <v>6.1591024693983761E-4</v>
      </c>
      <c r="AA140">
        <f t="shared" ref="AA140:AA171" ca="1" si="64">SUMPRODUCT(G140:Z140,mwt)*fec</f>
        <v>608.81820916780282</v>
      </c>
      <c r="AB140">
        <f t="shared" ref="AB140:AB171" ca="1" si="65">E140*SUMPRODUCT(G140:Z140,wt,vul)</f>
        <v>0</v>
      </c>
      <c r="AC140">
        <f t="shared" ref="AC140:AC171" ca="1" si="66">SUMPRODUCT(G140:Z140,vul,wt)/SUMPRODUCT(G140:Z140,vul)</f>
        <v>8.0106806728724222E-2</v>
      </c>
      <c r="AD140">
        <f ca="1">SUMPRODUCT(G140:Z140,mat)</f>
        <v>0.23664480071703542</v>
      </c>
      <c r="AE140">
        <f t="shared" si="46"/>
        <v>0</v>
      </c>
      <c r="AG140">
        <f t="shared" ref="AG140:AG171" ca="1" si="67">EXP(AH140*sdr)*IF(AI140=0,1,0)</f>
        <v>1.3249370103097435</v>
      </c>
      <c r="AH140">
        <f t="shared" ref="AH140:AH171" ca="1" si="68">OFFSET(AI140,0,normseq)</f>
        <v>0.35170614864910021</v>
      </c>
      <c r="AI140">
        <f t="shared" ref="AI140:AI171" si="69">MOD(F140,yrbetween)</f>
        <v>0</v>
      </c>
      <c r="AJ140">
        <v>0.23001575755188242</v>
      </c>
      <c r="AK140">
        <v>0.90311232270323671</v>
      </c>
      <c r="AL140">
        <v>-1.1453039405751042</v>
      </c>
      <c r="AM140">
        <v>-1.1072256711486261</v>
      </c>
      <c r="AN140">
        <v>0.35170614864910021</v>
      </c>
      <c r="AO140">
        <v>-1.7685579223325476</v>
      </c>
      <c r="AP140">
        <v>-1.169064489658922</v>
      </c>
      <c r="AQ140">
        <v>-0.10434177966089919</v>
      </c>
      <c r="AR140">
        <v>1.0896042113017756</v>
      </c>
      <c r="AS140">
        <v>-0.27654664336296264</v>
      </c>
      <c r="AT140">
        <v>-1.1404540600779001</v>
      </c>
    </row>
    <row r="141" spans="5:46" x14ac:dyDescent="0.55000000000000004">
      <c r="E141">
        <f t="shared" si="63"/>
        <v>0</v>
      </c>
      <c r="F141">
        <v>130</v>
      </c>
      <c r="G141" s="5">
        <f t="shared" ref="G141:G172" ca="1" si="70">reca*AA140*EXP(-recb*AA140)*Rmult</f>
        <v>0</v>
      </c>
      <c r="H141">
        <f t="shared" ca="1" si="62"/>
        <v>0.489018982980784</v>
      </c>
      <c r="I141">
        <f t="shared" ca="1" si="62"/>
        <v>0</v>
      </c>
      <c r="J141">
        <f t="shared" ca="1" si="62"/>
        <v>0</v>
      </c>
      <c r="K141">
        <f t="shared" ca="1" si="62"/>
        <v>3.9324669597415124E-2</v>
      </c>
      <c r="L141">
        <f t="shared" ca="1" si="62"/>
        <v>0</v>
      </c>
      <c r="M141">
        <f t="shared" ca="1" si="62"/>
        <v>0</v>
      </c>
      <c r="N141">
        <f t="shared" ca="1" si="62"/>
        <v>4.0036781179919413E-2</v>
      </c>
      <c r="O141">
        <f t="shared" ca="1" si="62"/>
        <v>0</v>
      </c>
      <c r="P141">
        <f t="shared" ca="1" si="62"/>
        <v>0</v>
      </c>
      <c r="Q141">
        <f t="shared" ca="1" si="62"/>
        <v>1.0214704450577917E-2</v>
      </c>
      <c r="R141">
        <f t="shared" ca="1" si="62"/>
        <v>0</v>
      </c>
      <c r="S141">
        <f t="shared" ca="1" si="62"/>
        <v>0</v>
      </c>
      <c r="T141">
        <f t="shared" ca="1" si="62"/>
        <v>2.4167811467436383E-3</v>
      </c>
      <c r="U141">
        <f t="shared" ca="1" si="62"/>
        <v>0</v>
      </c>
      <c r="V141">
        <f t="shared" ca="1" si="62"/>
        <v>0</v>
      </c>
      <c r="W141">
        <f t="shared" ref="W141:Y156" ca="1" si="71">V140*V$10*(1-V$2*$E140)</f>
        <v>1.969733501338812E-3</v>
      </c>
      <c r="X141">
        <f t="shared" ca="1" si="71"/>
        <v>0</v>
      </c>
      <c r="Y141">
        <f t="shared" ca="1" si="71"/>
        <v>0</v>
      </c>
      <c r="Z141">
        <f t="shared" ca="1" si="48"/>
        <v>9.7811811834744148E-4</v>
      </c>
      <c r="AA141">
        <f t="shared" ca="1" si="64"/>
        <v>561.33198545365519</v>
      </c>
      <c r="AB141">
        <f t="shared" ca="1" si="65"/>
        <v>0</v>
      </c>
      <c r="AC141">
        <f t="shared" ca="1" si="66"/>
        <v>0.16624026689491048</v>
      </c>
      <c r="AD141">
        <f ca="1">SUMPRODUCT(G141:Z141,mat)</f>
        <v>0.1765309110627811</v>
      </c>
      <c r="AE141">
        <f t="shared" ref="AE141:AE204" si="72">E141</f>
        <v>0</v>
      </c>
      <c r="AG141">
        <f t="shared" ca="1" si="67"/>
        <v>0</v>
      </c>
      <c r="AH141">
        <f t="shared" ca="1" si="68"/>
        <v>0.43748059397330508</v>
      </c>
      <c r="AI141">
        <f t="shared" si="69"/>
        <v>1</v>
      </c>
      <c r="AJ141">
        <v>1.0031135388999246</v>
      </c>
      <c r="AK141">
        <v>0.92530399342649616</v>
      </c>
      <c r="AL141">
        <v>1.3266117093735375</v>
      </c>
      <c r="AM141">
        <v>2.3434768081642687</v>
      </c>
      <c r="AN141">
        <v>0.43748059397330508</v>
      </c>
      <c r="AO141">
        <v>7.4080617196159437E-2</v>
      </c>
      <c r="AP141">
        <v>0.6045343070582021</v>
      </c>
      <c r="AQ141">
        <v>1.2391842574288603</v>
      </c>
      <c r="AR141">
        <v>-0.42204192141070962</v>
      </c>
      <c r="AS141">
        <v>-1.7212369129993021</v>
      </c>
      <c r="AT141">
        <v>0.63606307776353788</v>
      </c>
    </row>
    <row r="142" spans="5:46" x14ac:dyDescent="0.55000000000000004">
      <c r="E142">
        <f t="shared" si="63"/>
        <v>0</v>
      </c>
      <c r="F142">
        <v>131</v>
      </c>
      <c r="G142" s="5">
        <f t="shared" ca="1" si="70"/>
        <v>0</v>
      </c>
      <c r="H142">
        <f t="shared" ref="H142:W157" ca="1" si="73">G141*G$10*(1-G$2*$E141)</f>
        <v>0</v>
      </c>
      <c r="I142">
        <f t="shared" ca="1" si="73"/>
        <v>0.24078455127464887</v>
      </c>
      <c r="J142">
        <f t="shared" ca="1" si="73"/>
        <v>0</v>
      </c>
      <c r="K142">
        <f t="shared" ca="1" si="73"/>
        <v>0</v>
      </c>
      <c r="L142">
        <f t="shared" ca="1" si="73"/>
        <v>2.5782793163603695E-2</v>
      </c>
      <c r="M142">
        <f t="shared" ca="1" si="73"/>
        <v>0</v>
      </c>
      <c r="N142">
        <f t="shared" ca="1" si="73"/>
        <v>0</v>
      </c>
      <c r="O142">
        <f t="shared" ca="1" si="73"/>
        <v>2.8012358217054719E-2</v>
      </c>
      <c r="P142">
        <f t="shared" ca="1" si="73"/>
        <v>0</v>
      </c>
      <c r="Q142">
        <f t="shared" ca="1" si="73"/>
        <v>0</v>
      </c>
      <c r="R142">
        <f t="shared" ca="1" si="73"/>
        <v>7.3191908575226993E-3</v>
      </c>
      <c r="S142">
        <f t="shared" ca="1" si="73"/>
        <v>0</v>
      </c>
      <c r="T142">
        <f t="shared" ca="1" si="73"/>
        <v>0</v>
      </c>
      <c r="U142">
        <f t="shared" ca="1" si="73"/>
        <v>1.7493029977500832E-3</v>
      </c>
      <c r="V142">
        <f t="shared" ca="1" si="73"/>
        <v>0</v>
      </c>
      <c r="W142">
        <f t="shared" ca="1" si="71"/>
        <v>0</v>
      </c>
      <c r="X142">
        <f t="shared" ca="1" si="71"/>
        <v>1.4322249978833681E-3</v>
      </c>
      <c r="Y142">
        <f t="shared" ca="1" si="71"/>
        <v>0</v>
      </c>
      <c r="Z142">
        <f t="shared" ref="Z142:Z205" ca="1" si="74">(Y141+Z141)*Y$10*(1-Y$2*$E141)</f>
        <v>7.1232306489871417E-4</v>
      </c>
      <c r="AA142">
        <f t="shared" ca="1" si="64"/>
        <v>544.88948542735204</v>
      </c>
      <c r="AB142">
        <f t="shared" ca="1" si="65"/>
        <v>0</v>
      </c>
      <c r="AC142">
        <f t="shared" ca="1" si="66"/>
        <v>0.2643506981722637</v>
      </c>
      <c r="AD142">
        <f ca="1">SUMPRODUCT(G142:Z142,mat)</f>
        <v>0.15384279648999913</v>
      </c>
      <c r="AE142">
        <f t="shared" si="72"/>
        <v>0</v>
      </c>
      <c r="AG142">
        <f t="shared" ca="1" si="67"/>
        <v>0</v>
      </c>
      <c r="AH142">
        <f t="shared" ca="1" si="68"/>
        <v>-0.79525307228323072</v>
      </c>
      <c r="AI142">
        <f t="shared" si="69"/>
        <v>2</v>
      </c>
      <c r="AJ142">
        <v>0.192856077774195</v>
      </c>
      <c r="AK142">
        <v>1.4387842384167016</v>
      </c>
      <c r="AL142">
        <v>1.3360772754822392</v>
      </c>
      <c r="AM142">
        <v>0.61171476772869937</v>
      </c>
      <c r="AN142">
        <v>-0.79525307228323072</v>
      </c>
      <c r="AO142">
        <v>0.33822857403720263</v>
      </c>
      <c r="AP142">
        <v>-1.0319990906282328</v>
      </c>
      <c r="AQ142">
        <v>0.27440137273515575</v>
      </c>
      <c r="AR142">
        <v>0.45081947064318229</v>
      </c>
      <c r="AS142">
        <v>-0.71546992330695502</v>
      </c>
      <c r="AT142">
        <v>0.12575014807225671</v>
      </c>
    </row>
    <row r="143" spans="5:46" x14ac:dyDescent="0.55000000000000004">
      <c r="E143">
        <f t="shared" si="63"/>
        <v>0</v>
      </c>
      <c r="F143">
        <v>132</v>
      </c>
      <c r="G143" s="5">
        <f t="shared" ca="1" si="70"/>
        <v>2.1964233118017633</v>
      </c>
      <c r="H143">
        <f t="shared" ca="1" si="73"/>
        <v>0</v>
      </c>
      <c r="I143">
        <f t="shared" ca="1" si="73"/>
        <v>0</v>
      </c>
      <c r="J143">
        <f t="shared" ca="1" si="73"/>
        <v>0.13907539219404655</v>
      </c>
      <c r="K143">
        <f t="shared" ca="1" si="73"/>
        <v>0</v>
      </c>
      <c r="L143">
        <f t="shared" ca="1" si="73"/>
        <v>0</v>
      </c>
      <c r="M143">
        <f t="shared" ca="1" si="73"/>
        <v>1.7421185334948838E-2</v>
      </c>
      <c r="N143">
        <f t="shared" ca="1" si="73"/>
        <v>0</v>
      </c>
      <c r="O143">
        <f t="shared" ca="1" si="73"/>
        <v>0</v>
      </c>
      <c r="P143">
        <f t="shared" ca="1" si="73"/>
        <v>1.9804588102056857E-2</v>
      </c>
      <c r="Q143">
        <f t="shared" ca="1" si="73"/>
        <v>0</v>
      </c>
      <c r="R143">
        <f t="shared" ca="1" si="73"/>
        <v>0</v>
      </c>
      <c r="S143">
        <f t="shared" ca="1" si="73"/>
        <v>5.2671588686242533E-3</v>
      </c>
      <c r="T143">
        <f t="shared" ca="1" si="73"/>
        <v>0</v>
      </c>
      <c r="U143">
        <f t="shared" ca="1" si="73"/>
        <v>0</v>
      </c>
      <c r="V143">
        <f t="shared" ca="1" si="73"/>
        <v>1.2686111337876192E-3</v>
      </c>
      <c r="W143">
        <f t="shared" ca="1" si="71"/>
        <v>0</v>
      </c>
      <c r="X143">
        <f t="shared" ca="1" si="71"/>
        <v>0</v>
      </c>
      <c r="Y143">
        <f t="shared" ca="1" si="71"/>
        <v>1.0423157030176212E-3</v>
      </c>
      <c r="Z143">
        <f t="shared" ca="1" si="74"/>
        <v>5.1875549513792012E-4</v>
      </c>
      <c r="AA143">
        <f t="shared" ca="1" si="64"/>
        <v>559.02373673300781</v>
      </c>
      <c r="AB143">
        <f t="shared" ca="1" si="65"/>
        <v>0</v>
      </c>
      <c r="AC143">
        <f t="shared" ca="1" si="66"/>
        <v>6.1025365330661996E-2</v>
      </c>
      <c r="AD143">
        <f ca="1">SUMPRODUCT(G143:Z143,mat)</f>
        <v>0.29796728195464256</v>
      </c>
      <c r="AE143">
        <f t="shared" si="72"/>
        <v>0</v>
      </c>
      <c r="AG143">
        <f t="shared" ca="1" si="67"/>
        <v>1.8921539892984172</v>
      </c>
      <c r="AH143">
        <f t="shared" ca="1" si="68"/>
        <v>0.79714482126291841</v>
      </c>
      <c r="AI143">
        <f t="shared" si="69"/>
        <v>0</v>
      </c>
      <c r="AJ143">
        <v>1.4008492144057527</v>
      </c>
      <c r="AK143">
        <v>-0.67552264226833358</v>
      </c>
      <c r="AL143">
        <v>0.83492523117456585</v>
      </c>
      <c r="AM143">
        <v>-1.9653089111670852</v>
      </c>
      <c r="AN143">
        <v>0.79714482126291841</v>
      </c>
      <c r="AO143">
        <v>-4.7043613449204713E-3</v>
      </c>
      <c r="AP143">
        <v>1.2411646821419708</v>
      </c>
      <c r="AQ143">
        <v>-1.5622526916558854</v>
      </c>
      <c r="AR143">
        <v>-0.78667653724551201</v>
      </c>
      <c r="AS143">
        <v>-1.0000826478062663</v>
      </c>
      <c r="AT143">
        <v>-0.12374584912322462</v>
      </c>
    </row>
    <row r="144" spans="5:46" x14ac:dyDescent="0.55000000000000004">
      <c r="E144">
        <f t="shared" si="63"/>
        <v>0</v>
      </c>
      <c r="F144">
        <v>133</v>
      </c>
      <c r="G144" s="5">
        <f t="shared" ca="1" si="70"/>
        <v>0</v>
      </c>
      <c r="H144">
        <f t="shared" ca="1" si="73"/>
        <v>0.6821306395311435</v>
      </c>
      <c r="I144">
        <f t="shared" ca="1" si="73"/>
        <v>0</v>
      </c>
      <c r="J144">
        <f t="shared" ca="1" si="73"/>
        <v>0</v>
      </c>
      <c r="K144">
        <f t="shared" ca="1" si="73"/>
        <v>8.7005379629806784E-2</v>
      </c>
      <c r="L144">
        <f t="shared" ca="1" si="73"/>
        <v>0</v>
      </c>
      <c r="M144">
        <f t="shared" ca="1" si="73"/>
        <v>0</v>
      </c>
      <c r="N144">
        <f t="shared" ca="1" si="73"/>
        <v>1.2014585618572509E-2</v>
      </c>
      <c r="O144">
        <f t="shared" ca="1" si="73"/>
        <v>0</v>
      </c>
      <c r="P144">
        <f t="shared" ca="1" si="73"/>
        <v>0</v>
      </c>
      <c r="Q144">
        <f t="shared" ca="1" si="73"/>
        <v>1.4109609352639817E-2</v>
      </c>
      <c r="R144">
        <f t="shared" ca="1" si="73"/>
        <v>0</v>
      </c>
      <c r="S144">
        <f t="shared" ca="1" si="73"/>
        <v>0</v>
      </c>
      <c r="T144">
        <f t="shared" ca="1" si="73"/>
        <v>3.8029015004180794E-3</v>
      </c>
      <c r="U144">
        <f t="shared" ca="1" si="73"/>
        <v>0</v>
      </c>
      <c r="V144">
        <f t="shared" ca="1" si="73"/>
        <v>0</v>
      </c>
      <c r="W144">
        <f t="shared" ca="1" si="71"/>
        <v>9.2137308238184285E-4</v>
      </c>
      <c r="X144">
        <f t="shared" ca="1" si="71"/>
        <v>0</v>
      </c>
      <c r="Y144">
        <f t="shared" ca="1" si="71"/>
        <v>0</v>
      </c>
      <c r="Z144">
        <f t="shared" ca="1" si="74"/>
        <v>1.1368637381689616E-3</v>
      </c>
      <c r="AA144">
        <f t="shared" ca="1" si="64"/>
        <v>581.30856473318886</v>
      </c>
      <c r="AB144">
        <f t="shared" ca="1" si="65"/>
        <v>0</v>
      </c>
      <c r="AC144">
        <f t="shared" ca="1" si="66"/>
        <v>0.139928819866181</v>
      </c>
      <c r="AD144">
        <f ca="1">SUMPRODUCT(G144:Z144,mat)</f>
        <v>0.2274168410800543</v>
      </c>
      <c r="AE144">
        <f t="shared" si="72"/>
        <v>0</v>
      </c>
      <c r="AG144">
        <f t="shared" ca="1" si="67"/>
        <v>0</v>
      </c>
      <c r="AH144">
        <f t="shared" ca="1" si="68"/>
        <v>0.9481982488068752</v>
      </c>
      <c r="AI144">
        <f t="shared" si="69"/>
        <v>1</v>
      </c>
      <c r="AJ144">
        <v>0.59702188082155772</v>
      </c>
      <c r="AK144">
        <v>0.34560912354208995</v>
      </c>
      <c r="AL144">
        <v>-1.1286601875326596</v>
      </c>
      <c r="AM144">
        <v>-0.4849607648793608</v>
      </c>
      <c r="AN144">
        <v>0.9481982488068752</v>
      </c>
      <c r="AO144">
        <v>-0.32578100217506289</v>
      </c>
      <c r="AP144">
        <v>-1.246803549292963</v>
      </c>
      <c r="AQ144">
        <v>-0.19410322238400113</v>
      </c>
      <c r="AR144">
        <v>0.1824230366764823</v>
      </c>
      <c r="AS144">
        <v>-0.36377628021000419</v>
      </c>
      <c r="AT144">
        <v>-0.83394979810691439</v>
      </c>
    </row>
    <row r="145" spans="5:46" x14ac:dyDescent="0.55000000000000004">
      <c r="E145">
        <f t="shared" si="63"/>
        <v>0</v>
      </c>
      <c r="F145">
        <v>134</v>
      </c>
      <c r="G145" s="5">
        <f t="shared" ca="1" si="70"/>
        <v>0</v>
      </c>
      <c r="H145">
        <f t="shared" ca="1" si="73"/>
        <v>0</v>
      </c>
      <c r="I145">
        <f t="shared" ca="1" si="73"/>
        <v>0.335869415434635</v>
      </c>
      <c r="J145">
        <f t="shared" ca="1" si="73"/>
        <v>0</v>
      </c>
      <c r="K145">
        <f t="shared" ca="1" si="73"/>
        <v>0</v>
      </c>
      <c r="L145">
        <f t="shared" ca="1" si="73"/>
        <v>5.7044133620987335E-2</v>
      </c>
      <c r="M145">
        <f t="shared" ca="1" si="73"/>
        <v>0</v>
      </c>
      <c r="N145">
        <f t="shared" ca="1" si="73"/>
        <v>0</v>
      </c>
      <c r="O145">
        <f t="shared" ca="1" si="73"/>
        <v>8.4061921627637832E-3</v>
      </c>
      <c r="P145">
        <f t="shared" ca="1" si="73"/>
        <v>0</v>
      </c>
      <c r="Q145">
        <f t="shared" ca="1" si="73"/>
        <v>0</v>
      </c>
      <c r="R145">
        <f t="shared" ca="1" si="73"/>
        <v>1.0110025627928508E-2</v>
      </c>
      <c r="S145">
        <f t="shared" ca="1" si="73"/>
        <v>0</v>
      </c>
      <c r="T145">
        <f t="shared" ca="1" si="73"/>
        <v>0</v>
      </c>
      <c r="U145">
        <f t="shared" ca="1" si="73"/>
        <v>2.752598018150336E-3</v>
      </c>
      <c r="V145">
        <f t="shared" ca="1" si="73"/>
        <v>0</v>
      </c>
      <c r="W145">
        <f t="shared" ca="1" si="71"/>
        <v>0</v>
      </c>
      <c r="X145">
        <f t="shared" ca="1" si="71"/>
        <v>6.6994522866529733E-4</v>
      </c>
      <c r="Y145">
        <f t="shared" ca="1" si="71"/>
        <v>0</v>
      </c>
      <c r="Z145">
        <f t="shared" ca="1" si="74"/>
        <v>8.279309493958955E-4</v>
      </c>
      <c r="AA145">
        <f t="shared" ca="1" si="64"/>
        <v>620.31626115942004</v>
      </c>
      <c r="AB145">
        <f t="shared" ca="1" si="65"/>
        <v>0</v>
      </c>
      <c r="AC145">
        <f t="shared" ca="1" si="66"/>
        <v>0.23646207994109855</v>
      </c>
      <c r="AD145">
        <f ca="1">SUMPRODUCT(G145:Z145,mat)</f>
        <v>0.20225162589262888</v>
      </c>
      <c r="AE145">
        <f t="shared" si="72"/>
        <v>0</v>
      </c>
      <c r="AG145">
        <f t="shared" ca="1" si="67"/>
        <v>0</v>
      </c>
      <c r="AH145">
        <f t="shared" ca="1" si="68"/>
        <v>-0.57549186749383807</v>
      </c>
      <c r="AI145">
        <f t="shared" si="69"/>
        <v>2</v>
      </c>
      <c r="AJ145">
        <v>1.225939740834292</v>
      </c>
      <c r="AK145">
        <v>1.0840813047252595</v>
      </c>
      <c r="AL145">
        <v>-0.1811008587537799</v>
      </c>
      <c r="AM145">
        <v>-0.68671283770527225</v>
      </c>
      <c r="AN145">
        <v>-0.57549186749383807</v>
      </c>
      <c r="AO145">
        <v>-1.6300464267260395</v>
      </c>
      <c r="AP145">
        <v>0.15781893125677016</v>
      </c>
      <c r="AQ145">
        <v>0.57224497140850872</v>
      </c>
      <c r="AR145">
        <v>-0.62003664424992166</v>
      </c>
      <c r="AS145">
        <v>1.0613689482852351</v>
      </c>
      <c r="AT145">
        <v>-1.883945515146479</v>
      </c>
    </row>
    <row r="146" spans="5:46" x14ac:dyDescent="0.55000000000000004">
      <c r="E146">
        <f t="shared" si="63"/>
        <v>0</v>
      </c>
      <c r="F146">
        <v>135</v>
      </c>
      <c r="G146" s="5">
        <f t="shared" ca="1" si="70"/>
        <v>0.19261847140843377</v>
      </c>
      <c r="H146">
        <f t="shared" ca="1" si="73"/>
        <v>0</v>
      </c>
      <c r="I146">
        <f t="shared" ca="1" si="73"/>
        <v>0</v>
      </c>
      <c r="J146">
        <f t="shared" ca="1" si="73"/>
        <v>0.19399571289055129</v>
      </c>
      <c r="K146">
        <f t="shared" ca="1" si="73"/>
        <v>0</v>
      </c>
      <c r="L146">
        <f t="shared" ca="1" si="73"/>
        <v>0</v>
      </c>
      <c r="M146">
        <f t="shared" ca="1" si="73"/>
        <v>3.8544172377943602E-2</v>
      </c>
      <c r="N146">
        <f t="shared" ca="1" si="73"/>
        <v>0</v>
      </c>
      <c r="O146">
        <f t="shared" ca="1" si="73"/>
        <v>0</v>
      </c>
      <c r="P146">
        <f t="shared" ca="1" si="73"/>
        <v>5.9431330986234763E-3</v>
      </c>
      <c r="Q146">
        <f t="shared" ca="1" si="73"/>
        <v>0</v>
      </c>
      <c r="R146">
        <f t="shared" ca="1" si="73"/>
        <v>0</v>
      </c>
      <c r="S146">
        <f t="shared" ca="1" si="73"/>
        <v>7.2755461887471324E-3</v>
      </c>
      <c r="T146">
        <f t="shared" ca="1" si="73"/>
        <v>0</v>
      </c>
      <c r="U146">
        <f t="shared" ca="1" si="73"/>
        <v>0</v>
      </c>
      <c r="V146">
        <f t="shared" ca="1" si="73"/>
        <v>1.9962102032401239E-3</v>
      </c>
      <c r="W146">
        <f t="shared" ca="1" si="71"/>
        <v>0</v>
      </c>
      <c r="X146">
        <f t="shared" ca="1" si="71"/>
        <v>0</v>
      </c>
      <c r="Y146">
        <f t="shared" ca="1" si="71"/>
        <v>4.8755917054342268E-4</v>
      </c>
      <c r="Z146">
        <f t="shared" ca="1" si="74"/>
        <v>6.029479470174761E-4</v>
      </c>
      <c r="AA146">
        <f t="shared" ca="1" si="64"/>
        <v>657.65971793735628</v>
      </c>
      <c r="AB146">
        <f t="shared" ca="1" si="65"/>
        <v>0</v>
      </c>
      <c r="AC146">
        <f t="shared" ca="1" si="66"/>
        <v>0.24836664820117521</v>
      </c>
      <c r="AD146">
        <f ca="1">SUMPRODUCT(G146:Z146,mat)</f>
        <v>0.18907640784873633</v>
      </c>
      <c r="AE146">
        <f t="shared" si="72"/>
        <v>0</v>
      </c>
      <c r="AG146">
        <f t="shared" ca="1" si="67"/>
        <v>0.16277595570203368</v>
      </c>
      <c r="AH146">
        <f t="shared" ca="1" si="68"/>
        <v>-2.2692256607115269</v>
      </c>
      <c r="AI146">
        <f t="shared" si="69"/>
        <v>0</v>
      </c>
      <c r="AJ146">
        <v>1.2823693396057934</v>
      </c>
      <c r="AK146">
        <v>-0.83611894297064282</v>
      </c>
      <c r="AL146">
        <v>0.19301182874187361</v>
      </c>
      <c r="AM146">
        <v>-0.34650270208658185</v>
      </c>
      <c r="AN146">
        <v>-2.2692256607115269</v>
      </c>
      <c r="AO146">
        <v>-0.55806594900786877</v>
      </c>
      <c r="AP146">
        <v>0.12274313121451996</v>
      </c>
      <c r="AQ146">
        <v>0.70180135480768513</v>
      </c>
      <c r="AR146">
        <v>1.1110455488960724</v>
      </c>
      <c r="AS146">
        <v>0.52133941608190071</v>
      </c>
      <c r="AT146">
        <v>-1.1425095181039069</v>
      </c>
    </row>
    <row r="147" spans="5:46" x14ac:dyDescent="0.55000000000000004">
      <c r="E147">
        <f t="shared" si="63"/>
        <v>0</v>
      </c>
      <c r="F147">
        <v>136</v>
      </c>
      <c r="G147" s="5">
        <f t="shared" ca="1" si="70"/>
        <v>0</v>
      </c>
      <c r="H147">
        <f t="shared" ca="1" si="73"/>
        <v>5.9820418214175657E-2</v>
      </c>
      <c r="I147">
        <f t="shared" ca="1" si="73"/>
        <v>0</v>
      </c>
      <c r="J147">
        <f t="shared" ca="1" si="73"/>
        <v>0</v>
      </c>
      <c r="K147">
        <f t="shared" ca="1" si="73"/>
        <v>0.121363458914768</v>
      </c>
      <c r="L147">
        <f t="shared" ca="1" si="73"/>
        <v>0</v>
      </c>
      <c r="M147">
        <f t="shared" ca="1" si="73"/>
        <v>0</v>
      </c>
      <c r="N147">
        <f t="shared" ca="1" si="73"/>
        <v>2.6582132629219338E-2</v>
      </c>
      <c r="O147">
        <f t="shared" ca="1" si="73"/>
        <v>0</v>
      </c>
      <c r="P147">
        <f t="shared" ca="1" si="73"/>
        <v>0</v>
      </c>
      <c r="Q147">
        <f t="shared" ca="1" si="73"/>
        <v>4.234134328883722E-3</v>
      </c>
      <c r="R147">
        <f t="shared" ca="1" si="73"/>
        <v>0</v>
      </c>
      <c r="S147">
        <f t="shared" ca="1" si="73"/>
        <v>0</v>
      </c>
      <c r="T147">
        <f t="shared" ca="1" si="73"/>
        <v>5.2529620251940976E-3</v>
      </c>
      <c r="U147">
        <f t="shared" ca="1" si="73"/>
        <v>0</v>
      </c>
      <c r="V147">
        <f t="shared" ca="1" si="73"/>
        <v>0</v>
      </c>
      <c r="W147">
        <f t="shared" ca="1" si="71"/>
        <v>1.4498172836857281E-3</v>
      </c>
      <c r="X147">
        <f t="shared" ca="1" si="71"/>
        <v>0</v>
      </c>
      <c r="Y147">
        <f t="shared" ca="1" si="71"/>
        <v>0</v>
      </c>
      <c r="Z147">
        <f t="shared" ca="1" si="74"/>
        <v>7.9417133544899105E-4</v>
      </c>
      <c r="AA147">
        <f t="shared" ca="1" si="64"/>
        <v>641.29653555971072</v>
      </c>
      <c r="AB147">
        <f t="shared" ca="1" si="65"/>
        <v>0</v>
      </c>
      <c r="AC147">
        <f t="shared" ca="1" si="66"/>
        <v>0.36556730926315989</v>
      </c>
      <c r="AD147">
        <f ca="1">SUMPRODUCT(G147:Z147,mat)</f>
        <v>0.14815511148977528</v>
      </c>
      <c r="AE147">
        <f t="shared" si="72"/>
        <v>0</v>
      </c>
      <c r="AG147">
        <f t="shared" ca="1" si="67"/>
        <v>0</v>
      </c>
      <c r="AH147">
        <f t="shared" ca="1" si="68"/>
        <v>0.19433628040133044</v>
      </c>
      <c r="AI147">
        <f t="shared" si="69"/>
        <v>1</v>
      </c>
      <c r="AJ147">
        <v>-1.2602276910911314</v>
      </c>
      <c r="AK147">
        <v>-0.28378735805745237</v>
      </c>
      <c r="AL147">
        <v>3.9062797441147268E-2</v>
      </c>
      <c r="AM147">
        <v>-0.65064568843808956</v>
      </c>
      <c r="AN147">
        <v>0.19433628040133044</v>
      </c>
      <c r="AO147">
        <v>0.61208311308291741</v>
      </c>
      <c r="AP147">
        <v>-0.85559122453560121</v>
      </c>
      <c r="AQ147">
        <v>0.6793720785935875</v>
      </c>
      <c r="AR147">
        <v>9.4271399575518444E-2</v>
      </c>
      <c r="AS147">
        <v>-0.31828676583245397</v>
      </c>
      <c r="AT147">
        <v>-1.1814245226560161</v>
      </c>
    </row>
    <row r="148" spans="5:46" x14ac:dyDescent="0.55000000000000004">
      <c r="E148">
        <f t="shared" si="63"/>
        <v>0</v>
      </c>
      <c r="F148">
        <v>137</v>
      </c>
      <c r="G148" s="5">
        <f t="shared" ca="1" si="70"/>
        <v>0</v>
      </c>
      <c r="H148">
        <f t="shared" ca="1" si="73"/>
        <v>0</v>
      </c>
      <c r="I148">
        <f t="shared" ca="1" si="73"/>
        <v>2.9454546874570137E-2</v>
      </c>
      <c r="J148">
        <f t="shared" ca="1" si="73"/>
        <v>0</v>
      </c>
      <c r="K148">
        <f t="shared" ca="1" si="73"/>
        <v>0</v>
      </c>
      <c r="L148">
        <f t="shared" ca="1" si="73"/>
        <v>7.9570635706616558E-2</v>
      </c>
      <c r="M148">
        <f t="shared" ca="1" si="73"/>
        <v>0</v>
      </c>
      <c r="N148">
        <f t="shared" ca="1" si="73"/>
        <v>0</v>
      </c>
      <c r="O148">
        <f t="shared" ca="1" si="73"/>
        <v>1.8598603569969844E-2</v>
      </c>
      <c r="P148">
        <f t="shared" ca="1" si="73"/>
        <v>0</v>
      </c>
      <c r="Q148">
        <f t="shared" ca="1" si="73"/>
        <v>0</v>
      </c>
      <c r="R148">
        <f t="shared" ca="1" si="73"/>
        <v>3.0339044481835597E-3</v>
      </c>
      <c r="S148">
        <f t="shared" ca="1" si="73"/>
        <v>0</v>
      </c>
      <c r="T148">
        <f t="shared" ca="1" si="73"/>
        <v>0</v>
      </c>
      <c r="U148">
        <f t="shared" ca="1" si="73"/>
        <v>3.8021739081011271E-3</v>
      </c>
      <c r="V148">
        <f t="shared" ca="1" si="73"/>
        <v>0</v>
      </c>
      <c r="W148">
        <f t="shared" ca="1" si="71"/>
        <v>0</v>
      </c>
      <c r="X148">
        <f t="shared" ca="1" si="71"/>
        <v>1.054185530502835E-3</v>
      </c>
      <c r="Y148">
        <f t="shared" ca="1" si="71"/>
        <v>0</v>
      </c>
      <c r="Z148">
        <f t="shared" ca="1" si="74"/>
        <v>5.7836221322380527E-4</v>
      </c>
      <c r="AA148">
        <f t="shared" ca="1" si="64"/>
        <v>571.01390471322281</v>
      </c>
      <c r="AB148">
        <f t="shared" ca="1" si="65"/>
        <v>0</v>
      </c>
      <c r="AC148">
        <f t="shared" ca="1" si="66"/>
        <v>0.46885993865079845</v>
      </c>
      <c r="AD148">
        <f ca="1">SUMPRODUCT(G148:Z148,mat)</f>
        <v>0.11164571595192535</v>
      </c>
      <c r="AE148">
        <f t="shared" si="72"/>
        <v>0</v>
      </c>
      <c r="AG148">
        <f t="shared" ca="1" si="67"/>
        <v>0</v>
      </c>
      <c r="AH148">
        <f t="shared" ca="1" si="68"/>
        <v>-1.6132389646372758</v>
      </c>
      <c r="AI148">
        <f t="shared" si="69"/>
        <v>2</v>
      </c>
      <c r="AJ148">
        <v>-1.809094101190567</v>
      </c>
      <c r="AK148">
        <v>-1.3467979442793876</v>
      </c>
      <c r="AL148">
        <v>-0.977013314695796</v>
      </c>
      <c r="AM148">
        <v>0.55886971495056059</v>
      </c>
      <c r="AN148">
        <v>-1.6132389646372758</v>
      </c>
      <c r="AO148">
        <v>0.42271153688488994</v>
      </c>
      <c r="AP148">
        <v>0.42781948650372215</v>
      </c>
      <c r="AQ148">
        <v>-0.13199723980505951</v>
      </c>
      <c r="AR148">
        <v>-0.30664068617625162</v>
      </c>
      <c r="AS148">
        <v>-0.44051262193534058</v>
      </c>
      <c r="AT148">
        <v>-3.0305818654596806</v>
      </c>
    </row>
    <row r="149" spans="5:46" x14ac:dyDescent="0.55000000000000004">
      <c r="E149">
        <f t="shared" si="63"/>
        <v>0</v>
      </c>
      <c r="F149">
        <v>138</v>
      </c>
      <c r="G149" s="5">
        <f t="shared" ca="1" si="70"/>
        <v>0.25664577537128658</v>
      </c>
      <c r="H149">
        <f t="shared" ca="1" si="73"/>
        <v>0</v>
      </c>
      <c r="I149">
        <f t="shared" ca="1" si="73"/>
        <v>0</v>
      </c>
      <c r="J149">
        <f t="shared" ca="1" si="73"/>
        <v>1.7012730413116257E-2</v>
      </c>
      <c r="K149">
        <f t="shared" ca="1" si="73"/>
        <v>0</v>
      </c>
      <c r="L149">
        <f t="shared" ca="1" si="73"/>
        <v>0</v>
      </c>
      <c r="M149">
        <f t="shared" ca="1" si="73"/>
        <v>5.3765113153896621E-2</v>
      </c>
      <c r="N149">
        <f t="shared" ca="1" si="73"/>
        <v>0</v>
      </c>
      <c r="O149">
        <f t="shared" ca="1" si="73"/>
        <v>0</v>
      </c>
      <c r="P149">
        <f t="shared" ca="1" si="73"/>
        <v>1.3149113691986221E-2</v>
      </c>
      <c r="Q149">
        <f t="shared" ca="1" si="73"/>
        <v>0</v>
      </c>
      <c r="R149">
        <f t="shared" ca="1" si="73"/>
        <v>0</v>
      </c>
      <c r="S149">
        <f t="shared" ca="1" si="73"/>
        <v>2.1833091979537918E-3</v>
      </c>
      <c r="T149">
        <f t="shared" ca="1" si="73"/>
        <v>0</v>
      </c>
      <c r="U149">
        <f t="shared" ca="1" si="73"/>
        <v>0</v>
      </c>
      <c r="V149">
        <f t="shared" ca="1" si="73"/>
        <v>2.7573725984679229E-3</v>
      </c>
      <c r="W149">
        <f t="shared" ca="1" si="71"/>
        <v>0</v>
      </c>
      <c r="X149">
        <f t="shared" ca="1" si="71"/>
        <v>0</v>
      </c>
      <c r="Y149">
        <f t="shared" ca="1" si="71"/>
        <v>7.6719379564030321E-4</v>
      </c>
      <c r="Z149">
        <f t="shared" ca="1" si="74"/>
        <v>4.2119733457267702E-4</v>
      </c>
      <c r="AA149">
        <f t="shared" ca="1" si="64"/>
        <v>481.83389277139634</v>
      </c>
      <c r="AB149">
        <f t="shared" ca="1" si="65"/>
        <v>0</v>
      </c>
      <c r="AC149">
        <f t="shared" ca="1" si="66"/>
        <v>0.23734689986540047</v>
      </c>
      <c r="AD149">
        <f ca="1">SUMPRODUCT(G149:Z149,mat)</f>
        <v>0.1015058255186003</v>
      </c>
      <c r="AE149">
        <f t="shared" si="72"/>
        <v>0</v>
      </c>
      <c r="AG149">
        <f t="shared" ca="1" si="67"/>
        <v>0.2192029025663696</v>
      </c>
      <c r="AH149">
        <f t="shared" ca="1" si="68"/>
        <v>-1.8971968529513106</v>
      </c>
      <c r="AI149">
        <f t="shared" si="69"/>
        <v>0</v>
      </c>
      <c r="AJ149">
        <v>-0.31338231565314345</v>
      </c>
      <c r="AK149">
        <v>0.35040443435718771</v>
      </c>
      <c r="AL149">
        <v>0.33312971936538815</v>
      </c>
      <c r="AM149">
        <v>1.2504733604146168</v>
      </c>
      <c r="AN149">
        <v>-1.8971968529513106</v>
      </c>
      <c r="AO149">
        <v>-0.33830929169198498</v>
      </c>
      <c r="AP149">
        <v>-1.5358455129899085</v>
      </c>
      <c r="AQ149">
        <v>8.7663920567138121E-2</v>
      </c>
      <c r="AR149">
        <v>1.1731640370271634</v>
      </c>
      <c r="AS149">
        <v>0.70180135480768513</v>
      </c>
      <c r="AT149">
        <v>-0.58173213801637758</v>
      </c>
    </row>
    <row r="150" spans="5:46" x14ac:dyDescent="0.55000000000000004">
      <c r="E150">
        <f t="shared" si="63"/>
        <v>0</v>
      </c>
      <c r="F150">
        <v>139</v>
      </c>
      <c r="G150" s="5">
        <f t="shared" ca="1" si="70"/>
        <v>0</v>
      </c>
      <c r="H150">
        <f t="shared" ca="1" si="73"/>
        <v>7.9705012210680076E-2</v>
      </c>
      <c r="I150">
        <f t="shared" ca="1" si="73"/>
        <v>0</v>
      </c>
      <c r="J150">
        <f t="shared" ca="1" si="73"/>
        <v>0</v>
      </c>
      <c r="K150">
        <f t="shared" ca="1" si="73"/>
        <v>1.0643141426971313E-2</v>
      </c>
      <c r="L150">
        <f t="shared" ca="1" si="73"/>
        <v>0</v>
      </c>
      <c r="M150">
        <f t="shared" ca="1" si="73"/>
        <v>0</v>
      </c>
      <c r="N150">
        <f t="shared" ca="1" si="73"/>
        <v>3.7079311359133012E-2</v>
      </c>
      <c r="O150">
        <f t="shared" ca="1" si="73"/>
        <v>0</v>
      </c>
      <c r="P150">
        <f t="shared" ca="1" si="73"/>
        <v>0</v>
      </c>
      <c r="Q150">
        <f t="shared" ca="1" si="73"/>
        <v>9.3679735509421911E-3</v>
      </c>
      <c r="R150">
        <f t="shared" ca="1" si="73"/>
        <v>0</v>
      </c>
      <c r="S150">
        <f t="shared" ca="1" si="73"/>
        <v>0</v>
      </c>
      <c r="T150">
        <f t="shared" ca="1" si="73"/>
        <v>1.5763545455661817E-3</v>
      </c>
      <c r="U150">
        <f t="shared" ca="1" si="73"/>
        <v>0</v>
      </c>
      <c r="V150">
        <f t="shared" ca="1" si="73"/>
        <v>0</v>
      </c>
      <c r="W150">
        <f t="shared" ca="1" si="71"/>
        <v>2.0026380209516143E-3</v>
      </c>
      <c r="X150">
        <f t="shared" ca="1" si="71"/>
        <v>0</v>
      </c>
      <c r="Y150">
        <f t="shared" ca="1" si="71"/>
        <v>0</v>
      </c>
      <c r="Z150">
        <f t="shared" ca="1" si="74"/>
        <v>8.6545622281486206E-4</v>
      </c>
      <c r="AA150">
        <f t="shared" ca="1" si="64"/>
        <v>396.36878589111012</v>
      </c>
      <c r="AB150">
        <f t="shared" ca="1" si="65"/>
        <v>0</v>
      </c>
      <c r="AC150">
        <f t="shared" ca="1" si="66"/>
        <v>0.36111767059602895</v>
      </c>
      <c r="AD150">
        <f ca="1">SUMPRODUCT(G150:Z150,mat)</f>
        <v>7.3720910186193728E-2</v>
      </c>
      <c r="AE150">
        <f t="shared" si="72"/>
        <v>0</v>
      </c>
      <c r="AG150">
        <f t="shared" ca="1" si="67"/>
        <v>0</v>
      </c>
      <c r="AH150">
        <f t="shared" ca="1" si="68"/>
        <v>-0.1175044417323079</v>
      </c>
      <c r="AI150">
        <f t="shared" si="69"/>
        <v>1</v>
      </c>
      <c r="AJ150">
        <v>-1.0194435162702575</v>
      </c>
      <c r="AK150">
        <v>-1.6949206838035025</v>
      </c>
      <c r="AL150">
        <v>1.0043800102721434</v>
      </c>
      <c r="AM150">
        <v>-0.17177740119223017</v>
      </c>
      <c r="AN150">
        <v>-0.1175044417323079</v>
      </c>
      <c r="AO150">
        <v>-0.47260641622415278</v>
      </c>
      <c r="AP150">
        <v>0.1008811523206532</v>
      </c>
      <c r="AQ150">
        <v>-1.2340888133621775</v>
      </c>
      <c r="AR150">
        <v>-1.0554754226177465</v>
      </c>
      <c r="AS150">
        <v>1.9296385289635509</v>
      </c>
      <c r="AT150">
        <v>0.46236664275056683</v>
      </c>
    </row>
    <row r="151" spans="5:46" x14ac:dyDescent="0.55000000000000004">
      <c r="E151">
        <f t="shared" si="63"/>
        <v>0</v>
      </c>
      <c r="F151">
        <v>140</v>
      </c>
      <c r="G151" s="5">
        <f t="shared" ca="1" si="70"/>
        <v>0</v>
      </c>
      <c r="H151">
        <f t="shared" ca="1" si="73"/>
        <v>0</v>
      </c>
      <c r="I151">
        <f t="shared" ca="1" si="73"/>
        <v>3.9245379560742227E-2</v>
      </c>
      <c r="J151">
        <f t="shared" ca="1" si="73"/>
        <v>0</v>
      </c>
      <c r="K151">
        <f t="shared" ca="1" si="73"/>
        <v>0</v>
      </c>
      <c r="L151">
        <f t="shared" ca="1" si="73"/>
        <v>6.9780602566237616E-3</v>
      </c>
      <c r="M151">
        <f t="shared" ca="1" si="73"/>
        <v>0</v>
      </c>
      <c r="N151">
        <f t="shared" ca="1" si="73"/>
        <v>0</v>
      </c>
      <c r="O151">
        <f t="shared" ca="1" si="73"/>
        <v>2.5943118343257153E-2</v>
      </c>
      <c r="P151">
        <f t="shared" ca="1" si="73"/>
        <v>0</v>
      </c>
      <c r="Q151">
        <f t="shared" ca="1" si="73"/>
        <v>0</v>
      </c>
      <c r="R151">
        <f t="shared" ca="1" si="73"/>
        <v>6.7124787309623324E-3</v>
      </c>
      <c r="S151">
        <f t="shared" ca="1" si="73"/>
        <v>0</v>
      </c>
      <c r="T151">
        <f t="shared" ca="1" si="73"/>
        <v>0</v>
      </c>
      <c r="U151">
        <f t="shared" ca="1" si="73"/>
        <v>1.1409894254559897E-3</v>
      </c>
      <c r="V151">
        <f t="shared" ca="1" si="73"/>
        <v>0</v>
      </c>
      <c r="W151">
        <f t="shared" ca="1" si="71"/>
        <v>0</v>
      </c>
      <c r="X151">
        <f t="shared" ca="1" si="71"/>
        <v>1.4561504047979417E-3</v>
      </c>
      <c r="Y151">
        <f t="shared" ca="1" si="71"/>
        <v>0</v>
      </c>
      <c r="Z151">
        <f t="shared" ca="1" si="74"/>
        <v>6.302760552199106E-4</v>
      </c>
      <c r="AA151">
        <f t="shared" ca="1" si="64"/>
        <v>325.44550522586599</v>
      </c>
      <c r="AB151">
        <f t="shared" ca="1" si="65"/>
        <v>0</v>
      </c>
      <c r="AC151">
        <f t="shared" ca="1" si="66"/>
        <v>0.46195164157237467</v>
      </c>
      <c r="AD151">
        <f ca="1">SUMPRODUCT(G151:Z151,mat)</f>
        <v>5.704148721243197E-2</v>
      </c>
      <c r="AE151">
        <f t="shared" si="72"/>
        <v>0</v>
      </c>
      <c r="AG151">
        <f t="shared" ca="1" si="67"/>
        <v>0</v>
      </c>
      <c r="AH151">
        <f t="shared" ca="1" si="68"/>
        <v>-1.0580174603092019</v>
      </c>
      <c r="AI151">
        <f t="shared" si="69"/>
        <v>2</v>
      </c>
      <c r="AJ151">
        <v>-0.56891394706326537</v>
      </c>
      <c r="AK151">
        <v>-2.3678694560658187E-2</v>
      </c>
      <c r="AL151">
        <v>-0.51827555580530316</v>
      </c>
      <c r="AM151">
        <v>7.0398300522356294E-2</v>
      </c>
      <c r="AN151">
        <v>-1.0580174603092019</v>
      </c>
      <c r="AO151">
        <v>-1.4094712241785601</v>
      </c>
      <c r="AP151">
        <v>-0.22154154066811316</v>
      </c>
      <c r="AQ151">
        <v>-1.8741138774203137</v>
      </c>
      <c r="AR151">
        <v>0.67523387770052068</v>
      </c>
      <c r="AS151">
        <v>-1.3255066733108833</v>
      </c>
      <c r="AT151">
        <v>-0.28267209017940331</v>
      </c>
    </row>
    <row r="152" spans="5:46" x14ac:dyDescent="0.55000000000000004">
      <c r="E152">
        <f t="shared" si="63"/>
        <v>0</v>
      </c>
      <c r="F152">
        <v>141</v>
      </c>
      <c r="G152" s="5">
        <f t="shared" ca="1" si="70"/>
        <v>0.47236462256673839</v>
      </c>
      <c r="H152">
        <f t="shared" ca="1" si="73"/>
        <v>0</v>
      </c>
      <c r="I152">
        <f t="shared" ca="1" si="73"/>
        <v>0</v>
      </c>
      <c r="J152">
        <f t="shared" ca="1" si="73"/>
        <v>2.2667843619206058E-2</v>
      </c>
      <c r="K152">
        <f t="shared" ca="1" si="73"/>
        <v>0</v>
      </c>
      <c r="L152">
        <f t="shared" ca="1" si="73"/>
        <v>0</v>
      </c>
      <c r="M152">
        <f t="shared" ca="1" si="73"/>
        <v>4.7150081931655137E-3</v>
      </c>
      <c r="N152">
        <f t="shared" ca="1" si="73"/>
        <v>0</v>
      </c>
      <c r="O152">
        <f t="shared" ca="1" si="73"/>
        <v>0</v>
      </c>
      <c r="P152">
        <f t="shared" ca="1" si="73"/>
        <v>1.8341646529363313E-2</v>
      </c>
      <c r="Q152">
        <f t="shared" ca="1" si="73"/>
        <v>0</v>
      </c>
      <c r="R152">
        <f t="shared" ca="1" si="73"/>
        <v>0</v>
      </c>
      <c r="S152">
        <f t="shared" ca="1" si="73"/>
        <v>4.83054651347166E-3</v>
      </c>
      <c r="T152">
        <f t="shared" ca="1" si="73"/>
        <v>0</v>
      </c>
      <c r="U152">
        <f t="shared" ca="1" si="73"/>
        <v>0</v>
      </c>
      <c r="V152">
        <f t="shared" ca="1" si="73"/>
        <v>8.2745635863490504E-4</v>
      </c>
      <c r="W152">
        <f t="shared" ca="1" si="71"/>
        <v>0</v>
      </c>
      <c r="X152">
        <f t="shared" ca="1" si="71"/>
        <v>0</v>
      </c>
      <c r="Y152">
        <f t="shared" ca="1" si="71"/>
        <v>1.0597276511158606E-3</v>
      </c>
      <c r="Z152">
        <f t="shared" ca="1" si="74"/>
        <v>4.5900404354542475E-4</v>
      </c>
      <c r="AA152">
        <f t="shared" ca="1" si="64"/>
        <v>272.52234550617675</v>
      </c>
      <c r="AB152">
        <f t="shared" ca="1" si="65"/>
        <v>0</v>
      </c>
      <c r="AC152">
        <f t="shared" ca="1" si="66"/>
        <v>0.10903647159908438</v>
      </c>
      <c r="AD152">
        <f ca="1">SUMPRODUCT(G152:Z152,mat)</f>
        <v>8.0009814220383058E-2</v>
      </c>
      <c r="AE152">
        <f t="shared" si="72"/>
        <v>0</v>
      </c>
      <c r="AG152">
        <f t="shared" ca="1" si="67"/>
        <v>0.4941111346942319</v>
      </c>
      <c r="AH152">
        <f t="shared" ca="1" si="68"/>
        <v>-0.88124352259910665</v>
      </c>
      <c r="AI152">
        <f t="shared" si="69"/>
        <v>0</v>
      </c>
      <c r="AJ152">
        <v>-0.24961991584859788</v>
      </c>
      <c r="AK152">
        <v>0.12043074093526229</v>
      </c>
      <c r="AL152">
        <v>-0.31716126613900997</v>
      </c>
      <c r="AM152">
        <v>-1.1226075002923608</v>
      </c>
      <c r="AN152">
        <v>-0.88124352259910665</v>
      </c>
      <c r="AO152">
        <v>-0.18569153326097876</v>
      </c>
      <c r="AP152">
        <v>0.93627477326663211</v>
      </c>
      <c r="AQ152">
        <v>0.68806912167929113</v>
      </c>
      <c r="AR152">
        <v>0.56514068091928493</v>
      </c>
      <c r="AS152">
        <v>0.59008698372053914</v>
      </c>
      <c r="AT152">
        <v>-1.0157191354664974</v>
      </c>
    </row>
    <row r="153" spans="5:46" x14ac:dyDescent="0.55000000000000004">
      <c r="E153">
        <f t="shared" si="63"/>
        <v>0</v>
      </c>
      <c r="F153">
        <v>142</v>
      </c>
      <c r="G153" s="5">
        <f t="shared" ca="1" si="70"/>
        <v>0</v>
      </c>
      <c r="H153">
        <f t="shared" ca="1" si="73"/>
        <v>0.14669958215796688</v>
      </c>
      <c r="I153">
        <f t="shared" ca="1" si="73"/>
        <v>0</v>
      </c>
      <c r="J153">
        <f t="shared" ca="1" si="73"/>
        <v>0</v>
      </c>
      <c r="K153">
        <f t="shared" ca="1" si="73"/>
        <v>1.4180972696638866E-2</v>
      </c>
      <c r="L153">
        <f t="shared" ca="1" si="73"/>
        <v>0</v>
      </c>
      <c r="M153">
        <f t="shared" ca="1" si="73"/>
        <v>0</v>
      </c>
      <c r="N153">
        <f t="shared" ca="1" si="73"/>
        <v>3.2517230337601646E-3</v>
      </c>
      <c r="O153">
        <f t="shared" ca="1" si="73"/>
        <v>0</v>
      </c>
      <c r="P153">
        <f t="shared" ca="1" si="73"/>
        <v>0</v>
      </c>
      <c r="Q153">
        <f t="shared" ca="1" si="73"/>
        <v>1.3067349145556861E-2</v>
      </c>
      <c r="R153">
        <f t="shared" ca="1" si="73"/>
        <v>0</v>
      </c>
      <c r="S153">
        <f t="shared" ca="1" si="73"/>
        <v>0</v>
      </c>
      <c r="T153">
        <f t="shared" ca="1" si="73"/>
        <v>3.4876663191894274E-3</v>
      </c>
      <c r="U153">
        <f t="shared" ca="1" si="73"/>
        <v>0</v>
      </c>
      <c r="V153">
        <f t="shared" ca="1" si="73"/>
        <v>0</v>
      </c>
      <c r="W153">
        <f t="shared" ca="1" si="71"/>
        <v>6.0096904038328604E-4</v>
      </c>
      <c r="X153">
        <f t="shared" ca="1" si="71"/>
        <v>0</v>
      </c>
      <c r="Y153">
        <f t="shared" ca="1" si="71"/>
        <v>0</v>
      </c>
      <c r="Z153">
        <f t="shared" ca="1" si="74"/>
        <v>1.1060296248552512E-3</v>
      </c>
      <c r="AA153">
        <f t="shared" ca="1" si="64"/>
        <v>234.73075217426342</v>
      </c>
      <c r="AB153">
        <f t="shared" ca="1" si="65"/>
        <v>0</v>
      </c>
      <c r="AC153">
        <f t="shared" ca="1" si="66"/>
        <v>0.2049982199612691</v>
      </c>
      <c r="AD153">
        <f ca="1">SUMPRODUCT(G153:Z153,mat)</f>
        <v>5.9826439824886703E-2</v>
      </c>
      <c r="AE153">
        <f t="shared" si="72"/>
        <v>0</v>
      </c>
      <c r="AG153">
        <f t="shared" ca="1" si="67"/>
        <v>0</v>
      </c>
      <c r="AH153">
        <f t="shared" ca="1" si="68"/>
        <v>0.69925931711622979</v>
      </c>
      <c r="AI153">
        <f t="shared" si="69"/>
        <v>1</v>
      </c>
      <c r="AJ153">
        <v>-0.40554141378379427</v>
      </c>
      <c r="AK153">
        <v>0.31169520298135467</v>
      </c>
      <c r="AL153">
        <v>-2.2918902686797082</v>
      </c>
      <c r="AM153">
        <v>0.57071360970439855</v>
      </c>
      <c r="AN153">
        <v>0.69925931711622979</v>
      </c>
      <c r="AO153">
        <v>-0.37220729609543923</v>
      </c>
      <c r="AP153">
        <v>-0.47697312766104005</v>
      </c>
      <c r="AQ153">
        <v>1.3291992218000814</v>
      </c>
      <c r="AR153">
        <v>2.6297493604943156</v>
      </c>
      <c r="AS153">
        <v>0.73878709372365847</v>
      </c>
      <c r="AT153">
        <v>1.8553964764578268</v>
      </c>
    </row>
    <row r="154" spans="5:46" x14ac:dyDescent="0.55000000000000004">
      <c r="E154">
        <f t="shared" si="63"/>
        <v>0</v>
      </c>
      <c r="F154">
        <v>143</v>
      </c>
      <c r="G154" s="5">
        <f t="shared" ca="1" si="70"/>
        <v>0</v>
      </c>
      <c r="H154">
        <f t="shared" ca="1" si="73"/>
        <v>0</v>
      </c>
      <c r="I154">
        <f t="shared" ca="1" si="73"/>
        <v>7.2232355576005436E-2</v>
      </c>
      <c r="J154">
        <f t="shared" ca="1" si="73"/>
        <v>0</v>
      </c>
      <c r="K154">
        <f t="shared" ca="1" si="73"/>
        <v>0</v>
      </c>
      <c r="L154">
        <f t="shared" ca="1" si="73"/>
        <v>9.2976009624295575E-3</v>
      </c>
      <c r="M154">
        <f t="shared" ca="1" si="73"/>
        <v>0</v>
      </c>
      <c r="N154">
        <f t="shared" ca="1" si="73"/>
        <v>0</v>
      </c>
      <c r="O154">
        <f t="shared" ca="1" si="73"/>
        <v>2.2751187223318385E-3</v>
      </c>
      <c r="P154">
        <f t="shared" ca="1" si="73"/>
        <v>0</v>
      </c>
      <c r="Q154">
        <f t="shared" ca="1" si="73"/>
        <v>0</v>
      </c>
      <c r="R154">
        <f t="shared" ca="1" si="73"/>
        <v>9.363209954920005E-3</v>
      </c>
      <c r="S154">
        <f t="shared" ca="1" si="73"/>
        <v>0</v>
      </c>
      <c r="T154">
        <f t="shared" ca="1" si="73"/>
        <v>0</v>
      </c>
      <c r="U154">
        <f t="shared" ca="1" si="73"/>
        <v>2.5244259934460792E-3</v>
      </c>
      <c r="V154">
        <f t="shared" ca="1" si="73"/>
        <v>0</v>
      </c>
      <c r="W154">
        <f t="shared" ca="1" si="71"/>
        <v>0</v>
      </c>
      <c r="X154">
        <f t="shared" ca="1" si="71"/>
        <v>4.3697428205688492E-4</v>
      </c>
      <c r="Y154">
        <f t="shared" ca="1" si="71"/>
        <v>0</v>
      </c>
      <c r="Z154">
        <f t="shared" ca="1" si="74"/>
        <v>8.0547573699663532E-4</v>
      </c>
      <c r="AA154">
        <f t="shared" ca="1" si="64"/>
        <v>212.50566122011213</v>
      </c>
      <c r="AB154">
        <f t="shared" ca="1" si="65"/>
        <v>0</v>
      </c>
      <c r="AC154">
        <f t="shared" ca="1" si="66"/>
        <v>0.30476862240028069</v>
      </c>
      <c r="AD154">
        <f ca="1">SUMPRODUCT(G154:Z154,mat)</f>
        <v>5.1256967773833977E-2</v>
      </c>
      <c r="AE154">
        <f t="shared" si="72"/>
        <v>0</v>
      </c>
      <c r="AG154">
        <f t="shared" ca="1" si="67"/>
        <v>0</v>
      </c>
      <c r="AH154">
        <f t="shared" ca="1" si="68"/>
        <v>0.56702674555708654</v>
      </c>
      <c r="AI154">
        <f t="shared" si="69"/>
        <v>2</v>
      </c>
      <c r="AJ154">
        <v>0.50085418479284272</v>
      </c>
      <c r="AK154">
        <v>-0.21895402824156918</v>
      </c>
      <c r="AL154">
        <v>0.38313373806886375</v>
      </c>
      <c r="AM154">
        <v>0.399486452806741</v>
      </c>
      <c r="AN154">
        <v>0.56702674555708654</v>
      </c>
      <c r="AO154">
        <v>-1.0409007700218353</v>
      </c>
      <c r="AP154">
        <v>1.9227900338592008</v>
      </c>
      <c r="AQ154">
        <v>0.60756860875699203</v>
      </c>
      <c r="AR154">
        <v>-9.9496446637203917E-2</v>
      </c>
      <c r="AS154">
        <v>0.61383616412058473</v>
      </c>
      <c r="AT154">
        <v>0.34301137930015102</v>
      </c>
    </row>
    <row r="155" spans="5:46" x14ac:dyDescent="0.55000000000000004">
      <c r="E155">
        <f t="shared" si="63"/>
        <v>0</v>
      </c>
      <c r="F155">
        <v>144</v>
      </c>
      <c r="G155" s="5">
        <f t="shared" ca="1" si="70"/>
        <v>0.50719854593315128</v>
      </c>
      <c r="H155">
        <f t="shared" ca="1" si="73"/>
        <v>0</v>
      </c>
      <c r="I155">
        <f t="shared" ca="1" si="73"/>
        <v>0</v>
      </c>
      <c r="J155">
        <f t="shared" ca="1" si="73"/>
        <v>4.172087921610132E-2</v>
      </c>
      <c r="K155">
        <f t="shared" ca="1" si="73"/>
        <v>0</v>
      </c>
      <c r="L155">
        <f t="shared" ca="1" si="73"/>
        <v>0</v>
      </c>
      <c r="M155">
        <f t="shared" ca="1" si="73"/>
        <v>6.2822995363255099E-3</v>
      </c>
      <c r="N155">
        <f t="shared" ca="1" si="73"/>
        <v>0</v>
      </c>
      <c r="O155">
        <f t="shared" ca="1" si="73"/>
        <v>0</v>
      </c>
      <c r="P155">
        <f t="shared" ca="1" si="73"/>
        <v>1.60849682236419E-3</v>
      </c>
      <c r="Q155">
        <f t="shared" ca="1" si="73"/>
        <v>0</v>
      </c>
      <c r="R155">
        <f t="shared" ca="1" si="73"/>
        <v>0</v>
      </c>
      <c r="S155">
        <f t="shared" ca="1" si="73"/>
        <v>6.7381101699457704E-3</v>
      </c>
      <c r="T155">
        <f t="shared" ca="1" si="73"/>
        <v>0</v>
      </c>
      <c r="U155">
        <f t="shared" ca="1" si="73"/>
        <v>0</v>
      </c>
      <c r="V155">
        <f t="shared" ca="1" si="73"/>
        <v>1.830737685711152E-3</v>
      </c>
      <c r="W155">
        <f t="shared" ca="1" si="71"/>
        <v>0</v>
      </c>
      <c r="X155">
        <f t="shared" ca="1" si="71"/>
        <v>0</v>
      </c>
      <c r="Y155">
        <f t="shared" ca="1" si="71"/>
        <v>3.1801229323315624E-4</v>
      </c>
      <c r="Z155">
        <f t="shared" ca="1" si="74"/>
        <v>5.8659474241043203E-4</v>
      </c>
      <c r="AA155">
        <f t="shared" ca="1" si="64"/>
        <v>202.57951533610091</v>
      </c>
      <c r="AB155">
        <f t="shared" ca="1" si="65"/>
        <v>0</v>
      </c>
      <c r="AC155">
        <f t="shared" ca="1" si="66"/>
        <v>8.4206769905553244E-2</v>
      </c>
      <c r="AD155">
        <f ca="1">SUMPRODUCT(G155:Z155,mat)</f>
        <v>8.1621886323692203E-2</v>
      </c>
      <c r="AE155">
        <f t="shared" si="72"/>
        <v>0</v>
      </c>
      <c r="AG155">
        <f t="shared" ca="1" si="67"/>
        <v>0.68869269024355728</v>
      </c>
      <c r="AH155">
        <f t="shared" ca="1" si="68"/>
        <v>-0.46620016291853972</v>
      </c>
      <c r="AI155">
        <f t="shared" si="69"/>
        <v>0</v>
      </c>
      <c r="AJ155">
        <v>-3.1866420613368973E-2</v>
      </c>
      <c r="AK155">
        <v>1.5793284546816722</v>
      </c>
      <c r="AL155">
        <v>1.8999799067387357</v>
      </c>
      <c r="AM155">
        <v>-5.6370481615886092E-2</v>
      </c>
      <c r="AN155">
        <v>-0.46620016291853972</v>
      </c>
      <c r="AO155">
        <v>0.83254235505592078</v>
      </c>
      <c r="AP155">
        <v>0.18927266864920966</v>
      </c>
      <c r="AQ155">
        <v>-0.15301793609978631</v>
      </c>
      <c r="AR155">
        <v>-0.55190866987686604</v>
      </c>
      <c r="AS155">
        <v>0.84614157458418049</v>
      </c>
      <c r="AT155">
        <v>-0.28745262170559727</v>
      </c>
    </row>
    <row r="156" spans="5:46" x14ac:dyDescent="0.55000000000000004">
      <c r="E156">
        <f t="shared" si="63"/>
        <v>0</v>
      </c>
      <c r="F156">
        <v>145</v>
      </c>
      <c r="G156" s="5">
        <f t="shared" ca="1" si="70"/>
        <v>0</v>
      </c>
      <c r="H156">
        <f t="shared" ca="1" si="73"/>
        <v>0.15751775472772453</v>
      </c>
      <c r="I156">
        <f t="shared" ca="1" si="73"/>
        <v>0</v>
      </c>
      <c r="J156">
        <f t="shared" ca="1" si="73"/>
        <v>0</v>
      </c>
      <c r="K156">
        <f t="shared" ca="1" si="73"/>
        <v>2.6100526321877947E-2</v>
      </c>
      <c r="L156">
        <f t="shared" ca="1" si="73"/>
        <v>0</v>
      </c>
      <c r="M156">
        <f t="shared" ca="1" si="73"/>
        <v>0</v>
      </c>
      <c r="N156">
        <f t="shared" ca="1" si="73"/>
        <v>4.3326113699784525E-3</v>
      </c>
      <c r="O156">
        <f t="shared" ca="1" si="73"/>
        <v>0</v>
      </c>
      <c r="P156">
        <f t="shared" ca="1" si="73"/>
        <v>0</v>
      </c>
      <c r="Q156">
        <f t="shared" ca="1" si="73"/>
        <v>1.1459597993943699E-3</v>
      </c>
      <c r="R156">
        <f t="shared" ca="1" si="73"/>
        <v>0</v>
      </c>
      <c r="S156">
        <f t="shared" ca="1" si="73"/>
        <v>0</v>
      </c>
      <c r="T156">
        <f t="shared" ca="1" si="73"/>
        <v>4.8649319138463739E-3</v>
      </c>
      <c r="U156">
        <f t="shared" ca="1" si="73"/>
        <v>0</v>
      </c>
      <c r="V156">
        <f t="shared" ca="1" si="73"/>
        <v>0</v>
      </c>
      <c r="W156">
        <f t="shared" ca="1" si="71"/>
        <v>1.3296370964994816E-3</v>
      </c>
      <c r="X156">
        <f t="shared" ca="1" si="71"/>
        <v>0</v>
      </c>
      <c r="Y156">
        <f t="shared" ca="1" si="71"/>
        <v>0</v>
      </c>
      <c r="Z156">
        <f t="shared" ca="1" si="74"/>
        <v>6.5878797669883355E-4</v>
      </c>
      <c r="AA156">
        <f t="shared" ca="1" si="64"/>
        <v>195.67176392596687</v>
      </c>
      <c r="AB156">
        <f t="shared" ca="1" si="65"/>
        <v>0</v>
      </c>
      <c r="AC156">
        <f t="shared" ca="1" si="66"/>
        <v>0.17254671887954146</v>
      </c>
      <c r="AD156">
        <f ca="1">SUMPRODUCT(G156:Z156,mat)</f>
        <v>6.2357939765648823E-2</v>
      </c>
      <c r="AE156">
        <f t="shared" si="72"/>
        <v>0</v>
      </c>
      <c r="AG156">
        <f t="shared" ca="1" si="67"/>
        <v>0</v>
      </c>
      <c r="AH156">
        <f t="shared" ca="1" si="68"/>
        <v>-1.3293856682139449</v>
      </c>
      <c r="AI156">
        <f t="shared" si="69"/>
        <v>1</v>
      </c>
      <c r="AJ156">
        <v>2.2752828954253346</v>
      </c>
      <c r="AK156">
        <v>0.99655608210014179</v>
      </c>
      <c r="AL156">
        <v>0.40205577533924952</v>
      </c>
      <c r="AM156">
        <v>0.69156385507085361</v>
      </c>
      <c r="AN156">
        <v>-1.3293856682139449</v>
      </c>
      <c r="AO156">
        <v>1.0853204912564252</v>
      </c>
      <c r="AP156">
        <v>0.45073534238326829</v>
      </c>
      <c r="AQ156">
        <v>-2.6201450964435935</v>
      </c>
      <c r="AR156">
        <v>0.89714831119636074</v>
      </c>
      <c r="AS156">
        <v>-1.0387998372607399</v>
      </c>
      <c r="AT156">
        <v>0.94126562544261105</v>
      </c>
    </row>
    <row r="157" spans="5:46" x14ac:dyDescent="0.55000000000000004">
      <c r="E157">
        <f t="shared" si="63"/>
        <v>0</v>
      </c>
      <c r="F157">
        <v>146</v>
      </c>
      <c r="G157" s="5">
        <f t="shared" ca="1" si="70"/>
        <v>0</v>
      </c>
      <c r="H157">
        <f t="shared" ca="1" si="73"/>
        <v>0</v>
      </c>
      <c r="I157">
        <f t="shared" ca="1" si="73"/>
        <v>7.755903801263217E-2</v>
      </c>
      <c r="J157">
        <f t="shared" ca="1" si="73"/>
        <v>0</v>
      </c>
      <c r="K157">
        <f t="shared" ca="1" si="73"/>
        <v>0</v>
      </c>
      <c r="L157">
        <f t="shared" ca="1" si="73"/>
        <v>1.7112527034744796E-2</v>
      </c>
      <c r="M157">
        <f t="shared" ca="1" si="73"/>
        <v>0</v>
      </c>
      <c r="N157">
        <f t="shared" ca="1" si="73"/>
        <v>0</v>
      </c>
      <c r="O157">
        <f t="shared" ca="1" si="73"/>
        <v>3.0313791002757355E-3</v>
      </c>
      <c r="P157">
        <f t="shared" ca="1" si="73"/>
        <v>0</v>
      </c>
      <c r="Q157">
        <f t="shared" ca="1" si="73"/>
        <v>0</v>
      </c>
      <c r="R157">
        <f t="shared" ca="1" si="73"/>
        <v>8.2112003606147211E-4</v>
      </c>
      <c r="S157">
        <f t="shared" ca="1" si="73"/>
        <v>0</v>
      </c>
      <c r="T157">
        <f t="shared" ca="1" si="73"/>
        <v>0</v>
      </c>
      <c r="U157">
        <f t="shared" ca="1" si="73"/>
        <v>3.5213118044255583E-3</v>
      </c>
      <c r="V157">
        <f t="shared" ca="1" si="73"/>
        <v>0</v>
      </c>
      <c r="W157">
        <f t="shared" ca="1" si="73"/>
        <v>0</v>
      </c>
      <c r="X157">
        <f t="shared" ref="X157:Y172" ca="1" si="75">W156*W$10*(1-W$2*$E156)</f>
        <v>9.6680057806056174E-4</v>
      </c>
      <c r="Y157">
        <f t="shared" ca="1" si="75"/>
        <v>0</v>
      </c>
      <c r="Z157">
        <f t="shared" ca="1" si="74"/>
        <v>4.797680994534491E-4</v>
      </c>
      <c r="AA157">
        <f t="shared" ca="1" si="64"/>
        <v>192.65555066700787</v>
      </c>
      <c r="AB157">
        <f t="shared" ca="1" si="65"/>
        <v>0</v>
      </c>
      <c r="AC157">
        <f t="shared" ca="1" si="66"/>
        <v>0.27156004519426175</v>
      </c>
      <c r="AD157">
        <f ca="1">SUMPRODUCT(G157:Z157,mat)</f>
        <v>5.3903931219649419E-2</v>
      </c>
      <c r="AE157">
        <f t="shared" si="72"/>
        <v>0</v>
      </c>
      <c r="AG157">
        <f t="shared" ca="1" si="67"/>
        <v>0</v>
      </c>
      <c r="AH157">
        <f t="shared" ca="1" si="68"/>
        <v>2.0234074327163398</v>
      </c>
      <c r="AI157">
        <f t="shared" si="69"/>
        <v>2</v>
      </c>
      <c r="AJ157">
        <v>-1.483954292780254</v>
      </c>
      <c r="AK157">
        <v>-0.48255287765641697</v>
      </c>
      <c r="AL157">
        <v>-1.2189957487862557</v>
      </c>
      <c r="AM157">
        <v>2.0458355720620602</v>
      </c>
      <c r="AN157">
        <v>2.0234074327163398</v>
      </c>
      <c r="AO157">
        <v>9.150426194537431E-2</v>
      </c>
      <c r="AP157">
        <v>0.26511997930356301</v>
      </c>
      <c r="AQ157">
        <v>-0.10834241948032286</v>
      </c>
      <c r="AR157">
        <v>-0.30023215913388412</v>
      </c>
      <c r="AS157">
        <v>0.53788653531228192</v>
      </c>
      <c r="AT157">
        <v>-0.49851450967253186</v>
      </c>
    </row>
    <row r="158" spans="5:46" x14ac:dyDescent="0.55000000000000004">
      <c r="E158">
        <f t="shared" si="63"/>
        <v>0</v>
      </c>
      <c r="F158">
        <v>147</v>
      </c>
      <c r="G158" s="5">
        <f t="shared" ca="1" si="70"/>
        <v>0.31486170931168989</v>
      </c>
      <c r="H158">
        <f t="shared" ref="H158:W173" ca="1" si="76">G157*G$10*(1-G$2*$E157)</f>
        <v>0</v>
      </c>
      <c r="I158">
        <f t="shared" ca="1" si="76"/>
        <v>0</v>
      </c>
      <c r="J158">
        <f t="shared" ca="1" si="76"/>
        <v>4.4797531954183352E-2</v>
      </c>
      <c r="K158">
        <f t="shared" ca="1" si="76"/>
        <v>0</v>
      </c>
      <c r="L158">
        <f t="shared" ca="1" si="76"/>
        <v>0</v>
      </c>
      <c r="M158">
        <f t="shared" ca="1" si="76"/>
        <v>1.1562769911308666E-2</v>
      </c>
      <c r="N158">
        <f t="shared" ca="1" si="76"/>
        <v>0</v>
      </c>
      <c r="O158">
        <f t="shared" ca="1" si="76"/>
        <v>0</v>
      </c>
      <c r="P158">
        <f t="shared" ca="1" si="76"/>
        <v>2.1431688827109711E-3</v>
      </c>
      <c r="Q158">
        <f t="shared" ca="1" si="76"/>
        <v>0</v>
      </c>
      <c r="R158">
        <f t="shared" ca="1" si="76"/>
        <v>0</v>
      </c>
      <c r="S158">
        <f t="shared" ca="1" si="76"/>
        <v>5.9090817063487636E-4</v>
      </c>
      <c r="T158">
        <f t="shared" ca="1" si="76"/>
        <v>0</v>
      </c>
      <c r="U158">
        <f t="shared" ca="1" si="76"/>
        <v>0</v>
      </c>
      <c r="V158">
        <f t="shared" ca="1" si="76"/>
        <v>2.5536887356722203E-3</v>
      </c>
      <c r="W158">
        <f t="shared" ca="1" si="76"/>
        <v>0</v>
      </c>
      <c r="X158">
        <f t="shared" ca="1" si="75"/>
        <v>0</v>
      </c>
      <c r="Y158">
        <f t="shared" ca="1" si="75"/>
        <v>7.0359854470372738E-4</v>
      </c>
      <c r="Z158">
        <f t="shared" ca="1" si="74"/>
        <v>3.4939530986370865E-4</v>
      </c>
      <c r="AA158">
        <f t="shared" ca="1" si="64"/>
        <v>192.55729713064301</v>
      </c>
      <c r="AB158">
        <f t="shared" ca="1" si="65"/>
        <v>0</v>
      </c>
      <c r="AC158">
        <f t="shared" ca="1" si="66"/>
        <v>0.11291810426795912</v>
      </c>
      <c r="AD158">
        <f ca="1">SUMPRODUCT(G158:Z158,mat)</f>
        <v>6.9330805796168918E-2</v>
      </c>
      <c r="AE158">
        <f t="shared" si="72"/>
        <v>0</v>
      </c>
      <c r="AG158">
        <f t="shared" ca="1" si="67"/>
        <v>0.45807387721318854</v>
      </c>
      <c r="AH158">
        <f t="shared" ca="1" si="68"/>
        <v>-0.97590600489638746</v>
      </c>
      <c r="AI158">
        <f t="shared" si="69"/>
        <v>0</v>
      </c>
      <c r="AJ158">
        <v>0.96536723503959365</v>
      </c>
      <c r="AK158">
        <v>0.46389914132305421</v>
      </c>
      <c r="AL158">
        <v>0.92202071755309589</v>
      </c>
      <c r="AM158">
        <v>0.63148036133497953</v>
      </c>
      <c r="AN158">
        <v>-0.97590600489638746</v>
      </c>
      <c r="AO158">
        <v>-0.65395852288929746</v>
      </c>
      <c r="AP158">
        <v>0.44650505515164696</v>
      </c>
      <c r="AQ158">
        <v>-0.30992850952316076</v>
      </c>
      <c r="AR158">
        <v>0.89258037405670621</v>
      </c>
      <c r="AS158">
        <v>-1.2479677025112323</v>
      </c>
      <c r="AT158">
        <v>-1.0155918062082492</v>
      </c>
    </row>
    <row r="159" spans="5:46" x14ac:dyDescent="0.55000000000000004">
      <c r="E159">
        <f t="shared" si="63"/>
        <v>0</v>
      </c>
      <c r="F159">
        <v>148</v>
      </c>
      <c r="G159" s="5">
        <f t="shared" ca="1" si="70"/>
        <v>0</v>
      </c>
      <c r="H159">
        <f t="shared" ca="1" si="76"/>
        <v>9.7784802220327455E-2</v>
      </c>
      <c r="I159">
        <f t="shared" ca="1" si="76"/>
        <v>0</v>
      </c>
      <c r="J159">
        <f t="shared" ca="1" si="76"/>
        <v>0</v>
      </c>
      <c r="K159">
        <f t="shared" ca="1" si="76"/>
        <v>2.8025276166138108E-2</v>
      </c>
      <c r="L159">
        <f t="shared" ca="1" si="76"/>
        <v>0</v>
      </c>
      <c r="M159">
        <f t="shared" ca="1" si="76"/>
        <v>0</v>
      </c>
      <c r="N159">
        <f t="shared" ca="1" si="76"/>
        <v>7.9743075121633221E-3</v>
      </c>
      <c r="O159">
        <f t="shared" ca="1" si="76"/>
        <v>0</v>
      </c>
      <c r="P159">
        <f t="shared" ca="1" si="76"/>
        <v>0</v>
      </c>
      <c r="Q159">
        <f t="shared" ca="1" si="76"/>
        <v>1.5268823343336671E-3</v>
      </c>
      <c r="R159">
        <f t="shared" ca="1" si="76"/>
        <v>0</v>
      </c>
      <c r="S159">
        <f t="shared" ca="1" si="76"/>
        <v>0</v>
      </c>
      <c r="T159">
        <f t="shared" ca="1" si="76"/>
        <v>4.2663713488931055E-4</v>
      </c>
      <c r="U159">
        <f t="shared" ca="1" si="76"/>
        <v>0</v>
      </c>
      <c r="V159">
        <f t="shared" ca="1" si="76"/>
        <v>0</v>
      </c>
      <c r="W159">
        <f t="shared" ca="1" si="76"/>
        <v>1.854705511534639E-3</v>
      </c>
      <c r="X159">
        <f t="shared" ca="1" si="75"/>
        <v>0</v>
      </c>
      <c r="Y159">
        <f t="shared" ca="1" si="75"/>
        <v>0</v>
      </c>
      <c r="Z159">
        <f t="shared" ca="1" si="74"/>
        <v>7.6685197394385735E-4</v>
      </c>
      <c r="AA159">
        <f t="shared" ca="1" si="64"/>
        <v>186.76264415563134</v>
      </c>
      <c r="AB159">
        <f t="shared" ca="1" si="65"/>
        <v>0</v>
      </c>
      <c r="AC159">
        <f t="shared" ca="1" si="66"/>
        <v>0.2121994614477645</v>
      </c>
      <c r="AD159">
        <f ca="1">SUMPRODUCT(G159:Z159,mat)</f>
        <v>5.3212107084018669E-2</v>
      </c>
      <c r="AE159">
        <f t="shared" si="72"/>
        <v>0</v>
      </c>
      <c r="AG159">
        <f t="shared" ca="1" si="67"/>
        <v>0</v>
      </c>
      <c r="AH159">
        <f t="shared" ca="1" si="68"/>
        <v>0.1793910087144468</v>
      </c>
      <c r="AI159">
        <f t="shared" si="69"/>
        <v>1</v>
      </c>
      <c r="AJ159">
        <v>0.68710050982190296</v>
      </c>
      <c r="AK159">
        <v>0.16704348126950208</v>
      </c>
      <c r="AL159">
        <v>-1.0052690413431264</v>
      </c>
      <c r="AM159">
        <v>1.3398221199167892</v>
      </c>
      <c r="AN159">
        <v>0.1793910087144468</v>
      </c>
      <c r="AO159">
        <v>1.013161181617761</v>
      </c>
      <c r="AP159">
        <v>0.56164481065934524</v>
      </c>
      <c r="AQ159">
        <v>-0.98792270364356227</v>
      </c>
      <c r="AR159">
        <v>0.83438408182701096</v>
      </c>
      <c r="AS159">
        <v>-2.3834581952542067</v>
      </c>
      <c r="AT159">
        <v>-0.48409901864943095</v>
      </c>
    </row>
    <row r="160" spans="5:46" x14ac:dyDescent="0.55000000000000004">
      <c r="E160">
        <f t="shared" si="63"/>
        <v>0</v>
      </c>
      <c r="F160">
        <v>149</v>
      </c>
      <c r="G160" s="5">
        <f t="shared" ca="1" si="70"/>
        <v>0</v>
      </c>
      <c r="H160">
        <f t="shared" ca="1" si="76"/>
        <v>0</v>
      </c>
      <c r="I160">
        <f t="shared" ca="1" si="76"/>
        <v>4.8147557750384998E-2</v>
      </c>
      <c r="J160">
        <f t="shared" ca="1" si="76"/>
        <v>0</v>
      </c>
      <c r="K160">
        <f t="shared" ca="1" si="76"/>
        <v>0</v>
      </c>
      <c r="L160">
        <f t="shared" ca="1" si="76"/>
        <v>1.8374468397107827E-2</v>
      </c>
      <c r="M160">
        <f t="shared" ca="1" si="76"/>
        <v>0</v>
      </c>
      <c r="N160">
        <f t="shared" ca="1" si="76"/>
        <v>0</v>
      </c>
      <c r="O160">
        <f t="shared" ca="1" si="76"/>
        <v>5.5793485884850806E-3</v>
      </c>
      <c r="P160">
        <f t="shared" ca="1" si="76"/>
        <v>0</v>
      </c>
      <c r="Q160">
        <f t="shared" ca="1" si="76"/>
        <v>0</v>
      </c>
      <c r="R160">
        <f t="shared" ca="1" si="76"/>
        <v>1.0940642752845988E-3</v>
      </c>
      <c r="S160">
        <f t="shared" ca="1" si="76"/>
        <v>0</v>
      </c>
      <c r="T160">
        <f t="shared" ca="1" si="76"/>
        <v>0</v>
      </c>
      <c r="U160">
        <f t="shared" ca="1" si="76"/>
        <v>3.0880645523859829E-4</v>
      </c>
      <c r="V160">
        <f t="shared" ca="1" si="76"/>
        <v>0</v>
      </c>
      <c r="W160">
        <f t="shared" ca="1" si="76"/>
        <v>0</v>
      </c>
      <c r="X160">
        <f t="shared" ca="1" si="75"/>
        <v>1.3485862912553733E-3</v>
      </c>
      <c r="Y160">
        <f t="shared" ca="1" si="75"/>
        <v>0</v>
      </c>
      <c r="Z160">
        <f t="shared" ca="1" si="74"/>
        <v>5.5846664953535083E-4</v>
      </c>
      <c r="AA160">
        <f t="shared" ca="1" si="64"/>
        <v>176.87409628881088</v>
      </c>
      <c r="AB160">
        <f t="shared" ca="1" si="65"/>
        <v>0</v>
      </c>
      <c r="AC160">
        <f t="shared" ca="1" si="66"/>
        <v>0.31428540519780213</v>
      </c>
      <c r="AD160">
        <f ca="1">SUMPRODUCT(G160:Z160,mat)</f>
        <v>4.4024612953731293E-2</v>
      </c>
      <c r="AE160">
        <f t="shared" si="72"/>
        <v>0</v>
      </c>
      <c r="AG160">
        <f t="shared" ca="1" si="67"/>
        <v>0</v>
      </c>
      <c r="AH160">
        <f t="shared" ca="1" si="68"/>
        <v>-0.91921720013488084</v>
      </c>
      <c r="AI160">
        <f t="shared" si="69"/>
        <v>2</v>
      </c>
      <c r="AJ160">
        <v>-0.96281155492761172</v>
      </c>
      <c r="AK160">
        <v>-0.85625288193114102</v>
      </c>
      <c r="AL160">
        <v>0.92483332991832867</v>
      </c>
      <c r="AM160">
        <v>0.31836862035561353</v>
      </c>
      <c r="AN160">
        <v>-0.91921720013488084</v>
      </c>
      <c r="AO160">
        <v>-1.2231885193614289</v>
      </c>
      <c r="AP160">
        <v>0.25269969228247646</v>
      </c>
      <c r="AQ160">
        <v>0.20870174921583384</v>
      </c>
      <c r="AR160">
        <v>1.1570273272809573</v>
      </c>
      <c r="AS160">
        <v>2.261258487123996</v>
      </c>
      <c r="AT160">
        <v>-2.2048152459319681</v>
      </c>
    </row>
    <row r="161" spans="5:46" x14ac:dyDescent="0.55000000000000004">
      <c r="E161">
        <f t="shared" si="63"/>
        <v>0</v>
      </c>
      <c r="F161">
        <v>150</v>
      </c>
      <c r="G161" s="5">
        <f t="shared" ca="1" si="70"/>
        <v>0.35121062041619633</v>
      </c>
      <c r="H161">
        <f t="shared" ca="1" si="76"/>
        <v>0</v>
      </c>
      <c r="I161">
        <f t="shared" ca="1" si="76"/>
        <v>0</v>
      </c>
      <c r="J161">
        <f t="shared" ca="1" si="76"/>
        <v>2.7809676500725342E-2</v>
      </c>
      <c r="K161">
        <f t="shared" ca="1" si="76"/>
        <v>0</v>
      </c>
      <c r="L161">
        <f t="shared" ca="1" si="76"/>
        <v>0</v>
      </c>
      <c r="M161">
        <f t="shared" ca="1" si="76"/>
        <v>1.2415451551193932E-2</v>
      </c>
      <c r="N161">
        <f t="shared" ca="1" si="76"/>
        <v>0</v>
      </c>
      <c r="O161">
        <f t="shared" ca="1" si="76"/>
        <v>0</v>
      </c>
      <c r="P161">
        <f t="shared" ca="1" si="76"/>
        <v>3.944569743702114E-3</v>
      </c>
      <c r="Q161">
        <f t="shared" ca="1" si="76"/>
        <v>0</v>
      </c>
      <c r="R161">
        <f t="shared" ca="1" si="76"/>
        <v>0</v>
      </c>
      <c r="S161">
        <f t="shared" ca="1" si="76"/>
        <v>7.873288813731921E-4</v>
      </c>
      <c r="T161">
        <f t="shared" ca="1" si="76"/>
        <v>0</v>
      </c>
      <c r="U161">
        <f t="shared" ca="1" si="76"/>
        <v>0</v>
      </c>
      <c r="V161">
        <f t="shared" ca="1" si="76"/>
        <v>2.2394937172407601E-4</v>
      </c>
      <c r="W161">
        <f t="shared" ca="1" si="76"/>
        <v>0</v>
      </c>
      <c r="X161">
        <f t="shared" ca="1" si="75"/>
        <v>0</v>
      </c>
      <c r="Y161">
        <f t="shared" ca="1" si="75"/>
        <v>9.8144681898942724E-4</v>
      </c>
      <c r="Z161">
        <f t="shared" ca="1" si="74"/>
        <v>4.0670821650134272E-4</v>
      </c>
      <c r="AA161">
        <f t="shared" ca="1" si="64"/>
        <v>167.69926730383617</v>
      </c>
      <c r="AB161">
        <f t="shared" ca="1" si="65"/>
        <v>0</v>
      </c>
      <c r="AC161">
        <f t="shared" ca="1" si="66"/>
        <v>9.4614343776694435E-2</v>
      </c>
      <c r="AD161">
        <f ca="1">SUMPRODUCT(G161:Z161,mat)</f>
        <v>6.2342139616077229E-2</v>
      </c>
      <c r="AE161">
        <f t="shared" si="72"/>
        <v>0</v>
      </c>
      <c r="AG161">
        <f t="shared" ca="1" si="67"/>
        <v>0.54383443294733469</v>
      </c>
      <c r="AH161">
        <f t="shared" ca="1" si="68"/>
        <v>-0.76138803706271574</v>
      </c>
      <c r="AI161">
        <f t="shared" si="69"/>
        <v>0</v>
      </c>
      <c r="AJ161">
        <v>-0.13423687050817534</v>
      </c>
      <c r="AK161">
        <v>-0.42354827201052103</v>
      </c>
      <c r="AL161">
        <v>-0.75130856203031726</v>
      </c>
      <c r="AM161">
        <v>-0.46236664275056683</v>
      </c>
      <c r="AN161">
        <v>-0.76138803706271574</v>
      </c>
      <c r="AO161">
        <v>2.3705433704890311</v>
      </c>
      <c r="AP161">
        <v>0.41853354559862055</v>
      </c>
      <c r="AQ161">
        <v>-1.6056947060860693</v>
      </c>
      <c r="AR161">
        <v>-0.9405516721017193</v>
      </c>
      <c r="AS161">
        <v>1.2598911780514754</v>
      </c>
      <c r="AT161">
        <v>-1.355183485429734</v>
      </c>
    </row>
    <row r="162" spans="5:46" x14ac:dyDescent="0.55000000000000004">
      <c r="E162">
        <f t="shared" si="63"/>
        <v>0</v>
      </c>
      <c r="F162">
        <v>151</v>
      </c>
      <c r="G162" s="5">
        <f t="shared" ca="1" si="70"/>
        <v>0</v>
      </c>
      <c r="H162">
        <f t="shared" ca="1" si="76"/>
        <v>0.10907347587660829</v>
      </c>
      <c r="I162">
        <f t="shared" ca="1" si="76"/>
        <v>0</v>
      </c>
      <c r="J162">
        <f t="shared" ca="1" si="76"/>
        <v>0</v>
      </c>
      <c r="K162">
        <f t="shared" ca="1" si="76"/>
        <v>1.7397696480709986E-2</v>
      </c>
      <c r="L162">
        <f t="shared" ca="1" si="76"/>
        <v>0</v>
      </c>
      <c r="M162">
        <f t="shared" ca="1" si="76"/>
        <v>0</v>
      </c>
      <c r="N162">
        <f t="shared" ca="1" si="76"/>
        <v>8.5623625939971904E-3</v>
      </c>
      <c r="O162">
        <f t="shared" ca="1" si="76"/>
        <v>0</v>
      </c>
      <c r="P162">
        <f t="shared" ca="1" si="76"/>
        <v>0</v>
      </c>
      <c r="Q162">
        <f t="shared" ca="1" si="76"/>
        <v>2.8102749656327901E-3</v>
      </c>
      <c r="R162">
        <f t="shared" ca="1" si="76"/>
        <v>0</v>
      </c>
      <c r="S162">
        <f t="shared" ca="1" si="76"/>
        <v>0</v>
      </c>
      <c r="T162">
        <f t="shared" ca="1" si="76"/>
        <v>5.6845336527292715E-4</v>
      </c>
      <c r="U162">
        <f t="shared" ca="1" si="76"/>
        <v>0</v>
      </c>
      <c r="V162">
        <f t="shared" ca="1" si="76"/>
        <v>0</v>
      </c>
      <c r="W162">
        <f t="shared" ca="1" si="76"/>
        <v>1.6265104209422222E-4</v>
      </c>
      <c r="X162">
        <f t="shared" ca="1" si="75"/>
        <v>0</v>
      </c>
      <c r="Y162">
        <f t="shared" ca="1" si="75"/>
        <v>0</v>
      </c>
      <c r="Z162">
        <f t="shared" ca="1" si="74"/>
        <v>1.0109360320469266E-3</v>
      </c>
      <c r="AA162">
        <f t="shared" ca="1" si="64"/>
        <v>158.21642475682944</v>
      </c>
      <c r="AB162">
        <f t="shared" ca="1" si="65"/>
        <v>0</v>
      </c>
      <c r="AC162">
        <f t="shared" ca="1" si="66"/>
        <v>0.1870546429499457</v>
      </c>
      <c r="AD162">
        <f ca="1">SUMPRODUCT(G162:Z162,mat)</f>
        <v>4.714073296509292E-2</v>
      </c>
      <c r="AE162">
        <f t="shared" si="72"/>
        <v>0</v>
      </c>
      <c r="AG162">
        <f t="shared" ca="1" si="67"/>
        <v>0</v>
      </c>
      <c r="AH162">
        <f t="shared" ca="1" si="68"/>
        <v>0.70052919909358025</v>
      </c>
      <c r="AI162">
        <f t="shared" si="69"/>
        <v>1</v>
      </c>
      <c r="AJ162">
        <v>-0.27273358682577964</v>
      </c>
      <c r="AK162">
        <v>-1.1205975170014426</v>
      </c>
      <c r="AL162">
        <v>0.13979615687276237</v>
      </c>
      <c r="AM162">
        <v>1.2193163456686307</v>
      </c>
      <c r="AN162">
        <v>0.70052919909358025</v>
      </c>
      <c r="AO162">
        <v>2.1072446543257684</v>
      </c>
      <c r="AP162">
        <v>2.5078770704567432</v>
      </c>
      <c r="AQ162">
        <v>1.0700091479520779</v>
      </c>
      <c r="AR162">
        <v>-0.77309323387453333</v>
      </c>
      <c r="AS162">
        <v>0.95252516985055991</v>
      </c>
      <c r="AT162">
        <v>0.6542427399836015</v>
      </c>
    </row>
    <row r="163" spans="5:46" x14ac:dyDescent="0.55000000000000004">
      <c r="E163">
        <f t="shared" si="63"/>
        <v>0</v>
      </c>
      <c r="F163">
        <v>152</v>
      </c>
      <c r="G163" s="5">
        <f t="shared" ca="1" si="70"/>
        <v>0</v>
      </c>
      <c r="H163">
        <f t="shared" ca="1" si="76"/>
        <v>0</v>
      </c>
      <c r="I163">
        <f t="shared" ca="1" si="76"/>
        <v>5.3705906844003601E-2</v>
      </c>
      <c r="J163">
        <f t="shared" ca="1" si="76"/>
        <v>0</v>
      </c>
      <c r="K163">
        <f t="shared" ca="1" si="76"/>
        <v>0</v>
      </c>
      <c r="L163">
        <f t="shared" ca="1" si="76"/>
        <v>1.1406611027566934E-2</v>
      </c>
      <c r="M163">
        <f t="shared" ca="1" si="76"/>
        <v>0</v>
      </c>
      <c r="N163">
        <f t="shared" ca="1" si="76"/>
        <v>0</v>
      </c>
      <c r="O163">
        <f t="shared" ca="1" si="76"/>
        <v>5.9907904956070183E-3</v>
      </c>
      <c r="P163">
        <f t="shared" ca="1" si="76"/>
        <v>0</v>
      </c>
      <c r="Q163">
        <f t="shared" ca="1" si="76"/>
        <v>0</v>
      </c>
      <c r="R163">
        <f t="shared" ca="1" si="76"/>
        <v>2.0136597133185489E-3</v>
      </c>
      <c r="S163">
        <f t="shared" ca="1" si="76"/>
        <v>0</v>
      </c>
      <c r="T163">
        <f t="shared" ca="1" si="76"/>
        <v>0</v>
      </c>
      <c r="U163">
        <f t="shared" ca="1" si="76"/>
        <v>4.1145520242612845E-4</v>
      </c>
      <c r="V163">
        <f t="shared" ca="1" si="76"/>
        <v>0</v>
      </c>
      <c r="W163">
        <f t="shared" ca="1" si="76"/>
        <v>0</v>
      </c>
      <c r="X163">
        <f t="shared" ca="1" si="75"/>
        <v>1.1826619604164159E-4</v>
      </c>
      <c r="Y163">
        <f t="shared" ca="1" si="75"/>
        <v>0</v>
      </c>
      <c r="Z163">
        <f t="shared" ca="1" si="74"/>
        <v>7.3622299726015003E-4</v>
      </c>
      <c r="AA163">
        <f t="shared" ca="1" si="64"/>
        <v>151.38701912560978</v>
      </c>
      <c r="AB163">
        <f t="shared" ca="1" si="65"/>
        <v>0</v>
      </c>
      <c r="AC163">
        <f t="shared" ca="1" si="66"/>
        <v>0.28710399091216515</v>
      </c>
      <c r="AD163">
        <f ca="1">SUMPRODUCT(G163:Z163,mat)</f>
        <v>4.0063087614764056E-2</v>
      </c>
      <c r="AE163">
        <f t="shared" si="72"/>
        <v>0</v>
      </c>
      <c r="AG163">
        <f t="shared" ca="1" si="67"/>
        <v>0</v>
      </c>
      <c r="AH163">
        <f t="shared" ca="1" si="68"/>
        <v>0.46372861106647179</v>
      </c>
      <c r="AI163">
        <f t="shared" si="69"/>
        <v>2</v>
      </c>
      <c r="AJ163">
        <v>0.46262130126706325</v>
      </c>
      <c r="AK163">
        <v>0.76159267337061465</v>
      </c>
      <c r="AL163">
        <v>0.97578094937489368</v>
      </c>
      <c r="AM163">
        <v>-0.7311700755963102</v>
      </c>
      <c r="AN163">
        <v>0.46372861106647179</v>
      </c>
      <c r="AO163">
        <v>1.0978124009852763</v>
      </c>
      <c r="AP163">
        <v>1.4830311556579545</v>
      </c>
      <c r="AQ163">
        <v>0.76016249295207672</v>
      </c>
      <c r="AR163">
        <v>1.0498843039385974</v>
      </c>
      <c r="AS163">
        <v>-1.9841172615997493</v>
      </c>
      <c r="AT163">
        <v>-1.3355156625038944</v>
      </c>
    </row>
    <row r="164" spans="5:46" x14ac:dyDescent="0.55000000000000004">
      <c r="E164">
        <f t="shared" si="63"/>
        <v>0</v>
      </c>
      <c r="F164">
        <v>153</v>
      </c>
      <c r="G164" s="5">
        <f t="shared" ca="1" si="70"/>
        <v>0.75777612614703471</v>
      </c>
      <c r="H164">
        <f t="shared" ca="1" si="76"/>
        <v>0</v>
      </c>
      <c r="I164">
        <f t="shared" ca="1" si="76"/>
        <v>0</v>
      </c>
      <c r="J164">
        <f t="shared" ca="1" si="76"/>
        <v>3.102013820208541E-2</v>
      </c>
      <c r="K164">
        <f t="shared" ca="1" si="76"/>
        <v>0</v>
      </c>
      <c r="L164">
        <f t="shared" ca="1" si="76"/>
        <v>0</v>
      </c>
      <c r="M164">
        <f t="shared" ca="1" si="76"/>
        <v>7.7073373506883411E-3</v>
      </c>
      <c r="N164">
        <f t="shared" ca="1" si="76"/>
        <v>0</v>
      </c>
      <c r="O164">
        <f t="shared" ca="1" si="76"/>
        <v>0</v>
      </c>
      <c r="P164">
        <f t="shared" ca="1" si="76"/>
        <v>4.2354569812326449E-3</v>
      </c>
      <c r="Q164">
        <f t="shared" ca="1" si="76"/>
        <v>0</v>
      </c>
      <c r="R164">
        <f t="shared" ca="1" si="76"/>
        <v>0</v>
      </c>
      <c r="S164">
        <f t="shared" ca="1" si="76"/>
        <v>1.4491035722201445E-3</v>
      </c>
      <c r="T164">
        <f t="shared" ca="1" si="76"/>
        <v>0</v>
      </c>
      <c r="U164">
        <f t="shared" ca="1" si="76"/>
        <v>0</v>
      </c>
      <c r="V164">
        <f t="shared" ca="1" si="76"/>
        <v>2.9839121725851989E-4</v>
      </c>
      <c r="W164">
        <f t="shared" ca="1" si="76"/>
        <v>0</v>
      </c>
      <c r="X164">
        <f t="shared" ca="1" si="75"/>
        <v>0</v>
      </c>
      <c r="Y164">
        <f t="shared" ca="1" si="75"/>
        <v>8.6069376985138953E-5</v>
      </c>
      <c r="Z164">
        <f t="shared" ca="1" si="74"/>
        <v>5.3616082967904209E-4</v>
      </c>
      <c r="AA164">
        <f t="shared" ca="1" si="64"/>
        <v>151.68106000191412</v>
      </c>
      <c r="AB164">
        <f t="shared" ca="1" si="65"/>
        <v>0</v>
      </c>
      <c r="AC164">
        <f t="shared" ca="1" si="66"/>
        <v>5.0515570406812954E-2</v>
      </c>
      <c r="AD164">
        <f ca="1">SUMPRODUCT(G164:Z164,mat)</f>
        <v>9.087242453191649E-2</v>
      </c>
      <c r="AE164">
        <f t="shared" si="72"/>
        <v>0</v>
      </c>
      <c r="AG164">
        <f t="shared" ca="1" si="67"/>
        <v>1.3207201288390027</v>
      </c>
      <c r="AH164">
        <f t="shared" ca="1" si="68"/>
        <v>0.34772142498695757</v>
      </c>
      <c r="AI164">
        <f t="shared" si="69"/>
        <v>0</v>
      </c>
      <c r="AJ164">
        <v>0.10126541383215226</v>
      </c>
      <c r="AK164">
        <v>-0.49470600060885772</v>
      </c>
      <c r="AL164">
        <v>-0.21456912691064645</v>
      </c>
      <c r="AM164">
        <v>-0.73617684392957017</v>
      </c>
      <c r="AN164">
        <v>0.34772142498695757</v>
      </c>
      <c r="AO164">
        <v>0.35292714528623037</v>
      </c>
      <c r="AP164">
        <v>-1.0141820894205011</v>
      </c>
      <c r="AQ164">
        <v>-2.4189648684114218</v>
      </c>
      <c r="AR164">
        <v>0.89292370830662549</v>
      </c>
      <c r="AS164">
        <v>-1.4693887351313606</v>
      </c>
      <c r="AT164">
        <v>-6.8864665081491694E-2</v>
      </c>
    </row>
    <row r="165" spans="5:46" x14ac:dyDescent="0.55000000000000004">
      <c r="E165">
        <f t="shared" si="63"/>
        <v>0</v>
      </c>
      <c r="F165">
        <v>154</v>
      </c>
      <c r="G165" s="5">
        <f t="shared" ca="1" si="70"/>
        <v>0</v>
      </c>
      <c r="H165">
        <f t="shared" ca="1" si="76"/>
        <v>0.23533820223665608</v>
      </c>
      <c r="I165">
        <f t="shared" ca="1" si="76"/>
        <v>0</v>
      </c>
      <c r="J165">
        <f t="shared" ca="1" si="76"/>
        <v>0</v>
      </c>
      <c r="K165">
        <f t="shared" ca="1" si="76"/>
        <v>1.9406157033703096E-2</v>
      </c>
      <c r="L165">
        <f t="shared" ca="1" si="76"/>
        <v>0</v>
      </c>
      <c r="M165">
        <f t="shared" ca="1" si="76"/>
        <v>0</v>
      </c>
      <c r="N165">
        <f t="shared" ca="1" si="76"/>
        <v>5.3153940280573232E-3</v>
      </c>
      <c r="O165">
        <f t="shared" ca="1" si="76"/>
        <v>0</v>
      </c>
      <c r="P165">
        <f t="shared" ca="1" si="76"/>
        <v>0</v>
      </c>
      <c r="Q165">
        <f t="shared" ca="1" si="76"/>
        <v>3.0175150892886855E-3</v>
      </c>
      <c r="R165">
        <f t="shared" ca="1" si="76"/>
        <v>0</v>
      </c>
      <c r="S165">
        <f t="shared" ca="1" si="76"/>
        <v>0</v>
      </c>
      <c r="T165">
        <f t="shared" ca="1" si="76"/>
        <v>1.0462562999351051E-3</v>
      </c>
      <c r="U165">
        <f t="shared" ca="1" si="76"/>
        <v>0</v>
      </c>
      <c r="V165">
        <f t="shared" ca="1" si="76"/>
        <v>0</v>
      </c>
      <c r="W165">
        <f t="shared" ca="1" si="76"/>
        <v>2.1671702878746699E-4</v>
      </c>
      <c r="X165">
        <f t="shared" ca="1" si="75"/>
        <v>0</v>
      </c>
      <c r="Y165">
        <f t="shared" ca="1" si="75"/>
        <v>0</v>
      </c>
      <c r="Z165">
        <f t="shared" ca="1" si="74"/>
        <v>4.531445840431192E-4</v>
      </c>
      <c r="AA165">
        <f t="shared" ca="1" si="64"/>
        <v>158.56115799958383</v>
      </c>
      <c r="AB165">
        <f t="shared" ca="1" si="65"/>
        <v>0</v>
      </c>
      <c r="AC165">
        <f t="shared" ca="1" si="66"/>
        <v>0.12387081290513753</v>
      </c>
      <c r="AD165">
        <f ca="1">SUMPRODUCT(G165:Z165,mat)</f>
        <v>6.8786603431988169E-2</v>
      </c>
      <c r="AE165">
        <f t="shared" si="72"/>
        <v>0</v>
      </c>
      <c r="AG165">
        <f t="shared" ca="1" si="67"/>
        <v>0</v>
      </c>
      <c r="AH165">
        <f t="shared" ca="1" si="68"/>
        <v>-1.8024547898676246</v>
      </c>
      <c r="AI165">
        <f t="shared" si="69"/>
        <v>1</v>
      </c>
      <c r="AJ165">
        <v>-1.9032449927181005</v>
      </c>
      <c r="AK165">
        <v>0.39849169297667686</v>
      </c>
      <c r="AL165">
        <v>0.62625986174680293</v>
      </c>
      <c r="AM165">
        <v>0.6757136361557059</v>
      </c>
      <c r="AN165">
        <v>-1.8024547898676246</v>
      </c>
      <c r="AO165">
        <v>-0.28322915568423923</v>
      </c>
      <c r="AP165">
        <v>0.19730009626073297</v>
      </c>
      <c r="AQ165">
        <v>-1.0732674127211794</v>
      </c>
      <c r="AR165">
        <v>1.4370607459568419</v>
      </c>
      <c r="AS165">
        <v>-1.7039974409271963</v>
      </c>
      <c r="AT165">
        <v>-1.2011787475785241</v>
      </c>
    </row>
    <row r="166" spans="5:46" x14ac:dyDescent="0.55000000000000004">
      <c r="E166">
        <f t="shared" si="63"/>
        <v>0</v>
      </c>
      <c r="F166">
        <v>155</v>
      </c>
      <c r="G166" s="5">
        <f t="shared" ca="1" si="70"/>
        <v>0</v>
      </c>
      <c r="H166">
        <f t="shared" ca="1" si="76"/>
        <v>0</v>
      </c>
      <c r="I166">
        <f t="shared" ca="1" si="76"/>
        <v>0.11587649027024066</v>
      </c>
      <c r="J166">
        <f t="shared" ca="1" si="76"/>
        <v>0</v>
      </c>
      <c r="K166">
        <f t="shared" ca="1" si="76"/>
        <v>0</v>
      </c>
      <c r="L166">
        <f t="shared" ca="1" si="76"/>
        <v>1.2723436408306617E-2</v>
      </c>
      <c r="M166">
        <f t="shared" ca="1" si="76"/>
        <v>0</v>
      </c>
      <c r="N166">
        <f t="shared" ca="1" si="76"/>
        <v>0</v>
      </c>
      <c r="O166">
        <f t="shared" ca="1" si="76"/>
        <v>3.7189983108186233E-3</v>
      </c>
      <c r="P166">
        <f t="shared" ca="1" si="76"/>
        <v>0</v>
      </c>
      <c r="Q166">
        <f t="shared" ca="1" si="76"/>
        <v>0</v>
      </c>
      <c r="R166">
        <f t="shared" ca="1" si="76"/>
        <v>2.1621544667118579E-3</v>
      </c>
      <c r="S166">
        <f t="shared" ca="1" si="76"/>
        <v>0</v>
      </c>
      <c r="T166">
        <f t="shared" ca="1" si="76"/>
        <v>0</v>
      </c>
      <c r="U166">
        <f t="shared" ca="1" si="76"/>
        <v>7.5729624271416557E-4</v>
      </c>
      <c r="V166">
        <f t="shared" ca="1" si="76"/>
        <v>0</v>
      </c>
      <c r="W166">
        <f t="shared" ca="1" si="76"/>
        <v>0</v>
      </c>
      <c r="X166">
        <f t="shared" ca="1" si="75"/>
        <v>1.5757844697541663E-4</v>
      </c>
      <c r="Y166">
        <f t="shared" ca="1" si="75"/>
        <v>0</v>
      </c>
      <c r="Z166">
        <f t="shared" ca="1" si="74"/>
        <v>3.3000650217297138E-4</v>
      </c>
      <c r="AA166">
        <f t="shared" ca="1" si="64"/>
        <v>176.26553522428264</v>
      </c>
      <c r="AB166">
        <f t="shared" ca="1" si="65"/>
        <v>0</v>
      </c>
      <c r="AC166">
        <f t="shared" ca="1" si="66"/>
        <v>0.21847039829624945</v>
      </c>
      <c r="AD166">
        <f ca="1">SUMPRODUCT(G166:Z166,mat)</f>
        <v>6.2616796833515134E-2</v>
      </c>
      <c r="AE166">
        <f t="shared" si="72"/>
        <v>0</v>
      </c>
      <c r="AG166">
        <f t="shared" ca="1" si="67"/>
        <v>0</v>
      </c>
      <c r="AH166">
        <f t="shared" ca="1" si="68"/>
        <v>-1.5817249732208438</v>
      </c>
      <c r="AI166">
        <f t="shared" si="69"/>
        <v>2</v>
      </c>
      <c r="AJ166">
        <v>-1.0612347978167236</v>
      </c>
      <c r="AK166">
        <v>0.27511646294442471</v>
      </c>
      <c r="AL166">
        <v>7.5997377280145884E-2</v>
      </c>
      <c r="AM166">
        <v>-4.2064129956997931E-4</v>
      </c>
      <c r="AN166">
        <v>-1.5817249732208438</v>
      </c>
      <c r="AO166">
        <v>-6.3421339291380718E-2</v>
      </c>
      <c r="AP166">
        <v>2.7292844606563449</v>
      </c>
      <c r="AQ166">
        <v>-5.9819740272359923E-2</v>
      </c>
      <c r="AR166">
        <v>-0.57233478401030879</v>
      </c>
      <c r="AS166">
        <v>-5.4837983043398708E-2</v>
      </c>
      <c r="AT166">
        <v>-3.7837253330508247E-2</v>
      </c>
    </row>
    <row r="167" spans="5:46" x14ac:dyDescent="0.55000000000000004">
      <c r="E167">
        <f t="shared" si="63"/>
        <v>0</v>
      </c>
      <c r="F167">
        <v>156</v>
      </c>
      <c r="G167" s="5">
        <f t="shared" ca="1" si="70"/>
        <v>0.15769021377470233</v>
      </c>
      <c r="H167">
        <f t="shared" ca="1" si="76"/>
        <v>0</v>
      </c>
      <c r="I167">
        <f t="shared" ca="1" si="76"/>
        <v>0</v>
      </c>
      <c r="J167">
        <f t="shared" ca="1" si="76"/>
        <v>6.6929411563540264E-2</v>
      </c>
      <c r="K167">
        <f t="shared" ca="1" si="76"/>
        <v>0</v>
      </c>
      <c r="L167">
        <f t="shared" ca="1" si="76"/>
        <v>0</v>
      </c>
      <c r="M167">
        <f t="shared" ca="1" si="76"/>
        <v>8.5971035938591858E-3</v>
      </c>
      <c r="N167">
        <f t="shared" ca="1" si="76"/>
        <v>0</v>
      </c>
      <c r="O167">
        <f t="shared" ca="1" si="76"/>
        <v>0</v>
      </c>
      <c r="P167">
        <f t="shared" ca="1" si="76"/>
        <v>2.6293120031988552E-3</v>
      </c>
      <c r="Q167">
        <f t="shared" ca="1" si="76"/>
        <v>0</v>
      </c>
      <c r="R167">
        <f t="shared" ca="1" si="76"/>
        <v>0</v>
      </c>
      <c r="S167">
        <f t="shared" ca="1" si="76"/>
        <v>1.5559658569323743E-3</v>
      </c>
      <c r="T167">
        <f t="shared" ca="1" si="76"/>
        <v>0</v>
      </c>
      <c r="U167">
        <f t="shared" ca="1" si="76"/>
        <v>0</v>
      </c>
      <c r="V167">
        <f t="shared" ca="1" si="76"/>
        <v>5.4919842149608866E-4</v>
      </c>
      <c r="W167">
        <f t="shared" ca="1" si="76"/>
        <v>0</v>
      </c>
      <c r="X167">
        <f t="shared" ca="1" si="75"/>
        <v>0</v>
      </c>
      <c r="Y167">
        <f t="shared" ca="1" si="75"/>
        <v>1.1467925080370756E-4</v>
      </c>
      <c r="Z167">
        <f t="shared" ca="1" si="74"/>
        <v>2.4033011826988211E-4</v>
      </c>
      <c r="AA167">
        <f t="shared" ca="1" si="64"/>
        <v>196.38078594286105</v>
      </c>
      <c r="AB167">
        <f t="shared" ca="1" si="65"/>
        <v>0</v>
      </c>
      <c r="AC167">
        <f t="shared" ca="1" si="66"/>
        <v>0.16686754651740457</v>
      </c>
      <c r="AD167">
        <f ca="1">SUMPRODUCT(G167:Z167,mat)</f>
        <v>6.705345272486124E-2</v>
      </c>
      <c r="AE167">
        <f t="shared" si="72"/>
        <v>0</v>
      </c>
      <c r="AG167">
        <f t="shared" ca="1" si="67"/>
        <v>0.24480129317562679</v>
      </c>
      <c r="AH167">
        <f t="shared" ca="1" si="68"/>
        <v>-1.7591355572221801</v>
      </c>
      <c r="AI167">
        <f t="shared" si="69"/>
        <v>0</v>
      </c>
      <c r="AJ167">
        <v>-1.0656799531716388</v>
      </c>
      <c r="AK167">
        <v>1.1280826583970338</v>
      </c>
      <c r="AL167">
        <v>-8.7511580204591155E-2</v>
      </c>
      <c r="AM167">
        <v>-2.0042352844029665</v>
      </c>
      <c r="AN167">
        <v>-1.7591355572221801</v>
      </c>
      <c r="AO167">
        <v>-0.58545083447825164</v>
      </c>
      <c r="AP167">
        <v>-1.1821930456790142</v>
      </c>
      <c r="AQ167">
        <v>-1.0999110600096174</v>
      </c>
      <c r="AR167">
        <v>-0.41027988118003123</v>
      </c>
      <c r="AS167">
        <v>1.115024588216329</v>
      </c>
      <c r="AT167">
        <v>0.32174966690945439</v>
      </c>
    </row>
    <row r="168" spans="5:46" x14ac:dyDescent="0.55000000000000004">
      <c r="E168">
        <f t="shared" si="63"/>
        <v>0</v>
      </c>
      <c r="F168">
        <v>157</v>
      </c>
      <c r="G168" s="5">
        <f t="shared" ca="1" si="70"/>
        <v>0</v>
      </c>
      <c r="H168">
        <f t="shared" ca="1" si="76"/>
        <v>4.8972948789959246E-2</v>
      </c>
      <c r="I168">
        <f t="shared" ca="1" si="76"/>
        <v>0</v>
      </c>
      <c r="J168">
        <f t="shared" ca="1" si="76"/>
        <v>0</v>
      </c>
      <c r="K168">
        <f t="shared" ca="1" si="76"/>
        <v>4.1870950493962923E-2</v>
      </c>
      <c r="L168">
        <f t="shared" ca="1" si="76"/>
        <v>0</v>
      </c>
      <c r="M168">
        <f t="shared" ca="1" si="76"/>
        <v>0</v>
      </c>
      <c r="N168">
        <f t="shared" ca="1" si="76"/>
        <v>5.9290246452373182E-3</v>
      </c>
      <c r="O168">
        <f t="shared" ca="1" si="76"/>
        <v>0</v>
      </c>
      <c r="P168">
        <f t="shared" ca="1" si="76"/>
        <v>0</v>
      </c>
      <c r="Q168">
        <f t="shared" ca="1" si="76"/>
        <v>1.8732308412660061E-3</v>
      </c>
      <c r="R168">
        <f t="shared" ca="1" si="76"/>
        <v>0</v>
      </c>
      <c r="S168">
        <f t="shared" ca="1" si="76"/>
        <v>0</v>
      </c>
      <c r="T168">
        <f t="shared" ca="1" si="76"/>
        <v>1.1234111291336382E-3</v>
      </c>
      <c r="U168">
        <f t="shared" ca="1" si="76"/>
        <v>0</v>
      </c>
      <c r="V168">
        <f t="shared" ca="1" si="76"/>
        <v>0</v>
      </c>
      <c r="W168">
        <f t="shared" ca="1" si="76"/>
        <v>3.9887450848890866E-4</v>
      </c>
      <c r="X168">
        <f t="shared" ca="1" si="75"/>
        <v>0</v>
      </c>
      <c r="Y168">
        <f t="shared" ca="1" si="75"/>
        <v>0</v>
      </c>
      <c r="Z168">
        <f t="shared" ca="1" si="74"/>
        <v>2.5853867452481962E-4</v>
      </c>
      <c r="AA168">
        <f t="shared" ca="1" si="64"/>
        <v>199.64721300547262</v>
      </c>
      <c r="AB168">
        <f t="shared" ca="1" si="65"/>
        <v>0</v>
      </c>
      <c r="AC168">
        <f t="shared" ca="1" si="66"/>
        <v>0.27910306171826404</v>
      </c>
      <c r="AD168">
        <f ca="1">SUMPRODUCT(G168:Z168,mat)</f>
        <v>5.2683407217820361E-2</v>
      </c>
      <c r="AE168">
        <f t="shared" si="72"/>
        <v>0</v>
      </c>
      <c r="AG168">
        <f t="shared" ca="1" si="67"/>
        <v>0</v>
      </c>
      <c r="AH168">
        <f t="shared" ca="1" si="68"/>
        <v>-0.67917881096946076</v>
      </c>
      <c r="AI168">
        <f t="shared" si="69"/>
        <v>1</v>
      </c>
      <c r="AJ168">
        <v>-0.39865767575975042</v>
      </c>
      <c r="AK168">
        <v>9.6115400083363056E-2</v>
      </c>
      <c r="AL168">
        <v>-1.153002813225612</v>
      </c>
      <c r="AM168">
        <v>-0.70729129220126197</v>
      </c>
      <c r="AN168">
        <v>-0.67917881096946076</v>
      </c>
      <c r="AO168">
        <v>0.61383616412058473</v>
      </c>
      <c r="AP168">
        <v>0.11257498044869862</v>
      </c>
      <c r="AQ168">
        <v>-8.1369080362492241E-2</v>
      </c>
      <c r="AR168">
        <v>0.41953512663894799</v>
      </c>
      <c r="AS168">
        <v>4.3985437514493242E-3</v>
      </c>
      <c r="AT168">
        <v>-0.61346781876636669</v>
      </c>
    </row>
    <row r="169" spans="5:46" x14ac:dyDescent="0.55000000000000004">
      <c r="E169">
        <f t="shared" si="63"/>
        <v>0</v>
      </c>
      <c r="F169">
        <v>158</v>
      </c>
      <c r="G169" s="5">
        <f t="shared" ca="1" si="70"/>
        <v>0</v>
      </c>
      <c r="H169">
        <f t="shared" ca="1" si="76"/>
        <v>0</v>
      </c>
      <c r="I169">
        <f t="shared" ca="1" si="76"/>
        <v>2.4113439169804293E-2</v>
      </c>
      <c r="J169">
        <f t="shared" ca="1" si="76"/>
        <v>0</v>
      </c>
      <c r="K169">
        <f t="shared" ca="1" si="76"/>
        <v>0</v>
      </c>
      <c r="L169">
        <f t="shared" ca="1" si="76"/>
        <v>2.745223462018093E-2</v>
      </c>
      <c r="M169">
        <f t="shared" ca="1" si="76"/>
        <v>0</v>
      </c>
      <c r="N169">
        <f t="shared" ca="1" si="76"/>
        <v>0</v>
      </c>
      <c r="O169">
        <f t="shared" ca="1" si="76"/>
        <v>4.1483345400262729E-3</v>
      </c>
      <c r="P169">
        <f t="shared" ca="1" si="76"/>
        <v>0</v>
      </c>
      <c r="Q169">
        <f t="shared" ca="1" si="76"/>
        <v>0</v>
      </c>
      <c r="R169">
        <f t="shared" ca="1" si="76"/>
        <v>1.3422350214594811E-3</v>
      </c>
      <c r="S169">
        <f t="shared" ca="1" si="76"/>
        <v>0</v>
      </c>
      <c r="T169">
        <f t="shared" ca="1" si="76"/>
        <v>0</v>
      </c>
      <c r="U169">
        <f t="shared" ca="1" si="76"/>
        <v>8.1314208303352742E-4</v>
      </c>
      <c r="V169">
        <f t="shared" ca="1" si="76"/>
        <v>0</v>
      </c>
      <c r="W169">
        <f t="shared" ca="1" si="76"/>
        <v>0</v>
      </c>
      <c r="X169">
        <f t="shared" ca="1" si="75"/>
        <v>2.9002808841295719E-4</v>
      </c>
      <c r="Y169">
        <f t="shared" ca="1" si="75"/>
        <v>0</v>
      </c>
      <c r="Z169">
        <f t="shared" ca="1" si="74"/>
        <v>1.8828304841496995E-4</v>
      </c>
      <c r="AA169">
        <f t="shared" ca="1" si="64"/>
        <v>185.6354115362075</v>
      </c>
      <c r="AB169">
        <f t="shared" ca="1" si="65"/>
        <v>0</v>
      </c>
      <c r="AC169">
        <f t="shared" ca="1" si="66"/>
        <v>0.38430778541160593</v>
      </c>
      <c r="AD169">
        <f ca="1">SUMPRODUCT(G169:Z169,mat)</f>
        <v>4.1238419060984244E-2</v>
      </c>
      <c r="AE169">
        <f t="shared" si="72"/>
        <v>0</v>
      </c>
      <c r="AG169">
        <f t="shared" ca="1" si="67"/>
        <v>0</v>
      </c>
      <c r="AH169">
        <f t="shared" ca="1" si="68"/>
        <v>0.21308210307324771</v>
      </c>
      <c r="AI169">
        <f t="shared" si="69"/>
        <v>2</v>
      </c>
      <c r="AJ169">
        <v>1.4757188182557002</v>
      </c>
      <c r="AK169">
        <v>1.5109435480553657</v>
      </c>
      <c r="AL169">
        <v>-1.5841351341805421</v>
      </c>
      <c r="AM169">
        <v>0.7478638508473523</v>
      </c>
      <c r="AN169">
        <v>0.21308210307324771</v>
      </c>
      <c r="AO169">
        <v>-1.0386679605289828</v>
      </c>
      <c r="AP169">
        <v>-0.48797346607898362</v>
      </c>
      <c r="AQ169">
        <v>-0.95264567789854482</v>
      </c>
      <c r="AR169">
        <v>-0.56729618336248677</v>
      </c>
      <c r="AS169">
        <v>-0.8866709322319366</v>
      </c>
      <c r="AT169">
        <v>-0.49782101996243</v>
      </c>
    </row>
    <row r="170" spans="5:46" x14ac:dyDescent="0.55000000000000004">
      <c r="E170">
        <f t="shared" si="63"/>
        <v>0</v>
      </c>
      <c r="F170">
        <v>159</v>
      </c>
      <c r="G170" s="5">
        <f t="shared" ca="1" si="70"/>
        <v>1.6632123479548826</v>
      </c>
      <c r="H170">
        <f t="shared" ca="1" si="76"/>
        <v>0</v>
      </c>
      <c r="I170">
        <f t="shared" ca="1" si="76"/>
        <v>0</v>
      </c>
      <c r="J170">
        <f t="shared" ca="1" si="76"/>
        <v>1.3927745745874602E-2</v>
      </c>
      <c r="K170">
        <f t="shared" ca="1" si="76"/>
        <v>0</v>
      </c>
      <c r="L170">
        <f t="shared" ca="1" si="76"/>
        <v>0</v>
      </c>
      <c r="M170">
        <f t="shared" ca="1" si="76"/>
        <v>1.8549210868735261E-2</v>
      </c>
      <c r="N170">
        <f t="shared" ca="1" si="76"/>
        <v>0</v>
      </c>
      <c r="O170">
        <f t="shared" ca="1" si="76"/>
        <v>0</v>
      </c>
      <c r="P170">
        <f t="shared" ca="1" si="76"/>
        <v>2.9328504311620894E-3</v>
      </c>
      <c r="Q170">
        <f t="shared" ca="1" si="76"/>
        <v>0</v>
      </c>
      <c r="R170">
        <f t="shared" ca="1" si="76"/>
        <v>0</v>
      </c>
      <c r="S170">
        <f t="shared" ca="1" si="76"/>
        <v>9.6592167558959513E-4</v>
      </c>
      <c r="T170">
        <f t="shared" ca="1" si="76"/>
        <v>0</v>
      </c>
      <c r="U170">
        <f t="shared" ca="1" si="76"/>
        <v>0</v>
      </c>
      <c r="V170">
        <f t="shared" ca="1" si="76"/>
        <v>5.8969835483867682E-4</v>
      </c>
      <c r="W170">
        <f t="shared" ca="1" si="76"/>
        <v>0</v>
      </c>
      <c r="X170">
        <f t="shared" ca="1" si="75"/>
        <v>0</v>
      </c>
      <c r="Y170">
        <f t="shared" ca="1" si="75"/>
        <v>2.1107076843077544E-4</v>
      </c>
      <c r="Z170">
        <f t="shared" ca="1" si="74"/>
        <v>1.3711877492058032E-4</v>
      </c>
      <c r="AA170">
        <f t="shared" ca="1" si="64"/>
        <v>177.31338818086817</v>
      </c>
      <c r="AB170">
        <f t="shared" ca="1" si="65"/>
        <v>0</v>
      </c>
      <c r="AC170">
        <f t="shared" ca="1" si="66"/>
        <v>3.0881404693697143E-2</v>
      </c>
      <c r="AD170">
        <f ca="1">SUMPRODUCT(G170:Z170,mat)</f>
        <v>0.15767539184654372</v>
      </c>
      <c r="AE170">
        <f t="shared" si="72"/>
        <v>0</v>
      </c>
      <c r="AG170">
        <f t="shared" ca="1" si="67"/>
        <v>2.4855393766569547</v>
      </c>
      <c r="AH170">
        <f t="shared" ca="1" si="68"/>
        <v>1.1381121112208348</v>
      </c>
      <c r="AI170">
        <f t="shared" si="69"/>
        <v>0</v>
      </c>
      <c r="AJ170">
        <v>0.6573736754944548</v>
      </c>
      <c r="AK170">
        <v>-0.67985411078552715</v>
      </c>
      <c r="AL170">
        <v>0.37910240280325525</v>
      </c>
      <c r="AM170">
        <v>1.3724388736591209</v>
      </c>
      <c r="AN170">
        <v>1.1381121112208348</v>
      </c>
      <c r="AO170">
        <v>0.68942654252168722</v>
      </c>
      <c r="AP170">
        <v>-0.68690724219777621</v>
      </c>
      <c r="AQ170">
        <v>0.39080077840480953</v>
      </c>
      <c r="AR170">
        <v>-0.2260117071273271</v>
      </c>
      <c r="AS170">
        <v>1.0605640454741661</v>
      </c>
      <c r="AT170">
        <v>1.3345834304345772</v>
      </c>
    </row>
    <row r="171" spans="5:46" x14ac:dyDescent="0.55000000000000004">
      <c r="E171">
        <f t="shared" si="63"/>
        <v>0</v>
      </c>
      <c r="F171">
        <v>160</v>
      </c>
      <c r="G171" s="5">
        <f t="shared" ca="1" si="70"/>
        <v>0</v>
      </c>
      <c r="H171">
        <f t="shared" ca="1" si="76"/>
        <v>0.51653435678384163</v>
      </c>
      <c r="I171">
        <f t="shared" ca="1" si="76"/>
        <v>0</v>
      </c>
      <c r="J171">
        <f t="shared" ca="1" si="76"/>
        <v>0</v>
      </c>
      <c r="K171">
        <f t="shared" ca="1" si="76"/>
        <v>8.71317913895568E-3</v>
      </c>
      <c r="L171">
        <f t="shared" ca="1" si="76"/>
        <v>0</v>
      </c>
      <c r="M171">
        <f t="shared" ca="1" si="76"/>
        <v>0</v>
      </c>
      <c r="N171">
        <f t="shared" ca="1" si="76"/>
        <v>1.2792532646575511E-2</v>
      </c>
      <c r="O171">
        <f t="shared" ca="1" si="76"/>
        <v>0</v>
      </c>
      <c r="P171">
        <f t="shared" ca="1" si="76"/>
        <v>0</v>
      </c>
      <c r="Q171">
        <f t="shared" ca="1" si="76"/>
        <v>2.0894841973068132E-3</v>
      </c>
      <c r="R171">
        <f t="shared" ca="1" si="76"/>
        <v>0</v>
      </c>
      <c r="S171">
        <f t="shared" ca="1" si="76"/>
        <v>0</v>
      </c>
      <c r="T171">
        <f t="shared" ca="1" si="76"/>
        <v>6.9739779661240017E-4</v>
      </c>
      <c r="U171">
        <f t="shared" ca="1" si="76"/>
        <v>0</v>
      </c>
      <c r="V171">
        <f t="shared" ca="1" si="76"/>
        <v>0</v>
      </c>
      <c r="W171">
        <f t="shared" ca="1" si="76"/>
        <v>4.2828899763083247E-4</v>
      </c>
      <c r="X171">
        <f t="shared" ca="1" si="75"/>
        <v>0</v>
      </c>
      <c r="Y171">
        <f t="shared" ca="1" si="75"/>
        <v>0</v>
      </c>
      <c r="Z171">
        <f t="shared" ca="1" si="74"/>
        <v>2.5357207686200941E-4</v>
      </c>
      <c r="AA171">
        <f t="shared" ca="1" si="64"/>
        <v>195.14256369043937</v>
      </c>
      <c r="AB171">
        <f t="shared" ca="1" si="65"/>
        <v>0</v>
      </c>
      <c r="AC171">
        <f t="shared" ca="1" si="66"/>
        <v>9.289182947532644E-2</v>
      </c>
      <c r="AD171">
        <f ca="1">SUMPRODUCT(G171:Z171,mat)</f>
        <v>0.11747227353345389</v>
      </c>
      <c r="AE171">
        <f t="shared" si="72"/>
        <v>0</v>
      </c>
      <c r="AG171">
        <f t="shared" ca="1" si="67"/>
        <v>0</v>
      </c>
      <c r="AH171">
        <f t="shared" ca="1" si="68"/>
        <v>0.22883796191308647</v>
      </c>
      <c r="AI171">
        <f t="shared" si="69"/>
        <v>1</v>
      </c>
      <c r="AJ171">
        <v>0.44768853513232898</v>
      </c>
      <c r="AK171">
        <v>-0.16890453480300494</v>
      </c>
      <c r="AL171">
        <v>0.70945588959148154</v>
      </c>
      <c r="AM171">
        <v>0.58091700338991359</v>
      </c>
      <c r="AN171">
        <v>0.22883796191308647</v>
      </c>
      <c r="AO171">
        <v>4.2966803448507562E-2</v>
      </c>
      <c r="AP171">
        <v>-0.58100795286009088</v>
      </c>
      <c r="AQ171">
        <v>-0.33401988730474841</v>
      </c>
      <c r="AR171">
        <v>-0.15456635082955472</v>
      </c>
      <c r="AS171">
        <v>-0.499467205372639</v>
      </c>
      <c r="AT171">
        <v>0.56137537285394501</v>
      </c>
    </row>
    <row r="172" spans="5:46" x14ac:dyDescent="0.55000000000000004">
      <c r="E172">
        <f t="shared" ref="E172:E203" si="77">Cullrate</f>
        <v>0</v>
      </c>
      <c r="F172">
        <v>161</v>
      </c>
      <c r="G172" s="5">
        <f t="shared" ca="1" si="70"/>
        <v>0</v>
      </c>
      <c r="H172">
        <f t="shared" ca="1" si="76"/>
        <v>0</v>
      </c>
      <c r="I172">
        <f t="shared" ca="1" si="76"/>
        <v>0.25433264892504992</v>
      </c>
      <c r="J172">
        <f t="shared" ca="1" si="76"/>
        <v>0</v>
      </c>
      <c r="K172">
        <f t="shared" ca="1" si="76"/>
        <v>0</v>
      </c>
      <c r="L172">
        <f t="shared" ca="1" si="76"/>
        <v>5.7127014120390085E-3</v>
      </c>
      <c r="M172">
        <f t="shared" ca="1" si="76"/>
        <v>0</v>
      </c>
      <c r="N172">
        <f t="shared" ca="1" si="76"/>
        <v>0</v>
      </c>
      <c r="O172">
        <f t="shared" ca="1" si="76"/>
        <v>8.9504949308705038E-3</v>
      </c>
      <c r="P172">
        <f t="shared" ca="1" si="76"/>
        <v>0</v>
      </c>
      <c r="Q172">
        <f t="shared" ca="1" si="76"/>
        <v>0</v>
      </c>
      <c r="R172">
        <f t="shared" ca="1" si="76"/>
        <v>1.4971880692055592E-3</v>
      </c>
      <c r="S172">
        <f t="shared" ca="1" si="76"/>
        <v>0</v>
      </c>
      <c r="T172">
        <f t="shared" ca="1" si="76"/>
        <v>0</v>
      </c>
      <c r="U172">
        <f t="shared" ca="1" si="76"/>
        <v>5.0478714544845897E-4</v>
      </c>
      <c r="V172">
        <f t="shared" ca="1" si="76"/>
        <v>0</v>
      </c>
      <c r="W172">
        <f t="shared" ca="1" si="76"/>
        <v>0</v>
      </c>
      <c r="X172">
        <f t="shared" ca="1" si="75"/>
        <v>3.1141583788282101E-4</v>
      </c>
      <c r="Y172">
        <f t="shared" ca="1" si="75"/>
        <v>0</v>
      </c>
      <c r="Z172">
        <f t="shared" ca="1" si="74"/>
        <v>1.8466608027694074E-4</v>
      </c>
      <c r="AA172">
        <f t="shared" ref="AA172:AA203" ca="1" si="78">SUMPRODUCT(G172:Z172,mwt)*fec</f>
        <v>251.9841273041844</v>
      </c>
      <c r="AB172">
        <f t="shared" ref="AB172:AB203" ca="1" si="79">E172*SUMPRODUCT(G172:Z172,wt,vul)</f>
        <v>0</v>
      </c>
      <c r="AC172">
        <f t="shared" ref="AC172:AC203" ca="1" si="80">SUMPRODUCT(G172:Z172,vul,wt)/SUMPRODUCT(G172:Z172,vul)</f>
        <v>0.18333749716162553</v>
      </c>
      <c r="AD172">
        <f ca="1">SUMPRODUCT(G172:Z172,mat)</f>
        <v>0.11271207711737433</v>
      </c>
      <c r="AE172">
        <f t="shared" si="72"/>
        <v>0</v>
      </c>
      <c r="AG172">
        <f t="shared" ref="AG172:AG203" ca="1" si="81">EXP(AH172*sdr)*IF(AI172=0,1,0)</f>
        <v>0</v>
      </c>
      <c r="AH172">
        <f t="shared" ref="AH172:AH203" ca="1" si="82">OFFSET(AI172,0,normseq)</f>
        <v>1.0787289284053259</v>
      </c>
      <c r="AI172">
        <f t="shared" ref="AI172:AI203" si="83">MOD(F172,yrbetween)</f>
        <v>2</v>
      </c>
      <c r="AJ172">
        <v>-1.8311402527615428</v>
      </c>
      <c r="AK172">
        <v>-0.81077814684249461</v>
      </c>
      <c r="AL172">
        <v>1.0034955266746692</v>
      </c>
      <c r="AM172">
        <v>-0.41086309465754312</v>
      </c>
      <c r="AN172">
        <v>1.0787289284053259</v>
      </c>
      <c r="AO172">
        <v>-1.1335919225530233</v>
      </c>
      <c r="AP172">
        <v>0.63728066379553638</v>
      </c>
      <c r="AQ172">
        <v>-5.2616542234318331E-2</v>
      </c>
      <c r="AR172">
        <v>0.23685515770921484</v>
      </c>
      <c r="AS172">
        <v>0.24796349862299394</v>
      </c>
      <c r="AT172">
        <v>1.7300499166594818</v>
      </c>
    </row>
    <row r="173" spans="5:46" x14ac:dyDescent="0.55000000000000004">
      <c r="E173">
        <f t="shared" si="77"/>
        <v>0</v>
      </c>
      <c r="F173">
        <v>162</v>
      </c>
      <c r="G173" s="5">
        <f t="shared" ref="G173:G204" ca="1" si="84">reca*AA172*EXP(-recb*AA172)*Rmult</f>
        <v>2.301863934999155</v>
      </c>
      <c r="H173">
        <f t="shared" ca="1" si="76"/>
        <v>0</v>
      </c>
      <c r="I173">
        <f t="shared" ca="1" si="76"/>
        <v>0</v>
      </c>
      <c r="J173">
        <f t="shared" ca="1" si="76"/>
        <v>0.1469006741078499</v>
      </c>
      <c r="K173">
        <f t="shared" ca="1" si="76"/>
        <v>0</v>
      </c>
      <c r="L173">
        <f t="shared" ca="1" si="76"/>
        <v>0</v>
      </c>
      <c r="M173">
        <f t="shared" ca="1" si="76"/>
        <v>3.8600173934159264E-3</v>
      </c>
      <c r="N173">
        <f t="shared" ca="1" si="76"/>
        <v>0</v>
      </c>
      <c r="O173">
        <f t="shared" ca="1" si="76"/>
        <v>0</v>
      </c>
      <c r="P173">
        <f t="shared" ca="1" si="76"/>
        <v>6.3279522574260358E-3</v>
      </c>
      <c r="Q173">
        <f t="shared" ca="1" si="76"/>
        <v>0</v>
      </c>
      <c r="R173">
        <f t="shared" ca="1" si="76"/>
        <v>0</v>
      </c>
      <c r="S173">
        <f t="shared" ca="1" si="76"/>
        <v>1.0774315863903577E-3</v>
      </c>
      <c r="T173">
        <f t="shared" ca="1" si="76"/>
        <v>0</v>
      </c>
      <c r="U173">
        <f t="shared" ca="1" si="76"/>
        <v>0</v>
      </c>
      <c r="V173">
        <f t="shared" ca="1" si="76"/>
        <v>3.6607642800156801E-4</v>
      </c>
      <c r="W173">
        <f t="shared" ref="W173:Y188" ca="1" si="85">V172*V$10*(1-V$2*$E172)</f>
        <v>0</v>
      </c>
      <c r="X173">
        <f t="shared" ca="1" si="85"/>
        <v>0</v>
      </c>
      <c r="Y173">
        <f t="shared" ca="1" si="85"/>
        <v>2.2663591158746628E-4</v>
      </c>
      <c r="Z173">
        <f t="shared" ca="1" si="74"/>
        <v>1.3448468627485016E-4</v>
      </c>
      <c r="AA173">
        <f t="shared" ca="1" si="78"/>
        <v>336.41545230396025</v>
      </c>
      <c r="AB173">
        <f t="shared" ca="1" si="79"/>
        <v>0</v>
      </c>
      <c r="AC173">
        <f t="shared" ca="1" si="80"/>
        <v>4.3383570565656844E-2</v>
      </c>
      <c r="AD173">
        <f ca="1">SUMPRODUCT(G173:Z173,mat)</f>
        <v>0.27792477519960002</v>
      </c>
      <c r="AE173">
        <f t="shared" si="72"/>
        <v>0</v>
      </c>
      <c r="AG173">
        <f t="shared" ca="1" si="81"/>
        <v>2.7927045866800442</v>
      </c>
      <c r="AH173">
        <f t="shared" ca="1" si="82"/>
        <v>1.2837631402362604</v>
      </c>
      <c r="AI173">
        <f t="shared" si="83"/>
        <v>0</v>
      </c>
      <c r="AJ173">
        <v>-0.73627688834676519</v>
      </c>
      <c r="AK173">
        <v>-2.5489862309768796</v>
      </c>
      <c r="AL173">
        <v>-0.71616113928030245</v>
      </c>
      <c r="AM173">
        <v>0.38708776628482156</v>
      </c>
      <c r="AN173">
        <v>1.2837631402362604</v>
      </c>
      <c r="AO173">
        <v>0.61633272707695141</v>
      </c>
      <c r="AP173">
        <v>1.0042549547506496</v>
      </c>
      <c r="AQ173">
        <v>-0.96110852609854192</v>
      </c>
      <c r="AR173">
        <v>-0.52063796829315834</v>
      </c>
      <c r="AS173">
        <v>0.848442596179666</v>
      </c>
      <c r="AT173">
        <v>-0.24071255211310927</v>
      </c>
    </row>
    <row r="174" spans="5:46" x14ac:dyDescent="0.55000000000000004">
      <c r="E174">
        <f t="shared" si="77"/>
        <v>0</v>
      </c>
      <c r="F174">
        <v>163</v>
      </c>
      <c r="G174" s="5">
        <f t="shared" ca="1" si="84"/>
        <v>0</v>
      </c>
      <c r="H174">
        <f t="shared" ref="H174:W189" ca="1" si="86">G173*G$10*(1-G$2*$E173)</f>
        <v>0.71487673148333575</v>
      </c>
      <c r="I174">
        <f t="shared" ca="1" si="86"/>
        <v>0</v>
      </c>
      <c r="J174">
        <f t="shared" ca="1" si="86"/>
        <v>0</v>
      </c>
      <c r="K174">
        <f t="shared" ca="1" si="86"/>
        <v>9.1900865544890659E-2</v>
      </c>
      <c r="L174">
        <f t="shared" ca="1" si="86"/>
        <v>0</v>
      </c>
      <c r="M174">
        <f t="shared" ca="1" si="86"/>
        <v>0</v>
      </c>
      <c r="N174">
        <f t="shared" ca="1" si="86"/>
        <v>2.6620754311899942E-3</v>
      </c>
      <c r="O174">
        <f t="shared" ca="1" si="86"/>
        <v>0</v>
      </c>
      <c r="P174">
        <f t="shared" ca="1" si="86"/>
        <v>0</v>
      </c>
      <c r="Q174">
        <f t="shared" ca="1" si="86"/>
        <v>4.5082954462033831E-3</v>
      </c>
      <c r="R174">
        <f t="shared" ca="1" si="86"/>
        <v>0</v>
      </c>
      <c r="S174">
        <f t="shared" ca="1" si="86"/>
        <v>0</v>
      </c>
      <c r="T174">
        <f t="shared" ca="1" si="86"/>
        <v>7.7790822313888693E-4</v>
      </c>
      <c r="U174">
        <f t="shared" ca="1" si="86"/>
        <v>0</v>
      </c>
      <c r="V174">
        <f t="shared" ca="1" si="86"/>
        <v>0</v>
      </c>
      <c r="W174">
        <f t="shared" ca="1" si="85"/>
        <v>2.6587577380635411E-4</v>
      </c>
      <c r="X174">
        <f t="shared" ca="1" si="85"/>
        <v>0</v>
      </c>
      <c r="Y174">
        <f t="shared" ca="1" si="85"/>
        <v>0</v>
      </c>
      <c r="Z174">
        <f t="shared" ca="1" si="74"/>
        <v>2.629892302802308E-4</v>
      </c>
      <c r="AA174">
        <f t="shared" ca="1" si="78"/>
        <v>418.54872379836593</v>
      </c>
      <c r="AB174">
        <f t="shared" ca="1" si="79"/>
        <v>0</v>
      </c>
      <c r="AC174">
        <f t="shared" ca="1" si="80"/>
        <v>0.11467939761478742</v>
      </c>
      <c r="AD174">
        <f ca="1">SUMPRODUCT(G174:Z174,mat)</f>
        <v>0.21399294634990093</v>
      </c>
      <c r="AE174">
        <f t="shared" si="72"/>
        <v>0</v>
      </c>
      <c r="AG174">
        <f t="shared" ca="1" si="81"/>
        <v>0</v>
      </c>
      <c r="AH174">
        <f t="shared" ca="1" si="82"/>
        <v>9.296400094171986E-2</v>
      </c>
      <c r="AI174">
        <f t="shared" si="83"/>
        <v>1</v>
      </c>
      <c r="AJ174">
        <v>-1.0295275387761649</v>
      </c>
      <c r="AK174">
        <v>-0.33450533010181971</v>
      </c>
      <c r="AL174">
        <v>-0.26575321498967241</v>
      </c>
      <c r="AM174">
        <v>-0.3915442903235089</v>
      </c>
      <c r="AN174">
        <v>9.296400094171986E-2</v>
      </c>
      <c r="AO174">
        <v>1.3303088053362444</v>
      </c>
      <c r="AP174">
        <v>-0.71280510383076034</v>
      </c>
      <c r="AQ174">
        <v>0.3446348273428157</v>
      </c>
      <c r="AR174">
        <v>0.35203129300498404</v>
      </c>
      <c r="AS174">
        <v>-9.3712060333928093E-3</v>
      </c>
      <c r="AT174">
        <v>-5.2846189646515995E-2</v>
      </c>
    </row>
    <row r="175" spans="5:46" x14ac:dyDescent="0.55000000000000004">
      <c r="E175">
        <f t="shared" si="77"/>
        <v>0</v>
      </c>
      <c r="F175">
        <v>164</v>
      </c>
      <c r="G175" s="5">
        <f t="shared" ca="1" si="84"/>
        <v>0</v>
      </c>
      <c r="H175">
        <f t="shared" ca="1" si="86"/>
        <v>0</v>
      </c>
      <c r="I175">
        <f t="shared" ca="1" si="86"/>
        <v>0.35199302889570355</v>
      </c>
      <c r="J175">
        <f t="shared" ca="1" si="86"/>
        <v>0</v>
      </c>
      <c r="K175">
        <f t="shared" ca="1" si="86"/>
        <v>0</v>
      </c>
      <c r="L175">
        <f t="shared" ca="1" si="86"/>
        <v>6.0253805871920606E-2</v>
      </c>
      <c r="M175">
        <f t="shared" ca="1" si="86"/>
        <v>0</v>
      </c>
      <c r="N175">
        <f t="shared" ca="1" si="86"/>
        <v>0</v>
      </c>
      <c r="O175">
        <f t="shared" ca="1" si="86"/>
        <v>1.8625625832457248E-3</v>
      </c>
      <c r="P175">
        <f t="shared" ca="1" si="86"/>
        <v>0</v>
      </c>
      <c r="Q175">
        <f t="shared" ca="1" si="86"/>
        <v>0</v>
      </c>
      <c r="R175">
        <f t="shared" ca="1" si="86"/>
        <v>3.2303504200746746E-3</v>
      </c>
      <c r="S175">
        <f t="shared" ca="1" si="86"/>
        <v>0</v>
      </c>
      <c r="T175">
        <f t="shared" ca="1" si="86"/>
        <v>0</v>
      </c>
      <c r="U175">
        <f t="shared" ca="1" si="86"/>
        <v>5.6306181821420961E-4</v>
      </c>
      <c r="V175">
        <f t="shared" ca="1" si="86"/>
        <v>0</v>
      </c>
      <c r="W175">
        <f t="shared" ca="1" si="85"/>
        <v>0</v>
      </c>
      <c r="X175">
        <f t="shared" ca="1" si="85"/>
        <v>1.9332256334078787E-4</v>
      </c>
      <c r="Y175">
        <f t="shared" ca="1" si="85"/>
        <v>0</v>
      </c>
      <c r="Z175">
        <f t="shared" ca="1" si="74"/>
        <v>1.9152420452559727E-4</v>
      </c>
      <c r="AA175">
        <f t="shared" ca="1" si="78"/>
        <v>506.26226058016567</v>
      </c>
      <c r="AB175">
        <f t="shared" ca="1" si="79"/>
        <v>0</v>
      </c>
      <c r="AC175">
        <f t="shared" ca="1" si="80"/>
        <v>0.20910143348809751</v>
      </c>
      <c r="AD175">
        <f ca="1">SUMPRODUCT(G175:Z175,mat)</f>
        <v>0.19460732310906539</v>
      </c>
      <c r="AE175">
        <f t="shared" si="72"/>
        <v>0</v>
      </c>
      <c r="AG175">
        <f t="shared" ca="1" si="81"/>
        <v>0</v>
      </c>
      <c r="AH175">
        <f t="shared" ca="1" si="82"/>
        <v>-0.35634911910165101</v>
      </c>
      <c r="AI175">
        <f t="shared" si="83"/>
        <v>2</v>
      </c>
      <c r="AJ175">
        <v>-0.52968289310229011</v>
      </c>
      <c r="AK175">
        <v>1.1553856893442571</v>
      </c>
      <c r="AL175">
        <v>-1.3636645235237665</v>
      </c>
      <c r="AM175">
        <v>-0.15224486560327932</v>
      </c>
      <c r="AN175">
        <v>-0.35634911910165101</v>
      </c>
      <c r="AO175">
        <v>-0.37122390494914725</v>
      </c>
      <c r="AP175">
        <v>-1.2660166248679161E-2</v>
      </c>
      <c r="AQ175">
        <v>-2.2316817194223404</v>
      </c>
      <c r="AR175">
        <v>-0.73969204095192254</v>
      </c>
      <c r="AS175">
        <v>-1.9996878108941019</v>
      </c>
      <c r="AT175">
        <v>0.1158093709818786</v>
      </c>
    </row>
    <row r="176" spans="5:46" x14ac:dyDescent="0.55000000000000004">
      <c r="E176">
        <f t="shared" si="77"/>
        <v>0</v>
      </c>
      <c r="F176">
        <v>165</v>
      </c>
      <c r="G176" s="5">
        <f t="shared" ca="1" si="84"/>
        <v>1.0353535596675181</v>
      </c>
      <c r="H176">
        <f t="shared" ca="1" si="86"/>
        <v>0</v>
      </c>
      <c r="I176">
        <f t="shared" ca="1" si="86"/>
        <v>0</v>
      </c>
      <c r="J176">
        <f t="shared" ca="1" si="86"/>
        <v>0.20330859386157982</v>
      </c>
      <c r="K176">
        <f t="shared" ca="1" si="86"/>
        <v>0</v>
      </c>
      <c r="L176">
        <f t="shared" ca="1" si="86"/>
        <v>0</v>
      </c>
      <c r="M176">
        <f t="shared" ca="1" si="86"/>
        <v>4.0712917043936002E-2</v>
      </c>
      <c r="N176">
        <f t="shared" ca="1" si="86"/>
        <v>0</v>
      </c>
      <c r="O176">
        <f t="shared" ca="1" si="86"/>
        <v>0</v>
      </c>
      <c r="P176">
        <f t="shared" ca="1" si="86"/>
        <v>1.3168218287679379E-3</v>
      </c>
      <c r="Q176">
        <f t="shared" ca="1" si="86"/>
        <v>0</v>
      </c>
      <c r="R176">
        <f t="shared" ca="1" si="86"/>
        <v>0</v>
      </c>
      <c r="S176">
        <f t="shared" ca="1" si="86"/>
        <v>2.3246789426692631E-3</v>
      </c>
      <c r="T176">
        <f t="shared" ca="1" si="86"/>
        <v>0</v>
      </c>
      <c r="U176">
        <f t="shared" ca="1" si="86"/>
        <v>0</v>
      </c>
      <c r="V176">
        <f t="shared" ca="1" si="86"/>
        <v>4.0833777368241684E-4</v>
      </c>
      <c r="W176">
        <f t="shared" ca="1" si="85"/>
        <v>0</v>
      </c>
      <c r="X176">
        <f t="shared" ca="1" si="85"/>
        <v>0</v>
      </c>
      <c r="Y176">
        <f t="shared" ca="1" si="85"/>
        <v>1.4069237990924321E-4</v>
      </c>
      <c r="Z176">
        <f t="shared" ca="1" si="74"/>
        <v>1.3947917517411816E-4</v>
      </c>
      <c r="AA176">
        <f t="shared" ca="1" si="78"/>
        <v>588.45783137502281</v>
      </c>
      <c r="AB176">
        <f t="shared" ca="1" si="79"/>
        <v>0</v>
      </c>
      <c r="AC176">
        <f t="shared" ca="1" si="80"/>
        <v>0.10732514951702704</v>
      </c>
      <c r="AD176">
        <f ca="1">SUMPRODUCT(G176:Z176,mat)</f>
        <v>0.24893875646238317</v>
      </c>
      <c r="AE176">
        <f t="shared" si="72"/>
        <v>0</v>
      </c>
      <c r="AG176">
        <f t="shared" ca="1" si="81"/>
        <v>0.9071991888449874</v>
      </c>
      <c r="AH176">
        <f t="shared" ca="1" si="82"/>
        <v>-0.12174155017419253</v>
      </c>
      <c r="AI176">
        <f t="shared" si="83"/>
        <v>0</v>
      </c>
      <c r="AJ176">
        <v>-0.55012719712976832</v>
      </c>
      <c r="AK176">
        <v>-1.4976649254094809</v>
      </c>
      <c r="AL176">
        <v>-0.42296278479625471</v>
      </c>
      <c r="AM176">
        <v>-0.7798166734573897</v>
      </c>
      <c r="AN176">
        <v>-0.12174155017419253</v>
      </c>
      <c r="AO176">
        <v>0.77268168752198108</v>
      </c>
      <c r="AP176">
        <v>-0.81354301073588431</v>
      </c>
      <c r="AQ176">
        <v>0.44946546040591784</v>
      </c>
      <c r="AR176">
        <v>0.15263140085153282</v>
      </c>
      <c r="AS176">
        <v>1.7039974409271963</v>
      </c>
      <c r="AT176">
        <v>-0.31314129955717362</v>
      </c>
    </row>
    <row r="177" spans="5:46" x14ac:dyDescent="0.55000000000000004">
      <c r="E177">
        <f t="shared" si="77"/>
        <v>0</v>
      </c>
      <c r="F177">
        <v>166</v>
      </c>
      <c r="G177" s="5">
        <f t="shared" ca="1" si="84"/>
        <v>0</v>
      </c>
      <c r="H177">
        <f t="shared" ca="1" si="86"/>
        <v>0.32154383993379865</v>
      </c>
      <c r="I177">
        <f t="shared" ca="1" si="86"/>
        <v>0</v>
      </c>
      <c r="J177">
        <f t="shared" ca="1" si="86"/>
        <v>0</v>
      </c>
      <c r="K177">
        <f t="shared" ca="1" si="86"/>
        <v>0.12718958481345324</v>
      </c>
      <c r="L177">
        <f t="shared" ca="1" si="86"/>
        <v>0</v>
      </c>
      <c r="M177">
        <f t="shared" ca="1" si="86"/>
        <v>0</v>
      </c>
      <c r="N177">
        <f t="shared" ca="1" si="86"/>
        <v>2.8077815498864019E-2</v>
      </c>
      <c r="O177">
        <f t="shared" ca="1" si="86"/>
        <v>0</v>
      </c>
      <c r="P177">
        <f t="shared" ca="1" si="86"/>
        <v>0</v>
      </c>
      <c r="Q177">
        <f t="shared" ca="1" si="86"/>
        <v>9.3815844566919851E-4</v>
      </c>
      <c r="R177">
        <f t="shared" ca="1" si="86"/>
        <v>0</v>
      </c>
      <c r="S177">
        <f t="shared" ca="1" si="86"/>
        <v>0</v>
      </c>
      <c r="T177">
        <f t="shared" ca="1" si="86"/>
        <v>1.6784238447275735E-3</v>
      </c>
      <c r="U177">
        <f t="shared" ca="1" si="86"/>
        <v>0</v>
      </c>
      <c r="V177">
        <f t="shared" ca="1" si="86"/>
        <v>0</v>
      </c>
      <c r="W177">
        <f t="shared" ca="1" si="85"/>
        <v>2.9656955009327031E-4</v>
      </c>
      <c r="X177">
        <f t="shared" ca="1" si="85"/>
        <v>0</v>
      </c>
      <c r="Y177">
        <f t="shared" ca="1" si="85"/>
        <v>0</v>
      </c>
      <c r="Z177">
        <f t="shared" ca="1" si="74"/>
        <v>2.0403738267480684E-4</v>
      </c>
      <c r="AA177">
        <f t="shared" ca="1" si="78"/>
        <v>620.79413484069948</v>
      </c>
      <c r="AB177">
        <f t="shared" ca="1" si="79"/>
        <v>0</v>
      </c>
      <c r="AC177">
        <f t="shared" ca="1" si="80"/>
        <v>0.20607965573383591</v>
      </c>
      <c r="AD177">
        <f ca="1">SUMPRODUCT(G177:Z177,mat)</f>
        <v>0.19353071175070863</v>
      </c>
      <c r="AE177">
        <f t="shared" si="72"/>
        <v>0</v>
      </c>
      <c r="AG177">
        <f t="shared" ca="1" si="81"/>
        <v>0</v>
      </c>
      <c r="AH177">
        <f t="shared" ca="1" si="82"/>
        <v>0.64686901168897748</v>
      </c>
      <c r="AI177">
        <f t="shared" si="83"/>
        <v>1</v>
      </c>
      <c r="AJ177">
        <v>-1.8075206753564999</v>
      </c>
      <c r="AK177">
        <v>-9.4347569756791927E-2</v>
      </c>
      <c r="AL177">
        <v>-1.0340863809688017</v>
      </c>
      <c r="AM177">
        <v>0.76825472206110135</v>
      </c>
      <c r="AN177">
        <v>0.64686901168897748</v>
      </c>
      <c r="AO177">
        <v>-1.7878892322187312</v>
      </c>
      <c r="AP177">
        <v>1.4700617612106726</v>
      </c>
      <c r="AQ177">
        <v>-0.17503907656646334</v>
      </c>
      <c r="AR177">
        <v>-0.41061298361455556</v>
      </c>
      <c r="AS177">
        <v>-2.0198604033794254</v>
      </c>
      <c r="AT177">
        <v>-0.57513034334988333</v>
      </c>
    </row>
    <row r="178" spans="5:46" x14ac:dyDescent="0.55000000000000004">
      <c r="E178">
        <f t="shared" si="77"/>
        <v>0</v>
      </c>
      <c r="F178">
        <v>167</v>
      </c>
      <c r="G178" s="5">
        <f t="shared" ca="1" si="84"/>
        <v>0</v>
      </c>
      <c r="H178">
        <f t="shared" ca="1" si="86"/>
        <v>0</v>
      </c>
      <c r="I178">
        <f t="shared" ca="1" si="86"/>
        <v>0.15832266621156824</v>
      </c>
      <c r="J178">
        <f t="shared" ca="1" si="86"/>
        <v>0</v>
      </c>
      <c r="K178">
        <f t="shared" ca="1" si="86"/>
        <v>0</v>
      </c>
      <c r="L178">
        <f t="shared" ca="1" si="86"/>
        <v>8.3390471970435795E-2</v>
      </c>
      <c r="M178">
        <f t="shared" ca="1" si="86"/>
        <v>0</v>
      </c>
      <c r="N178">
        <f t="shared" ca="1" si="86"/>
        <v>0</v>
      </c>
      <c r="O178">
        <f t="shared" ca="1" si="86"/>
        <v>1.9645081410816178E-2</v>
      </c>
      <c r="P178">
        <f t="shared" ca="1" si="86"/>
        <v>0</v>
      </c>
      <c r="Q178">
        <f t="shared" ca="1" si="86"/>
        <v>0</v>
      </c>
      <c r="R178">
        <f t="shared" ca="1" si="86"/>
        <v>6.7222314181211718E-4</v>
      </c>
      <c r="S178">
        <f t="shared" ca="1" si="86"/>
        <v>0</v>
      </c>
      <c r="T178">
        <f t="shared" ca="1" si="86"/>
        <v>0</v>
      </c>
      <c r="U178">
        <f t="shared" ca="1" si="86"/>
        <v>1.2148687385422617E-3</v>
      </c>
      <c r="V178">
        <f t="shared" ca="1" si="86"/>
        <v>0</v>
      </c>
      <c r="W178">
        <f t="shared" ca="1" si="85"/>
        <v>0</v>
      </c>
      <c r="X178">
        <f t="shared" ca="1" si="85"/>
        <v>2.156405031268968E-4</v>
      </c>
      <c r="Y178">
        <f t="shared" ca="1" si="85"/>
        <v>0</v>
      </c>
      <c r="Z178">
        <f t="shared" ca="1" si="74"/>
        <v>1.4859200648116732E-4</v>
      </c>
      <c r="AA178">
        <f t="shared" ca="1" si="78"/>
        <v>609.82558444721451</v>
      </c>
      <c r="AB178">
        <f t="shared" ca="1" si="79"/>
        <v>0</v>
      </c>
      <c r="AC178">
        <f t="shared" ca="1" si="80"/>
        <v>0.30897583878311657</v>
      </c>
      <c r="AD178">
        <f ca="1">SUMPRODUCT(G178:Z178,mat)</f>
        <v>0.15865416626323195</v>
      </c>
      <c r="AE178">
        <f t="shared" si="72"/>
        <v>0</v>
      </c>
      <c r="AG178">
        <f t="shared" ca="1" si="81"/>
        <v>0</v>
      </c>
      <c r="AH178">
        <f t="shared" ca="1" si="82"/>
        <v>0.83211034507257864</v>
      </c>
      <c r="AI178">
        <f t="shared" si="83"/>
        <v>2</v>
      </c>
      <c r="AJ178">
        <v>-1.4718671081936918</v>
      </c>
      <c r="AK178">
        <v>-6.9861698648310266E-2</v>
      </c>
      <c r="AL178">
        <v>0.97062184067908674</v>
      </c>
      <c r="AM178">
        <v>1.3714588931179605</v>
      </c>
      <c r="AN178">
        <v>0.83211034507257864</v>
      </c>
      <c r="AO178">
        <v>-0.24733253667363897</v>
      </c>
      <c r="AP178">
        <v>-0.12351392797427252</v>
      </c>
      <c r="AQ178">
        <v>-0.37778818295919336</v>
      </c>
      <c r="AR178">
        <v>-1.3424551070784219</v>
      </c>
      <c r="AS178">
        <v>-0.54133806770551018</v>
      </c>
      <c r="AT178">
        <v>0.5369145128497621</v>
      </c>
    </row>
    <row r="179" spans="5:46" x14ac:dyDescent="0.55000000000000004">
      <c r="E179">
        <f t="shared" si="77"/>
        <v>0</v>
      </c>
      <c r="F179">
        <v>168</v>
      </c>
      <c r="G179" s="5">
        <f t="shared" ca="1" si="84"/>
        <v>1.5942020910394179</v>
      </c>
      <c r="H179">
        <f t="shared" ca="1" si="86"/>
        <v>0</v>
      </c>
      <c r="I179">
        <f t="shared" ca="1" si="86"/>
        <v>0</v>
      </c>
      <c r="J179">
        <f t="shared" ca="1" si="86"/>
        <v>9.1446011714702694E-2</v>
      </c>
      <c r="K179">
        <f t="shared" ca="1" si="86"/>
        <v>0</v>
      </c>
      <c r="L179">
        <f t="shared" ca="1" si="86"/>
        <v>0</v>
      </c>
      <c r="M179">
        <f t="shared" ca="1" si="86"/>
        <v>5.6346139774204509E-2</v>
      </c>
      <c r="N179">
        <f t="shared" ca="1" si="86"/>
        <v>0</v>
      </c>
      <c r="O179">
        <f t="shared" ca="1" si="86"/>
        <v>0</v>
      </c>
      <c r="P179">
        <f t="shared" ca="1" si="86"/>
        <v>1.3888967953284131E-2</v>
      </c>
      <c r="Q179">
        <f t="shared" ca="1" si="86"/>
        <v>0</v>
      </c>
      <c r="R179">
        <f t="shared" ca="1" si="86"/>
        <v>0</v>
      </c>
      <c r="S179">
        <f t="shared" ca="1" si="86"/>
        <v>4.837564905758671E-4</v>
      </c>
      <c r="T179">
        <f t="shared" ca="1" si="86"/>
        <v>0</v>
      </c>
      <c r="U179">
        <f t="shared" ca="1" si="86"/>
        <v>0</v>
      </c>
      <c r="V179">
        <f t="shared" ca="1" si="86"/>
        <v>8.8103433755472174E-4</v>
      </c>
      <c r="W179">
        <f t="shared" ca="1" si="85"/>
        <v>0</v>
      </c>
      <c r="X179">
        <f t="shared" ca="1" si="85"/>
        <v>0</v>
      </c>
      <c r="Y179">
        <f t="shared" ca="1" si="85"/>
        <v>1.5693447813573807E-4</v>
      </c>
      <c r="Z179">
        <f t="shared" ca="1" si="74"/>
        <v>1.0821342687623835E-4</v>
      </c>
      <c r="AA179">
        <f t="shared" ca="1" si="78"/>
        <v>587.82787336215938</v>
      </c>
      <c r="AB179">
        <f t="shared" ca="1" si="79"/>
        <v>0</v>
      </c>
      <c r="AC179">
        <f t="shared" ca="1" si="80"/>
        <v>7.8032184455005857E-2</v>
      </c>
      <c r="AD179">
        <f ca="1">SUMPRODUCT(G179:Z179,mat)</f>
        <v>0.24804721851553832</v>
      </c>
      <c r="AE179">
        <f t="shared" si="72"/>
        <v>0</v>
      </c>
      <c r="AG179">
        <f t="shared" ca="1" si="81"/>
        <v>1.3495009978608401</v>
      </c>
      <c r="AH179">
        <f t="shared" ca="1" si="82"/>
        <v>0.37466861613211222</v>
      </c>
      <c r="AI179">
        <f t="shared" si="83"/>
        <v>0</v>
      </c>
      <c r="AJ179">
        <v>-0.38412281355704181</v>
      </c>
      <c r="AK179">
        <v>-1.3017597666475922</v>
      </c>
      <c r="AL179">
        <v>-6.7177552409702912E-2</v>
      </c>
      <c r="AM179">
        <v>1.3988096725370269</v>
      </c>
      <c r="AN179">
        <v>0.37466861613211222</v>
      </c>
      <c r="AO179">
        <v>-0.26820998755283654</v>
      </c>
      <c r="AP179">
        <v>-1.4267698134062812E-2</v>
      </c>
      <c r="AQ179">
        <v>-0.63437823882850353</v>
      </c>
      <c r="AR179">
        <v>1.5706018530181609</v>
      </c>
      <c r="AS179">
        <v>1.164830791822169</v>
      </c>
      <c r="AT179">
        <v>1.1233260011067614</v>
      </c>
    </row>
    <row r="180" spans="5:46" x14ac:dyDescent="0.55000000000000004">
      <c r="E180">
        <f t="shared" si="77"/>
        <v>0</v>
      </c>
      <c r="F180">
        <v>169</v>
      </c>
      <c r="G180" s="5">
        <f t="shared" ca="1" si="84"/>
        <v>0</v>
      </c>
      <c r="H180">
        <f t="shared" ca="1" si="86"/>
        <v>0.49510223555701904</v>
      </c>
      <c r="I180">
        <f t="shared" ca="1" si="86"/>
        <v>0</v>
      </c>
      <c r="J180">
        <f t="shared" ca="1" si="86"/>
        <v>0</v>
      </c>
      <c r="K180">
        <f t="shared" ca="1" si="86"/>
        <v>5.7208502808090977E-2</v>
      </c>
      <c r="L180">
        <f t="shared" ca="1" si="86"/>
        <v>0</v>
      </c>
      <c r="M180">
        <f t="shared" ca="1" si="86"/>
        <v>0</v>
      </c>
      <c r="N180">
        <f t="shared" ca="1" si="86"/>
        <v>3.8859326020437061E-2</v>
      </c>
      <c r="O180">
        <f t="shared" ca="1" si="86"/>
        <v>0</v>
      </c>
      <c r="P180">
        <f t="shared" ca="1" si="86"/>
        <v>0</v>
      </c>
      <c r="Q180">
        <f t="shared" ca="1" si="86"/>
        <v>9.8950763894867233E-3</v>
      </c>
      <c r="R180">
        <f t="shared" ca="1" si="86"/>
        <v>0</v>
      </c>
      <c r="S180">
        <f t="shared" ca="1" si="86"/>
        <v>0</v>
      </c>
      <c r="T180">
        <f t="shared" ca="1" si="86"/>
        <v>3.4927336154727778E-4</v>
      </c>
      <c r="U180">
        <f t="shared" ca="1" si="86"/>
        <v>0</v>
      </c>
      <c r="V180">
        <f t="shared" ca="1" si="86"/>
        <v>0</v>
      </c>
      <c r="W180">
        <f t="shared" ca="1" si="85"/>
        <v>6.3988191626019382E-4</v>
      </c>
      <c r="X180">
        <f t="shared" ca="1" si="85"/>
        <v>0</v>
      </c>
      <c r="Y180">
        <f t="shared" ca="1" si="85"/>
        <v>0</v>
      </c>
      <c r="Z180">
        <f t="shared" ca="1" si="74"/>
        <v>1.9309627825799515E-4</v>
      </c>
      <c r="AA180">
        <f t="shared" ca="1" si="78"/>
        <v>565.68012744932878</v>
      </c>
      <c r="AB180">
        <f t="shared" ca="1" si="79"/>
        <v>0</v>
      </c>
      <c r="AC180">
        <f t="shared" ca="1" si="80"/>
        <v>0.16406853061006366</v>
      </c>
      <c r="AD180">
        <f ca="1">SUMPRODUCT(G180:Z180,mat)</f>
        <v>0.18659572486192108</v>
      </c>
      <c r="AE180">
        <f t="shared" si="72"/>
        <v>0</v>
      </c>
      <c r="AG180">
        <f t="shared" ca="1" si="81"/>
        <v>0</v>
      </c>
      <c r="AH180">
        <f t="shared" ca="1" si="82"/>
        <v>1.0486905921425205</v>
      </c>
      <c r="AI180">
        <f t="shared" si="83"/>
        <v>1</v>
      </c>
      <c r="AJ180">
        <v>-0.561107071916922</v>
      </c>
      <c r="AK180">
        <v>0.99957787824678235</v>
      </c>
      <c r="AL180">
        <v>0.1302237251366023</v>
      </c>
      <c r="AM180">
        <v>0.3810760063061025</v>
      </c>
      <c r="AN180">
        <v>1.0486905921425205</v>
      </c>
      <c r="AO180">
        <v>0.5801018687634496</v>
      </c>
      <c r="AP180">
        <v>-0.53992152970749885</v>
      </c>
      <c r="AQ180">
        <v>0.54426209317171015</v>
      </c>
      <c r="AR180">
        <v>0.17278580344282091</v>
      </c>
      <c r="AS180">
        <v>0.36582036955223884</v>
      </c>
      <c r="AT180">
        <v>-1.415487531630788</v>
      </c>
    </row>
    <row r="181" spans="5:46" x14ac:dyDescent="0.55000000000000004">
      <c r="E181">
        <f t="shared" si="77"/>
        <v>0</v>
      </c>
      <c r="F181">
        <v>170</v>
      </c>
      <c r="G181" s="5">
        <f t="shared" ca="1" si="84"/>
        <v>0</v>
      </c>
      <c r="H181">
        <f t="shared" ca="1" si="86"/>
        <v>0</v>
      </c>
      <c r="I181">
        <f t="shared" ca="1" si="86"/>
        <v>0.24377984040009509</v>
      </c>
      <c r="J181">
        <f t="shared" ca="1" si="86"/>
        <v>0</v>
      </c>
      <c r="K181">
        <f t="shared" ca="1" si="86"/>
        <v>0</v>
      </c>
      <c r="L181">
        <f t="shared" ca="1" si="86"/>
        <v>3.7508134466243667E-2</v>
      </c>
      <c r="M181">
        <f t="shared" ca="1" si="86"/>
        <v>0</v>
      </c>
      <c r="N181">
        <f t="shared" ca="1" si="86"/>
        <v>0</v>
      </c>
      <c r="O181">
        <f t="shared" ca="1" si="86"/>
        <v>2.7188533355517602E-2</v>
      </c>
      <c r="P181">
        <f t="shared" ca="1" si="86"/>
        <v>0</v>
      </c>
      <c r="Q181">
        <f t="shared" ca="1" si="86"/>
        <v>0</v>
      </c>
      <c r="R181">
        <f t="shared" ca="1" si="86"/>
        <v>7.0901662397410258E-3</v>
      </c>
      <c r="S181">
        <f t="shared" ca="1" si="86"/>
        <v>0</v>
      </c>
      <c r="T181">
        <f t="shared" ca="1" si="86"/>
        <v>0</v>
      </c>
      <c r="U181">
        <f t="shared" ca="1" si="86"/>
        <v>2.5280937796628397E-4</v>
      </c>
      <c r="V181">
        <f t="shared" ca="1" si="86"/>
        <v>0</v>
      </c>
      <c r="W181">
        <f t="shared" ca="1" si="85"/>
        <v>0</v>
      </c>
      <c r="X181">
        <f t="shared" ca="1" si="85"/>
        <v>4.6526846171751385E-4</v>
      </c>
      <c r="Y181">
        <f t="shared" ca="1" si="85"/>
        <v>0</v>
      </c>
      <c r="Z181">
        <f t="shared" ca="1" si="74"/>
        <v>1.4062405160397142E-4</v>
      </c>
      <c r="AA181">
        <f t="shared" ca="1" si="78"/>
        <v>560.63044731424066</v>
      </c>
      <c r="AB181">
        <f t="shared" ca="1" si="79"/>
        <v>0</v>
      </c>
      <c r="AC181">
        <f t="shared" ca="1" si="80"/>
        <v>0.26253192990396068</v>
      </c>
      <c r="AD181">
        <f ca="1">SUMPRODUCT(G181:Z181,mat)</f>
        <v>0.16172493490899145</v>
      </c>
      <c r="AE181">
        <f t="shared" si="72"/>
        <v>0</v>
      </c>
      <c r="AG181">
        <f t="shared" ca="1" si="81"/>
        <v>0</v>
      </c>
      <c r="AH181">
        <f t="shared" ca="1" si="82"/>
        <v>-1.4146530702419113</v>
      </c>
      <c r="AI181">
        <f t="shared" si="83"/>
        <v>2</v>
      </c>
      <c r="AJ181">
        <v>1.0247299542243127</v>
      </c>
      <c r="AK181">
        <v>-0.28434442356228828</v>
      </c>
      <c r="AL181">
        <v>-0.42614374251570553</v>
      </c>
      <c r="AM181">
        <v>-0.88259866970474832</v>
      </c>
      <c r="AN181">
        <v>-1.4146530702419113</v>
      </c>
      <c r="AO181">
        <v>1.6629792298772372</v>
      </c>
      <c r="AP181">
        <v>3.9674432628089562E-2</v>
      </c>
      <c r="AQ181">
        <v>-0.42162355384789407</v>
      </c>
      <c r="AR181">
        <v>0.36876599551760592</v>
      </c>
      <c r="AS181">
        <v>2.2835047275293618</v>
      </c>
      <c r="AT181">
        <v>1.4571151041309349</v>
      </c>
    </row>
    <row r="182" spans="5:46" x14ac:dyDescent="0.55000000000000004">
      <c r="E182">
        <f t="shared" si="77"/>
        <v>0</v>
      </c>
      <c r="F182">
        <v>171</v>
      </c>
      <c r="G182" s="5">
        <f t="shared" ca="1" si="84"/>
        <v>0.8285245051862774</v>
      </c>
      <c r="H182">
        <f t="shared" ca="1" si="86"/>
        <v>0</v>
      </c>
      <c r="I182">
        <f t="shared" ca="1" si="86"/>
        <v>0</v>
      </c>
      <c r="J182">
        <f t="shared" ca="1" si="86"/>
        <v>0.1408054492415223</v>
      </c>
      <c r="K182">
        <f t="shared" ca="1" si="86"/>
        <v>0</v>
      </c>
      <c r="L182">
        <f t="shared" ca="1" si="86"/>
        <v>0</v>
      </c>
      <c r="M182">
        <f t="shared" ca="1" si="86"/>
        <v>2.5343885666625023E-2</v>
      </c>
      <c r="N182">
        <f t="shared" ca="1" si="86"/>
        <v>0</v>
      </c>
      <c r="O182">
        <f t="shared" ca="1" si="86"/>
        <v>0</v>
      </c>
      <c r="P182">
        <f t="shared" ca="1" si="86"/>
        <v>1.9222148311570268E-2</v>
      </c>
      <c r="Q182">
        <f t="shared" ca="1" si="86"/>
        <v>0</v>
      </c>
      <c r="R182">
        <f t="shared" ca="1" si="86"/>
        <v>0</v>
      </c>
      <c r="S182">
        <f t="shared" ca="1" si="86"/>
        <v>5.1023443324051069E-3</v>
      </c>
      <c r="T182">
        <f t="shared" ca="1" si="86"/>
        <v>0</v>
      </c>
      <c r="U182">
        <f t="shared" ca="1" si="86"/>
        <v>0</v>
      </c>
      <c r="V182">
        <f t="shared" ca="1" si="86"/>
        <v>1.8333975990806025E-4</v>
      </c>
      <c r="W182">
        <f t="shared" ca="1" si="85"/>
        <v>0</v>
      </c>
      <c r="X182">
        <f t="shared" ca="1" si="85"/>
        <v>0</v>
      </c>
      <c r="Y182">
        <f t="shared" ca="1" si="85"/>
        <v>3.3860365828254418E-4</v>
      </c>
      <c r="Z182">
        <f t="shared" ca="1" si="74"/>
        <v>1.0241069412583373E-4</v>
      </c>
      <c r="AA182">
        <f t="shared" ca="1" si="78"/>
        <v>566.72441226076103</v>
      </c>
      <c r="AB182">
        <f t="shared" ca="1" si="79"/>
        <v>0</v>
      </c>
      <c r="AC182">
        <f t="shared" ca="1" si="80"/>
        <v>0.12131400045896204</v>
      </c>
      <c r="AD182">
        <f ca="1">SUMPRODUCT(G182:Z182,mat)</f>
        <v>0.20001663483674578</v>
      </c>
      <c r="AE182">
        <f t="shared" si="72"/>
        <v>0</v>
      </c>
      <c r="AG182">
        <f t="shared" ca="1" si="81"/>
        <v>0.70988124332368852</v>
      </c>
      <c r="AH182">
        <f t="shared" ca="1" si="82"/>
        <v>-0.42832198232645169</v>
      </c>
      <c r="AI182">
        <f t="shared" si="83"/>
        <v>0</v>
      </c>
      <c r="AJ182">
        <v>-0.11611746231210418</v>
      </c>
      <c r="AK182">
        <v>-0.32626417123537976</v>
      </c>
      <c r="AL182">
        <v>-0.79682877185405232</v>
      </c>
      <c r="AM182">
        <v>0.83124405136913992</v>
      </c>
      <c r="AN182">
        <v>-0.42832198232645169</v>
      </c>
      <c r="AO182">
        <v>6.5338099375367165E-2</v>
      </c>
      <c r="AP182">
        <v>-2.0378320186864585</v>
      </c>
      <c r="AQ182">
        <v>-0.29024363357166294</v>
      </c>
      <c r="AR182">
        <v>-1.5321211321861483</v>
      </c>
      <c r="AS182">
        <v>-0.65395852288929746</v>
      </c>
      <c r="AT182">
        <v>1.1730116966646165</v>
      </c>
    </row>
    <row r="183" spans="5:46" x14ac:dyDescent="0.55000000000000004">
      <c r="E183">
        <f t="shared" si="77"/>
        <v>0</v>
      </c>
      <c r="F183">
        <v>172</v>
      </c>
      <c r="G183" s="5">
        <f t="shared" ca="1" si="84"/>
        <v>0</v>
      </c>
      <c r="H183">
        <f t="shared" ca="1" si="86"/>
        <v>0.25731012212137183</v>
      </c>
      <c r="I183">
        <f t="shared" ca="1" si="86"/>
        <v>0</v>
      </c>
      <c r="J183">
        <f t="shared" ca="1" si="86"/>
        <v>0</v>
      </c>
      <c r="K183">
        <f t="shared" ca="1" si="86"/>
        <v>8.808770100832089E-2</v>
      </c>
      <c r="L183">
        <f t="shared" ca="1" si="86"/>
        <v>0</v>
      </c>
      <c r="M183">
        <f t="shared" ca="1" si="86"/>
        <v>0</v>
      </c>
      <c r="N183">
        <f t="shared" ca="1" si="86"/>
        <v>1.7478505531889697E-2</v>
      </c>
      <c r="O183">
        <f t="shared" ca="1" si="86"/>
        <v>0</v>
      </c>
      <c r="P183">
        <f t="shared" ca="1" si="86"/>
        <v>0</v>
      </c>
      <c r="Q183">
        <f t="shared" ca="1" si="86"/>
        <v>1.36946551070453E-2</v>
      </c>
      <c r="R183">
        <f t="shared" ca="1" si="86"/>
        <v>0</v>
      </c>
      <c r="S183">
        <f t="shared" ca="1" si="86"/>
        <v>0</v>
      </c>
      <c r="T183">
        <f t="shared" ca="1" si="86"/>
        <v>3.683905004828758E-3</v>
      </c>
      <c r="U183">
        <f t="shared" ca="1" si="86"/>
        <v>0</v>
      </c>
      <c r="V183">
        <f t="shared" ca="1" si="86"/>
        <v>0</v>
      </c>
      <c r="W183">
        <f t="shared" ca="1" si="85"/>
        <v>1.3315689513561881E-4</v>
      </c>
      <c r="X183">
        <f t="shared" ca="1" si="85"/>
        <v>0</v>
      </c>
      <c r="Y183">
        <f t="shared" ca="1" si="85"/>
        <v>0</v>
      </c>
      <c r="Z183">
        <f t="shared" ca="1" si="74"/>
        <v>3.2117255501065028E-4</v>
      </c>
      <c r="AA183">
        <f t="shared" ca="1" si="78"/>
        <v>552.21808493468268</v>
      </c>
      <c r="AB183">
        <f t="shared" ca="1" si="79"/>
        <v>0</v>
      </c>
      <c r="AC183">
        <f t="shared" ca="1" si="80"/>
        <v>0.2232999992038964</v>
      </c>
      <c r="AD183">
        <f ca="1">SUMPRODUCT(G183:Z183,mat)</f>
        <v>0.15406987781988377</v>
      </c>
      <c r="AE183">
        <f t="shared" si="72"/>
        <v>0</v>
      </c>
      <c r="AG183">
        <f t="shared" ca="1" si="81"/>
        <v>0</v>
      </c>
      <c r="AH183">
        <f t="shared" ca="1" si="82"/>
        <v>0.87797843661974184</v>
      </c>
      <c r="AI183">
        <f t="shared" si="83"/>
        <v>1</v>
      </c>
      <c r="AJ183">
        <v>-1.3923272490501404</v>
      </c>
      <c r="AK183">
        <v>-0.63756260715308599</v>
      </c>
      <c r="AL183">
        <v>-0.62263438849186059</v>
      </c>
      <c r="AM183">
        <v>0.20112338461331092</v>
      </c>
      <c r="AN183">
        <v>0.87797843661974184</v>
      </c>
      <c r="AO183">
        <v>0.40180680116463918</v>
      </c>
      <c r="AP183">
        <v>1.1425095181039069</v>
      </c>
      <c r="AQ183">
        <v>-0.37187987800280098</v>
      </c>
      <c r="AR183">
        <v>0.87741682364139706</v>
      </c>
      <c r="AS183">
        <v>-0.39857468436821364</v>
      </c>
      <c r="AT183">
        <v>0.65121412262669764</v>
      </c>
    </row>
    <row r="184" spans="5:46" x14ac:dyDescent="0.55000000000000004">
      <c r="E184">
        <f t="shared" si="77"/>
        <v>0</v>
      </c>
      <c r="F184">
        <v>173</v>
      </c>
      <c r="G184" s="5">
        <f t="shared" ca="1" si="84"/>
        <v>0</v>
      </c>
      <c r="H184">
        <f t="shared" ca="1" si="86"/>
        <v>0</v>
      </c>
      <c r="I184">
        <f t="shared" ca="1" si="86"/>
        <v>0.12669508638656302</v>
      </c>
      <c r="J184">
        <f t="shared" ca="1" si="86"/>
        <v>0</v>
      </c>
      <c r="K184">
        <f t="shared" ca="1" si="86"/>
        <v>0</v>
      </c>
      <c r="L184">
        <f t="shared" ca="1" si="86"/>
        <v>5.7753745895532928E-2</v>
      </c>
      <c r="M184">
        <f t="shared" ca="1" si="86"/>
        <v>0</v>
      </c>
      <c r="N184">
        <f t="shared" ca="1" si="86"/>
        <v>0</v>
      </c>
      <c r="O184">
        <f t="shared" ca="1" si="86"/>
        <v>1.2229108925060999E-2</v>
      </c>
      <c r="P184">
        <f t="shared" ca="1" si="86"/>
        <v>0</v>
      </c>
      <c r="Q184">
        <f t="shared" ca="1" si="86"/>
        <v>0</v>
      </c>
      <c r="R184">
        <f t="shared" ca="1" si="86"/>
        <v>9.8126964848935568E-3</v>
      </c>
      <c r="S184">
        <f t="shared" ca="1" si="86"/>
        <v>0</v>
      </c>
      <c r="T184">
        <f t="shared" ca="1" si="86"/>
        <v>0</v>
      </c>
      <c r="U184">
        <f t="shared" ca="1" si="86"/>
        <v>2.6664665425152213E-3</v>
      </c>
      <c r="V184">
        <f t="shared" ca="1" si="86"/>
        <v>0</v>
      </c>
      <c r="W184">
        <f t="shared" ca="1" si="85"/>
        <v>0</v>
      </c>
      <c r="X184">
        <f t="shared" ca="1" si="85"/>
        <v>9.6820526088500317E-5</v>
      </c>
      <c r="Y184">
        <f t="shared" ca="1" si="85"/>
        <v>0</v>
      </c>
      <c r="Z184">
        <f t="shared" ca="1" si="74"/>
        <v>2.3389671907219682E-4</v>
      </c>
      <c r="AA184">
        <f t="shared" ca="1" si="78"/>
        <v>519.93130237072967</v>
      </c>
      <c r="AB184">
        <f t="shared" ca="1" si="79"/>
        <v>0</v>
      </c>
      <c r="AC184">
        <f t="shared" ca="1" si="80"/>
        <v>0.32612324118387603</v>
      </c>
      <c r="AD184">
        <f ca="1">SUMPRODUCT(G184:Z184,mat)</f>
        <v>0.12619239128720247</v>
      </c>
      <c r="AE184">
        <f t="shared" si="72"/>
        <v>0</v>
      </c>
      <c r="AG184">
        <f t="shared" ca="1" si="81"/>
        <v>0</v>
      </c>
      <c r="AH184">
        <f t="shared" ca="1" si="82"/>
        <v>-1.4725446817465127</v>
      </c>
      <c r="AI184">
        <f t="shared" si="83"/>
        <v>2</v>
      </c>
      <c r="AJ184">
        <v>-0.16169337868632283</v>
      </c>
      <c r="AK184">
        <v>1.4979013940319419</v>
      </c>
      <c r="AL184">
        <v>9.4271399575518444E-2</v>
      </c>
      <c r="AM184">
        <v>0.59866806623176672</v>
      </c>
      <c r="AN184">
        <v>-1.4725446817465127</v>
      </c>
      <c r="AO184">
        <v>-1.4825718608335592</v>
      </c>
      <c r="AP184">
        <v>-0.86667569121345878</v>
      </c>
      <c r="AQ184">
        <v>-0.53938947530696169</v>
      </c>
      <c r="AR184">
        <v>0.17193201529153157</v>
      </c>
      <c r="AS184">
        <v>3.3397782317479141E-2</v>
      </c>
      <c r="AT184">
        <v>-0.31201693673210684</v>
      </c>
    </row>
    <row r="185" spans="5:46" x14ac:dyDescent="0.55000000000000004">
      <c r="E185">
        <f t="shared" si="77"/>
        <v>0</v>
      </c>
      <c r="F185">
        <v>174</v>
      </c>
      <c r="G185" s="5">
        <f t="shared" ca="1" si="84"/>
        <v>0.60670909073984058</v>
      </c>
      <c r="H185">
        <f t="shared" ca="1" si="86"/>
        <v>0</v>
      </c>
      <c r="I185">
        <f t="shared" ca="1" si="86"/>
        <v>0</v>
      </c>
      <c r="J185">
        <f t="shared" ca="1" si="86"/>
        <v>7.3178153394781384E-2</v>
      </c>
      <c r="K185">
        <f t="shared" ca="1" si="86"/>
        <v>0</v>
      </c>
      <c r="L185">
        <f t="shared" ca="1" si="86"/>
        <v>0</v>
      </c>
      <c r="M185">
        <f t="shared" ca="1" si="86"/>
        <v>3.9023650566065771E-2</v>
      </c>
      <c r="N185">
        <f t="shared" ca="1" si="86"/>
        <v>0</v>
      </c>
      <c r="O185">
        <f t="shared" ca="1" si="86"/>
        <v>0</v>
      </c>
      <c r="P185">
        <f t="shared" ca="1" si="86"/>
        <v>8.6459148936831286E-3</v>
      </c>
      <c r="Q185">
        <f t="shared" ca="1" si="86"/>
        <v>0</v>
      </c>
      <c r="R185">
        <f t="shared" ca="1" si="86"/>
        <v>0</v>
      </c>
      <c r="S185">
        <f t="shared" ca="1" si="86"/>
        <v>7.0615772045899061E-3</v>
      </c>
      <c r="T185">
        <f t="shared" ca="1" si="86"/>
        <v>0</v>
      </c>
      <c r="U185">
        <f t="shared" ca="1" si="86"/>
        <v>0</v>
      </c>
      <c r="V185">
        <f t="shared" ca="1" si="86"/>
        <v>1.9337468397743315E-3</v>
      </c>
      <c r="W185">
        <f t="shared" ca="1" si="85"/>
        <v>0</v>
      </c>
      <c r="X185">
        <f t="shared" ca="1" si="85"/>
        <v>0</v>
      </c>
      <c r="Y185">
        <f t="shared" ca="1" si="85"/>
        <v>7.0462081632155155E-5</v>
      </c>
      <c r="Z185">
        <f t="shared" ca="1" si="74"/>
        <v>1.7033732907509492E-4</v>
      </c>
      <c r="AA185">
        <f t="shared" ca="1" si="78"/>
        <v>483.81200822229687</v>
      </c>
      <c r="AB185">
        <f t="shared" ca="1" si="79"/>
        <v>0</v>
      </c>
      <c r="AC185">
        <f t="shared" ca="1" si="80"/>
        <v>0.1346181586436522</v>
      </c>
      <c r="AD185">
        <f ca="1">SUMPRODUCT(G185:Z185,mat)</f>
        <v>0.14732257565371504</v>
      </c>
      <c r="AE185">
        <f t="shared" si="72"/>
        <v>0</v>
      </c>
      <c r="AG185">
        <f t="shared" ca="1" si="81"/>
        <v>0.52809844879674195</v>
      </c>
      <c r="AH185">
        <f t="shared" ca="1" si="82"/>
        <v>-0.79809069575276226</v>
      </c>
      <c r="AI185">
        <f t="shared" si="83"/>
        <v>0</v>
      </c>
      <c r="AJ185">
        <v>-0.21558662410825491</v>
      </c>
      <c r="AK185">
        <v>-0.84166458691470325</v>
      </c>
      <c r="AL185">
        <v>-0.13130375009495765</v>
      </c>
      <c r="AM185">
        <v>-0.92436494014691561</v>
      </c>
      <c r="AN185">
        <v>-0.79809069575276226</v>
      </c>
      <c r="AO185">
        <v>-2.7838541427627206</v>
      </c>
      <c r="AP185">
        <v>0.65746803556976374</v>
      </c>
      <c r="AQ185">
        <v>-0.54852534958627075</v>
      </c>
      <c r="AR185">
        <v>-4.9794834922067821E-4</v>
      </c>
      <c r="AS185">
        <v>-0.45539763959823176</v>
      </c>
      <c r="AT185">
        <v>-2.3025859263725579</v>
      </c>
    </row>
    <row r="186" spans="5:46" x14ac:dyDescent="0.55000000000000004">
      <c r="E186">
        <f t="shared" si="77"/>
        <v>0</v>
      </c>
      <c r="F186">
        <v>175</v>
      </c>
      <c r="G186" s="5">
        <f t="shared" ca="1" si="84"/>
        <v>0</v>
      </c>
      <c r="H186">
        <f t="shared" ca="1" si="86"/>
        <v>0.18842217611332576</v>
      </c>
      <c r="I186">
        <f t="shared" ca="1" si="86"/>
        <v>0</v>
      </c>
      <c r="J186">
        <f t="shared" ca="1" si="86"/>
        <v>0</v>
      </c>
      <c r="K186">
        <f t="shared" ca="1" si="86"/>
        <v>4.5780155038769955E-2</v>
      </c>
      <c r="L186">
        <f t="shared" ca="1" si="86"/>
        <v>0</v>
      </c>
      <c r="M186">
        <f t="shared" ca="1" si="86"/>
        <v>0</v>
      </c>
      <c r="N186">
        <f t="shared" ca="1" si="86"/>
        <v>2.6912806554826176E-2</v>
      </c>
      <c r="O186">
        <f t="shared" ca="1" si="86"/>
        <v>0</v>
      </c>
      <c r="P186">
        <f t="shared" ca="1" si="86"/>
        <v>0</v>
      </c>
      <c r="Q186">
        <f t="shared" ca="1" si="86"/>
        <v>6.1597080947808107E-3</v>
      </c>
      <c r="R186">
        <f t="shared" ca="1" si="86"/>
        <v>0</v>
      </c>
      <c r="S186">
        <f t="shared" ca="1" si="86"/>
        <v>0</v>
      </c>
      <c r="T186">
        <f t="shared" ca="1" si="86"/>
        <v>5.0984758987661352E-3</v>
      </c>
      <c r="U186">
        <f t="shared" ca="1" si="86"/>
        <v>0</v>
      </c>
      <c r="V186">
        <f t="shared" ca="1" si="86"/>
        <v>0</v>
      </c>
      <c r="W186">
        <f t="shared" ca="1" si="85"/>
        <v>1.4044510873789176E-3</v>
      </c>
      <c r="X186">
        <f t="shared" ca="1" si="85"/>
        <v>0</v>
      </c>
      <c r="Y186">
        <f t="shared" ca="1" si="85"/>
        <v>0</v>
      </c>
      <c r="Z186">
        <f t="shared" ca="1" si="74"/>
        <v>1.7536427456286402E-4</v>
      </c>
      <c r="AA186">
        <f t="shared" ca="1" si="78"/>
        <v>441.12604218729058</v>
      </c>
      <c r="AB186">
        <f t="shared" ca="1" si="79"/>
        <v>0</v>
      </c>
      <c r="AC186">
        <f t="shared" ca="1" si="80"/>
        <v>0.23972506532484059</v>
      </c>
      <c r="AD186">
        <f ca="1">SUMPRODUCT(G186:Z186,mat)</f>
        <v>0.1112532696162479</v>
      </c>
      <c r="AE186">
        <f t="shared" si="72"/>
        <v>0</v>
      </c>
      <c r="AG186">
        <f t="shared" ca="1" si="81"/>
        <v>0</v>
      </c>
      <c r="AH186">
        <f t="shared" ca="1" si="82"/>
        <v>1.3251383279566653</v>
      </c>
      <c r="AI186">
        <f t="shared" si="83"/>
        <v>1</v>
      </c>
      <c r="AJ186">
        <v>0.22868107407703064</v>
      </c>
      <c r="AK186">
        <v>-0.12629016055143438</v>
      </c>
      <c r="AL186">
        <v>-0.82370434029144235</v>
      </c>
      <c r="AM186">
        <v>5.943547876086086E-2</v>
      </c>
      <c r="AN186">
        <v>1.3251383279566653</v>
      </c>
      <c r="AO186">
        <v>1.7229194781975821</v>
      </c>
      <c r="AP186">
        <v>-1.7209003999596462</v>
      </c>
      <c r="AQ186">
        <v>-1.5318755686166696</v>
      </c>
      <c r="AR186">
        <v>0.61272885432117619</v>
      </c>
      <c r="AS186">
        <v>-0.29719217309320811</v>
      </c>
      <c r="AT186">
        <v>-0.1326156962022651</v>
      </c>
    </row>
    <row r="187" spans="5:46" x14ac:dyDescent="0.55000000000000004">
      <c r="E187">
        <f t="shared" si="77"/>
        <v>0</v>
      </c>
      <c r="F187">
        <v>176</v>
      </c>
      <c r="G187" s="5">
        <f t="shared" ca="1" si="84"/>
        <v>0</v>
      </c>
      <c r="H187">
        <f t="shared" ca="1" si="86"/>
        <v>0</v>
      </c>
      <c r="I187">
        <f t="shared" ca="1" si="86"/>
        <v>9.2775844506271021E-2</v>
      </c>
      <c r="J187">
        <f t="shared" ca="1" si="86"/>
        <v>0</v>
      </c>
      <c r="K187">
        <f t="shared" ca="1" si="86"/>
        <v>0</v>
      </c>
      <c r="L187">
        <f t="shared" ca="1" si="86"/>
        <v>3.0015262186459692E-2</v>
      </c>
      <c r="M187">
        <f t="shared" ca="1" si="86"/>
        <v>0</v>
      </c>
      <c r="N187">
        <f t="shared" ca="1" si="86"/>
        <v>0</v>
      </c>
      <c r="O187">
        <f t="shared" ca="1" si="86"/>
        <v>1.8829964737979633E-2</v>
      </c>
      <c r="P187">
        <f t="shared" ca="1" si="86"/>
        <v>0</v>
      </c>
      <c r="Q187">
        <f t="shared" ca="1" si="86"/>
        <v>0</v>
      </c>
      <c r="R187">
        <f t="shared" ca="1" si="86"/>
        <v>4.4136449948659609E-3</v>
      </c>
      <c r="S187">
        <f t="shared" ca="1" si="86"/>
        <v>0</v>
      </c>
      <c r="T187">
        <f t="shared" ca="1" si="86"/>
        <v>0</v>
      </c>
      <c r="U187">
        <f t="shared" ca="1" si="86"/>
        <v>3.690354497214313E-3</v>
      </c>
      <c r="V187">
        <f t="shared" ca="1" si="86"/>
        <v>0</v>
      </c>
      <c r="W187">
        <f t="shared" ca="1" si="85"/>
        <v>0</v>
      </c>
      <c r="X187">
        <f t="shared" ca="1" si="85"/>
        <v>1.0211990374745471E-3</v>
      </c>
      <c r="Y187">
        <f t="shared" ca="1" si="85"/>
        <v>0</v>
      </c>
      <c r="Z187">
        <f t="shared" ca="1" si="74"/>
        <v>1.2771056499945844E-4</v>
      </c>
      <c r="AA187">
        <f t="shared" ca="1" si="78"/>
        <v>399.11817066026765</v>
      </c>
      <c r="AB187">
        <f t="shared" ca="1" si="79"/>
        <v>0</v>
      </c>
      <c r="AC187">
        <f t="shared" ca="1" si="80"/>
        <v>0.34235000651801073</v>
      </c>
      <c r="AD187">
        <f ca="1">SUMPRODUCT(G187:Z187,mat)</f>
        <v>9.0770310928732195E-2</v>
      </c>
      <c r="AE187">
        <f t="shared" si="72"/>
        <v>0</v>
      </c>
      <c r="AG187">
        <f t="shared" ca="1" si="81"/>
        <v>0</v>
      </c>
      <c r="AH187">
        <f t="shared" ca="1" si="82"/>
        <v>0.55449390856665559</v>
      </c>
      <c r="AI187">
        <f t="shared" si="83"/>
        <v>2</v>
      </c>
      <c r="AJ187">
        <v>6.0585989558603615E-2</v>
      </c>
      <c r="AK187">
        <v>0.58417981563252397</v>
      </c>
      <c r="AL187">
        <v>-0.2671799848030787</v>
      </c>
      <c r="AM187">
        <v>0.58336354413768277</v>
      </c>
      <c r="AN187">
        <v>0.55449390856665559</v>
      </c>
      <c r="AO187">
        <v>-0.5068466180091491</v>
      </c>
      <c r="AP187">
        <v>1.4105035006650724</v>
      </c>
      <c r="AQ187">
        <v>-1.4941497283871286</v>
      </c>
      <c r="AR187">
        <v>0.16239027900155634</v>
      </c>
      <c r="AS187">
        <v>-1.8402124624117278</v>
      </c>
      <c r="AT187">
        <v>1.5328669178416021</v>
      </c>
    </row>
    <row r="188" spans="5:46" x14ac:dyDescent="0.55000000000000004">
      <c r="E188">
        <f t="shared" si="77"/>
        <v>0</v>
      </c>
      <c r="F188">
        <v>177</v>
      </c>
      <c r="G188" s="5">
        <f t="shared" ca="1" si="84"/>
        <v>0.60839338183379099</v>
      </c>
      <c r="H188">
        <f t="shared" ca="1" si="86"/>
        <v>0</v>
      </c>
      <c r="I188">
        <f t="shared" ca="1" si="86"/>
        <v>0</v>
      </c>
      <c r="J188">
        <f t="shared" ca="1" si="86"/>
        <v>5.358664786648213E-2</v>
      </c>
      <c r="K188">
        <f t="shared" ca="1" si="86"/>
        <v>0</v>
      </c>
      <c r="L188">
        <f t="shared" ca="1" si="86"/>
        <v>0</v>
      </c>
      <c r="M188">
        <f t="shared" ca="1" si="86"/>
        <v>2.0281023941407184E-2</v>
      </c>
      <c r="N188">
        <f t="shared" ca="1" si="86"/>
        <v>0</v>
      </c>
      <c r="O188">
        <f t="shared" ca="1" si="86"/>
        <v>0</v>
      </c>
      <c r="P188">
        <f t="shared" ca="1" si="86"/>
        <v>1.3312684805840356E-2</v>
      </c>
      <c r="Q188">
        <f t="shared" ca="1" si="86"/>
        <v>0</v>
      </c>
      <c r="R188">
        <f t="shared" ca="1" si="86"/>
        <v>0</v>
      </c>
      <c r="S188">
        <f t="shared" ca="1" si="86"/>
        <v>3.1762212285765903E-3</v>
      </c>
      <c r="T188">
        <f t="shared" ca="1" si="86"/>
        <v>0</v>
      </c>
      <c r="U188">
        <f t="shared" ca="1" si="86"/>
        <v>0</v>
      </c>
      <c r="V188">
        <f t="shared" ca="1" si="86"/>
        <v>2.6762801005947496E-3</v>
      </c>
      <c r="W188">
        <f t="shared" ca="1" si="85"/>
        <v>0</v>
      </c>
      <c r="X188">
        <f t="shared" ca="1" si="85"/>
        <v>0</v>
      </c>
      <c r="Y188">
        <f t="shared" ca="1" si="85"/>
        <v>7.4318755379863854E-4</v>
      </c>
      <c r="Z188">
        <f t="shared" ca="1" si="74"/>
        <v>9.300633468896282E-5</v>
      </c>
      <c r="AA188">
        <f t="shared" ca="1" si="78"/>
        <v>364.76543371599911</v>
      </c>
      <c r="AB188">
        <f t="shared" ca="1" si="79"/>
        <v>0</v>
      </c>
      <c r="AC188">
        <f t="shared" ca="1" si="80"/>
        <v>0.11140817738811527</v>
      </c>
      <c r="AD188">
        <f ca="1">SUMPRODUCT(G188:Z188,mat)</f>
        <v>0.11917481297429688</v>
      </c>
      <c r="AE188">
        <f t="shared" si="72"/>
        <v>0</v>
      </c>
      <c r="AG188">
        <f t="shared" ca="1" si="81"/>
        <v>0.57802935240837794</v>
      </c>
      <c r="AH188">
        <f t="shared" ca="1" si="82"/>
        <v>-0.68516328610712662</v>
      </c>
      <c r="AI188">
        <f t="shared" si="83"/>
        <v>0</v>
      </c>
      <c r="AJ188">
        <v>-0.13879116522730328</v>
      </c>
      <c r="AK188">
        <v>-0.7248877409438137</v>
      </c>
      <c r="AL188">
        <v>2.6445923140272498</v>
      </c>
      <c r="AM188">
        <v>-0.82606902651605196</v>
      </c>
      <c r="AN188">
        <v>-0.68516328610712662</v>
      </c>
      <c r="AO188">
        <v>-0.9428163139091339</v>
      </c>
      <c r="AP188">
        <v>0.16797457647044212</v>
      </c>
      <c r="AQ188">
        <v>-0.3245713742217049</v>
      </c>
      <c r="AR188">
        <v>1.9765047909459099</v>
      </c>
      <c r="AS188">
        <v>0.38725374906789511</v>
      </c>
      <c r="AT188">
        <v>-1.9018443708773702</v>
      </c>
    </row>
    <row r="189" spans="5:46" x14ac:dyDescent="0.55000000000000004">
      <c r="E189">
        <f t="shared" si="77"/>
        <v>0</v>
      </c>
      <c r="F189">
        <v>178</v>
      </c>
      <c r="G189" s="5">
        <f t="shared" ca="1" si="84"/>
        <v>0</v>
      </c>
      <c r="H189">
        <f t="shared" ca="1" si="86"/>
        <v>0.18894525677582816</v>
      </c>
      <c r="I189">
        <f t="shared" ca="1" si="86"/>
        <v>0</v>
      </c>
      <c r="J189">
        <f t="shared" ca="1" si="86"/>
        <v>0</v>
      </c>
      <c r="K189">
        <f t="shared" ca="1" si="86"/>
        <v>3.352373534353862E-2</v>
      </c>
      <c r="L189">
        <f t="shared" ca="1" si="86"/>
        <v>0</v>
      </c>
      <c r="M189">
        <f t="shared" ca="1" si="86"/>
        <v>0</v>
      </c>
      <c r="N189">
        <f t="shared" ca="1" si="86"/>
        <v>1.3986884008835503E-2</v>
      </c>
      <c r="O189">
        <f t="shared" ca="1" si="86"/>
        <v>0</v>
      </c>
      <c r="P189">
        <f t="shared" ca="1" si="86"/>
        <v>0</v>
      </c>
      <c r="Q189">
        <f t="shared" ca="1" si="86"/>
        <v>9.4845083915541164E-3</v>
      </c>
      <c r="R189">
        <f t="shared" ca="1" si="86"/>
        <v>0</v>
      </c>
      <c r="S189">
        <f t="shared" ca="1" si="86"/>
        <v>0</v>
      </c>
      <c r="T189">
        <f t="shared" ca="1" si="86"/>
        <v>2.2932394440892548E-3</v>
      </c>
      <c r="U189">
        <f t="shared" ca="1" si="86"/>
        <v>0</v>
      </c>
      <c r="V189">
        <f t="shared" ca="1" si="86"/>
        <v>0</v>
      </c>
      <c r="W189">
        <f t="shared" ca="1" si="86"/>
        <v>1.9437417660367045E-3</v>
      </c>
      <c r="X189">
        <f t="shared" ref="X189:Y204" ca="1" si="87">W188*W$10*(1-W$2*$E188)</f>
        <v>0</v>
      </c>
      <c r="Y189">
        <f t="shared" ca="1" si="87"/>
        <v>0</v>
      </c>
      <c r="Z189">
        <f t="shared" ca="1" si="74"/>
        <v>6.0896550459919191E-4</v>
      </c>
      <c r="AA189">
        <f t="shared" ca="1" si="78"/>
        <v>333.22765723050969</v>
      </c>
      <c r="AB189">
        <f t="shared" ca="1" si="79"/>
        <v>0</v>
      </c>
      <c r="AC189">
        <f t="shared" ca="1" si="80"/>
        <v>0.20934943996362854</v>
      </c>
      <c r="AD189">
        <f ca="1">SUMPRODUCT(G189:Z189,mat)</f>
        <v>9.003494513862792E-2</v>
      </c>
      <c r="AE189">
        <f t="shared" si="72"/>
        <v>0</v>
      </c>
      <c r="AG189">
        <f t="shared" ca="1" si="81"/>
        <v>0</v>
      </c>
      <c r="AH189">
        <f t="shared" ca="1" si="82"/>
        <v>2.0770585251739249E-2</v>
      </c>
      <c r="AI189">
        <f t="shared" si="83"/>
        <v>1</v>
      </c>
      <c r="AJ189">
        <v>0.53214989748084918</v>
      </c>
      <c r="AK189">
        <v>0.31458739613299258</v>
      </c>
      <c r="AL189">
        <v>-0.39071892388164997</v>
      </c>
      <c r="AM189">
        <v>-1.5348496162914671</v>
      </c>
      <c r="AN189">
        <v>2.0770585251739249E-2</v>
      </c>
      <c r="AO189">
        <v>-1.0663552529877052</v>
      </c>
      <c r="AP189">
        <v>0.2588649294921197</v>
      </c>
      <c r="AQ189">
        <v>0.81471625890117139</v>
      </c>
      <c r="AR189">
        <v>-1.6765488908276893</v>
      </c>
      <c r="AS189">
        <v>0.60444335758802481</v>
      </c>
      <c r="AT189">
        <v>-1.3008661881031003</v>
      </c>
    </row>
    <row r="190" spans="5:46" x14ac:dyDescent="0.55000000000000004">
      <c r="E190">
        <f t="shared" si="77"/>
        <v>0</v>
      </c>
      <c r="F190">
        <v>179</v>
      </c>
      <c r="G190" s="5">
        <f t="shared" ca="1" si="84"/>
        <v>0</v>
      </c>
      <c r="H190">
        <f t="shared" ref="H190:W205" ca="1" si="88">G189*G$10*(1-G$2*$E189)</f>
        <v>0</v>
      </c>
      <c r="I190">
        <f t="shared" ca="1" si="88"/>
        <v>9.3033400443738645E-2</v>
      </c>
      <c r="J190">
        <f t="shared" ca="1" si="88"/>
        <v>0</v>
      </c>
      <c r="K190">
        <f t="shared" ca="1" si="88"/>
        <v>0</v>
      </c>
      <c r="L190">
        <f t="shared" ca="1" si="88"/>
        <v>2.1979473528511508E-2</v>
      </c>
      <c r="M190">
        <f t="shared" ca="1" si="88"/>
        <v>0</v>
      </c>
      <c r="N190">
        <f t="shared" ca="1" si="88"/>
        <v>0</v>
      </c>
      <c r="O190">
        <f t="shared" ca="1" si="88"/>
        <v>9.7861414841312454E-3</v>
      </c>
      <c r="P190">
        <f t="shared" ca="1" si="88"/>
        <v>0</v>
      </c>
      <c r="Q190">
        <f t="shared" ca="1" si="88"/>
        <v>0</v>
      </c>
      <c r="R190">
        <f t="shared" ca="1" si="88"/>
        <v>6.7959799956456594E-3</v>
      </c>
      <c r="S190">
        <f t="shared" ca="1" si="88"/>
        <v>0</v>
      </c>
      <c r="T190">
        <f t="shared" ca="1" si="88"/>
        <v>0</v>
      </c>
      <c r="U190">
        <f t="shared" ca="1" si="88"/>
        <v>1.6598816320249944E-3</v>
      </c>
      <c r="V190">
        <f t="shared" ca="1" si="88"/>
        <v>0</v>
      </c>
      <c r="W190">
        <f t="shared" ca="1" si="88"/>
        <v>0</v>
      </c>
      <c r="X190">
        <f t="shared" ca="1" si="87"/>
        <v>1.4133259879346902E-3</v>
      </c>
      <c r="Y190">
        <f t="shared" ca="1" si="87"/>
        <v>0</v>
      </c>
      <c r="Z190">
        <f t="shared" ca="1" si="74"/>
        <v>4.4348444887880453E-4</v>
      </c>
      <c r="AA190">
        <f t="shared" ca="1" si="78"/>
        <v>308.3719745491062</v>
      </c>
      <c r="AB190">
        <f t="shared" ca="1" si="79"/>
        <v>0</v>
      </c>
      <c r="AC190">
        <f t="shared" ca="1" si="80"/>
        <v>0.31044030874032658</v>
      </c>
      <c r="AD190">
        <f ca="1">SUMPRODUCT(G190:Z190,mat)</f>
        <v>7.5493625454638835E-2</v>
      </c>
      <c r="AE190">
        <f t="shared" si="72"/>
        <v>0</v>
      </c>
      <c r="AG190">
        <f t="shared" ca="1" si="81"/>
        <v>0</v>
      </c>
      <c r="AH190">
        <f t="shared" ca="1" si="82"/>
        <v>-1.1512202036101371</v>
      </c>
      <c r="AI190">
        <f t="shared" si="83"/>
        <v>2</v>
      </c>
      <c r="AJ190">
        <v>0.89429022409603931</v>
      </c>
      <c r="AK190">
        <v>-1.8614173313835636</v>
      </c>
      <c r="AL190">
        <v>0.75019215728389099</v>
      </c>
      <c r="AM190">
        <v>-0.29783222998958081</v>
      </c>
      <c r="AN190">
        <v>-1.1512202036101371</v>
      </c>
      <c r="AO190">
        <v>-0.11303654900984839</v>
      </c>
      <c r="AP190">
        <v>-1.1054908100049943E-2</v>
      </c>
      <c r="AQ190">
        <v>0.48040419642347842</v>
      </c>
      <c r="AR190">
        <v>-6.4648020270396955E-2</v>
      </c>
      <c r="AS190">
        <v>0.4393325525597902</v>
      </c>
      <c r="AT190">
        <v>2.201359166065231</v>
      </c>
    </row>
    <row r="191" spans="5:46" x14ac:dyDescent="0.55000000000000004">
      <c r="E191">
        <f t="shared" si="77"/>
        <v>0</v>
      </c>
      <c r="F191">
        <v>180</v>
      </c>
      <c r="G191" s="5">
        <f t="shared" ca="1" si="84"/>
        <v>1.5899059056236122</v>
      </c>
      <c r="H191">
        <f t="shared" ca="1" si="88"/>
        <v>0</v>
      </c>
      <c r="I191">
        <f t="shared" ca="1" si="88"/>
        <v>0</v>
      </c>
      <c r="J191">
        <f t="shared" ca="1" si="88"/>
        <v>5.3735410288429868E-2</v>
      </c>
      <c r="K191">
        <f t="shared" ca="1" si="88"/>
        <v>0</v>
      </c>
      <c r="L191">
        <f t="shared" ca="1" si="88"/>
        <v>0</v>
      </c>
      <c r="M191">
        <f t="shared" ca="1" si="88"/>
        <v>1.4851318841797717E-2</v>
      </c>
      <c r="N191">
        <f t="shared" ca="1" si="88"/>
        <v>0</v>
      </c>
      <c r="O191">
        <f t="shared" ca="1" si="88"/>
        <v>0</v>
      </c>
      <c r="P191">
        <f t="shared" ca="1" si="88"/>
        <v>6.9187499210142667E-3</v>
      </c>
      <c r="Q191">
        <f t="shared" ca="1" si="88"/>
        <v>0</v>
      </c>
      <c r="R191">
        <f t="shared" ca="1" si="88"/>
        <v>0</v>
      </c>
      <c r="S191">
        <f t="shared" ca="1" si="88"/>
        <v>4.8906370938895877E-3</v>
      </c>
      <c r="T191">
        <f t="shared" ca="1" si="88"/>
        <v>0</v>
      </c>
      <c r="U191">
        <f t="shared" ca="1" si="88"/>
        <v>0</v>
      </c>
      <c r="V191">
        <f t="shared" ca="1" si="88"/>
        <v>1.2037619108095259E-3</v>
      </c>
      <c r="W191">
        <f t="shared" ca="1" si="88"/>
        <v>0</v>
      </c>
      <c r="X191">
        <f t="shared" ca="1" si="87"/>
        <v>0</v>
      </c>
      <c r="Y191">
        <f t="shared" ca="1" si="87"/>
        <v>1.0285617643068002E-3</v>
      </c>
      <c r="Z191">
        <f t="shared" ca="1" si="74"/>
        <v>3.2297142434494142E-4</v>
      </c>
      <c r="AA191">
        <f t="shared" ca="1" si="78"/>
        <v>300.28192944497727</v>
      </c>
      <c r="AB191">
        <f t="shared" ca="1" si="79"/>
        <v>0</v>
      </c>
      <c r="AC191">
        <f t="shared" ca="1" si="80"/>
        <v>4.8027867349735097E-2</v>
      </c>
      <c r="AD191">
        <f ca="1">SUMPRODUCT(G191:Z191,mat)</f>
        <v>0.18282539457771121</v>
      </c>
      <c r="AE191">
        <f t="shared" si="72"/>
        <v>0</v>
      </c>
      <c r="AG191">
        <f t="shared" ca="1" si="81"/>
        <v>1.7118537580417581</v>
      </c>
      <c r="AH191">
        <f t="shared" ca="1" si="82"/>
        <v>0.6719710654579103</v>
      </c>
      <c r="AI191">
        <f t="shared" si="83"/>
        <v>0</v>
      </c>
      <c r="AJ191">
        <v>-2.8346676117507741E-2</v>
      </c>
      <c r="AK191">
        <v>-1.7935917639988475</v>
      </c>
      <c r="AL191">
        <v>-0.63746824707777705</v>
      </c>
      <c r="AM191">
        <v>0.96512394520686939</v>
      </c>
      <c r="AN191">
        <v>0.6719710654579103</v>
      </c>
      <c r="AO191">
        <v>3.1741365091875196E-3</v>
      </c>
      <c r="AP191">
        <v>-1.4308579920907505</v>
      </c>
      <c r="AQ191">
        <v>-0.381899099011207</v>
      </c>
      <c r="AR191">
        <v>0.1142689143307507</v>
      </c>
      <c r="AS191">
        <v>-0.39080077840480953</v>
      </c>
      <c r="AT191">
        <v>1.7105685401475057</v>
      </c>
    </row>
    <row r="192" spans="5:46" x14ac:dyDescent="0.55000000000000004">
      <c r="E192">
        <f t="shared" si="77"/>
        <v>0</v>
      </c>
      <c r="F192">
        <v>181</v>
      </c>
      <c r="G192" s="5">
        <f t="shared" ca="1" si="84"/>
        <v>0</v>
      </c>
      <c r="H192">
        <f t="shared" ca="1" si="88"/>
        <v>0.49376799379702607</v>
      </c>
      <c r="I192">
        <f t="shared" ca="1" si="88"/>
        <v>0</v>
      </c>
      <c r="J192">
        <f t="shared" ca="1" si="88"/>
        <v>0</v>
      </c>
      <c r="K192">
        <f t="shared" ca="1" si="88"/>
        <v>3.3616800916045894E-2</v>
      </c>
      <c r="L192">
        <f t="shared" ca="1" si="88"/>
        <v>0</v>
      </c>
      <c r="M192">
        <f t="shared" ca="1" si="88"/>
        <v>0</v>
      </c>
      <c r="N192">
        <f t="shared" ca="1" si="88"/>
        <v>1.0242267580699139E-2</v>
      </c>
      <c r="O192">
        <f t="shared" ca="1" si="88"/>
        <v>0</v>
      </c>
      <c r="P192">
        <f t="shared" ca="1" si="88"/>
        <v>0</v>
      </c>
      <c r="Q192">
        <f t="shared" ca="1" si="88"/>
        <v>4.9292041869823198E-3</v>
      </c>
      <c r="R192">
        <f t="shared" ca="1" si="88"/>
        <v>0</v>
      </c>
      <c r="S192">
        <f t="shared" ca="1" si="88"/>
        <v>0</v>
      </c>
      <c r="T192">
        <f t="shared" ca="1" si="88"/>
        <v>3.5310518642493239E-3</v>
      </c>
      <c r="U192">
        <f t="shared" ca="1" si="88"/>
        <v>0</v>
      </c>
      <c r="V192">
        <f t="shared" ca="1" si="88"/>
        <v>0</v>
      </c>
      <c r="W192">
        <f t="shared" ca="1" si="88"/>
        <v>8.7427407239049884E-4</v>
      </c>
      <c r="X192">
        <f t="shared" ca="1" si="87"/>
        <v>0</v>
      </c>
      <c r="Y192">
        <f t="shared" ca="1" si="87"/>
        <v>0</v>
      </c>
      <c r="Z192">
        <f t="shared" ca="1" si="74"/>
        <v>9.8426585214401053E-4</v>
      </c>
      <c r="AA192">
        <f t="shared" ca="1" si="78"/>
        <v>310.81785655881851</v>
      </c>
      <c r="AB192">
        <f t="shared" ca="1" si="79"/>
        <v>0</v>
      </c>
      <c r="AC192">
        <f t="shared" ca="1" si="80"/>
        <v>0.11979761121531475</v>
      </c>
      <c r="AD192">
        <f ca="1">SUMPRODUCT(G192:Z192,mat)</f>
        <v>0.13800583240312791</v>
      </c>
      <c r="AE192">
        <f t="shared" si="72"/>
        <v>0</v>
      </c>
      <c r="AG192">
        <f t="shared" ca="1" si="81"/>
        <v>0</v>
      </c>
      <c r="AH192">
        <f t="shared" ca="1" si="82"/>
        <v>-0.70278019848046824</v>
      </c>
      <c r="AI192">
        <f t="shared" si="83"/>
        <v>1</v>
      </c>
      <c r="AJ192">
        <v>1.5625118976458907</v>
      </c>
      <c r="AK192">
        <v>-1.4816578186582774</v>
      </c>
      <c r="AL192">
        <v>-0.10303438102710061</v>
      </c>
      <c r="AM192">
        <v>2.0047991711180657</v>
      </c>
      <c r="AN192">
        <v>-0.70278019848046824</v>
      </c>
      <c r="AO192">
        <v>1.0189296517637558</v>
      </c>
      <c r="AP192">
        <v>0.7914809430076275</v>
      </c>
      <c r="AQ192">
        <v>-0.30231376513256691</v>
      </c>
      <c r="AR192">
        <v>0.90737557911779732</v>
      </c>
      <c r="AS192">
        <v>1.499779500591103</v>
      </c>
      <c r="AT192">
        <v>6.487766768259462E-2</v>
      </c>
    </row>
    <row r="193" spans="5:46" x14ac:dyDescent="0.55000000000000004">
      <c r="E193">
        <f t="shared" si="77"/>
        <v>0</v>
      </c>
      <c r="F193">
        <v>182</v>
      </c>
      <c r="G193" s="5">
        <f t="shared" ca="1" si="84"/>
        <v>0</v>
      </c>
      <c r="H193">
        <f t="shared" ca="1" si="88"/>
        <v>0</v>
      </c>
      <c r="I193">
        <f t="shared" ca="1" si="88"/>
        <v>0.24312288266501175</v>
      </c>
      <c r="J193">
        <f t="shared" ca="1" si="88"/>
        <v>0</v>
      </c>
      <c r="K193">
        <f t="shared" ca="1" si="88"/>
        <v>0</v>
      </c>
      <c r="L193">
        <f t="shared" ca="1" si="88"/>
        <v>2.2040490961872605E-2</v>
      </c>
      <c r="M193">
        <f t="shared" ca="1" si="88"/>
        <v>0</v>
      </c>
      <c r="N193">
        <f t="shared" ca="1" si="88"/>
        <v>0</v>
      </c>
      <c r="O193">
        <f t="shared" ca="1" si="88"/>
        <v>7.1661622130944789E-3</v>
      </c>
      <c r="P193">
        <f t="shared" ca="1" si="88"/>
        <v>0</v>
      </c>
      <c r="Q193">
        <f t="shared" ca="1" si="88"/>
        <v>0</v>
      </c>
      <c r="R193">
        <f t="shared" ca="1" si="88"/>
        <v>3.5319461659198991E-3</v>
      </c>
      <c r="S193">
        <f t="shared" ca="1" si="88"/>
        <v>0</v>
      </c>
      <c r="T193">
        <f t="shared" ca="1" si="88"/>
        <v>0</v>
      </c>
      <c r="U193">
        <f t="shared" ca="1" si="88"/>
        <v>2.5558291116533518E-3</v>
      </c>
      <c r="V193">
        <f t="shared" ca="1" si="88"/>
        <v>0</v>
      </c>
      <c r="W193">
        <f t="shared" ca="1" si="88"/>
        <v>0</v>
      </c>
      <c r="X193">
        <f t="shared" ca="1" si="87"/>
        <v>6.3569877885911194E-4</v>
      </c>
      <c r="Y193">
        <f t="shared" ca="1" si="87"/>
        <v>0</v>
      </c>
      <c r="Z193">
        <f t="shared" ca="1" si="74"/>
        <v>7.1680020574500813E-4</v>
      </c>
      <c r="AA193">
        <f t="shared" ca="1" si="78"/>
        <v>348.69288645976991</v>
      </c>
      <c r="AB193">
        <f t="shared" ca="1" si="79"/>
        <v>0</v>
      </c>
      <c r="AC193">
        <f t="shared" ca="1" si="80"/>
        <v>0.21375949432865812</v>
      </c>
      <c r="AD193">
        <f ca="1">SUMPRODUCT(G193:Z193,mat)</f>
        <v>0.12673383960718196</v>
      </c>
      <c r="AE193">
        <f t="shared" si="72"/>
        <v>0</v>
      </c>
      <c r="AG193">
        <f t="shared" ca="1" si="81"/>
        <v>0</v>
      </c>
      <c r="AH193">
        <f t="shared" ca="1" si="82"/>
        <v>0.71053818828659132</v>
      </c>
      <c r="AI193">
        <f t="shared" si="83"/>
        <v>2</v>
      </c>
      <c r="AJ193">
        <v>-1.0419535101391375</v>
      </c>
      <c r="AK193">
        <v>0.80367726695840247</v>
      </c>
      <c r="AL193">
        <v>0.85537067207042128</v>
      </c>
      <c r="AM193">
        <v>-1.5669320418965071</v>
      </c>
      <c r="AN193">
        <v>0.71053818828659132</v>
      </c>
      <c r="AO193">
        <v>0.42296278479625471</v>
      </c>
      <c r="AP193">
        <v>-0.88113210949813947</v>
      </c>
      <c r="AQ193">
        <v>0.30303453968372196</v>
      </c>
      <c r="AR193">
        <v>0.51906226872233674</v>
      </c>
      <c r="AS193">
        <v>0.5118977242091205</v>
      </c>
      <c r="AT193">
        <v>-6.2501612774212845E-2</v>
      </c>
    </row>
    <row r="194" spans="5:46" x14ac:dyDescent="0.55000000000000004">
      <c r="E194">
        <f t="shared" si="77"/>
        <v>0</v>
      </c>
      <c r="F194">
        <v>183</v>
      </c>
      <c r="G194" s="5">
        <f t="shared" ca="1" si="84"/>
        <v>2.1736581441215583</v>
      </c>
      <c r="H194">
        <f t="shared" ca="1" si="88"/>
        <v>0</v>
      </c>
      <c r="I194">
        <f t="shared" ca="1" si="88"/>
        <v>0</v>
      </c>
      <c r="J194">
        <f t="shared" ca="1" si="88"/>
        <v>0.1404259952683419</v>
      </c>
      <c r="K194">
        <f t="shared" ca="1" si="88"/>
        <v>0</v>
      </c>
      <c r="L194">
        <f t="shared" ca="1" si="88"/>
        <v>0</v>
      </c>
      <c r="M194">
        <f t="shared" ca="1" si="88"/>
        <v>1.4892547734590726E-2</v>
      </c>
      <c r="N194">
        <f t="shared" ca="1" si="88"/>
        <v>0</v>
      </c>
      <c r="O194">
        <f t="shared" ca="1" si="88"/>
        <v>0</v>
      </c>
      <c r="P194">
        <f t="shared" ca="1" si="88"/>
        <v>5.0664385269946202E-3</v>
      </c>
      <c r="Q194">
        <f t="shared" ca="1" si="88"/>
        <v>0</v>
      </c>
      <c r="R194">
        <f t="shared" ca="1" si="88"/>
        <v>0</v>
      </c>
      <c r="S194">
        <f t="shared" ca="1" si="88"/>
        <v>2.5417183310922744E-3</v>
      </c>
      <c r="T194">
        <f t="shared" ca="1" si="88"/>
        <v>0</v>
      </c>
      <c r="U194">
        <f t="shared" ca="1" si="88"/>
        <v>0</v>
      </c>
      <c r="V194">
        <f t="shared" ca="1" si="88"/>
        <v>1.8535115250315178E-3</v>
      </c>
      <c r="W194">
        <f t="shared" ca="1" si="88"/>
        <v>0</v>
      </c>
      <c r="X194">
        <f t="shared" ca="1" si="87"/>
        <v>0</v>
      </c>
      <c r="Y194">
        <f t="shared" ca="1" si="87"/>
        <v>4.626359828750431E-4</v>
      </c>
      <c r="Z194">
        <f t="shared" ca="1" si="74"/>
        <v>5.2201601207324034E-4</v>
      </c>
      <c r="AA194">
        <f t="shared" ca="1" si="78"/>
        <v>409.01577427069873</v>
      </c>
      <c r="AB194">
        <f t="shared" ca="1" si="79"/>
        <v>0</v>
      </c>
      <c r="AC194">
        <f t="shared" ca="1" si="80"/>
        <v>5.042119654613042E-2</v>
      </c>
      <c r="AD194">
        <f ca="1">SUMPRODUCT(G194:Z194,mat)</f>
        <v>0.27719375330200102</v>
      </c>
      <c r="AE194">
        <f t="shared" si="72"/>
        <v>0</v>
      </c>
      <c r="AG194">
        <f t="shared" ca="1" si="81"/>
        <v>2.1956063690572911</v>
      </c>
      <c r="AH194">
        <f t="shared" ca="1" si="82"/>
        <v>0.98307282314635813</v>
      </c>
      <c r="AI194">
        <f t="shared" si="83"/>
        <v>0</v>
      </c>
      <c r="AJ194">
        <v>-0.35138100429321639</v>
      </c>
      <c r="AK194">
        <v>1.2403370419633575</v>
      </c>
      <c r="AL194">
        <v>0.40545842239225749</v>
      </c>
      <c r="AM194">
        <v>1.718217390589416</v>
      </c>
      <c r="AN194">
        <v>0.98307282314635813</v>
      </c>
      <c r="AO194">
        <v>0.44904254536959343</v>
      </c>
      <c r="AP194">
        <v>0.82005726653733291</v>
      </c>
      <c r="AQ194">
        <v>1.1319934856146574</v>
      </c>
      <c r="AR194">
        <v>1.0155918062082492</v>
      </c>
      <c r="AS194">
        <v>-0.71467866291641258</v>
      </c>
      <c r="AT194">
        <v>0.93355083663482219</v>
      </c>
    </row>
    <row r="195" spans="5:46" x14ac:dyDescent="0.55000000000000004">
      <c r="E195">
        <f t="shared" si="77"/>
        <v>0</v>
      </c>
      <c r="F195">
        <v>184</v>
      </c>
      <c r="G195" s="5">
        <f t="shared" ca="1" si="84"/>
        <v>0</v>
      </c>
      <c r="H195">
        <f t="shared" ca="1" si="88"/>
        <v>0.67506059146468345</v>
      </c>
      <c r="I195">
        <f t="shared" ca="1" si="88"/>
        <v>0</v>
      </c>
      <c r="J195">
        <f t="shared" ca="1" si="88"/>
        <v>0</v>
      </c>
      <c r="K195">
        <f t="shared" ca="1" si="88"/>
        <v>8.7850315109437097E-2</v>
      </c>
      <c r="L195">
        <f t="shared" ca="1" si="88"/>
        <v>0</v>
      </c>
      <c r="M195">
        <f t="shared" ca="1" si="88"/>
        <v>0</v>
      </c>
      <c r="N195">
        <f t="shared" ca="1" si="88"/>
        <v>1.0270701240803015E-2</v>
      </c>
      <c r="O195">
        <f t="shared" ca="1" si="88"/>
        <v>0</v>
      </c>
      <c r="P195">
        <f t="shared" ca="1" si="88"/>
        <v>0</v>
      </c>
      <c r="Q195">
        <f t="shared" ca="1" si="88"/>
        <v>3.6095407819985753E-3</v>
      </c>
      <c r="R195">
        <f t="shared" ca="1" si="88"/>
        <v>0</v>
      </c>
      <c r="S195">
        <f t="shared" ca="1" si="88"/>
        <v>0</v>
      </c>
      <c r="T195">
        <f t="shared" ca="1" si="88"/>
        <v>1.8351268104953927E-3</v>
      </c>
      <c r="U195">
        <f t="shared" ca="1" si="88"/>
        <v>0</v>
      </c>
      <c r="V195">
        <f t="shared" ca="1" si="88"/>
        <v>0</v>
      </c>
      <c r="W195">
        <f t="shared" ca="1" si="88"/>
        <v>1.3461773916091627E-3</v>
      </c>
      <c r="X195">
        <f t="shared" ca="1" si="87"/>
        <v>0</v>
      </c>
      <c r="Y195">
        <f t="shared" ca="1" si="87"/>
        <v>0</v>
      </c>
      <c r="Z195">
        <f t="shared" ca="1" si="74"/>
        <v>7.1708141761571041E-4</v>
      </c>
      <c r="AA195">
        <f t="shared" ca="1" si="78"/>
        <v>467.81415654064517</v>
      </c>
      <c r="AB195">
        <f t="shared" ca="1" si="79"/>
        <v>0</v>
      </c>
      <c r="AC195">
        <f t="shared" ca="1" si="80"/>
        <v>0.12494046949077922</v>
      </c>
      <c r="AD195">
        <f ca="1">SUMPRODUCT(G195:Z195,mat)</f>
        <v>0.21263619369221623</v>
      </c>
      <c r="AE195">
        <f t="shared" si="72"/>
        <v>0</v>
      </c>
      <c r="AG195">
        <f t="shared" ca="1" si="81"/>
        <v>0</v>
      </c>
      <c r="AH195">
        <f t="shared" ca="1" si="82"/>
        <v>0.12312852959439624</v>
      </c>
      <c r="AI195">
        <f t="shared" si="83"/>
        <v>1</v>
      </c>
      <c r="AJ195">
        <v>-1.1933457244595047</v>
      </c>
      <c r="AK195">
        <v>-1.0353937796026003</v>
      </c>
      <c r="AL195">
        <v>-0.61245145843713544</v>
      </c>
      <c r="AM195">
        <v>-1.7000911611830816</v>
      </c>
      <c r="AN195">
        <v>0.12312852959439624</v>
      </c>
      <c r="AO195">
        <v>-0.35227571970608551</v>
      </c>
      <c r="AP195">
        <v>-2.244796633021906</v>
      </c>
      <c r="AQ195">
        <v>-1.3887074601370841</v>
      </c>
      <c r="AR195">
        <v>-0.15154796528804582</v>
      </c>
      <c r="AS195">
        <v>-0.58245632317266427</v>
      </c>
      <c r="AT195">
        <v>0.46228137762227561</v>
      </c>
    </row>
    <row r="196" spans="5:46" x14ac:dyDescent="0.55000000000000004">
      <c r="E196">
        <f t="shared" si="77"/>
        <v>0</v>
      </c>
      <c r="F196">
        <v>185</v>
      </c>
      <c r="G196" s="5">
        <f t="shared" ca="1" si="84"/>
        <v>0</v>
      </c>
      <c r="H196">
        <f t="shared" ca="1" si="88"/>
        <v>0</v>
      </c>
      <c r="I196">
        <f t="shared" ca="1" si="88"/>
        <v>0.33238824515204973</v>
      </c>
      <c r="J196">
        <f t="shared" ca="1" si="88"/>
        <v>0</v>
      </c>
      <c r="K196">
        <f t="shared" ca="1" si="88"/>
        <v>0</v>
      </c>
      <c r="L196">
        <f t="shared" ca="1" si="88"/>
        <v>5.7598106405270577E-2</v>
      </c>
      <c r="M196">
        <f t="shared" ca="1" si="88"/>
        <v>0</v>
      </c>
      <c r="N196">
        <f t="shared" ca="1" si="88"/>
        <v>0</v>
      </c>
      <c r="O196">
        <f t="shared" ca="1" si="88"/>
        <v>7.1860562667316191E-3</v>
      </c>
      <c r="P196">
        <f t="shared" ca="1" si="88"/>
        <v>0</v>
      </c>
      <c r="Q196">
        <f t="shared" ca="1" si="88"/>
        <v>0</v>
      </c>
      <c r="R196">
        <f t="shared" ca="1" si="88"/>
        <v>2.5863614575715507E-3</v>
      </c>
      <c r="S196">
        <f t="shared" ca="1" si="88"/>
        <v>0</v>
      </c>
      <c r="T196">
        <f t="shared" ca="1" si="88"/>
        <v>0</v>
      </c>
      <c r="U196">
        <f t="shared" ca="1" si="88"/>
        <v>1.3282927315022052E-3</v>
      </c>
      <c r="V196">
        <f t="shared" ca="1" si="88"/>
        <v>0</v>
      </c>
      <c r="W196">
        <f t="shared" ca="1" si="88"/>
        <v>0</v>
      </c>
      <c r="X196">
        <f t="shared" ca="1" si="87"/>
        <v>9.7882729340675032E-4</v>
      </c>
      <c r="Y196">
        <f t="shared" ca="1" si="87"/>
        <v>0</v>
      </c>
      <c r="Z196">
        <f t="shared" ca="1" si="74"/>
        <v>5.2222080707485324E-4</v>
      </c>
      <c r="AA196">
        <f t="shared" ca="1" si="78"/>
        <v>534.27946842061829</v>
      </c>
      <c r="AB196">
        <f t="shared" ca="1" si="79"/>
        <v>0</v>
      </c>
      <c r="AC196">
        <f t="shared" ca="1" si="80"/>
        <v>0.22033007512489822</v>
      </c>
      <c r="AD196">
        <f ca="1">SUMPRODUCT(G196:Z196,mat)</f>
        <v>0.19129086945308821</v>
      </c>
      <c r="AE196">
        <f t="shared" si="72"/>
        <v>0</v>
      </c>
      <c r="AG196">
        <f t="shared" ca="1" si="81"/>
        <v>0</v>
      </c>
      <c r="AH196">
        <f t="shared" ca="1" si="82"/>
        <v>0.98630380307440646</v>
      </c>
      <c r="AI196">
        <f t="shared" si="83"/>
        <v>2</v>
      </c>
      <c r="AJ196">
        <v>-0.13740191207034513</v>
      </c>
      <c r="AK196">
        <v>-0.64357209339505062</v>
      </c>
      <c r="AL196">
        <v>-1.3443400348478463</v>
      </c>
      <c r="AM196">
        <v>0.4397543307277374</v>
      </c>
      <c r="AN196">
        <v>0.98630380307440646</v>
      </c>
      <c r="AO196">
        <v>0.69068846642039716</v>
      </c>
      <c r="AP196">
        <v>0.80642848843126558</v>
      </c>
      <c r="AQ196">
        <v>0.4559069566312246</v>
      </c>
      <c r="AR196">
        <v>-2.6830093702301383E-4</v>
      </c>
      <c r="AS196">
        <v>0.59875901570194401</v>
      </c>
      <c r="AT196">
        <v>-1.893049557111226</v>
      </c>
    </row>
    <row r="197" spans="5:46" x14ac:dyDescent="0.55000000000000004">
      <c r="E197">
        <f t="shared" si="77"/>
        <v>0</v>
      </c>
      <c r="F197">
        <v>186</v>
      </c>
      <c r="G197" s="5">
        <f t="shared" ca="1" si="84"/>
        <v>0.56263843226453314</v>
      </c>
      <c r="H197">
        <f t="shared" ca="1" si="88"/>
        <v>0</v>
      </c>
      <c r="I197">
        <f t="shared" ca="1" si="88"/>
        <v>0</v>
      </c>
      <c r="J197">
        <f t="shared" ca="1" si="88"/>
        <v>0.19198501444755789</v>
      </c>
      <c r="K197">
        <f t="shared" ca="1" si="88"/>
        <v>0</v>
      </c>
      <c r="L197">
        <f t="shared" ca="1" si="88"/>
        <v>0</v>
      </c>
      <c r="M197">
        <f t="shared" ca="1" si="88"/>
        <v>3.8918486459597855E-2</v>
      </c>
      <c r="N197">
        <f t="shared" ca="1" si="88"/>
        <v>0</v>
      </c>
      <c r="O197">
        <f t="shared" ca="1" si="88"/>
        <v>0</v>
      </c>
      <c r="P197">
        <f t="shared" ca="1" si="88"/>
        <v>5.0805035169862126E-3</v>
      </c>
      <c r="Q197">
        <f t="shared" ca="1" si="88"/>
        <v>0</v>
      </c>
      <c r="R197">
        <f t="shared" ca="1" si="88"/>
        <v>0</v>
      </c>
      <c r="S197">
        <f t="shared" ca="1" si="88"/>
        <v>1.8612408056984044E-3</v>
      </c>
      <c r="T197">
        <f t="shared" ca="1" si="88"/>
        <v>0</v>
      </c>
      <c r="U197">
        <f t="shared" ca="1" si="88"/>
        <v>0</v>
      </c>
      <c r="V197">
        <f t="shared" ca="1" si="88"/>
        <v>9.6329049357383469E-4</v>
      </c>
      <c r="W197">
        <f t="shared" ca="1" si="88"/>
        <v>0</v>
      </c>
      <c r="X197">
        <f t="shared" ca="1" si="87"/>
        <v>0</v>
      </c>
      <c r="Y197">
        <f t="shared" ca="1" si="87"/>
        <v>7.1235110402895999E-4</v>
      </c>
      <c r="Z197">
        <f t="shared" ca="1" si="74"/>
        <v>3.8031186507200907E-4</v>
      </c>
      <c r="AA197">
        <f t="shared" ca="1" si="78"/>
        <v>595.07817488733133</v>
      </c>
      <c r="AB197">
        <f t="shared" ca="1" si="79"/>
        <v>0</v>
      </c>
      <c r="AC197">
        <f t="shared" ca="1" si="80"/>
        <v>0.15369195034105915</v>
      </c>
      <c r="AD197">
        <f ca="1">SUMPRODUCT(G197:Z197,mat)</f>
        <v>0.20895121794820698</v>
      </c>
      <c r="AE197">
        <f t="shared" si="72"/>
        <v>0</v>
      </c>
      <c r="AG197">
        <f t="shared" ca="1" si="81"/>
        <v>0.48670284090879762</v>
      </c>
      <c r="AH197">
        <f t="shared" ca="1" si="82"/>
        <v>-0.90012690634466708</v>
      </c>
      <c r="AI197">
        <f t="shared" si="83"/>
        <v>0</v>
      </c>
      <c r="AJ197">
        <v>1.0691951501939911</v>
      </c>
      <c r="AK197">
        <v>-0.11057409210479818</v>
      </c>
      <c r="AL197">
        <v>0.93083372121327557</v>
      </c>
      <c r="AM197">
        <v>-0.57107399697997607</v>
      </c>
      <c r="AN197">
        <v>-0.90012690634466708</v>
      </c>
      <c r="AO197">
        <v>-0.74644731284934096</v>
      </c>
      <c r="AP197">
        <v>0.29136117518646643</v>
      </c>
      <c r="AQ197">
        <v>-1.0293979357811622</v>
      </c>
      <c r="AR197">
        <v>-0.86767840912216343</v>
      </c>
      <c r="AS197">
        <v>-0.31651779863750562</v>
      </c>
      <c r="AT197">
        <v>0.29975126381032169</v>
      </c>
    </row>
    <row r="198" spans="5:46" x14ac:dyDescent="0.55000000000000004">
      <c r="E198">
        <f t="shared" si="77"/>
        <v>0</v>
      </c>
      <c r="F198">
        <v>187</v>
      </c>
      <c r="G198" s="5">
        <f t="shared" ca="1" si="84"/>
        <v>0</v>
      </c>
      <c r="H198">
        <f t="shared" ca="1" si="88"/>
        <v>0.1747354034913125</v>
      </c>
      <c r="I198">
        <f t="shared" ca="1" si="88"/>
        <v>0</v>
      </c>
      <c r="J198">
        <f t="shared" ca="1" si="88"/>
        <v>0</v>
      </c>
      <c r="K198">
        <f t="shared" ca="1" si="88"/>
        <v>0.1201055686539977</v>
      </c>
      <c r="L198">
        <f t="shared" ca="1" si="88"/>
        <v>0</v>
      </c>
      <c r="M198">
        <f t="shared" ca="1" si="88"/>
        <v>0</v>
      </c>
      <c r="N198">
        <f t="shared" ca="1" si="88"/>
        <v>2.6840279735504374E-2</v>
      </c>
      <c r="O198">
        <f t="shared" ca="1" si="88"/>
        <v>0</v>
      </c>
      <c r="P198">
        <f t="shared" ca="1" si="88"/>
        <v>0</v>
      </c>
      <c r="Q198">
        <f t="shared" ca="1" si="88"/>
        <v>3.6195612637832759E-3</v>
      </c>
      <c r="R198">
        <f t="shared" ca="1" si="88"/>
        <v>0</v>
      </c>
      <c r="S198">
        <f t="shared" ca="1" si="88"/>
        <v>0</v>
      </c>
      <c r="T198">
        <f t="shared" ca="1" si="88"/>
        <v>1.3438203838492865E-3</v>
      </c>
      <c r="U198">
        <f t="shared" ca="1" si="88"/>
        <v>0</v>
      </c>
      <c r="V198">
        <f t="shared" ca="1" si="88"/>
        <v>0</v>
      </c>
      <c r="W198">
        <f t="shared" ca="1" si="88"/>
        <v>6.9962331848952329E-4</v>
      </c>
      <c r="X198">
        <f t="shared" ca="1" si="87"/>
        <v>0</v>
      </c>
      <c r="Y198">
        <f t="shared" ca="1" si="87"/>
        <v>0</v>
      </c>
      <c r="Z198">
        <f t="shared" ca="1" si="74"/>
        <v>7.9574135316738681E-4</v>
      </c>
      <c r="AA198">
        <f t="shared" ca="1" si="78"/>
        <v>604.11865677828416</v>
      </c>
      <c r="AB198">
        <f t="shared" ca="1" si="79"/>
        <v>0</v>
      </c>
      <c r="AC198">
        <f t="shared" ca="1" si="80"/>
        <v>0.26384166995610658</v>
      </c>
      <c r="AD198">
        <f ca="1">SUMPRODUCT(G198:Z198,mat)</f>
        <v>0.16307353949816791</v>
      </c>
      <c r="AE198">
        <f t="shared" si="72"/>
        <v>0</v>
      </c>
      <c r="AG198">
        <f t="shared" ca="1" si="81"/>
        <v>0</v>
      </c>
      <c r="AH198">
        <f t="shared" ca="1" si="82"/>
        <v>-1.0043800102721434</v>
      </c>
      <c r="AI198">
        <f t="shared" si="83"/>
        <v>1</v>
      </c>
      <c r="AJ198">
        <v>-0.21284677131916396</v>
      </c>
      <c r="AK198">
        <v>1.2121086001570802</v>
      </c>
      <c r="AL198">
        <v>-3.3244305086554959E-2</v>
      </c>
      <c r="AM198">
        <v>0.78157881944207475</v>
      </c>
      <c r="AN198">
        <v>-1.0043800102721434</v>
      </c>
      <c r="AO198">
        <v>-1.251978574146051</v>
      </c>
      <c r="AP198">
        <v>1.7863749235402793</v>
      </c>
      <c r="AQ198">
        <v>-1.8110586097463965</v>
      </c>
      <c r="AR198">
        <v>-1.0772237146738917</v>
      </c>
      <c r="AS198">
        <v>0.21738742361776531</v>
      </c>
      <c r="AT198">
        <v>-0.58454361351323314</v>
      </c>
    </row>
    <row r="199" spans="5:46" x14ac:dyDescent="0.55000000000000004">
      <c r="E199">
        <f t="shared" si="77"/>
        <v>0</v>
      </c>
      <c r="F199">
        <v>188</v>
      </c>
      <c r="G199" s="5">
        <f t="shared" ca="1" si="84"/>
        <v>0</v>
      </c>
      <c r="H199">
        <f t="shared" ca="1" si="88"/>
        <v>0</v>
      </c>
      <c r="I199">
        <f t="shared" ca="1" si="88"/>
        <v>8.6036712654779857E-2</v>
      </c>
      <c r="J199">
        <f t="shared" ca="1" si="88"/>
        <v>0</v>
      </c>
      <c r="K199">
        <f t="shared" ca="1" si="88"/>
        <v>0</v>
      </c>
      <c r="L199">
        <f t="shared" ca="1" si="88"/>
        <v>7.8745913598383399E-2</v>
      </c>
      <c r="M199">
        <f t="shared" ca="1" si="88"/>
        <v>0</v>
      </c>
      <c r="N199">
        <f t="shared" ca="1" si="88"/>
        <v>0</v>
      </c>
      <c r="O199">
        <f t="shared" ca="1" si="88"/>
        <v>1.8779220217982982E-2</v>
      </c>
      <c r="P199">
        <f t="shared" ca="1" si="88"/>
        <v>0</v>
      </c>
      <c r="Q199">
        <f t="shared" ca="1" si="88"/>
        <v>0</v>
      </c>
      <c r="R199">
        <f t="shared" ca="1" si="88"/>
        <v>2.5935414811367359E-3</v>
      </c>
      <c r="S199">
        <f t="shared" ca="1" si="88"/>
        <v>0</v>
      </c>
      <c r="T199">
        <f t="shared" ca="1" si="88"/>
        <v>0</v>
      </c>
      <c r="U199">
        <f t="shared" ca="1" si="88"/>
        <v>9.7267765807947256E-4</v>
      </c>
      <c r="V199">
        <f t="shared" ca="1" si="88"/>
        <v>0</v>
      </c>
      <c r="W199">
        <f t="shared" ca="1" si="88"/>
        <v>0</v>
      </c>
      <c r="X199">
        <f t="shared" ca="1" si="87"/>
        <v>5.0870739882412971E-4</v>
      </c>
      <c r="Y199">
        <f t="shared" ca="1" si="87"/>
        <v>0</v>
      </c>
      <c r="Z199">
        <f t="shared" ca="1" si="74"/>
        <v>5.7950559234349935E-4</v>
      </c>
      <c r="AA199">
        <f t="shared" ca="1" si="78"/>
        <v>564.72128552039635</v>
      </c>
      <c r="AB199">
        <f t="shared" ca="1" si="79"/>
        <v>0</v>
      </c>
      <c r="AC199">
        <f t="shared" ca="1" si="80"/>
        <v>0.36880846255895927</v>
      </c>
      <c r="AD199">
        <f ca="1">SUMPRODUCT(G199:Z199,mat)</f>
        <v>0.12861143053582</v>
      </c>
      <c r="AE199">
        <f t="shared" si="72"/>
        <v>0</v>
      </c>
      <c r="AG199">
        <f t="shared" ca="1" si="81"/>
        <v>0</v>
      </c>
      <c r="AH199">
        <f t="shared" ca="1" si="82"/>
        <v>-0.66384359342919197</v>
      </c>
      <c r="AI199">
        <f t="shared" si="83"/>
        <v>2</v>
      </c>
      <c r="AJ199">
        <v>1.185121618618723</v>
      </c>
      <c r="AK199">
        <v>0.42187480175925884</v>
      </c>
      <c r="AL199">
        <v>1.7759157344698906</v>
      </c>
      <c r="AM199">
        <v>0.47920366341713816</v>
      </c>
      <c r="AN199">
        <v>-0.66384359342919197</v>
      </c>
      <c r="AO199">
        <v>-1.462890395487193</v>
      </c>
      <c r="AP199">
        <v>-0.40695340430829674</v>
      </c>
      <c r="AQ199">
        <v>1.5764044292154722</v>
      </c>
      <c r="AR199">
        <v>0.37171503208810464</v>
      </c>
      <c r="AS199">
        <v>-0.4889216143055819</v>
      </c>
      <c r="AT199">
        <v>0.32070261113403831</v>
      </c>
    </row>
    <row r="200" spans="5:46" x14ac:dyDescent="0.55000000000000004">
      <c r="E200">
        <f t="shared" si="77"/>
        <v>0</v>
      </c>
      <c r="F200">
        <v>189</v>
      </c>
      <c r="G200" s="5">
        <f t="shared" ca="1" si="84"/>
        <v>1.3676706600748223</v>
      </c>
      <c r="H200">
        <f t="shared" ca="1" si="88"/>
        <v>0</v>
      </c>
      <c r="I200">
        <f t="shared" ca="1" si="88"/>
        <v>0</v>
      </c>
      <c r="J200">
        <f t="shared" ca="1" si="88"/>
        <v>4.969417469770121E-2</v>
      </c>
      <c r="K200">
        <f t="shared" ca="1" si="88"/>
        <v>0</v>
      </c>
      <c r="L200">
        <f t="shared" ca="1" si="88"/>
        <v>0</v>
      </c>
      <c r="M200">
        <f t="shared" ca="1" si="88"/>
        <v>5.3207856358397768E-2</v>
      </c>
      <c r="N200">
        <f t="shared" ca="1" si="88"/>
        <v>0</v>
      </c>
      <c r="O200">
        <f t="shared" ca="1" si="88"/>
        <v>0</v>
      </c>
      <c r="P200">
        <f t="shared" ca="1" si="88"/>
        <v>1.3276808700402064E-2</v>
      </c>
      <c r="Q200">
        <f t="shared" ca="1" si="88"/>
        <v>0</v>
      </c>
      <c r="R200">
        <f t="shared" ca="1" si="88"/>
        <v>0</v>
      </c>
      <c r="S200">
        <f t="shared" ca="1" si="88"/>
        <v>1.8664078146662642E-3</v>
      </c>
      <c r="T200">
        <f t="shared" ca="1" si="88"/>
        <v>0</v>
      </c>
      <c r="U200">
        <f t="shared" ca="1" si="88"/>
        <v>0</v>
      </c>
      <c r="V200">
        <f t="shared" ca="1" si="88"/>
        <v>7.0539506775736747E-4</v>
      </c>
      <c r="W200">
        <f t="shared" ca="1" si="88"/>
        <v>0</v>
      </c>
      <c r="X200">
        <f t="shared" ca="1" si="87"/>
        <v>0</v>
      </c>
      <c r="Y200">
        <f t="shared" ca="1" si="87"/>
        <v>3.7021676818883257E-4</v>
      </c>
      <c r="Z200">
        <f t="shared" ca="1" si="74"/>
        <v>4.2203001040558942E-4</v>
      </c>
      <c r="AA200">
        <f t="shared" ca="1" si="78"/>
        <v>514.18644792040061</v>
      </c>
      <c r="AB200">
        <f t="shared" ca="1" si="79"/>
        <v>0</v>
      </c>
      <c r="AC200">
        <f t="shared" ca="1" si="80"/>
        <v>7.823841375767164E-2</v>
      </c>
      <c r="AD200">
        <f ca="1">SUMPRODUCT(G200:Z200,mat)</f>
        <v>0.20295061031566378</v>
      </c>
      <c r="AE200">
        <f t="shared" si="72"/>
        <v>0</v>
      </c>
      <c r="AG200">
        <f t="shared" ca="1" si="81"/>
        <v>1.1703219931618678</v>
      </c>
      <c r="AH200">
        <f t="shared" ca="1" si="82"/>
        <v>0.1965986484719906</v>
      </c>
      <c r="AI200">
        <f t="shared" si="83"/>
        <v>0</v>
      </c>
      <c r="AJ200">
        <v>2.1860796550754458</v>
      </c>
      <c r="AK200">
        <v>-0.47337607611552812</v>
      </c>
      <c r="AL200">
        <v>-1.2469695320760366</v>
      </c>
      <c r="AM200">
        <v>-0.34983486330020241</v>
      </c>
      <c r="AN200">
        <v>0.1965986484719906</v>
      </c>
      <c r="AO200">
        <v>1.4283114069257863</v>
      </c>
      <c r="AP200">
        <v>0.19675439943966921</v>
      </c>
      <c r="AQ200">
        <v>-1.5353452909039333</v>
      </c>
      <c r="AR200">
        <v>-0.83525037553044967</v>
      </c>
      <c r="AS200">
        <v>0.50954440666828305</v>
      </c>
      <c r="AT200">
        <v>1.3712633517570794</v>
      </c>
    </row>
    <row r="201" spans="5:46" x14ac:dyDescent="0.55000000000000004">
      <c r="E201">
        <f t="shared" si="77"/>
        <v>0</v>
      </c>
      <c r="F201">
        <v>190</v>
      </c>
      <c r="G201" s="5">
        <f t="shared" ca="1" si="84"/>
        <v>0</v>
      </c>
      <c r="H201">
        <f t="shared" ca="1" si="88"/>
        <v>0.42474966324206487</v>
      </c>
      <c r="I201">
        <f t="shared" ca="1" si="88"/>
        <v>0</v>
      </c>
      <c r="J201">
        <f t="shared" ca="1" si="88"/>
        <v>0</v>
      </c>
      <c r="K201">
        <f t="shared" ca="1" si="88"/>
        <v>3.108860932731216E-2</v>
      </c>
      <c r="L201">
        <f t="shared" ca="1" si="88"/>
        <v>0</v>
      </c>
      <c r="M201">
        <f t="shared" ca="1" si="88"/>
        <v>0</v>
      </c>
      <c r="N201">
        <f t="shared" ca="1" si="88"/>
        <v>3.6694997126069835E-2</v>
      </c>
      <c r="O201">
        <f t="shared" ca="1" si="88"/>
        <v>0</v>
      </c>
      <c r="P201">
        <f t="shared" ca="1" si="88"/>
        <v>0</v>
      </c>
      <c r="Q201">
        <f t="shared" ca="1" si="88"/>
        <v>9.4589487671771846E-3</v>
      </c>
      <c r="R201">
        <f t="shared" ca="1" si="88"/>
        <v>0</v>
      </c>
      <c r="S201">
        <f t="shared" ca="1" si="88"/>
        <v>0</v>
      </c>
      <c r="T201">
        <f t="shared" ca="1" si="88"/>
        <v>1.347550976878025E-3</v>
      </c>
      <c r="U201">
        <f t="shared" ca="1" si="88"/>
        <v>0</v>
      </c>
      <c r="V201">
        <f t="shared" ca="1" si="88"/>
        <v>0</v>
      </c>
      <c r="W201">
        <f t="shared" ca="1" si="88"/>
        <v>5.1231777064425553E-4</v>
      </c>
      <c r="X201">
        <f t="shared" ca="1" si="87"/>
        <v>0</v>
      </c>
      <c r="Y201">
        <f t="shared" ca="1" si="87"/>
        <v>0</v>
      </c>
      <c r="Z201">
        <f t="shared" ca="1" si="74"/>
        <v>5.7696063788080412E-4</v>
      </c>
      <c r="AA201">
        <f t="shared" ca="1" si="78"/>
        <v>474.52787902979196</v>
      </c>
      <c r="AB201">
        <f t="shared" ca="1" si="79"/>
        <v>0</v>
      </c>
      <c r="AC201">
        <f t="shared" ca="1" si="80"/>
        <v>0.16362297736488604</v>
      </c>
      <c r="AD201">
        <f ca="1">SUMPRODUCT(G201:Z201,mat)</f>
        <v>0.15108477618796889</v>
      </c>
      <c r="AE201">
        <f t="shared" si="72"/>
        <v>0</v>
      </c>
      <c r="AG201">
        <f t="shared" ca="1" si="81"/>
        <v>0</v>
      </c>
      <c r="AH201">
        <f t="shared" ca="1" si="82"/>
        <v>-2.0533298084046692</v>
      </c>
      <c r="AI201">
        <f t="shared" si="83"/>
        <v>1</v>
      </c>
      <c r="AJ201">
        <v>1.2355667422525585</v>
      </c>
      <c r="AK201">
        <v>-0.3631225808931049</v>
      </c>
      <c r="AL201">
        <v>0.29343709684326313</v>
      </c>
      <c r="AM201">
        <v>1.215626070916187</v>
      </c>
      <c r="AN201">
        <v>-2.0533298084046692</v>
      </c>
      <c r="AO201">
        <v>-1.8821447156369686</v>
      </c>
      <c r="AP201">
        <v>3.8985490391496569E-2</v>
      </c>
      <c r="AQ201">
        <v>0.8824849828670267</v>
      </c>
      <c r="AR201">
        <v>-0.60839738580398262</v>
      </c>
      <c r="AS201">
        <v>8.5515239334199578E-2</v>
      </c>
      <c r="AT201">
        <v>-0.64028199631138705</v>
      </c>
    </row>
    <row r="202" spans="5:46" x14ac:dyDescent="0.55000000000000004">
      <c r="E202">
        <f t="shared" si="77"/>
        <v>0</v>
      </c>
      <c r="F202">
        <v>191</v>
      </c>
      <c r="G202" s="5">
        <f t="shared" ca="1" si="84"/>
        <v>0</v>
      </c>
      <c r="H202">
        <f t="shared" ca="1" si="88"/>
        <v>0</v>
      </c>
      <c r="I202">
        <f t="shared" ca="1" si="88"/>
        <v>0.20913944167238521</v>
      </c>
      <c r="J202">
        <f t="shared" ca="1" si="88"/>
        <v>0</v>
      </c>
      <c r="K202">
        <f t="shared" ca="1" si="88"/>
        <v>0</v>
      </c>
      <c r="L202">
        <f t="shared" ca="1" si="88"/>
        <v>2.0382909563793444E-2</v>
      </c>
      <c r="M202">
        <f t="shared" ca="1" si="88"/>
        <v>0</v>
      </c>
      <c r="N202">
        <f t="shared" ca="1" si="88"/>
        <v>0</v>
      </c>
      <c r="O202">
        <f t="shared" ca="1" si="88"/>
        <v>2.5674226897761082E-2</v>
      </c>
      <c r="P202">
        <f t="shared" ca="1" si="88"/>
        <v>0</v>
      </c>
      <c r="Q202">
        <f t="shared" ca="1" si="88"/>
        <v>0</v>
      </c>
      <c r="R202">
        <f t="shared" ca="1" si="88"/>
        <v>6.777665636188028E-3</v>
      </c>
      <c r="S202">
        <f t="shared" ca="1" si="88"/>
        <v>0</v>
      </c>
      <c r="T202">
        <f t="shared" ca="1" si="88"/>
        <v>0</v>
      </c>
      <c r="U202">
        <f t="shared" ca="1" si="88"/>
        <v>9.753779181246781E-4</v>
      </c>
      <c r="V202">
        <f t="shared" ca="1" si="88"/>
        <v>0</v>
      </c>
      <c r="W202">
        <f t="shared" ca="1" si="88"/>
        <v>0</v>
      </c>
      <c r="X202">
        <f t="shared" ca="1" si="87"/>
        <v>3.7251451400803904E-4</v>
      </c>
      <c r="Y202">
        <f t="shared" ca="1" si="87"/>
        <v>0</v>
      </c>
      <c r="Z202">
        <f t="shared" ca="1" si="74"/>
        <v>4.2017662508444072E-4</v>
      </c>
      <c r="AA202">
        <f t="shared" ca="1" si="78"/>
        <v>462.30894227043859</v>
      </c>
      <c r="AB202">
        <f t="shared" ca="1" si="79"/>
        <v>0</v>
      </c>
      <c r="AC202">
        <f t="shared" ca="1" si="80"/>
        <v>0.26154455545037197</v>
      </c>
      <c r="AD202">
        <f ca="1">SUMPRODUCT(G202:Z202,mat)</f>
        <v>0.13190941891658828</v>
      </c>
      <c r="AE202">
        <f t="shared" si="72"/>
        <v>0</v>
      </c>
      <c r="AG202">
        <f t="shared" ca="1" si="81"/>
        <v>0</v>
      </c>
      <c r="AH202">
        <f t="shared" ca="1" si="82"/>
        <v>-1.2486361811170354</v>
      </c>
      <c r="AI202">
        <f t="shared" si="83"/>
        <v>2</v>
      </c>
      <c r="AJ202">
        <v>1.0384064808022231</v>
      </c>
      <c r="AK202">
        <v>0.52862787924823351</v>
      </c>
      <c r="AL202">
        <v>4.9476511776447296E-2</v>
      </c>
      <c r="AM202">
        <v>-1.0994926924468018</v>
      </c>
      <c r="AN202">
        <v>-1.2486361811170354</v>
      </c>
      <c r="AO202">
        <v>-1.0437975106469821</v>
      </c>
      <c r="AP202">
        <v>-0.15139335118874442</v>
      </c>
      <c r="AQ202">
        <v>2.0216339180478826</v>
      </c>
      <c r="AR202">
        <v>0.29231841836008243</v>
      </c>
      <c r="AS202">
        <v>1.9365779735380784</v>
      </c>
      <c r="AT202">
        <v>4.4651642383541912E-2</v>
      </c>
    </row>
    <row r="203" spans="5:46" x14ac:dyDescent="0.55000000000000004">
      <c r="E203">
        <f t="shared" si="77"/>
        <v>0</v>
      </c>
      <c r="F203">
        <v>192</v>
      </c>
      <c r="G203" s="5">
        <f t="shared" ca="1" si="84"/>
        <v>1.0109798441954589</v>
      </c>
      <c r="H203">
        <f t="shared" ca="1" si="88"/>
        <v>0</v>
      </c>
      <c r="I203">
        <f t="shared" ca="1" si="88"/>
        <v>0</v>
      </c>
      <c r="J203">
        <f t="shared" ca="1" si="88"/>
        <v>0.1207974088032501</v>
      </c>
      <c r="K203">
        <f t="shared" ca="1" si="88"/>
        <v>0</v>
      </c>
      <c r="L203">
        <f t="shared" ca="1" si="88"/>
        <v>0</v>
      </c>
      <c r="M203">
        <f t="shared" ca="1" si="88"/>
        <v>1.3772535928249086E-2</v>
      </c>
      <c r="N203">
        <f t="shared" ca="1" si="88"/>
        <v>0</v>
      </c>
      <c r="O203">
        <f t="shared" ca="1" si="88"/>
        <v>0</v>
      </c>
      <c r="P203">
        <f t="shared" ca="1" si="88"/>
        <v>1.8151541709163842E-2</v>
      </c>
      <c r="Q203">
        <f t="shared" ca="1" si="88"/>
        <v>0</v>
      </c>
      <c r="R203">
        <f t="shared" ca="1" si="88"/>
        <v>0</v>
      </c>
      <c r="S203">
        <f t="shared" ca="1" si="88"/>
        <v>4.8774574074026186E-3</v>
      </c>
      <c r="T203">
        <f t="shared" ca="1" si="88"/>
        <v>0</v>
      </c>
      <c r="U203">
        <f t="shared" ca="1" si="88"/>
        <v>0</v>
      </c>
      <c r="V203">
        <f t="shared" ca="1" si="88"/>
        <v>7.0735332196597252E-4</v>
      </c>
      <c r="W203">
        <f t="shared" ca="1" si="88"/>
        <v>0</v>
      </c>
      <c r="X203">
        <f t="shared" ca="1" si="87"/>
        <v>0</v>
      </c>
      <c r="Y203">
        <f t="shared" ca="1" si="87"/>
        <v>2.7110106870525079E-4</v>
      </c>
      <c r="Z203">
        <f t="shared" ca="1" si="74"/>
        <v>3.0599729804067549E-4</v>
      </c>
      <c r="AA203">
        <f t="shared" ca="1" si="78"/>
        <v>469.44348661608745</v>
      </c>
      <c r="AB203">
        <f t="shared" ca="1" si="79"/>
        <v>0</v>
      </c>
      <c r="AC203">
        <f t="shared" ca="1" si="80"/>
        <v>9.3964166161985885E-2</v>
      </c>
      <c r="AD203">
        <f ca="1">SUMPRODUCT(G203:Z203,mat)</f>
        <v>0.18953723175691356</v>
      </c>
      <c r="AE203">
        <f t="shared" si="72"/>
        <v>0</v>
      </c>
      <c r="AG203">
        <f t="shared" ca="1" si="81"/>
        <v>0.90960752557227997</v>
      </c>
      <c r="AH203">
        <f t="shared" ca="1" si="82"/>
        <v>-0.11842757885460742</v>
      </c>
      <c r="AI203">
        <f t="shared" si="83"/>
        <v>0</v>
      </c>
      <c r="AJ203">
        <v>-0.10057419785880484</v>
      </c>
      <c r="AK203">
        <v>-0.67763721744995564</v>
      </c>
      <c r="AL203">
        <v>0.81194684753427282</v>
      </c>
      <c r="AM203">
        <v>1.9179606169927865</v>
      </c>
      <c r="AN203">
        <v>-0.11842757885460742</v>
      </c>
      <c r="AO203">
        <v>-1.3026510714553297</v>
      </c>
      <c r="AP203">
        <v>1.6443664208054543</v>
      </c>
      <c r="AQ203">
        <v>-0.19831418285320979</v>
      </c>
      <c r="AR203">
        <v>-0.65121412262669764</v>
      </c>
      <c r="AS203">
        <v>-0.10941903383354656</v>
      </c>
      <c r="AT203">
        <v>1.0925168680842035</v>
      </c>
    </row>
    <row r="204" spans="5:46" x14ac:dyDescent="0.55000000000000004">
      <c r="E204">
        <f t="shared" ref="E204:E211" si="89">Cullrate</f>
        <v>0</v>
      </c>
      <c r="F204">
        <v>193</v>
      </c>
      <c r="G204" s="5">
        <f t="shared" ca="1" si="84"/>
        <v>0</v>
      </c>
      <c r="H204">
        <f t="shared" ca="1" si="88"/>
        <v>0.31397423436943811</v>
      </c>
      <c r="I204">
        <f t="shared" ca="1" si="88"/>
        <v>0</v>
      </c>
      <c r="J204">
        <f t="shared" ca="1" si="88"/>
        <v>0</v>
      </c>
      <c r="K204">
        <f t="shared" ca="1" si="88"/>
        <v>7.5570697629667699E-2</v>
      </c>
      <c r="L204">
        <f t="shared" ca="1" si="88"/>
        <v>0</v>
      </c>
      <c r="M204">
        <f t="shared" ca="1" si="88"/>
        <v>0</v>
      </c>
      <c r="N204">
        <f t="shared" ca="1" si="88"/>
        <v>9.4982809099023111E-3</v>
      </c>
      <c r="O204">
        <f t="shared" ca="1" si="88"/>
        <v>0</v>
      </c>
      <c r="P204">
        <f t="shared" ca="1" si="88"/>
        <v>0</v>
      </c>
      <c r="Q204">
        <f t="shared" ca="1" si="88"/>
        <v>1.2931910592871699E-2</v>
      </c>
      <c r="R204">
        <f t="shared" ca="1" si="88"/>
        <v>0</v>
      </c>
      <c r="S204">
        <f t="shared" ca="1" si="88"/>
        <v>0</v>
      </c>
      <c r="T204">
        <f t="shared" ca="1" si="88"/>
        <v>3.5215360985839097E-3</v>
      </c>
      <c r="U204">
        <f t="shared" ca="1" si="88"/>
        <v>0</v>
      </c>
      <c r="V204">
        <f t="shared" ca="1" si="88"/>
        <v>0</v>
      </c>
      <c r="W204">
        <f t="shared" ca="1" si="88"/>
        <v>5.1374002106301293E-4</v>
      </c>
      <c r="X204">
        <f t="shared" ca="1" si="87"/>
        <v>0</v>
      </c>
      <c r="Y204">
        <f t="shared" ca="1" si="87"/>
        <v>0</v>
      </c>
      <c r="Z204">
        <f t="shared" ca="1" si="74"/>
        <v>4.2027692733371771E-4</v>
      </c>
      <c r="AA204">
        <f t="shared" ref="AA204:AA211" ca="1" si="90">SUMPRODUCT(G204:Z204,mwt)*fec</f>
        <v>467.20471004925491</v>
      </c>
      <c r="AB204">
        <f t="shared" ref="AB204:AB211" ca="1" si="91">E204*SUMPRODUCT(G204:Z204,wt,vul)</f>
        <v>0</v>
      </c>
      <c r="AC204">
        <f t="shared" ref="AC204:AC211" ca="1" si="92">SUMPRODUCT(G204:Z204,vul,wt)/SUMPRODUCT(G204:Z204,vul)</f>
        <v>0.18690470061856845</v>
      </c>
      <c r="AD204">
        <f ca="1">SUMPRODUCT(G204:Z204,mat)</f>
        <v>0.14583572899417391</v>
      </c>
      <c r="AE204">
        <f t="shared" si="72"/>
        <v>0</v>
      </c>
      <c r="AG204">
        <f t="shared" ref="AG204:AG211" ca="1" si="93">EXP(AH204*sdr)*IF(AI204=0,1,0)</f>
        <v>0</v>
      </c>
      <c r="AH204">
        <f t="shared" ref="AH204:AH211" ca="1" si="94">OFFSET(AI204,0,normseq)</f>
        <v>-0.78918219514889643</v>
      </c>
      <c r="AI204">
        <f t="shared" ref="AI204:AI211" si="95">MOD(F204,yrbetween)</f>
        <v>1</v>
      </c>
      <c r="AJ204">
        <v>-1.1616725714702625</v>
      </c>
      <c r="AK204">
        <v>0.70965143095236272</v>
      </c>
      <c r="AL204">
        <v>0.9752898222359363</v>
      </c>
      <c r="AM204">
        <v>-0.14396846381714568</v>
      </c>
      <c r="AN204">
        <v>-0.78918219514889643</v>
      </c>
      <c r="AO204">
        <v>-0.36418441595742479</v>
      </c>
      <c r="AP204">
        <v>-0.46935838327044621</v>
      </c>
      <c r="AQ204">
        <v>-0.10695657692849636</v>
      </c>
      <c r="AR204">
        <v>1.264643287868239</v>
      </c>
      <c r="AS204">
        <v>0.68516328610712662</v>
      </c>
      <c r="AT204">
        <v>1.6575177141930908</v>
      </c>
    </row>
    <row r="205" spans="5:46" x14ac:dyDescent="0.55000000000000004">
      <c r="E205">
        <f t="shared" si="89"/>
        <v>0</v>
      </c>
      <c r="F205">
        <v>194</v>
      </c>
      <c r="G205" s="5">
        <f t="shared" ref="G205:G211" ca="1" si="96">reca*AA204*EXP(-recb*AA204)*Rmult</f>
        <v>0</v>
      </c>
      <c r="H205">
        <f t="shared" ca="1" si="88"/>
        <v>0</v>
      </c>
      <c r="I205">
        <f t="shared" ca="1" si="88"/>
        <v>0.15459552239389712</v>
      </c>
      <c r="J205">
        <f t="shared" ca="1" si="88"/>
        <v>0</v>
      </c>
      <c r="K205">
        <f t="shared" ca="1" si="88"/>
        <v>0</v>
      </c>
      <c r="L205">
        <f t="shared" ca="1" si="88"/>
        <v>4.9547108371459307E-2</v>
      </c>
      <c r="M205">
        <f t="shared" ca="1" si="88"/>
        <v>0</v>
      </c>
      <c r="N205">
        <f t="shared" ca="1" si="88"/>
        <v>0</v>
      </c>
      <c r="O205">
        <f t="shared" ca="1" si="88"/>
        <v>6.6456203384263057E-3</v>
      </c>
      <c r="P205">
        <f t="shared" ca="1" si="88"/>
        <v>0</v>
      </c>
      <c r="Q205">
        <f t="shared" ca="1" si="88"/>
        <v>0</v>
      </c>
      <c r="R205">
        <f t="shared" ca="1" si="88"/>
        <v>9.2661635233403563E-3</v>
      </c>
      <c r="S205">
        <f t="shared" ca="1" si="88"/>
        <v>0</v>
      </c>
      <c r="T205">
        <f t="shared" ca="1" si="88"/>
        <v>0</v>
      </c>
      <c r="U205">
        <f t="shared" ca="1" si="88"/>
        <v>2.5489414555547327E-3</v>
      </c>
      <c r="V205">
        <f t="shared" ca="1" si="88"/>
        <v>0</v>
      </c>
      <c r="W205">
        <f t="shared" ref="W205:Y211" ca="1" si="97">V204*V$10*(1-V$2*$E204)</f>
        <v>0</v>
      </c>
      <c r="X205">
        <f t="shared" ca="1" si="97"/>
        <v>3.7354865522643737E-4</v>
      </c>
      <c r="Y205">
        <f t="shared" ca="1" si="97"/>
        <v>0</v>
      </c>
      <c r="Z205">
        <f t="shared" ca="1" si="74"/>
        <v>3.0607034402999007E-4</v>
      </c>
      <c r="AA205">
        <f t="shared" ca="1" si="90"/>
        <v>457.63355057140171</v>
      </c>
      <c r="AB205">
        <f t="shared" ca="1" si="91"/>
        <v>0</v>
      </c>
      <c r="AC205">
        <f t="shared" ca="1" si="92"/>
        <v>0.28758811694947251</v>
      </c>
      <c r="AD205">
        <f ca="1">SUMPRODUCT(G205:Z205,mat)</f>
        <v>0.12326603653178143</v>
      </c>
      <c r="AE205">
        <f t="shared" ref="AE205:AE211" si="98">E205</f>
        <v>0</v>
      </c>
      <c r="AG205">
        <f t="shared" ca="1" si="93"/>
        <v>0</v>
      </c>
      <c r="AH205">
        <f t="shared" ca="1" si="94"/>
        <v>0.7789867595420219</v>
      </c>
      <c r="AI205">
        <f t="shared" si="95"/>
        <v>2</v>
      </c>
      <c r="AJ205">
        <v>-0.48306787903129589</v>
      </c>
      <c r="AK205">
        <v>0.46458126234938391</v>
      </c>
      <c r="AL205">
        <v>-0.97590600489638746</v>
      </c>
      <c r="AM205">
        <v>-0.50998096412513405</v>
      </c>
      <c r="AN205">
        <v>0.7789867595420219</v>
      </c>
      <c r="AO205">
        <v>-1.3837097867508419</v>
      </c>
      <c r="AP205">
        <v>-0.83666009231819771</v>
      </c>
      <c r="AQ205">
        <v>0.32231355362455361</v>
      </c>
      <c r="AR205">
        <v>1.9985600374639034</v>
      </c>
      <c r="AS205">
        <v>0.39791302697267383</v>
      </c>
      <c r="AT205">
        <v>-1.2153032002970576</v>
      </c>
    </row>
    <row r="206" spans="5:46" x14ac:dyDescent="0.55000000000000004">
      <c r="E206">
        <f t="shared" si="89"/>
        <v>0</v>
      </c>
      <c r="F206">
        <v>195</v>
      </c>
      <c r="G206" s="5">
        <f t="shared" ca="1" si="96"/>
        <v>2.8183184278845017</v>
      </c>
      <c r="H206">
        <f t="shared" ref="H206:V211" ca="1" si="99">G205*G$10*(1-G$2*$E205)</f>
        <v>0</v>
      </c>
      <c r="I206">
        <f t="shared" ca="1" si="99"/>
        <v>0</v>
      </c>
      <c r="J206">
        <f t="shared" ca="1" si="99"/>
        <v>8.9293240760494053E-2</v>
      </c>
      <c r="K206">
        <f t="shared" ca="1" si="99"/>
        <v>0</v>
      </c>
      <c r="L206">
        <f t="shared" ca="1" si="99"/>
        <v>0</v>
      </c>
      <c r="M206">
        <f t="shared" ca="1" si="99"/>
        <v>3.3478504531017285E-2</v>
      </c>
      <c r="N206">
        <f t="shared" ca="1" si="99"/>
        <v>0</v>
      </c>
      <c r="O206">
        <f t="shared" ca="1" si="99"/>
        <v>0</v>
      </c>
      <c r="P206">
        <f t="shared" ca="1" si="99"/>
        <v>4.6984181933334866E-3</v>
      </c>
      <c r="Q206">
        <f t="shared" ca="1" si="99"/>
        <v>0</v>
      </c>
      <c r="R206">
        <f t="shared" ca="1" si="99"/>
        <v>0</v>
      </c>
      <c r="S206">
        <f t="shared" ca="1" si="99"/>
        <v>6.6682719893717919E-3</v>
      </c>
      <c r="T206">
        <f t="shared" ca="1" si="99"/>
        <v>0</v>
      </c>
      <c r="U206">
        <f t="shared" ca="1" si="99"/>
        <v>0</v>
      </c>
      <c r="V206">
        <f t="shared" ca="1" si="99"/>
        <v>1.8485165314691407E-3</v>
      </c>
      <c r="W206">
        <f t="shared" ca="1" si="97"/>
        <v>0</v>
      </c>
      <c r="X206">
        <f t="shared" ca="1" si="97"/>
        <v>0</v>
      </c>
      <c r="Y206">
        <f t="shared" ca="1" si="97"/>
        <v>2.7185367505737237E-4</v>
      </c>
      <c r="Z206">
        <f t="shared" ref="Z206:Z211" ca="1" si="100">(Y205+Z205)*Y$10*(1-Y$2*$E205)</f>
        <v>2.2289840198686745E-4</v>
      </c>
      <c r="AA206">
        <f t="shared" ca="1" si="90"/>
        <v>464.64062751080371</v>
      </c>
      <c r="AB206">
        <f t="shared" ca="1" si="91"/>
        <v>0</v>
      </c>
      <c r="AC206">
        <f t="shared" ca="1" si="92"/>
        <v>4.3702172105906899E-2</v>
      </c>
      <c r="AD206">
        <f ca="1">SUMPRODUCT(G206:Z206,mat)</f>
        <v>0.31557349202504942</v>
      </c>
      <c r="AE206">
        <f t="shared" si="98"/>
        <v>0</v>
      </c>
      <c r="AG206">
        <f t="shared" ca="1" si="93"/>
        <v>2.544154104200353</v>
      </c>
      <c r="AH206">
        <f t="shared" ca="1" si="94"/>
        <v>1.1672477739921305</v>
      </c>
      <c r="AI206">
        <f t="shared" si="95"/>
        <v>0</v>
      </c>
      <c r="AJ206">
        <v>0.63550032791681588</v>
      </c>
      <c r="AK206">
        <v>0.61985133470443543</v>
      </c>
      <c r="AL206">
        <v>-2.4887776817195117</v>
      </c>
      <c r="AM206">
        <v>1.5690284271840937</v>
      </c>
      <c r="AN206">
        <v>1.1672477739921305</v>
      </c>
      <c r="AO206">
        <v>-0.53779785957885906</v>
      </c>
      <c r="AP206">
        <v>-2.2566837287740782E-3</v>
      </c>
      <c r="AQ206">
        <v>0.29383613764366601</v>
      </c>
      <c r="AR206">
        <v>-0.49747541197575629</v>
      </c>
      <c r="AS206">
        <v>1.4043234841665253</v>
      </c>
      <c r="AT206">
        <v>-1.6753028830862604</v>
      </c>
    </row>
    <row r="207" spans="5:46" x14ac:dyDescent="0.55000000000000004">
      <c r="E207">
        <f t="shared" si="89"/>
        <v>0</v>
      </c>
      <c r="F207">
        <v>196</v>
      </c>
      <c r="G207" s="5">
        <f t="shared" ca="1" si="96"/>
        <v>0</v>
      </c>
      <c r="H207">
        <f t="shared" ca="1" si="99"/>
        <v>0.87526905277573042</v>
      </c>
      <c r="I207">
        <f t="shared" ca="1" si="99"/>
        <v>0</v>
      </c>
      <c r="J207">
        <f t="shared" ca="1" si="99"/>
        <v>0</v>
      </c>
      <c r="K207">
        <f t="shared" ca="1" si="99"/>
        <v>5.5861732174033674E-2</v>
      </c>
      <c r="L207">
        <f t="shared" ca="1" si="99"/>
        <v>0</v>
      </c>
      <c r="M207">
        <f t="shared" ca="1" si="99"/>
        <v>0</v>
      </c>
      <c r="N207">
        <f t="shared" ca="1" si="99"/>
        <v>2.3088575853834465E-2</v>
      </c>
      <c r="O207">
        <f t="shared" ca="1" si="99"/>
        <v>0</v>
      </c>
      <c r="P207">
        <f t="shared" ca="1" si="99"/>
        <v>0</v>
      </c>
      <c r="Q207">
        <f t="shared" ca="1" si="99"/>
        <v>3.3473478439264392E-3</v>
      </c>
      <c r="R207">
        <f t="shared" ca="1" si="99"/>
        <v>0</v>
      </c>
      <c r="S207">
        <f t="shared" ca="1" si="99"/>
        <v>0</v>
      </c>
      <c r="T207">
        <f t="shared" ca="1" si="99"/>
        <v>4.8145085777907028E-3</v>
      </c>
      <c r="U207">
        <f t="shared" ca="1" si="99"/>
        <v>0</v>
      </c>
      <c r="V207">
        <f t="shared" ca="1" si="99"/>
        <v>0</v>
      </c>
      <c r="W207">
        <f t="shared" ca="1" si="97"/>
        <v>1.3425496033196936E-3</v>
      </c>
      <c r="X207">
        <f t="shared" ca="1" si="97"/>
        <v>0</v>
      </c>
      <c r="Y207">
        <f t="shared" ca="1" si="97"/>
        <v>0</v>
      </c>
      <c r="Z207">
        <f t="shared" ca="1" si="100"/>
        <v>3.6030752244993366E-4</v>
      </c>
      <c r="AA207">
        <f t="shared" ca="1" si="90"/>
        <v>498.5155812206375</v>
      </c>
      <c r="AB207">
        <f t="shared" ca="1" si="91"/>
        <v>0</v>
      </c>
      <c r="AC207">
        <f t="shared" ca="1" si="92"/>
        <v>0.11350326530447064</v>
      </c>
      <c r="AD207">
        <f ca="1">SUMPRODUCT(G207:Z207,mat)</f>
        <v>0.23804017361018345</v>
      </c>
      <c r="AE207">
        <f t="shared" si="98"/>
        <v>0</v>
      </c>
      <c r="AG207">
        <f t="shared" ca="1" si="93"/>
        <v>0</v>
      </c>
      <c r="AH207">
        <f t="shared" ca="1" si="94"/>
        <v>0.62998765315569472</v>
      </c>
      <c r="AI207">
        <f t="shared" si="95"/>
        <v>1</v>
      </c>
      <c r="AJ207">
        <v>-0.36418441595742479</v>
      </c>
      <c r="AK207">
        <v>-0.89075911091640592</v>
      </c>
      <c r="AL207">
        <v>4.3655745685100555E-2</v>
      </c>
      <c r="AM207">
        <v>0.99367071015876718</v>
      </c>
      <c r="AN207">
        <v>0.62998765315569472</v>
      </c>
      <c r="AO207">
        <v>8.7356966105289757E-2</v>
      </c>
      <c r="AP207">
        <v>1.6464400687254965</v>
      </c>
      <c r="AQ207">
        <v>1.6140802472364157</v>
      </c>
      <c r="AR207">
        <v>0.48418542064609937</v>
      </c>
      <c r="AS207">
        <v>-0.22201220417628065</v>
      </c>
      <c r="AT207">
        <v>2.7810074243461713E-2</v>
      </c>
    </row>
    <row r="208" spans="5:46" x14ac:dyDescent="0.55000000000000004">
      <c r="E208">
        <f t="shared" si="89"/>
        <v>0</v>
      </c>
      <c r="F208">
        <v>197</v>
      </c>
      <c r="G208" s="5">
        <f t="shared" ca="1" si="96"/>
        <v>0</v>
      </c>
      <c r="H208">
        <f t="shared" ca="1" si="99"/>
        <v>0</v>
      </c>
      <c r="I208">
        <f t="shared" ca="1" si="99"/>
        <v>0.43096745413147425</v>
      </c>
      <c r="J208">
        <f t="shared" ca="1" si="99"/>
        <v>0</v>
      </c>
      <c r="K208">
        <f t="shared" ca="1" si="99"/>
        <v>0</v>
      </c>
      <c r="L208">
        <f t="shared" ca="1" si="99"/>
        <v>3.6625138905131638E-2</v>
      </c>
      <c r="M208">
        <f t="shared" ca="1" si="99"/>
        <v>0</v>
      </c>
      <c r="N208">
        <f t="shared" ca="1" si="99"/>
        <v>0</v>
      </c>
      <c r="O208">
        <f t="shared" ca="1" si="99"/>
        <v>1.6154282099571943E-2</v>
      </c>
      <c r="P208">
        <f t="shared" ca="1" si="99"/>
        <v>0</v>
      </c>
      <c r="Q208">
        <f t="shared" ca="1" si="99"/>
        <v>0</v>
      </c>
      <c r="R208">
        <f t="shared" ca="1" si="99"/>
        <v>2.3984911021902922E-3</v>
      </c>
      <c r="S208">
        <f t="shared" ca="1" si="99"/>
        <v>0</v>
      </c>
      <c r="T208">
        <f t="shared" ca="1" si="99"/>
        <v>0</v>
      </c>
      <c r="U208">
        <f t="shared" ca="1" si="99"/>
        <v>3.4848146259211692E-3</v>
      </c>
      <c r="V208">
        <f t="shared" ca="1" si="99"/>
        <v>0</v>
      </c>
      <c r="W208">
        <f t="shared" ca="1" si="97"/>
        <v>0</v>
      </c>
      <c r="X208">
        <f t="shared" ca="1" si="97"/>
        <v>9.7618947003030138E-4</v>
      </c>
      <c r="Y208">
        <f t="shared" ca="1" si="97"/>
        <v>0</v>
      </c>
      <c r="Z208">
        <f t="shared" ca="1" si="100"/>
        <v>2.6239710100782671E-4</v>
      </c>
      <c r="AA208">
        <f t="shared" ca="1" si="90"/>
        <v>577.9176861740217</v>
      </c>
      <c r="AB208">
        <f t="shared" ca="1" si="91"/>
        <v>0</v>
      </c>
      <c r="AC208">
        <f t="shared" ca="1" si="92"/>
        <v>0.20690473032186291</v>
      </c>
      <c r="AD208">
        <f ca="1">SUMPRODUCT(G208:Z208,mat)</f>
        <v>0.21976446390448243</v>
      </c>
      <c r="AE208">
        <f t="shared" si="98"/>
        <v>0</v>
      </c>
      <c r="AG208">
        <f t="shared" ca="1" si="93"/>
        <v>0</v>
      </c>
      <c r="AH208">
        <f t="shared" ca="1" si="94"/>
        <v>0.83763779912260361</v>
      </c>
      <c r="AI208">
        <f t="shared" si="95"/>
        <v>2</v>
      </c>
      <c r="AJ208">
        <v>0.4572643774736207</v>
      </c>
      <c r="AK208">
        <v>0.13608882909466047</v>
      </c>
      <c r="AL208">
        <v>-0.29120087674527895</v>
      </c>
      <c r="AM208">
        <v>0.17721390577207785</v>
      </c>
      <c r="AN208">
        <v>0.83763779912260361</v>
      </c>
      <c r="AO208">
        <v>0.85669398686150089</v>
      </c>
      <c r="AP208">
        <v>-1.3174485502531752</v>
      </c>
      <c r="AQ208">
        <v>0.44811145016865339</v>
      </c>
      <c r="AR208">
        <v>2.7454370865598321</v>
      </c>
      <c r="AS208">
        <v>-1.157625320047373</v>
      </c>
      <c r="AT208">
        <v>-1.2816735761589371</v>
      </c>
    </row>
    <row r="209" spans="5:46" x14ac:dyDescent="0.55000000000000004">
      <c r="E209">
        <f t="shared" si="89"/>
        <v>0</v>
      </c>
      <c r="F209">
        <v>198</v>
      </c>
      <c r="G209" s="5">
        <f t="shared" ca="1" si="96"/>
        <v>0.4490128410370835</v>
      </c>
      <c r="H209">
        <f t="shared" ca="1" si="99"/>
        <v>0</v>
      </c>
      <c r="I209">
        <f t="shared" ca="1" si="99"/>
        <v>0</v>
      </c>
      <c r="J209">
        <f t="shared" ca="1" si="99"/>
        <v>0.24892364310299103</v>
      </c>
      <c r="K209">
        <f t="shared" ca="1" si="99"/>
        <v>0</v>
      </c>
      <c r="L209">
        <f t="shared" ca="1" si="99"/>
        <v>0</v>
      </c>
      <c r="M209">
        <f t="shared" ca="1" si="99"/>
        <v>2.4747254059550541E-2</v>
      </c>
      <c r="N209">
        <f t="shared" ca="1" si="99"/>
        <v>0</v>
      </c>
      <c r="O209">
        <f t="shared" ca="1" si="99"/>
        <v>0</v>
      </c>
      <c r="P209">
        <f t="shared" ca="1" si="99"/>
        <v>1.142099142769318E-2</v>
      </c>
      <c r="Q209">
        <f t="shared" ca="1" si="99"/>
        <v>0</v>
      </c>
      <c r="R209">
        <f t="shared" ca="1" si="99"/>
        <v>0</v>
      </c>
      <c r="S209">
        <f t="shared" ca="1" si="99"/>
        <v>1.7260423899499028E-3</v>
      </c>
      <c r="T209">
        <f t="shared" ca="1" si="99"/>
        <v>0</v>
      </c>
      <c r="U209">
        <f t="shared" ca="1" si="99"/>
        <v>0</v>
      </c>
      <c r="V209">
        <f t="shared" ca="1" si="99"/>
        <v>2.5272206354848585E-3</v>
      </c>
      <c r="W209">
        <f t="shared" ca="1" si="97"/>
        <v>0</v>
      </c>
      <c r="X209">
        <f t="shared" ca="1" si="97"/>
        <v>0</v>
      </c>
      <c r="Y209">
        <f t="shared" ca="1" si="97"/>
        <v>7.1043140235420711E-4</v>
      </c>
      <c r="Z209">
        <f t="shared" ca="1" si="100"/>
        <v>1.9109298120990228E-4</v>
      </c>
      <c r="AA209">
        <f t="shared" ca="1" si="90"/>
        <v>666.76481392058326</v>
      </c>
      <c r="AB209">
        <f t="shared" ca="1" si="91"/>
        <v>0</v>
      </c>
      <c r="AC209">
        <f t="shared" ca="1" si="92"/>
        <v>0.178728681321255</v>
      </c>
      <c r="AD209">
        <f ca="1">SUMPRODUCT(G209:Z209,mat)</f>
        <v>0.22958649326790187</v>
      </c>
      <c r="AE209">
        <f t="shared" si="98"/>
        <v>0</v>
      </c>
      <c r="AG209">
        <f t="shared" ca="1" si="93"/>
        <v>0.38277281897791376</v>
      </c>
      <c r="AH209">
        <f t="shared" ca="1" si="94"/>
        <v>-1.2003920346614905</v>
      </c>
      <c r="AI209">
        <f t="shared" si="95"/>
        <v>0</v>
      </c>
      <c r="AJ209">
        <v>-1.0776329872896895</v>
      </c>
      <c r="AK209">
        <v>0.37639210859197192</v>
      </c>
      <c r="AL209">
        <v>-0.13801923159917351</v>
      </c>
      <c r="AM209">
        <v>0.3425247996347025</v>
      </c>
      <c r="AN209">
        <v>-1.2003920346614905</v>
      </c>
      <c r="AO209">
        <v>0.3266677595092915</v>
      </c>
      <c r="AP209">
        <v>-0.19246613192080986</v>
      </c>
      <c r="AQ209">
        <v>1.4381384971784428</v>
      </c>
      <c r="AR209">
        <v>0.20463858163566329</v>
      </c>
      <c r="AS209">
        <v>-0.98518285085447133</v>
      </c>
      <c r="AT209">
        <v>-0.90772346084122546</v>
      </c>
    </row>
    <row r="210" spans="5:46" x14ac:dyDescent="0.55000000000000004">
      <c r="E210">
        <f t="shared" si="89"/>
        <v>0</v>
      </c>
      <c r="F210">
        <v>199</v>
      </c>
      <c r="G210" s="5">
        <f t="shared" ca="1" si="96"/>
        <v>0</v>
      </c>
      <c r="H210">
        <f t="shared" ca="1" si="99"/>
        <v>0.13944735277967449</v>
      </c>
      <c r="I210">
        <f t="shared" ca="1" si="99"/>
        <v>0</v>
      </c>
      <c r="J210">
        <f t="shared" ca="1" si="99"/>
        <v>0</v>
      </c>
      <c r="K210">
        <f t="shared" ca="1" si="99"/>
        <v>0.15572629870273613</v>
      </c>
      <c r="L210">
        <f t="shared" ca="1" si="99"/>
        <v>0</v>
      </c>
      <c r="M210">
        <f t="shared" ca="1" si="99"/>
        <v>0</v>
      </c>
      <c r="N210">
        <f t="shared" ca="1" si="99"/>
        <v>1.7067036312768166E-2</v>
      </c>
      <c r="O210">
        <f t="shared" ca="1" si="99"/>
        <v>0</v>
      </c>
      <c r="P210">
        <f t="shared" ca="1" si="99"/>
        <v>0</v>
      </c>
      <c r="Q210">
        <f t="shared" ca="1" si="99"/>
        <v>8.1367876289162849E-3</v>
      </c>
      <c r="R210">
        <f t="shared" ca="1" si="99"/>
        <v>0</v>
      </c>
      <c r="S210">
        <f t="shared" ca="1" si="99"/>
        <v>0</v>
      </c>
      <c r="T210">
        <f t="shared" ca="1" si="99"/>
        <v>1.2462067991961211E-3</v>
      </c>
      <c r="U210">
        <f t="shared" ca="1" si="99"/>
        <v>0</v>
      </c>
      <c r="V210">
        <f t="shared" ca="1" si="99"/>
        <v>0</v>
      </c>
      <c r="W210">
        <f t="shared" ca="1" si="97"/>
        <v>1.8354821306223099E-3</v>
      </c>
      <c r="X210">
        <f t="shared" ca="1" si="97"/>
        <v>0</v>
      </c>
      <c r="Y210">
        <f t="shared" ca="1" si="97"/>
        <v>0</v>
      </c>
      <c r="Z210">
        <f t="shared" ca="1" si="100"/>
        <v>6.5654300839073114E-4</v>
      </c>
      <c r="AA210">
        <f t="shared" ca="1" si="90"/>
        <v>689.14653347053547</v>
      </c>
      <c r="AB210">
        <f t="shared" ca="1" si="91"/>
        <v>0</v>
      </c>
      <c r="AC210">
        <f t="shared" ca="1" si="92"/>
        <v>0.29243184416423351</v>
      </c>
      <c r="AD210">
        <f ca="1">SUMPRODUCT(G210:Z210,mat)</f>
        <v>0.18150661007803681</v>
      </c>
      <c r="AE210">
        <f t="shared" si="98"/>
        <v>0</v>
      </c>
      <c r="AG210">
        <f t="shared" ca="1" si="93"/>
        <v>0</v>
      </c>
      <c r="AH210">
        <f t="shared" ca="1" si="94"/>
        <v>0.65083554545708466</v>
      </c>
      <c r="AI210">
        <f t="shared" si="95"/>
        <v>1</v>
      </c>
      <c r="AJ210">
        <v>-1.2084501577191986</v>
      </c>
      <c r="AK210">
        <v>-1.3293856682139449</v>
      </c>
      <c r="AL210">
        <v>-0.92647724159178324</v>
      </c>
      <c r="AM210">
        <v>0.87989292296697386</v>
      </c>
      <c r="AN210">
        <v>0.65083554545708466</v>
      </c>
      <c r="AO210">
        <v>-0.12089344636478927</v>
      </c>
      <c r="AP210">
        <v>-0.51399183575995266</v>
      </c>
      <c r="AQ210">
        <v>0.92003347162972204</v>
      </c>
      <c r="AR210">
        <v>2.6203679226455279E-2</v>
      </c>
      <c r="AS210">
        <v>0.97578094937489368</v>
      </c>
      <c r="AT210">
        <v>0.94114739113138057</v>
      </c>
    </row>
    <row r="211" spans="5:46" x14ac:dyDescent="0.55000000000000004">
      <c r="E211">
        <f t="shared" si="89"/>
        <v>0</v>
      </c>
      <c r="F211">
        <v>200</v>
      </c>
      <c r="G211" s="5">
        <f t="shared" ca="1" si="96"/>
        <v>0</v>
      </c>
      <c r="H211">
        <f t="shared" ca="1" si="99"/>
        <v>0</v>
      </c>
      <c r="I211">
        <f t="shared" ca="1" si="99"/>
        <v>6.866148234333673E-2</v>
      </c>
      <c r="J211">
        <f t="shared" ca="1" si="99"/>
        <v>0</v>
      </c>
      <c r="K211">
        <f t="shared" ca="1" si="99"/>
        <v>0</v>
      </c>
      <c r="L211">
        <f t="shared" ca="1" si="99"/>
        <v>0.1021002589644168</v>
      </c>
      <c r="M211">
        <f t="shared" ca="1" si="99"/>
        <v>0</v>
      </c>
      <c r="N211">
        <f t="shared" ca="1" si="99"/>
        <v>0</v>
      </c>
      <c r="O211">
        <f t="shared" ca="1" si="99"/>
        <v>1.1941218070161177E-2</v>
      </c>
      <c r="P211">
        <f t="shared" ca="1" si="99"/>
        <v>0</v>
      </c>
      <c r="Q211">
        <f t="shared" ca="1" si="99"/>
        <v>0</v>
      </c>
      <c r="R211">
        <f t="shared" ca="1" si="99"/>
        <v>5.8302912151118038E-3</v>
      </c>
      <c r="S211">
        <f t="shared" ca="1" si="99"/>
        <v>0</v>
      </c>
      <c r="T211">
        <f t="shared" ca="1" si="99"/>
        <v>0</v>
      </c>
      <c r="U211">
        <f t="shared" ca="1" si="99"/>
        <v>9.0202345900770755E-4</v>
      </c>
      <c r="V211">
        <f t="shared" ca="1" si="99"/>
        <v>0</v>
      </c>
      <c r="W211">
        <f t="shared" ca="1" si="97"/>
        <v>0</v>
      </c>
      <c r="X211">
        <f t="shared" ca="1" si="97"/>
        <v>1.3346086609476396E-3</v>
      </c>
      <c r="Y211">
        <f t="shared" ca="1" si="97"/>
        <v>0</v>
      </c>
      <c r="Z211">
        <f t="shared" ca="1" si="100"/>
        <v>4.7813318167017586E-4</v>
      </c>
      <c r="AA211">
        <f t="shared" ca="1" si="90"/>
        <v>641.62025066329124</v>
      </c>
      <c r="AB211">
        <f t="shared" ca="1" si="91"/>
        <v>0</v>
      </c>
      <c r="AC211">
        <f t="shared" ca="1" si="92"/>
        <v>0.39797822355230483</v>
      </c>
      <c r="AD211">
        <f ca="1">SUMPRODUCT(G211:Z211,mat)</f>
        <v>0.14071409740735683</v>
      </c>
      <c r="AE211">
        <f t="shared" si="98"/>
        <v>0</v>
      </c>
      <c r="AG211">
        <f t="shared" ca="1" si="93"/>
        <v>0</v>
      </c>
      <c r="AH211">
        <f t="shared" ca="1" si="94"/>
        <v>1.0952999218716286</v>
      </c>
      <c r="AI211">
        <f t="shared" si="95"/>
        <v>2</v>
      </c>
      <c r="AJ211">
        <v>0.59391595641500317</v>
      </c>
      <c r="AK211">
        <v>-2.0082370610907674</v>
      </c>
      <c r="AL211">
        <v>-0.7608787200297229</v>
      </c>
      <c r="AM211">
        <v>1.1123233889520634</v>
      </c>
      <c r="AN211">
        <v>1.0952999218716286</v>
      </c>
      <c r="AO211">
        <v>0.22883796191308647</v>
      </c>
      <c r="AP211">
        <v>-0.6196660251589492</v>
      </c>
      <c r="AQ211">
        <v>-1.0911298886639997</v>
      </c>
      <c r="AR211">
        <v>1.2218947631481569</v>
      </c>
      <c r="AS211">
        <v>1.051612343871966</v>
      </c>
      <c r="AT211">
        <v>1.2653231351578142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B6D8-3107-4570-8BF3-4D4664AD5CE4}">
  <dimension ref="A1:AZ211"/>
  <sheetViews>
    <sheetView topLeftCell="A4" workbookViewId="0">
      <selection activeCell="E7" sqref="E7"/>
    </sheetView>
  </sheetViews>
  <sheetFormatPr defaultRowHeight="14.4" x14ac:dyDescent="0.55000000000000004"/>
  <cols>
    <col min="4" max="4" width="17.83984375" customWidth="1"/>
    <col min="5" max="9" width="8.578125" customWidth="1"/>
    <col min="12" max="31" width="4.578125" customWidth="1"/>
    <col min="39" max="39" width="11.578125" bestFit="1" customWidth="1"/>
  </cols>
  <sheetData>
    <row r="1" spans="1:52" x14ac:dyDescent="0.55000000000000004">
      <c r="K1" t="s">
        <v>3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  <c r="Z1">
        <v>15</v>
      </c>
      <c r="AA1">
        <v>16</v>
      </c>
      <c r="AB1">
        <v>17</v>
      </c>
      <c r="AC1">
        <v>18</v>
      </c>
      <c r="AD1">
        <v>19</v>
      </c>
      <c r="AE1">
        <v>20</v>
      </c>
    </row>
    <row r="2" spans="1:52" x14ac:dyDescent="0.55000000000000004">
      <c r="A2" t="s">
        <v>38</v>
      </c>
      <c r="K2" t="s">
        <v>4</v>
      </c>
      <c r="L2">
        <f t="shared" ref="L2:AE2" si="0">1/(1+EXP(-asl*(age-ahv)))</f>
        <v>0.5</v>
      </c>
      <c r="M2">
        <f t="shared" si="0"/>
        <v>0.7310585786300049</v>
      </c>
      <c r="N2">
        <f t="shared" si="0"/>
        <v>0.88079707797788231</v>
      </c>
      <c r="O2">
        <f t="shared" si="0"/>
        <v>0.95257412682243336</v>
      </c>
      <c r="P2">
        <f t="shared" si="0"/>
        <v>0.98201379003790845</v>
      </c>
      <c r="Q2">
        <f t="shared" si="0"/>
        <v>0.99330714907571527</v>
      </c>
      <c r="R2">
        <f t="shared" si="0"/>
        <v>0.99752737684336534</v>
      </c>
      <c r="S2">
        <f t="shared" si="0"/>
        <v>0.9990889488055994</v>
      </c>
      <c r="T2">
        <f t="shared" si="0"/>
        <v>0.99966464986953363</v>
      </c>
      <c r="U2">
        <f t="shared" si="0"/>
        <v>0.99987660542401369</v>
      </c>
      <c r="V2">
        <f t="shared" si="0"/>
        <v>0.99995460213129761</v>
      </c>
      <c r="W2">
        <f t="shared" si="0"/>
        <v>0.99998329857815205</v>
      </c>
      <c r="X2">
        <f t="shared" si="0"/>
        <v>0.99999385582539779</v>
      </c>
      <c r="Y2">
        <f t="shared" si="0"/>
        <v>0.99999773967570205</v>
      </c>
      <c r="Z2">
        <f t="shared" si="0"/>
        <v>0.99999916847197223</v>
      </c>
      <c r="AA2">
        <f t="shared" si="0"/>
        <v>0.99999969409777301</v>
      </c>
      <c r="AB2">
        <f t="shared" si="0"/>
        <v>0.99999988746483792</v>
      </c>
      <c r="AC2">
        <f t="shared" si="0"/>
        <v>0.99999995860062441</v>
      </c>
      <c r="AD2">
        <f t="shared" si="0"/>
        <v>0.9999999847700205</v>
      </c>
      <c r="AE2">
        <f t="shared" si="0"/>
        <v>0.99999999439720355</v>
      </c>
    </row>
    <row r="3" spans="1:52" x14ac:dyDescent="0.55000000000000004">
      <c r="A3" t="s">
        <v>39</v>
      </c>
      <c r="K3" t="s">
        <v>5</v>
      </c>
      <c r="L3">
        <f t="shared" ref="L3:AE3" si="1">(1-EXP(-vbk*age))^3</f>
        <v>1.0823077182670957E-2</v>
      </c>
      <c r="M3">
        <f t="shared" si="1"/>
        <v>6.091618422799687E-2</v>
      </c>
      <c r="N3">
        <f t="shared" si="1"/>
        <v>0.14689159766038104</v>
      </c>
      <c r="O3">
        <f t="shared" si="1"/>
        <v>0.25258045782764715</v>
      </c>
      <c r="P3">
        <f t="shared" si="1"/>
        <v>0.3632228594351169</v>
      </c>
      <c r="Q3">
        <f t="shared" si="1"/>
        <v>0.46886172812006011</v>
      </c>
      <c r="R3">
        <f t="shared" si="1"/>
        <v>0.56402280151643858</v>
      </c>
      <c r="S3">
        <f t="shared" si="1"/>
        <v>0.64646231477969807</v>
      </c>
      <c r="T3">
        <f t="shared" si="1"/>
        <v>0.71595843630834266</v>
      </c>
      <c r="U3">
        <f t="shared" si="1"/>
        <v>0.77340576075541212</v>
      </c>
      <c r="V3">
        <f t="shared" si="1"/>
        <v>0.82021547213796775</v>
      </c>
      <c r="W3">
        <f t="shared" si="1"/>
        <v>0.85795164162232052</v>
      </c>
      <c r="X3">
        <f t="shared" si="1"/>
        <v>0.88812939942003577</v>
      </c>
      <c r="Y3">
        <f t="shared" si="1"/>
        <v>0.91211595918035837</v>
      </c>
      <c r="Z3">
        <f t="shared" si="1"/>
        <v>0.93109300824476215</v>
      </c>
      <c r="AA3">
        <f t="shared" si="1"/>
        <v>0.94605332700515155</v>
      </c>
      <c r="AB3">
        <f t="shared" si="1"/>
        <v>0.95781480105962558</v>
      </c>
      <c r="AC3">
        <f t="shared" si="1"/>
        <v>0.96704186883844678</v>
      </c>
      <c r="AD3">
        <f t="shared" si="1"/>
        <v>0.97426882228508371</v>
      </c>
      <c r="AE3">
        <f t="shared" si="1"/>
        <v>0.97992205288971057</v>
      </c>
    </row>
    <row r="4" spans="1:52" x14ac:dyDescent="0.55000000000000004">
      <c r="A4" t="s">
        <v>40</v>
      </c>
      <c r="K4" t="s">
        <v>6</v>
      </c>
      <c r="L4">
        <f t="shared" ref="L4:AE4" si="2">1/(1+EXP(-asl*(age-ahm)))</f>
        <v>7.5858180021243546E-2</v>
      </c>
      <c r="M4">
        <f t="shared" si="2"/>
        <v>0.18242552380635635</v>
      </c>
      <c r="N4">
        <f t="shared" si="2"/>
        <v>0.37754066879814541</v>
      </c>
      <c r="O4">
        <f t="shared" si="2"/>
        <v>0.62245933120185459</v>
      </c>
      <c r="P4">
        <f t="shared" si="2"/>
        <v>0.81757447619364365</v>
      </c>
      <c r="Q4">
        <f t="shared" si="2"/>
        <v>0.92414181997875655</v>
      </c>
      <c r="R4">
        <f t="shared" si="2"/>
        <v>0.97068776924864364</v>
      </c>
      <c r="S4">
        <f t="shared" si="2"/>
        <v>0.98901305736940681</v>
      </c>
      <c r="T4">
        <f t="shared" si="2"/>
        <v>0.99592986228410396</v>
      </c>
      <c r="U4">
        <f t="shared" si="2"/>
        <v>0.99849881774326299</v>
      </c>
      <c r="V4">
        <f t="shared" si="2"/>
        <v>0.9994472213630764</v>
      </c>
      <c r="W4">
        <f t="shared" si="2"/>
        <v>0.9997965730219448</v>
      </c>
      <c r="X4">
        <f t="shared" si="2"/>
        <v>0.99992515377248947</v>
      </c>
      <c r="Y4">
        <f t="shared" si="2"/>
        <v>0.99997246430888531</v>
      </c>
      <c r="Z4">
        <f t="shared" si="2"/>
        <v>0.99998987000901918</v>
      </c>
      <c r="AA4">
        <f t="shared" si="2"/>
        <v>0.99999627336071584</v>
      </c>
      <c r="AB4">
        <f t="shared" si="2"/>
        <v>0.99999862904279302</v>
      </c>
      <c r="AC4">
        <f t="shared" si="2"/>
        <v>0.99999949565259183</v>
      </c>
      <c r="AD4">
        <f t="shared" si="2"/>
        <v>0.99999981446089814</v>
      </c>
      <c r="AE4">
        <f t="shared" si="2"/>
        <v>0.99999993174397095</v>
      </c>
    </row>
    <row r="5" spans="1:52" x14ac:dyDescent="0.55000000000000004">
      <c r="A5" t="s">
        <v>41</v>
      </c>
      <c r="K5" t="s">
        <v>7</v>
      </c>
      <c r="L5">
        <v>1</v>
      </c>
      <c r="M5">
        <f>L5*L10</f>
        <v>0.31056428688674781</v>
      </c>
      <c r="N5">
        <f t="shared" ref="N5:AD5" si="3">M5*M10</f>
        <v>0.15291652279865653</v>
      </c>
      <c r="O5">
        <f t="shared" si="3"/>
        <v>8.8323462899058985E-2</v>
      </c>
      <c r="P5">
        <f t="shared" si="3"/>
        <v>5.5255040438999675E-2</v>
      </c>
      <c r="Q5">
        <f t="shared" si="3"/>
        <v>3.6227368048349216E-2</v>
      </c>
      <c r="R5">
        <f t="shared" si="3"/>
        <v>2.4478484117796125E-2</v>
      </c>
      <c r="S5">
        <f t="shared" si="3"/>
        <v>1.6881678117282514E-2</v>
      </c>
      <c r="T5">
        <f t="shared" si="3"/>
        <v>1.1811529318533583E-2</v>
      </c>
      <c r="U5">
        <f t="shared" si="3"/>
        <v>8.3506883353543313E-3</v>
      </c>
      <c r="V5">
        <f t="shared" si="3"/>
        <v>5.9493764591478015E-3</v>
      </c>
      <c r="W5">
        <f t="shared" si="3"/>
        <v>4.2629350656632784E-3</v>
      </c>
      <c r="X5">
        <f t="shared" si="3"/>
        <v>3.0677648218996475E-3</v>
      </c>
      <c r="Y5">
        <f t="shared" si="3"/>
        <v>2.2149336549590649E-3</v>
      </c>
      <c r="Z5">
        <f t="shared" si="3"/>
        <v>1.6032027093798081E-3</v>
      </c>
      <c r="AA5">
        <f t="shared" si="3"/>
        <v>1.1626578182588065E-3</v>
      </c>
      <c r="AB5">
        <f t="shared" si="3"/>
        <v>8.4442079155187658E-4</v>
      </c>
      <c r="AC5">
        <f t="shared" si="3"/>
        <v>6.1399197686947933E-4</v>
      </c>
      <c r="AD5">
        <f t="shared" si="3"/>
        <v>4.4683864613708266E-4</v>
      </c>
      <c r="AE5">
        <f>AD5*AD10/(1-AD10)</f>
        <v>1.1975146632778044E-3</v>
      </c>
    </row>
    <row r="6" spans="1:52" x14ac:dyDescent="0.55000000000000004">
      <c r="K6" t="s">
        <v>13</v>
      </c>
      <c r="L6">
        <f t="shared" ref="L6:AE6" si="4">mat*wt</f>
        <v>8.2101893730686685E-4</v>
      </c>
      <c r="M6">
        <f t="shared" si="4"/>
        <v>1.1112666816076831E-2</v>
      </c>
      <c r="N6">
        <f t="shared" si="4"/>
        <v>5.5457552021528349E-2</v>
      </c>
      <c r="O6">
        <f t="shared" si="4"/>
        <v>0.15722106285405549</v>
      </c>
      <c r="P6">
        <f t="shared" si="4"/>
        <v>0.29696173904422313</v>
      </c>
      <c r="Q6">
        <f t="shared" si="4"/>
        <v>0.43329473074325731</v>
      </c>
      <c r="R6">
        <f t="shared" si="4"/>
        <v>0.54749003500936222</v>
      </c>
      <c r="S6">
        <f t="shared" si="4"/>
        <v>0.63935967041437303</v>
      </c>
      <c r="T6">
        <f t="shared" si="4"/>
        <v>0.71304438687371008</v>
      </c>
      <c r="U6">
        <f t="shared" si="4"/>
        <v>0.77224473775010793</v>
      </c>
      <c r="V6">
        <f t="shared" si="4"/>
        <v>0.81976207454729566</v>
      </c>
      <c r="W6">
        <f t="shared" si="4"/>
        <v>0.85777711111254784</v>
      </c>
      <c r="X6">
        <f t="shared" si="4"/>
        <v>0.88806292628494798</v>
      </c>
      <c r="Y6">
        <f t="shared" si="4"/>
        <v>0.91209084343704561</v>
      </c>
      <c r="Z6">
        <f t="shared" si="4"/>
        <v>0.93108357628098637</v>
      </c>
      <c r="AA6">
        <f t="shared" si="4"/>
        <v>0.9460498014056582</v>
      </c>
      <c r="AB6">
        <f t="shared" si="4"/>
        <v>0.9578134879365211</v>
      </c>
      <c r="AC6">
        <f t="shared" si="4"/>
        <v>0.96704138111338667</v>
      </c>
      <c r="AD6">
        <f t="shared" si="4"/>
        <v>0.97426864152012149</v>
      </c>
      <c r="AE6">
        <f t="shared" si="4"/>
        <v>0.9799219860041225</v>
      </c>
    </row>
    <row r="7" spans="1:52" x14ac:dyDescent="0.55000000000000004">
      <c r="A7" t="s">
        <v>44</v>
      </c>
      <c r="B7">
        <f>-LN(Su)</f>
        <v>0.31471074483970024</v>
      </c>
      <c r="C7" t="s">
        <v>50</v>
      </c>
      <c r="K7" t="s">
        <v>20</v>
      </c>
      <c r="L7">
        <v>1</v>
      </c>
      <c r="M7">
        <f t="shared" ref="M7:AD7" si="5">L7*L10*(1-L2*uo)</f>
        <v>0.31056428688674781</v>
      </c>
      <c r="N7">
        <f t="shared" si="5"/>
        <v>0.15291652279865653</v>
      </c>
      <c r="O7">
        <f t="shared" si="5"/>
        <v>8.8323462899058985E-2</v>
      </c>
      <c r="P7">
        <f t="shared" si="5"/>
        <v>5.5255040438999675E-2</v>
      </c>
      <c r="Q7">
        <f t="shared" si="5"/>
        <v>3.6227368048349216E-2</v>
      </c>
      <c r="R7">
        <f t="shared" si="5"/>
        <v>2.4478484117796125E-2</v>
      </c>
      <c r="S7">
        <f t="shared" si="5"/>
        <v>1.6881678117282514E-2</v>
      </c>
      <c r="T7">
        <f t="shared" si="5"/>
        <v>1.1811529318533583E-2</v>
      </c>
      <c r="U7">
        <f t="shared" si="5"/>
        <v>8.3506883353543313E-3</v>
      </c>
      <c r="V7">
        <f t="shared" si="5"/>
        <v>5.9493764591478015E-3</v>
      </c>
      <c r="W7">
        <f t="shared" si="5"/>
        <v>4.2629350656632784E-3</v>
      </c>
      <c r="X7">
        <f t="shared" si="5"/>
        <v>3.0677648218996475E-3</v>
      </c>
      <c r="Y7">
        <f t="shared" si="5"/>
        <v>2.2149336549590649E-3</v>
      </c>
      <c r="Z7">
        <f t="shared" si="5"/>
        <v>1.6032027093798081E-3</v>
      </c>
      <c r="AA7">
        <f t="shared" si="5"/>
        <v>1.1626578182588065E-3</v>
      </c>
      <c r="AB7">
        <f t="shared" si="5"/>
        <v>8.4442079155187658E-4</v>
      </c>
      <c r="AC7">
        <f t="shared" si="5"/>
        <v>6.1399197686947933E-4</v>
      </c>
      <c r="AD7">
        <f t="shared" si="5"/>
        <v>4.4683864613708266E-4</v>
      </c>
      <c r="AE7">
        <f>AD7*AD10*(1-AD2*uo)/(1-AD10)</f>
        <v>1.1975146632778044E-3</v>
      </c>
    </row>
    <row r="8" spans="1:52" x14ac:dyDescent="0.55000000000000004">
      <c r="A8" t="s">
        <v>45</v>
      </c>
      <c r="B8">
        <v>0.28999999999999998</v>
      </c>
      <c r="C8" t="s">
        <v>109</v>
      </c>
      <c r="K8" t="s">
        <v>42</v>
      </c>
      <c r="L8">
        <v>1</v>
      </c>
      <c r="M8">
        <f t="shared" ref="M8:AE8" si="6">IF(MOD(M1,yrbetween)=0,1,0)</f>
        <v>1</v>
      </c>
      <c r="N8">
        <f t="shared" si="6"/>
        <v>1</v>
      </c>
      <c r="O8">
        <f t="shared" si="6"/>
        <v>1</v>
      </c>
      <c r="P8">
        <f t="shared" si="6"/>
        <v>1</v>
      </c>
      <c r="Q8">
        <f t="shared" si="6"/>
        <v>1</v>
      </c>
      <c r="R8">
        <f t="shared" si="6"/>
        <v>1</v>
      </c>
      <c r="S8">
        <f t="shared" si="6"/>
        <v>1</v>
      </c>
      <c r="T8">
        <f t="shared" si="6"/>
        <v>1</v>
      </c>
      <c r="U8">
        <f t="shared" si="6"/>
        <v>1</v>
      </c>
      <c r="V8">
        <f t="shared" si="6"/>
        <v>1</v>
      </c>
      <c r="W8">
        <f t="shared" si="6"/>
        <v>1</v>
      </c>
      <c r="X8">
        <f t="shared" si="6"/>
        <v>1</v>
      </c>
      <c r="Y8">
        <f t="shared" si="6"/>
        <v>1</v>
      </c>
      <c r="Z8">
        <f t="shared" si="6"/>
        <v>1</v>
      </c>
      <c r="AA8">
        <f t="shared" si="6"/>
        <v>1</v>
      </c>
      <c r="AB8">
        <f t="shared" si="6"/>
        <v>1</v>
      </c>
      <c r="AC8">
        <f t="shared" si="6"/>
        <v>1</v>
      </c>
      <c r="AD8">
        <f t="shared" si="6"/>
        <v>1</v>
      </c>
      <c r="AE8">
        <f t="shared" si="6"/>
        <v>1</v>
      </c>
    </row>
    <row r="9" spans="1:52" x14ac:dyDescent="0.55000000000000004">
      <c r="A9" t="s">
        <v>51</v>
      </c>
      <c r="B9">
        <v>10000</v>
      </c>
      <c r="C9" t="s">
        <v>65</v>
      </c>
      <c r="K9" t="s">
        <v>25</v>
      </c>
      <c r="L9">
        <f t="shared" ref="L9:AE9" si="7">Lo*wt</f>
        <v>1.0823077182670957E-2</v>
      </c>
      <c r="M9">
        <f t="shared" si="7"/>
        <v>1.8918391314629603E-2</v>
      </c>
      <c r="N9">
        <f t="shared" si="7"/>
        <v>2.246215234256474E-2</v>
      </c>
      <c r="O9">
        <f t="shared" si="7"/>
        <v>2.2308780695967527E-2</v>
      </c>
      <c r="P9">
        <f t="shared" si="7"/>
        <v>2.0069893786456478E-2</v>
      </c>
      <c r="Q9">
        <f t="shared" si="7"/>
        <v>1.6985626388390462E-2</v>
      </c>
      <c r="R9">
        <f t="shared" si="7"/>
        <v>1.3806423188995018E-2</v>
      </c>
      <c r="S9">
        <f t="shared" si="7"/>
        <v>1.0913368713064229E-2</v>
      </c>
      <c r="T9">
        <f t="shared" si="7"/>
        <v>8.4565640613074484E-3</v>
      </c>
      <c r="U9">
        <f t="shared" si="7"/>
        <v>6.4584704648360629E-3</v>
      </c>
      <c r="V9">
        <f t="shared" si="7"/>
        <v>4.8797706213664247E-3</v>
      </c>
      <c r="W9">
        <f t="shared" si="7"/>
        <v>3.6573921377151646E-3</v>
      </c>
      <c r="X9">
        <f t="shared" si="7"/>
        <v>2.7245721288356468E-3</v>
      </c>
      <c r="Y9">
        <f t="shared" si="7"/>
        <v>2.0202763352138446E-3</v>
      </c>
      <c r="Z9">
        <f t="shared" si="7"/>
        <v>1.4927308335025988E-3</v>
      </c>
      <c r="AA9">
        <f t="shared" si="7"/>
        <v>1.0999362971322948E-3</v>
      </c>
      <c r="AB9">
        <f t="shared" si="7"/>
        <v>8.0879873247087226E-4</v>
      </c>
      <c r="AC9">
        <f t="shared" si="7"/>
        <v>5.937559487636737E-4</v>
      </c>
      <c r="AD9">
        <f t="shared" si="7"/>
        <v>4.3534096152343681E-4</v>
      </c>
      <c r="AE9">
        <f t="shared" si="7"/>
        <v>1.1734710272047167E-3</v>
      </c>
    </row>
    <row r="10" spans="1:52" x14ac:dyDescent="0.55000000000000004">
      <c r="A10" t="s">
        <v>57</v>
      </c>
      <c r="B10">
        <f>SUMPRODUCT(Lo,mwt)*fec</f>
        <v>1166.9309501982243</v>
      </c>
      <c r="C10" t="s">
        <v>58</v>
      </c>
      <c r="K10" t="s">
        <v>43</v>
      </c>
      <c r="L10">
        <f t="shared" ref="L10:AE10" si="8">EXP(-Madult/L3^Lpow)</f>
        <v>0.31056428688674781</v>
      </c>
      <c r="M10">
        <f t="shared" si="8"/>
        <v>0.49238283104463965</v>
      </c>
      <c r="N10">
        <f t="shared" si="8"/>
        <v>0.5775926713645817</v>
      </c>
      <c r="O10">
        <f t="shared" si="8"/>
        <v>0.62559866456038116</v>
      </c>
      <c r="P10">
        <f t="shared" si="8"/>
        <v>0.65563915546027729</v>
      </c>
      <c r="Q10">
        <f t="shared" si="8"/>
        <v>0.67569038096079803</v>
      </c>
      <c r="R10">
        <f t="shared" si="8"/>
        <v>0.68965373983307043</v>
      </c>
      <c r="S10">
        <f t="shared" si="8"/>
        <v>0.69966559227554526</v>
      </c>
      <c r="T10">
        <f t="shared" si="8"/>
        <v>0.70699467530010596</v>
      </c>
      <c r="U10">
        <f t="shared" si="8"/>
        <v>0.71244144437290402</v>
      </c>
      <c r="V10">
        <f t="shared" si="8"/>
        <v>0.71653476543891603</v>
      </c>
      <c r="W10">
        <f t="shared" si="8"/>
        <v>0.71963677012338634</v>
      </c>
      <c r="X10">
        <f t="shared" si="8"/>
        <v>0.72200242963458816</v>
      </c>
      <c r="Y10">
        <f t="shared" si="8"/>
        <v>0.72381522841118129</v>
      </c>
      <c r="Z10">
        <f t="shared" si="8"/>
        <v>0.725209489390506</v>
      </c>
      <c r="AA10">
        <f t="shared" si="8"/>
        <v>0.72628487788133489</v>
      </c>
      <c r="AB10">
        <f t="shared" si="8"/>
        <v>0.72711612860820829</v>
      </c>
      <c r="AC10">
        <f t="shared" si="8"/>
        <v>0.72775974763603524</v>
      </c>
      <c r="AD10">
        <f t="shared" si="8"/>
        <v>0.7282587363806371</v>
      </c>
      <c r="AE10">
        <f t="shared" si="8"/>
        <v>0.72864598554867521</v>
      </c>
      <c r="AP10" t="s">
        <v>67</v>
      </c>
    </row>
    <row r="11" spans="1:52" x14ac:dyDescent="0.55000000000000004">
      <c r="A11" t="s">
        <v>52</v>
      </c>
      <c r="B11">
        <f>-LN(1/sbro)</f>
        <v>7.0621324618969696</v>
      </c>
      <c r="C11" t="s">
        <v>59</v>
      </c>
      <c r="J11" t="s">
        <v>27</v>
      </c>
      <c r="K11" t="s">
        <v>2</v>
      </c>
      <c r="L11" t="s">
        <v>66</v>
      </c>
      <c r="AF11" t="s">
        <v>64</v>
      </c>
      <c r="AG11" t="s">
        <v>17</v>
      </c>
      <c r="AH11" t="s">
        <v>30</v>
      </c>
      <c r="AI11" t="s">
        <v>82</v>
      </c>
      <c r="AJ11" t="s">
        <v>85</v>
      </c>
      <c r="AK11" t="s">
        <v>14</v>
      </c>
      <c r="AM11" t="s">
        <v>22</v>
      </c>
      <c r="AN11" t="s">
        <v>21</v>
      </c>
      <c r="AO11" t="s">
        <v>37</v>
      </c>
      <c r="AP11" t="s">
        <v>68</v>
      </c>
      <c r="AQ11" t="s">
        <v>69</v>
      </c>
      <c r="AR11" t="s">
        <v>70</v>
      </c>
      <c r="AS11" t="s">
        <v>71</v>
      </c>
      <c r="AT11" t="s">
        <v>72</v>
      </c>
      <c r="AU11" t="s">
        <v>73</v>
      </c>
      <c r="AV11" t="s">
        <v>74</v>
      </c>
      <c r="AW11" t="s">
        <v>75</v>
      </c>
      <c r="AX11" t="s">
        <v>76</v>
      </c>
      <c r="AY11" t="s">
        <v>77</v>
      </c>
      <c r="AZ11" t="s">
        <v>78</v>
      </c>
    </row>
    <row r="12" spans="1:52" x14ac:dyDescent="0.55000000000000004">
      <c r="A12" t="s">
        <v>55</v>
      </c>
      <c r="B12">
        <f>0.2*B11</f>
        <v>1.4124264923793941</v>
      </c>
      <c r="C12" t="s">
        <v>60</v>
      </c>
      <c r="E12" t="s">
        <v>92</v>
      </c>
      <c r="F12">
        <f>0.3*B11</f>
        <v>2.1186397385690907</v>
      </c>
      <c r="J12">
        <f t="shared" ref="J12:J42" si="9">Cullrate</f>
        <v>0</v>
      </c>
      <c r="K12">
        <v>1</v>
      </c>
      <c r="L12">
        <f t="shared" ref="L12:AE12" si="10">Rinit*initR*Lf</f>
        <v>9.9999999999999995E-7</v>
      </c>
      <c r="M12">
        <f t="shared" si="10"/>
        <v>3.1056428688674781E-7</v>
      </c>
      <c r="N12">
        <f t="shared" si="10"/>
        <v>1.5291652279865652E-7</v>
      </c>
      <c r="O12">
        <f t="shared" si="10"/>
        <v>8.8323462899058979E-8</v>
      </c>
      <c r="P12">
        <f t="shared" si="10"/>
        <v>5.5255040438999674E-8</v>
      </c>
      <c r="Q12">
        <f t="shared" si="10"/>
        <v>3.6227368048349212E-8</v>
      </c>
      <c r="R12">
        <f t="shared" si="10"/>
        <v>2.4478484117796126E-8</v>
      </c>
      <c r="S12">
        <f t="shared" si="10"/>
        <v>1.6881678117282513E-8</v>
      </c>
      <c r="T12">
        <f t="shared" si="10"/>
        <v>1.1811529318533583E-8</v>
      </c>
      <c r="U12">
        <f t="shared" si="10"/>
        <v>8.3506883353543311E-9</v>
      </c>
      <c r="V12">
        <f t="shared" si="10"/>
        <v>5.9493764591478012E-9</v>
      </c>
      <c r="W12">
        <f t="shared" si="10"/>
        <v>4.2629350656632785E-9</v>
      </c>
      <c r="X12">
        <f t="shared" si="10"/>
        <v>3.0677648218996473E-9</v>
      </c>
      <c r="Y12">
        <f t="shared" si="10"/>
        <v>2.2149336549590647E-9</v>
      </c>
      <c r="Z12">
        <f t="shared" si="10"/>
        <v>1.603202709379808E-9</v>
      </c>
      <c r="AA12">
        <f t="shared" si="10"/>
        <v>1.1626578182588065E-9</v>
      </c>
      <c r="AB12">
        <f t="shared" si="10"/>
        <v>8.4442079155187651E-10</v>
      </c>
      <c r="AC12">
        <f t="shared" si="10"/>
        <v>6.1399197686947934E-10</v>
      </c>
      <c r="AD12">
        <f t="shared" si="10"/>
        <v>4.4683864613708263E-10</v>
      </c>
      <c r="AE12">
        <f t="shared" si="10"/>
        <v>1.1975146632778043E-9</v>
      </c>
      <c r="AF12">
        <f t="shared" ref="AF12:AF43" si="11">SUMPRODUCT(L12:AE12,mwt)*fec</f>
        <v>1.1669309501982242E-3</v>
      </c>
      <c r="AG12">
        <f t="shared" ref="AG12:AG43" si="12">J12*SUMPRODUCT(L12:AE12,wt,vul)</f>
        <v>0</v>
      </c>
      <c r="AH12">
        <f>SUMPRODUCT(L12:AE12,vul,wt)/SUMPRODUCT(L12:AE12,vul)</f>
        <v>0.13882298220164718</v>
      </c>
      <c r="AI12">
        <f t="shared" ref="AI12:AI43" si="13">SUMPRODUCT(L12:AE12,mwt)</f>
        <v>1.1669309501982242E-7</v>
      </c>
      <c r="AJ12">
        <f>LN(AI12)</f>
        <v>-15.963718468043488</v>
      </c>
      <c r="AK12">
        <f>J12</f>
        <v>0</v>
      </c>
      <c r="AM12">
        <f t="shared" ref="AM12:AM43" ca="1" si="14">EXP(AN12*sdr)*IF(AO12=0,1,0)</f>
        <v>0.41467285905620049</v>
      </c>
      <c r="AN12">
        <f t="shared" ref="AN12:AN43" ca="1" si="15">OFFSET(AO12,0,normseq)</f>
        <v>-1.1003317013091873</v>
      </c>
      <c r="AO12">
        <f t="shared" ref="AO12:AO43" si="16">MOD(K12,yrbetween)</f>
        <v>0</v>
      </c>
      <c r="AP12">
        <v>-0.2362264694966143</v>
      </c>
      <c r="AQ12">
        <v>0.88746446635923348</v>
      </c>
      <c r="AR12">
        <v>-1.0440612641104963</v>
      </c>
      <c r="AS12">
        <v>1.3636645235237665</v>
      </c>
      <c r="AT12">
        <v>-1.1003317013091873</v>
      </c>
      <c r="AU12">
        <v>1.3325370673555881</v>
      </c>
      <c r="AV12">
        <v>0.81311782196280546</v>
      </c>
      <c r="AW12">
        <v>-5.5298414736171253E-2</v>
      </c>
      <c r="AX12">
        <v>-1.3807266441290267</v>
      </c>
      <c r="AY12">
        <v>0.70866917667444795</v>
      </c>
      <c r="AZ12">
        <v>-0.55511691243737005</v>
      </c>
    </row>
    <row r="13" spans="1:52" x14ac:dyDescent="0.55000000000000004">
      <c r="A13" t="s">
        <v>56</v>
      </c>
      <c r="B13">
        <f>EXP(B12)</f>
        <v>4.1059062766212495</v>
      </c>
      <c r="C13" t="s">
        <v>61</v>
      </c>
      <c r="F13">
        <f>EXP(F12)</f>
        <v>8.3198126667923287</v>
      </c>
      <c r="J13">
        <f t="shared" si="9"/>
        <v>0</v>
      </c>
      <c r="K13">
        <v>2</v>
      </c>
      <c r="L13">
        <f t="shared" ref="L13:L44" ca="1" si="17">reca*AF12/(1+recb*AF12)*Rmult</f>
        <v>5.409438340120205E-6</v>
      </c>
      <c r="M13">
        <f>L12*L$10*(1-L$2*$J12)</f>
        <v>3.1056428688674781E-7</v>
      </c>
      <c r="N13">
        <f t="shared" ref="N13:AD27" si="18">M12*M$10*(1-M$2*$J12)</f>
        <v>1.5291652279865655E-7</v>
      </c>
      <c r="O13">
        <f t="shared" si="18"/>
        <v>8.8323462899058979E-8</v>
      </c>
      <c r="P13">
        <f t="shared" si="18"/>
        <v>5.5255040438999667E-8</v>
      </c>
      <c r="Q13">
        <f t="shared" si="18"/>
        <v>3.6227368048349219E-8</v>
      </c>
      <c r="R13">
        <f t="shared" si="18"/>
        <v>2.4478484117796122E-8</v>
      </c>
      <c r="S13">
        <f t="shared" si="18"/>
        <v>1.6881678117282516E-8</v>
      </c>
      <c r="T13">
        <f t="shared" si="18"/>
        <v>1.1811529318533581E-8</v>
      </c>
      <c r="U13">
        <f t="shared" si="18"/>
        <v>8.3506883353543327E-9</v>
      </c>
      <c r="V13">
        <f t="shared" si="18"/>
        <v>5.9493764591478012E-9</v>
      </c>
      <c r="W13">
        <f t="shared" si="18"/>
        <v>4.2629350656632785E-9</v>
      </c>
      <c r="X13">
        <f t="shared" si="18"/>
        <v>3.0677648218996477E-9</v>
      </c>
      <c r="Y13">
        <f t="shared" si="18"/>
        <v>2.2149336549590651E-9</v>
      </c>
      <c r="Z13">
        <f t="shared" si="18"/>
        <v>1.603202709379808E-9</v>
      </c>
      <c r="AA13">
        <f t="shared" si="18"/>
        <v>1.1626578182588063E-9</v>
      </c>
      <c r="AB13">
        <f t="shared" si="18"/>
        <v>8.4442079155187651E-10</v>
      </c>
      <c r="AC13">
        <f t="shared" si="18"/>
        <v>6.1399197686947924E-10</v>
      </c>
      <c r="AD13">
        <f t="shared" si="18"/>
        <v>4.4683864613708268E-10</v>
      </c>
      <c r="AE13">
        <f>(AD12+AE12)*AD$10*(1-AD$2*$J12)</f>
        <v>1.1975146632778043E-9</v>
      </c>
      <c r="AF13">
        <f t="shared" ca="1" si="11"/>
        <v>1.2031332739994808E-3</v>
      </c>
      <c r="AG13">
        <f t="shared" ca="1" si="12"/>
        <v>0</v>
      </c>
      <c r="AH13">
        <f t="shared" ref="AH13:AH43" ca="1" si="19">SUMPRODUCT(L13:AE13,vul,wt)/SUMPRODUCT(L13:AE13,vul)</f>
        <v>5.3914757733343394E-2</v>
      </c>
      <c r="AI13">
        <f t="shared" ca="1" si="13"/>
        <v>1.2031332739994807E-7</v>
      </c>
      <c r="AJ13">
        <f t="shared" ref="AJ13:AJ76" ca="1" si="20">LN(AI13)</f>
        <v>-15.933166435397478</v>
      </c>
      <c r="AK13">
        <f t="shared" ref="AK13:AK76" si="21">J13</f>
        <v>0</v>
      </c>
      <c r="AM13">
        <f t="shared" ca="1" si="14"/>
        <v>0.97997514325751878</v>
      </c>
      <c r="AN13">
        <f t="shared" ca="1" si="15"/>
        <v>-2.5285089577664621E-2</v>
      </c>
      <c r="AO13">
        <f t="shared" si="16"/>
        <v>0</v>
      </c>
      <c r="AP13">
        <v>1.1600218385865446</v>
      </c>
      <c r="AQ13">
        <v>-0.26242560124956071</v>
      </c>
      <c r="AR13">
        <v>-0.31008994483272545</v>
      </c>
      <c r="AS13">
        <v>1.1598717719607521</v>
      </c>
      <c r="AT13">
        <v>-2.5285089577664621E-2</v>
      </c>
      <c r="AU13">
        <v>2.5625013222452253E-3</v>
      </c>
      <c r="AV13">
        <v>1.2046484698657878</v>
      </c>
      <c r="AW13">
        <v>-1.4591068975278176</v>
      </c>
      <c r="AX13">
        <v>-0.82467067841207609</v>
      </c>
      <c r="AY13">
        <v>-1.3502176443580538</v>
      </c>
      <c r="AZ13">
        <v>-1.9996878108941019</v>
      </c>
    </row>
    <row r="14" spans="1:52" x14ac:dyDescent="0.55000000000000004">
      <c r="A14" s="1" t="s">
        <v>1</v>
      </c>
      <c r="B14" s="2">
        <v>5.52</v>
      </c>
      <c r="C14" t="s">
        <v>63</v>
      </c>
      <c r="J14">
        <f t="shared" si="9"/>
        <v>0</v>
      </c>
      <c r="K14">
        <v>3</v>
      </c>
      <c r="L14">
        <f t="shared" ca="1" si="17"/>
        <v>1.1693160480343116E-6</v>
      </c>
      <c r="M14">
        <f t="shared" ref="M14:AB29" ca="1" si="22">L13*L$10*(1-L$2*$J13)</f>
        <v>1.6799783605572641E-6</v>
      </c>
      <c r="N14">
        <f t="shared" si="18"/>
        <v>1.5291652279865655E-7</v>
      </c>
      <c r="O14">
        <f t="shared" si="18"/>
        <v>8.8323462899058993E-8</v>
      </c>
      <c r="P14">
        <f t="shared" si="18"/>
        <v>5.5255040438999667E-8</v>
      </c>
      <c r="Q14">
        <f t="shared" si="18"/>
        <v>3.6227368048349212E-8</v>
      </c>
      <c r="R14">
        <f t="shared" si="18"/>
        <v>2.4478484117796126E-8</v>
      </c>
      <c r="S14">
        <f t="shared" si="18"/>
        <v>1.6881678117282513E-8</v>
      </c>
      <c r="T14">
        <f t="shared" si="18"/>
        <v>1.1811529318533583E-8</v>
      </c>
      <c r="U14">
        <f t="shared" si="18"/>
        <v>8.3506883353543311E-9</v>
      </c>
      <c r="V14">
        <f t="shared" si="18"/>
        <v>5.9493764591478021E-9</v>
      </c>
      <c r="W14">
        <f t="shared" si="18"/>
        <v>4.2629350656632785E-9</v>
      </c>
      <c r="X14">
        <f t="shared" si="18"/>
        <v>3.0677648218996477E-9</v>
      </c>
      <c r="Y14">
        <f t="shared" si="18"/>
        <v>2.2149336549590651E-9</v>
      </c>
      <c r="Z14">
        <f t="shared" si="18"/>
        <v>1.6032027093798084E-9</v>
      </c>
      <c r="AA14">
        <f t="shared" si="18"/>
        <v>1.1626578182588063E-9</v>
      </c>
      <c r="AB14">
        <f t="shared" si="18"/>
        <v>8.4442079155187641E-10</v>
      </c>
      <c r="AC14">
        <f t="shared" si="18"/>
        <v>6.1399197686947924E-10</v>
      </c>
      <c r="AD14">
        <f t="shared" si="18"/>
        <v>4.4683864613708258E-10</v>
      </c>
      <c r="AE14">
        <f t="shared" ref="AE14:AE77" si="23">(AD13+AE13)*AD$10*(1-AD$2*$J13)</f>
        <v>1.1975146632778043E-9</v>
      </c>
      <c r="AF14">
        <f t="shared" ca="1" si="11"/>
        <v>1.3204994903559552E-3</v>
      </c>
      <c r="AG14">
        <f t="shared" ca="1" si="12"/>
        <v>0</v>
      </c>
      <c r="AH14">
        <f t="shared" ca="1" si="19"/>
        <v>9.8531495610216444E-2</v>
      </c>
      <c r="AI14">
        <f t="shared" ca="1" si="13"/>
        <v>1.3204994903559552E-7</v>
      </c>
      <c r="AJ14">
        <f t="shared" ca="1" si="20"/>
        <v>-15.840085584151126</v>
      </c>
      <c r="AK14">
        <f t="shared" si="21"/>
        <v>0</v>
      </c>
      <c r="AM14">
        <f t="shared" ca="1" si="14"/>
        <v>0.20545952374927548</v>
      </c>
      <c r="AN14">
        <f t="shared" ca="1" si="15"/>
        <v>-1.9781327864620835</v>
      </c>
      <c r="AO14">
        <f t="shared" si="16"/>
        <v>0</v>
      </c>
      <c r="AP14">
        <v>-9.1197307483525947E-2</v>
      </c>
      <c r="AQ14">
        <v>0.4572643774736207</v>
      </c>
      <c r="AR14">
        <v>-0.80780637290445156</v>
      </c>
      <c r="AS14">
        <v>-1.7537695384817198</v>
      </c>
      <c r="AT14">
        <v>-1.9781327864620835</v>
      </c>
      <c r="AU14">
        <v>1.0448547982377931</v>
      </c>
      <c r="AV14">
        <v>1.3544172361434903</v>
      </c>
      <c r="AW14">
        <v>1.5573459677398205</v>
      </c>
      <c r="AX14">
        <v>-0.82166479842271656</v>
      </c>
      <c r="AY14">
        <v>1.4941497283871286</v>
      </c>
      <c r="AZ14">
        <v>1.8532591639086604</v>
      </c>
    </row>
    <row r="15" spans="1:52" x14ac:dyDescent="0.55000000000000004">
      <c r="A15" s="1" t="s">
        <v>36</v>
      </c>
      <c r="B15" s="2">
        <v>1</v>
      </c>
      <c r="C15" t="s">
        <v>110</v>
      </c>
      <c r="J15">
        <f t="shared" si="9"/>
        <v>0</v>
      </c>
      <c r="K15">
        <v>4</v>
      </c>
      <c r="L15">
        <f t="shared" ca="1" si="17"/>
        <v>8.0484317217030798E-6</v>
      </c>
      <c r="M15">
        <f t="shared" ca="1" si="22"/>
        <v>3.6314780460300614E-7</v>
      </c>
      <c r="N15">
        <f t="shared" ca="1" si="18"/>
        <v>8.2719250126491803E-7</v>
      </c>
      <c r="O15">
        <f t="shared" si="18"/>
        <v>8.8323462899058993E-8</v>
      </c>
      <c r="P15">
        <f t="shared" si="18"/>
        <v>5.5255040438999674E-8</v>
      </c>
      <c r="Q15">
        <f t="shared" si="18"/>
        <v>3.6227368048349212E-8</v>
      </c>
      <c r="R15">
        <f t="shared" si="18"/>
        <v>2.4478484117796122E-8</v>
      </c>
      <c r="S15">
        <f t="shared" si="18"/>
        <v>1.6881678117282516E-8</v>
      </c>
      <c r="T15">
        <f t="shared" si="18"/>
        <v>1.1811529318533581E-8</v>
      </c>
      <c r="U15">
        <f t="shared" si="18"/>
        <v>8.3506883353543327E-9</v>
      </c>
      <c r="V15">
        <f t="shared" si="18"/>
        <v>5.9493764591478012E-9</v>
      </c>
      <c r="W15">
        <f t="shared" si="18"/>
        <v>4.2629350656632793E-9</v>
      </c>
      <c r="X15">
        <f t="shared" si="18"/>
        <v>3.0677648218996477E-9</v>
      </c>
      <c r="Y15">
        <f t="shared" si="18"/>
        <v>2.2149336549590651E-9</v>
      </c>
      <c r="Z15">
        <f t="shared" si="18"/>
        <v>1.6032027093798084E-9</v>
      </c>
      <c r="AA15">
        <f t="shared" si="18"/>
        <v>1.1626578182588065E-9</v>
      </c>
      <c r="AB15">
        <f t="shared" si="18"/>
        <v>8.4442079155187641E-10</v>
      </c>
      <c r="AC15">
        <f t="shared" si="18"/>
        <v>6.1399197686947924E-10</v>
      </c>
      <c r="AD15">
        <f t="shared" si="18"/>
        <v>4.4683864613708258E-10</v>
      </c>
      <c r="AE15">
        <f t="shared" si="23"/>
        <v>1.1975146632778043E-9</v>
      </c>
      <c r="AF15">
        <f t="shared" ca="1" si="11"/>
        <v>1.6045802920671281E-3</v>
      </c>
      <c r="AG15">
        <f t="shared" ca="1" si="12"/>
        <v>0</v>
      </c>
      <c r="AH15">
        <f t="shared" ca="1" si="19"/>
        <v>5.3654836097134381E-2</v>
      </c>
      <c r="AI15">
        <f t="shared" ca="1" si="13"/>
        <v>1.604580292067128E-7</v>
      </c>
      <c r="AJ15">
        <f t="shared" ca="1" si="20"/>
        <v>-15.6452334288432</v>
      </c>
      <c r="AK15">
        <f t="shared" si="21"/>
        <v>0</v>
      </c>
      <c r="AM15">
        <f t="shared" ca="1" si="14"/>
        <v>1.2884908192129243</v>
      </c>
      <c r="AN15">
        <f t="shared" ca="1" si="15"/>
        <v>0.31683953238825779</v>
      </c>
      <c r="AO15">
        <f t="shared" si="16"/>
        <v>0</v>
      </c>
      <c r="AP15">
        <v>1.8749960872810334</v>
      </c>
      <c r="AQ15">
        <v>-0.36059077501704451</v>
      </c>
      <c r="AR15">
        <v>0.6857453627162613</v>
      </c>
      <c r="AS15">
        <v>-0.91084530140506104</v>
      </c>
      <c r="AT15">
        <v>0.31683953238825779</v>
      </c>
      <c r="AU15">
        <v>1.5772002370795235</v>
      </c>
      <c r="AV15">
        <v>-1.492053343099542</v>
      </c>
      <c r="AW15">
        <v>1.188682290376164</v>
      </c>
      <c r="AX15">
        <v>-1.4533634384861216</v>
      </c>
      <c r="AY15">
        <v>-5.6064664022414945E-2</v>
      </c>
      <c r="AZ15">
        <v>-0.85669398686150089</v>
      </c>
    </row>
    <row r="16" spans="1:52" x14ac:dyDescent="0.55000000000000004">
      <c r="A16" s="1" t="s">
        <v>79</v>
      </c>
      <c r="B16" s="1">
        <v>5</v>
      </c>
      <c r="C16" t="s">
        <v>80</v>
      </c>
      <c r="J16">
        <f t="shared" si="9"/>
        <v>0</v>
      </c>
      <c r="K16">
        <v>5</v>
      </c>
      <c r="L16">
        <f t="shared" ca="1" si="17"/>
        <v>5.9917390491403358E-6</v>
      </c>
      <c r="M16">
        <f t="shared" ca="1" si="22"/>
        <v>2.499555458207397E-6</v>
      </c>
      <c r="N16">
        <f t="shared" ca="1" si="18"/>
        <v>1.7880774411807379E-7</v>
      </c>
      <c r="O16">
        <f t="shared" ca="1" si="18"/>
        <v>4.7778032653835413E-7</v>
      </c>
      <c r="P16">
        <f t="shared" si="18"/>
        <v>5.5255040438999674E-8</v>
      </c>
      <c r="Q16">
        <f t="shared" si="18"/>
        <v>3.6227368048349219E-8</v>
      </c>
      <c r="R16">
        <f t="shared" si="18"/>
        <v>2.4478484117796122E-8</v>
      </c>
      <c r="S16">
        <f t="shared" si="18"/>
        <v>1.6881678117282513E-8</v>
      </c>
      <c r="T16">
        <f t="shared" si="18"/>
        <v>1.1811529318533583E-8</v>
      </c>
      <c r="U16">
        <f t="shared" si="18"/>
        <v>8.3506883353543311E-9</v>
      </c>
      <c r="V16">
        <f t="shared" si="18"/>
        <v>5.9493764591478021E-9</v>
      </c>
      <c r="W16">
        <f t="shared" si="18"/>
        <v>4.2629350656632785E-9</v>
      </c>
      <c r="X16">
        <f t="shared" si="18"/>
        <v>3.0677648218996481E-9</v>
      </c>
      <c r="Y16">
        <f t="shared" si="18"/>
        <v>2.2149336549590651E-9</v>
      </c>
      <c r="Z16">
        <f t="shared" si="18"/>
        <v>1.6032027093798084E-9</v>
      </c>
      <c r="AA16">
        <f t="shared" si="18"/>
        <v>1.1626578182588065E-9</v>
      </c>
      <c r="AB16">
        <f t="shared" si="18"/>
        <v>8.4442079155187651E-10</v>
      </c>
      <c r="AC16">
        <f t="shared" si="18"/>
        <v>6.1399197686947924E-10</v>
      </c>
      <c r="AD16">
        <f t="shared" si="18"/>
        <v>4.4683864613708258E-10</v>
      </c>
      <c r="AE16">
        <f t="shared" si="23"/>
        <v>1.1975146632778043E-9</v>
      </c>
      <c r="AF16">
        <f t="shared" ca="1" si="11"/>
        <v>2.0778362264988041E-3</v>
      </c>
      <c r="AG16">
        <f t="shared" ca="1" si="12"/>
        <v>0</v>
      </c>
      <c r="AH16">
        <f t="shared" ca="1" si="19"/>
        <v>6.7193885060257544E-2</v>
      </c>
      <c r="AI16">
        <f t="shared" ca="1" si="13"/>
        <v>2.077836226498804E-7</v>
      </c>
      <c r="AJ16">
        <f t="shared" ca="1" si="20"/>
        <v>-15.386768574429157</v>
      </c>
      <c r="AK16">
        <f t="shared" si="21"/>
        <v>0</v>
      </c>
      <c r="AM16">
        <f t="shared" ca="1" si="14"/>
        <v>0.78940562593926789</v>
      </c>
      <c r="AN16">
        <f t="shared" ca="1" si="15"/>
        <v>-0.29559373615484219</v>
      </c>
      <c r="AO16">
        <f t="shared" si="16"/>
        <v>0</v>
      </c>
      <c r="AP16">
        <v>-0.31587433113600127</v>
      </c>
      <c r="AQ16">
        <v>-0.95832092483760789</v>
      </c>
      <c r="AR16">
        <v>0.24409928300883621</v>
      </c>
      <c r="AS16">
        <v>0.21081291379232425</v>
      </c>
      <c r="AT16">
        <v>-0.29559373615484219</v>
      </c>
      <c r="AU16">
        <v>-2.7428086468717083E-2</v>
      </c>
      <c r="AV16">
        <v>0.78282710092025809</v>
      </c>
      <c r="AW16">
        <v>-0.89372065303905401</v>
      </c>
      <c r="AX16">
        <v>-0.58508703659754246</v>
      </c>
      <c r="AY16">
        <v>-1.1391375664970838</v>
      </c>
      <c r="AZ16">
        <v>0.25112058210652322</v>
      </c>
    </row>
    <row r="17" spans="1:52" x14ac:dyDescent="0.55000000000000004">
      <c r="A17" s="1" t="s">
        <v>23</v>
      </c>
      <c r="B17" s="1">
        <v>0.8</v>
      </c>
      <c r="C17" t="s">
        <v>35</v>
      </c>
      <c r="J17">
        <f t="shared" si="9"/>
        <v>0</v>
      </c>
      <c r="K17">
        <v>6</v>
      </c>
      <c r="L17">
        <f ca="1">reca*AF16/(1+recb*AF16)*Rmult</f>
        <v>1.1858467158343731E-5</v>
      </c>
      <c r="M17">
        <f t="shared" ca="1" si="22"/>
        <v>1.8608201650077487E-6</v>
      </c>
      <c r="N17">
        <f t="shared" ca="1" si="18"/>
        <v>1.2307381928652397E-6</v>
      </c>
      <c r="O17">
        <f t="shared" ca="1" si="18"/>
        <v>1.0327804258583282E-7</v>
      </c>
      <c r="P17">
        <f t="shared" ca="1" si="18"/>
        <v>2.9889873423561717E-7</v>
      </c>
      <c r="Q17">
        <f t="shared" si="18"/>
        <v>3.6227368048349219E-8</v>
      </c>
      <c r="R17">
        <f t="shared" si="18"/>
        <v>2.4478484117796126E-8</v>
      </c>
      <c r="S17">
        <f t="shared" si="18"/>
        <v>1.6881678117282513E-8</v>
      </c>
      <c r="T17">
        <f t="shared" si="18"/>
        <v>1.1811529318533581E-8</v>
      </c>
      <c r="U17">
        <f t="shared" si="18"/>
        <v>8.3506883353543327E-9</v>
      </c>
      <c r="V17">
        <f t="shared" si="18"/>
        <v>5.9493764591478012E-9</v>
      </c>
      <c r="W17">
        <f t="shared" si="18"/>
        <v>4.2629350656632793E-9</v>
      </c>
      <c r="X17">
        <f t="shared" si="18"/>
        <v>3.0677648218996477E-9</v>
      </c>
      <c r="Y17">
        <f t="shared" si="18"/>
        <v>2.2149336549590655E-9</v>
      </c>
      <c r="Z17">
        <f t="shared" si="18"/>
        <v>1.6032027093798084E-9</v>
      </c>
      <c r="AA17">
        <f t="shared" si="18"/>
        <v>1.1626578182588065E-9</v>
      </c>
      <c r="AB17">
        <f t="shared" si="18"/>
        <v>8.4442079155187651E-10</v>
      </c>
      <c r="AC17">
        <f t="shared" si="18"/>
        <v>6.1399197686947924E-10</v>
      </c>
      <c r="AD17">
        <f t="shared" si="18"/>
        <v>4.4683864613708258E-10</v>
      </c>
      <c r="AE17">
        <f t="shared" si="23"/>
        <v>1.1975146632778043E-9</v>
      </c>
      <c r="AF17">
        <f t="shared" ca="1" si="11"/>
        <v>2.773129605077107E-3</v>
      </c>
      <c r="AG17">
        <f t="shared" ca="1" si="12"/>
        <v>0</v>
      </c>
      <c r="AH17">
        <f t="shared" ca="1" si="19"/>
        <v>5.7751579789700844E-2</v>
      </c>
      <c r="AI17">
        <f t="shared" ca="1" si="13"/>
        <v>2.7731296050771068E-7</v>
      </c>
      <c r="AJ17">
        <f t="shared" ca="1" si="20"/>
        <v>-15.098119147199382</v>
      </c>
      <c r="AK17">
        <f t="shared" si="21"/>
        <v>0</v>
      </c>
      <c r="AM17">
        <f t="shared" ca="1" si="14"/>
        <v>1.2064985870048395</v>
      </c>
      <c r="AN17">
        <f t="shared" ca="1" si="15"/>
        <v>0.23465304366254713</v>
      </c>
      <c r="AO17">
        <f t="shared" si="16"/>
        <v>0</v>
      </c>
      <c r="AP17">
        <v>0.57594320423959289</v>
      </c>
      <c r="AQ17">
        <v>-0.1762816737027606</v>
      </c>
      <c r="AR17">
        <v>0.89680497694644146</v>
      </c>
      <c r="AS17">
        <v>0.45802948989148717</v>
      </c>
      <c r="AT17">
        <v>0.23465304366254713</v>
      </c>
      <c r="AU17">
        <v>-0.87259195424849167</v>
      </c>
      <c r="AV17">
        <v>-0.50719449973257724</v>
      </c>
      <c r="AW17">
        <v>1.1385509424144402</v>
      </c>
      <c r="AX17">
        <v>-2.1469168132171035</v>
      </c>
      <c r="AY17">
        <v>0.97726115200202912</v>
      </c>
      <c r="AZ17">
        <v>0.80568725024932064</v>
      </c>
    </row>
    <row r="18" spans="1:52" x14ac:dyDescent="0.55000000000000004">
      <c r="A18" s="1" t="s">
        <v>24</v>
      </c>
      <c r="B18" s="3">
        <v>9.9999999999999995E-7</v>
      </c>
      <c r="C18" t="s">
        <v>81</v>
      </c>
      <c r="J18">
        <f t="shared" si="9"/>
        <v>0</v>
      </c>
      <c r="K18">
        <v>7</v>
      </c>
      <c r="L18">
        <f t="shared" ca="1" si="17"/>
        <v>5.5936886586491149E-6</v>
      </c>
      <c r="M18">
        <f t="shared" ca="1" si="22"/>
        <v>3.6828163966009393E-6</v>
      </c>
      <c r="N18">
        <f t="shared" ca="1" si="18"/>
        <v>9.1623590091146876E-7</v>
      </c>
      <c r="O18">
        <f t="shared" ca="1" si="18"/>
        <v>7.1086536056745158E-7</v>
      </c>
      <c r="P18">
        <f t="shared" ca="1" si="18"/>
        <v>6.4610605520107179E-8</v>
      </c>
      <c r="Q18">
        <f t="shared" ca="1" si="18"/>
        <v>1.9596971368238591E-7</v>
      </c>
      <c r="R18">
        <f t="shared" si="18"/>
        <v>2.4478484117796126E-8</v>
      </c>
      <c r="S18">
        <f t="shared" si="18"/>
        <v>1.6881678117282516E-8</v>
      </c>
      <c r="T18">
        <f t="shared" si="18"/>
        <v>1.1811529318533581E-8</v>
      </c>
      <c r="U18">
        <f t="shared" si="18"/>
        <v>8.3506883353543311E-9</v>
      </c>
      <c r="V18">
        <f t="shared" si="18"/>
        <v>5.9493764591478021E-9</v>
      </c>
      <c r="W18">
        <f t="shared" si="18"/>
        <v>4.2629350656632785E-9</v>
      </c>
      <c r="X18">
        <f t="shared" si="18"/>
        <v>3.0677648218996481E-9</v>
      </c>
      <c r="Y18">
        <f t="shared" si="18"/>
        <v>2.2149336549590651E-9</v>
      </c>
      <c r="Z18">
        <f t="shared" si="18"/>
        <v>1.6032027093798086E-9</v>
      </c>
      <c r="AA18">
        <f t="shared" si="18"/>
        <v>1.1626578182588065E-9</v>
      </c>
      <c r="AB18">
        <f t="shared" si="18"/>
        <v>8.4442079155187651E-10</v>
      </c>
      <c r="AC18">
        <f t="shared" si="18"/>
        <v>6.1399197686947924E-10</v>
      </c>
      <c r="AD18">
        <f t="shared" si="18"/>
        <v>4.4683864613708258E-10</v>
      </c>
      <c r="AE18">
        <f t="shared" si="23"/>
        <v>1.1975146632778043E-9</v>
      </c>
      <c r="AF18">
        <f t="shared" ca="1" si="11"/>
        <v>3.7014159897509171E-3</v>
      </c>
      <c r="AG18">
        <f t="shared" ca="1" si="12"/>
        <v>0</v>
      </c>
      <c r="AH18">
        <f t="shared" ca="1" si="19"/>
        <v>8.9775679777236078E-2</v>
      </c>
      <c r="AI18">
        <f t="shared" ca="1" si="13"/>
        <v>3.7014159897509171E-7</v>
      </c>
      <c r="AJ18">
        <f t="shared" ca="1" si="20"/>
        <v>-14.809380204586402</v>
      </c>
      <c r="AK18">
        <f t="shared" si="21"/>
        <v>0</v>
      </c>
      <c r="AM18">
        <f t="shared" ca="1" si="14"/>
        <v>0.42642127931180557</v>
      </c>
      <c r="AN18">
        <f t="shared" ca="1" si="15"/>
        <v>-1.0654093784978613</v>
      </c>
      <c r="AO18">
        <f t="shared" si="16"/>
        <v>0</v>
      </c>
      <c r="AP18">
        <v>2.3142092686612159E-2</v>
      </c>
      <c r="AQ18">
        <v>0.51416691349004395</v>
      </c>
      <c r="AR18">
        <v>-1.0686540008464362</v>
      </c>
      <c r="AS18">
        <v>-0.28131807994213887</v>
      </c>
      <c r="AT18">
        <v>-1.0654093784978613</v>
      </c>
      <c r="AU18">
        <v>-1.0340863809688017</v>
      </c>
      <c r="AV18">
        <v>0.16588046491960995</v>
      </c>
      <c r="AW18">
        <v>0.74664967542048544</v>
      </c>
      <c r="AX18">
        <v>-2.5168264983221889</v>
      </c>
      <c r="AY18">
        <v>0.29128159440006129</v>
      </c>
      <c r="AZ18">
        <v>0.68894223659299314</v>
      </c>
    </row>
    <row r="19" spans="1:52" x14ac:dyDescent="0.55000000000000004">
      <c r="A19" s="1" t="s">
        <v>28</v>
      </c>
      <c r="B19" s="1">
        <v>0</v>
      </c>
      <c r="C19" t="s">
        <v>29</v>
      </c>
      <c r="J19">
        <f t="shared" si="9"/>
        <v>0</v>
      </c>
      <c r="K19">
        <v>8</v>
      </c>
      <c r="L19">
        <f t="shared" ca="1" si="17"/>
        <v>2.3893971603911949E-5</v>
      </c>
      <c r="M19">
        <f t="shared" ca="1" si="22"/>
        <v>1.7371999293398513E-6</v>
      </c>
      <c r="N19">
        <f t="shared" ca="1" si="18"/>
        <v>1.8133555635759889E-6</v>
      </c>
      <c r="O19">
        <f t="shared" ca="1" si="18"/>
        <v>5.2921114160758946E-7</v>
      </c>
      <c r="P19">
        <f t="shared" ca="1" si="18"/>
        <v>4.4471642025323152E-7</v>
      </c>
      <c r="Q19">
        <f t="shared" ca="1" si="18"/>
        <v>4.2361242836980204E-8</v>
      </c>
      <c r="R19">
        <f t="shared" ca="1" si="18"/>
        <v>1.3241485049482984E-7</v>
      </c>
      <c r="S19">
        <f t="shared" si="18"/>
        <v>1.6881678117282516E-8</v>
      </c>
      <c r="T19">
        <f t="shared" si="18"/>
        <v>1.1811529318533583E-8</v>
      </c>
      <c r="U19">
        <f t="shared" si="18"/>
        <v>8.3506883353543311E-9</v>
      </c>
      <c r="V19">
        <f t="shared" si="18"/>
        <v>5.9493764591478012E-9</v>
      </c>
      <c r="W19">
        <f t="shared" si="18"/>
        <v>4.2629350656632793E-9</v>
      </c>
      <c r="X19">
        <f t="shared" si="18"/>
        <v>3.0677648218996477E-9</v>
      </c>
      <c r="Y19">
        <f t="shared" si="18"/>
        <v>2.2149336549590655E-9</v>
      </c>
      <c r="Z19">
        <f t="shared" si="18"/>
        <v>1.6032027093798084E-9</v>
      </c>
      <c r="AA19">
        <f t="shared" si="18"/>
        <v>1.1626578182588067E-9</v>
      </c>
      <c r="AB19">
        <f t="shared" si="18"/>
        <v>8.4442079155187651E-10</v>
      </c>
      <c r="AC19">
        <f t="shared" si="18"/>
        <v>6.1399197686947924E-10</v>
      </c>
      <c r="AD19">
        <f t="shared" si="18"/>
        <v>4.4683864613708258E-10</v>
      </c>
      <c r="AE19">
        <f t="shared" si="23"/>
        <v>1.1975146632778043E-9</v>
      </c>
      <c r="AF19">
        <f t="shared" ca="1" si="11"/>
        <v>4.9015090901931421E-3</v>
      </c>
      <c r="AG19">
        <f t="shared" ca="1" si="12"/>
        <v>0</v>
      </c>
      <c r="AH19">
        <f t="shared" ca="1" si="19"/>
        <v>5.4177481736904697E-2</v>
      </c>
      <c r="AI19">
        <f t="shared" ca="1" si="13"/>
        <v>4.9015090901931425E-7</v>
      </c>
      <c r="AJ19">
        <f t="shared" ca="1" si="20"/>
        <v>-14.528552515666664</v>
      </c>
      <c r="AK19">
        <f t="shared" si="21"/>
        <v>0</v>
      </c>
      <c r="AM19">
        <f t="shared" ca="1" si="14"/>
        <v>1.3646860555116058</v>
      </c>
      <c r="AN19">
        <f t="shared" ca="1" si="15"/>
        <v>0.38865550777700264</v>
      </c>
      <c r="AO19">
        <f t="shared" si="16"/>
        <v>0</v>
      </c>
      <c r="AP19">
        <v>0.48616584535920992</v>
      </c>
      <c r="AQ19">
        <v>-0.6594632395717781</v>
      </c>
      <c r="AR19">
        <v>-1.7516322259325534</v>
      </c>
      <c r="AS19">
        <v>-0.88553861132822931</v>
      </c>
      <c r="AT19">
        <v>0.38865550777700264</v>
      </c>
      <c r="AU19">
        <v>0.7956737135828007</v>
      </c>
      <c r="AV19">
        <v>0.15278601495083421</v>
      </c>
      <c r="AW19">
        <v>1.4379202184500173</v>
      </c>
      <c r="AX19">
        <v>0.23260895432031248</v>
      </c>
      <c r="AY19">
        <v>-0.34625827538548037</v>
      </c>
      <c r="AZ19">
        <v>-1.4962552086217329</v>
      </c>
    </row>
    <row r="20" spans="1:52" x14ac:dyDescent="0.55000000000000004">
      <c r="B20" t="s">
        <v>83</v>
      </c>
      <c r="J20">
        <f t="shared" si="9"/>
        <v>0</v>
      </c>
      <c r="K20">
        <v>9</v>
      </c>
      <c r="L20">
        <f t="shared" ca="1" si="17"/>
        <v>3.5612711692617217E-5</v>
      </c>
      <c r="M20">
        <f t="shared" ca="1" si="22"/>
        <v>7.4206142520611162E-6</v>
      </c>
      <c r="N20">
        <f t="shared" ca="1" si="18"/>
        <v>8.5536741929890392E-7</v>
      </c>
      <c r="O20">
        <f t="shared" ca="1" si="18"/>
        <v>1.047380884099682E-6</v>
      </c>
      <c r="P20">
        <f t="shared" ca="1" si="18"/>
        <v>3.3107378346018275E-7</v>
      </c>
      <c r="Q20">
        <f t="shared" ca="1" si="18"/>
        <v>2.9157349819414646E-7</v>
      </c>
      <c r="R20">
        <f t="shared" ca="1" si="18"/>
        <v>2.8623084310492031E-8</v>
      </c>
      <c r="S20">
        <f t="shared" ca="1" si="18"/>
        <v>9.1320396853196297E-8</v>
      </c>
      <c r="T20">
        <f t="shared" si="18"/>
        <v>1.1811529318533583E-8</v>
      </c>
      <c r="U20">
        <f t="shared" si="18"/>
        <v>8.3506883353543327E-9</v>
      </c>
      <c r="V20">
        <f t="shared" si="18"/>
        <v>5.9493764591478012E-9</v>
      </c>
      <c r="W20">
        <f t="shared" si="18"/>
        <v>4.2629350656632785E-9</v>
      </c>
      <c r="X20">
        <f t="shared" si="18"/>
        <v>3.0677648218996481E-9</v>
      </c>
      <c r="Y20">
        <f t="shared" si="18"/>
        <v>2.2149336549590651E-9</v>
      </c>
      <c r="Z20">
        <f t="shared" si="18"/>
        <v>1.6032027093798086E-9</v>
      </c>
      <c r="AA20">
        <f t="shared" si="18"/>
        <v>1.1626578182588065E-9</v>
      </c>
      <c r="AB20">
        <f t="shared" si="18"/>
        <v>8.4442079155187672E-10</v>
      </c>
      <c r="AC20">
        <f t="shared" si="18"/>
        <v>6.1399197686947924E-10</v>
      </c>
      <c r="AD20">
        <f t="shared" si="18"/>
        <v>4.4683864613708258E-10</v>
      </c>
      <c r="AE20">
        <f t="shared" si="23"/>
        <v>1.1975146632778043E-9</v>
      </c>
      <c r="AF20">
        <f t="shared" ca="1" si="11"/>
        <v>6.5627262561218785E-3</v>
      </c>
      <c r="AG20">
        <f t="shared" ca="1" si="12"/>
        <v>0</v>
      </c>
      <c r="AH20">
        <f t="shared" ca="1" si="19"/>
        <v>4.847425751728579E-2</v>
      </c>
      <c r="AI20">
        <f t="shared" ca="1" si="13"/>
        <v>6.5627262561218785E-7</v>
      </c>
      <c r="AJ20">
        <f t="shared" ca="1" si="20"/>
        <v>-14.236689546511567</v>
      </c>
      <c r="AK20">
        <f t="shared" si="21"/>
        <v>0</v>
      </c>
      <c r="AM20">
        <f t="shared" ca="1" si="14"/>
        <v>1.5359941357403561</v>
      </c>
      <c r="AN20">
        <f t="shared" ca="1" si="15"/>
        <v>0.53647227105102502</v>
      </c>
      <c r="AO20">
        <f t="shared" si="16"/>
        <v>0</v>
      </c>
      <c r="AP20">
        <v>2.5168264983221889</v>
      </c>
      <c r="AQ20">
        <v>-0.33798642107285559</v>
      </c>
      <c r="AR20">
        <v>-0.4394166808197042</v>
      </c>
      <c r="AS20">
        <v>-1.3805265552946366</v>
      </c>
      <c r="AT20">
        <v>0.53647227105102502</v>
      </c>
      <c r="AU20">
        <v>-0.56271915127581451</v>
      </c>
      <c r="AV20">
        <v>-0.13894577932660468</v>
      </c>
      <c r="AW20">
        <v>-1.7488036974100396</v>
      </c>
      <c r="AX20">
        <v>-0.89144123194273561</v>
      </c>
      <c r="AY20">
        <v>-1.8825903680408373</v>
      </c>
      <c r="AZ20">
        <v>1.368721314065624</v>
      </c>
    </row>
    <row r="21" spans="1:52" x14ac:dyDescent="0.55000000000000004">
      <c r="B21" t="s">
        <v>84</v>
      </c>
      <c r="J21">
        <f t="shared" si="9"/>
        <v>0</v>
      </c>
      <c r="K21">
        <v>10</v>
      </c>
      <c r="L21">
        <f t="shared" ca="1" si="17"/>
        <v>1.3058469205719214E-5</v>
      </c>
      <c r="M21">
        <f t="shared" ca="1" si="22"/>
        <v>1.1060036410921012E-5</v>
      </c>
      <c r="N21">
        <f t="shared" ca="1" si="18"/>
        <v>3.6537830535200536E-6</v>
      </c>
      <c r="O21">
        <f t="shared" ca="1" si="18"/>
        <v>4.9405395271108214E-7</v>
      </c>
      <c r="P21">
        <f t="shared" ca="1" si="18"/>
        <v>6.5524008237883243E-7</v>
      </c>
      <c r="Q21">
        <f t="shared" ca="1" si="18"/>
        <v>2.1706493578287295E-7</v>
      </c>
      <c r="R21">
        <f t="shared" ca="1" si="18"/>
        <v>1.9701340807287537E-7</v>
      </c>
      <c r="S21">
        <f t="shared" ca="1" si="18"/>
        <v>1.974001714028811E-8</v>
      </c>
      <c r="T21">
        <f t="shared" ca="1" si="18"/>
        <v>6.3893739551129421E-8</v>
      </c>
      <c r="U21">
        <f t="shared" si="18"/>
        <v>8.3506883353543327E-9</v>
      </c>
      <c r="V21">
        <f t="shared" si="18"/>
        <v>5.9493764591478021E-9</v>
      </c>
      <c r="W21">
        <f t="shared" si="18"/>
        <v>4.2629350656632785E-9</v>
      </c>
      <c r="X21">
        <f t="shared" si="18"/>
        <v>3.0677648218996477E-9</v>
      </c>
      <c r="Y21">
        <f t="shared" si="18"/>
        <v>2.2149336549590655E-9</v>
      </c>
      <c r="Z21">
        <f t="shared" si="18"/>
        <v>1.6032027093798084E-9</v>
      </c>
      <c r="AA21">
        <f t="shared" si="18"/>
        <v>1.1626578182588067E-9</v>
      </c>
      <c r="AB21">
        <f t="shared" si="18"/>
        <v>8.4442079155187651E-10</v>
      </c>
      <c r="AC21">
        <f t="shared" si="18"/>
        <v>6.1399197686947944E-10</v>
      </c>
      <c r="AD21">
        <f t="shared" si="18"/>
        <v>4.4683864613708258E-10</v>
      </c>
      <c r="AE21">
        <f t="shared" si="23"/>
        <v>1.1975146632778043E-9</v>
      </c>
      <c r="AF21">
        <f t="shared" ca="1" si="11"/>
        <v>8.9394164793348465E-3</v>
      </c>
      <c r="AG21">
        <f t="shared" ca="1" si="12"/>
        <v>0</v>
      </c>
      <c r="AH21">
        <f t="shared" ca="1" si="19"/>
        <v>8.6495526314895155E-2</v>
      </c>
      <c r="AI21">
        <f t="shared" ca="1" si="13"/>
        <v>8.9394164793348464E-7</v>
      </c>
      <c r="AJ21">
        <f t="shared" ca="1" si="20"/>
        <v>-13.92762533467104</v>
      </c>
      <c r="AK21">
        <f t="shared" si="21"/>
        <v>0</v>
      </c>
      <c r="AM21">
        <f t="shared" ca="1" si="14"/>
        <v>0.42065407507169555</v>
      </c>
      <c r="AN21">
        <f t="shared" ca="1" si="15"/>
        <v>-1.0824305718415417</v>
      </c>
      <c r="AO21">
        <f t="shared" si="16"/>
        <v>0</v>
      </c>
      <c r="AP21">
        <v>0.16704348126950208</v>
      </c>
      <c r="AQ21">
        <v>0.61790615291101858</v>
      </c>
      <c r="AR21">
        <v>-0.77784761742805131</v>
      </c>
      <c r="AS21">
        <v>-0.27917053557757754</v>
      </c>
      <c r="AT21">
        <v>-1.0824305718415417</v>
      </c>
      <c r="AU21">
        <v>-1.1848123904201202</v>
      </c>
      <c r="AV21">
        <v>1.543353391753044</v>
      </c>
      <c r="AW21">
        <v>-0.25965618988266215</v>
      </c>
      <c r="AX21">
        <v>-0.87091393652372062</v>
      </c>
      <c r="AY21">
        <v>2.6445923140272498</v>
      </c>
      <c r="AZ21">
        <v>-0.19971821529907174</v>
      </c>
    </row>
    <row r="22" spans="1:52" x14ac:dyDescent="0.55000000000000004">
      <c r="A22" t="s">
        <v>62</v>
      </c>
      <c r="J22">
        <f t="shared" si="9"/>
        <v>0</v>
      </c>
      <c r="K22">
        <v>11</v>
      </c>
      <c r="L22">
        <f t="shared" ca="1" si="17"/>
        <v>7.4925613603629528E-5</v>
      </c>
      <c r="M22">
        <f t="shared" ca="1" si="22"/>
        <v>4.0554941767067436E-6</v>
      </c>
      <c r="N22">
        <f t="shared" ca="1" si="18"/>
        <v>5.4457720394660828E-6</v>
      </c>
      <c r="O22">
        <f t="shared" ca="1" si="18"/>
        <v>2.1103983144692861E-6</v>
      </c>
      <c r="P22">
        <f t="shared" ca="1" si="18"/>
        <v>3.0907949303683071E-7</v>
      </c>
      <c r="Q22">
        <f t="shared" ca="1" si="18"/>
        <v>4.2960105423458021E-7</v>
      </c>
      <c r="R22">
        <f t="shared" ca="1" si="18"/>
        <v>1.4666868915236059E-7</v>
      </c>
      <c r="S22">
        <f t="shared" ca="1" si="18"/>
        <v>1.3587103367471733E-7</v>
      </c>
      <c r="T22">
        <f t="shared" ca="1" si="18"/>
        <v>1.3811410783989096E-8</v>
      </c>
      <c r="U22">
        <f t="shared" ca="1" si="18"/>
        <v>4.5172533647660281E-8</v>
      </c>
      <c r="V22">
        <f t="shared" si="18"/>
        <v>5.9493764591478021E-9</v>
      </c>
      <c r="W22">
        <f t="shared" si="18"/>
        <v>4.2629350656632793E-9</v>
      </c>
      <c r="X22">
        <f t="shared" si="18"/>
        <v>3.0677648218996477E-9</v>
      </c>
      <c r="Y22">
        <f t="shared" si="18"/>
        <v>2.2149336549590651E-9</v>
      </c>
      <c r="Z22">
        <f t="shared" si="18"/>
        <v>1.6032027093798086E-9</v>
      </c>
      <c r="AA22">
        <f t="shared" si="18"/>
        <v>1.1626578182588065E-9</v>
      </c>
      <c r="AB22">
        <f t="shared" si="18"/>
        <v>8.4442079155187672E-10</v>
      </c>
      <c r="AC22">
        <f t="shared" si="18"/>
        <v>6.1399197686947924E-10</v>
      </c>
      <c r="AD22">
        <f t="shared" si="18"/>
        <v>4.4683864613708274E-10</v>
      </c>
      <c r="AE22">
        <f t="shared" si="23"/>
        <v>1.1975146632778043E-9</v>
      </c>
      <c r="AF22">
        <f t="shared" ca="1" si="11"/>
        <v>1.2491044409550876E-2</v>
      </c>
      <c r="AG22">
        <f t="shared" ca="1" si="12"/>
        <v>0</v>
      </c>
      <c r="AH22">
        <f t="shared" ca="1" si="19"/>
        <v>4.8476146219355955E-2</v>
      </c>
      <c r="AI22">
        <f t="shared" ca="1" si="13"/>
        <v>1.2491044409550875E-6</v>
      </c>
      <c r="AJ22">
        <f t="shared" ca="1" si="20"/>
        <v>-13.593083710656964</v>
      </c>
      <c r="AK22">
        <f t="shared" si="21"/>
        <v>0</v>
      </c>
      <c r="AM22">
        <f t="shared" ca="1" si="14"/>
        <v>1.7719124340107157</v>
      </c>
      <c r="AN22">
        <f t="shared" ca="1" si="15"/>
        <v>0.7150742931116838</v>
      </c>
      <c r="AO22">
        <f t="shared" si="16"/>
        <v>0</v>
      </c>
      <c r="AP22">
        <v>0.9381733434565831</v>
      </c>
      <c r="AQ22">
        <v>1.5671957953600213</v>
      </c>
      <c r="AR22">
        <v>0.18896116671385244</v>
      </c>
      <c r="AS22">
        <v>1.0106077752425335</v>
      </c>
      <c r="AT22">
        <v>0.7150742931116838</v>
      </c>
      <c r="AU22">
        <v>0.32529669624636881</v>
      </c>
      <c r="AV22">
        <v>-0.59967533161398023</v>
      </c>
      <c r="AW22">
        <v>0.82413407653803006</v>
      </c>
      <c r="AX22">
        <v>0.82080759966629557</v>
      </c>
      <c r="AY22">
        <v>0.76876858656760305</v>
      </c>
      <c r="AZ22">
        <v>-0.30143269214022439</v>
      </c>
    </row>
    <row r="23" spans="1:52" x14ac:dyDescent="0.55000000000000004">
      <c r="A23" t="s">
        <v>15</v>
      </c>
      <c r="B23">
        <f>CR/epro</f>
        <v>4.7303570096091183E-3</v>
      </c>
      <c r="J23">
        <f t="shared" si="9"/>
        <v>0</v>
      </c>
      <c r="K23">
        <v>12</v>
      </c>
      <c r="L23">
        <f t="shared" ca="1" si="17"/>
        <v>1.8148194519749425E-5</v>
      </c>
      <c r="M23">
        <f t="shared" ca="1" si="22"/>
        <v>2.3269219758363213E-5</v>
      </c>
      <c r="N23">
        <f t="shared" ca="1" si="18"/>
        <v>1.9968557040119166E-6</v>
      </c>
      <c r="O23">
        <f t="shared" ca="1" si="18"/>
        <v>3.145438019917761E-6</v>
      </c>
      <c r="P23">
        <f t="shared" ca="1" si="18"/>
        <v>1.3202623672224648E-6</v>
      </c>
      <c r="Q23">
        <f t="shared" ca="1" si="18"/>
        <v>2.0264461778475836E-7</v>
      </c>
      <c r="R23">
        <f t="shared" ca="1" si="18"/>
        <v>2.9027729999692398E-7</v>
      </c>
      <c r="S23">
        <f t="shared" ca="1" si="18"/>
        <v>1.0115060999033957E-7</v>
      </c>
      <c r="T23">
        <f t="shared" ca="1" si="18"/>
        <v>9.5064287249111654E-8</v>
      </c>
      <c r="U23">
        <f t="shared" ca="1" si="18"/>
        <v>9.7645938826627523E-9</v>
      </c>
      <c r="V23">
        <f t="shared" ca="1" si="18"/>
        <v>3.2182785117922695E-8</v>
      </c>
      <c r="W23">
        <f t="shared" si="18"/>
        <v>4.2629350656632793E-9</v>
      </c>
      <c r="X23">
        <f t="shared" si="18"/>
        <v>3.0677648218996481E-9</v>
      </c>
      <c r="Y23">
        <f t="shared" si="18"/>
        <v>2.2149336549590651E-9</v>
      </c>
      <c r="Z23">
        <f t="shared" si="18"/>
        <v>1.6032027093798084E-9</v>
      </c>
      <c r="AA23">
        <f t="shared" si="18"/>
        <v>1.1626578182588067E-9</v>
      </c>
      <c r="AB23">
        <f t="shared" si="18"/>
        <v>8.4442079155187651E-10</v>
      </c>
      <c r="AC23">
        <f t="shared" si="18"/>
        <v>6.1399197686947944E-10</v>
      </c>
      <c r="AD23">
        <f t="shared" si="18"/>
        <v>4.4683864613708258E-10</v>
      </c>
      <c r="AE23">
        <f t="shared" si="23"/>
        <v>1.1975146632778043E-9</v>
      </c>
      <c r="AF23">
        <f t="shared" ca="1" si="11"/>
        <v>1.6979339282063459E-2</v>
      </c>
      <c r="AG23">
        <f t="shared" ca="1" si="12"/>
        <v>0</v>
      </c>
      <c r="AH23">
        <f t="shared" ca="1" si="19"/>
        <v>9.3049031541250229E-2</v>
      </c>
      <c r="AI23">
        <f t="shared" ca="1" si="13"/>
        <v>1.6979339282063458E-6</v>
      </c>
      <c r="AJ23">
        <f t="shared" ca="1" si="20"/>
        <v>-13.286098382371447</v>
      </c>
      <c r="AK23">
        <f t="shared" si="21"/>
        <v>0</v>
      </c>
      <c r="AM23">
        <f t="shared" ca="1" si="14"/>
        <v>0.30715795396969708</v>
      </c>
      <c r="AN23">
        <f t="shared" ca="1" si="15"/>
        <v>-1.4754914445802569</v>
      </c>
      <c r="AO23">
        <f t="shared" si="16"/>
        <v>0</v>
      </c>
      <c r="AP23">
        <v>-0.71705244408803992</v>
      </c>
      <c r="AQ23">
        <v>1.2386908565531485</v>
      </c>
      <c r="AR23">
        <v>1.5203568182187155</v>
      </c>
      <c r="AS23">
        <v>2.1962114260531962</v>
      </c>
      <c r="AT23">
        <v>-1.4754914445802569</v>
      </c>
      <c r="AU23">
        <v>-0.5733272701036185</v>
      </c>
      <c r="AV23">
        <v>-0.70896248871576972</v>
      </c>
      <c r="AW23">
        <v>-1.2272380445210729</v>
      </c>
      <c r="AX23">
        <v>-0.81621010394883342</v>
      </c>
      <c r="AY23">
        <v>2.7657733880914748E-2</v>
      </c>
      <c r="AZ23">
        <v>-1.0810572348418646</v>
      </c>
    </row>
    <row r="24" spans="1:52" x14ac:dyDescent="0.55000000000000004">
      <c r="A24" t="s">
        <v>16</v>
      </c>
      <c r="B24">
        <f>(CR-1)/(Ro*epro)</f>
        <v>3.873408275984278E-3</v>
      </c>
      <c r="J24">
        <f t="shared" si="9"/>
        <v>0</v>
      </c>
      <c r="K24">
        <v>13</v>
      </c>
      <c r="L24">
        <f t="shared" ca="1" si="17"/>
        <v>3.1029208595116371E-4</v>
      </c>
      <c r="M24">
        <f t="shared" ca="1" si="22"/>
        <v>5.6361810893079649E-6</v>
      </c>
      <c r="N24">
        <f t="shared" ca="1" si="18"/>
        <v>1.1457364300822745E-5</v>
      </c>
      <c r="O24">
        <f t="shared" ca="1" si="18"/>
        <v>1.1533692204098453E-6</v>
      </c>
      <c r="P24">
        <f t="shared" ca="1" si="18"/>
        <v>1.9677818247180008E-6</v>
      </c>
      <c r="Q24">
        <f t="shared" ca="1" si="18"/>
        <v>8.6561570343172329E-7</v>
      </c>
      <c r="R24">
        <f t="shared" ca="1" si="18"/>
        <v>1.3692501899063868E-7</v>
      </c>
      <c r="S24">
        <f t="shared" ca="1" si="18"/>
        <v>2.0019082553152474E-7</v>
      </c>
      <c r="T24">
        <f t="shared" ca="1" si="18"/>
        <v>7.0771601447923624E-8</v>
      </c>
      <c r="U24">
        <f t="shared" ca="1" si="18"/>
        <v>6.7209944896321701E-8</v>
      </c>
      <c r="V24">
        <f t="shared" ca="1" si="18"/>
        <v>6.9567013694790742E-9</v>
      </c>
      <c r="W24">
        <f t="shared" ca="1" si="18"/>
        <v>2.3060084385641776E-8</v>
      </c>
      <c r="X24">
        <f t="shared" si="18"/>
        <v>3.0677648218996481E-9</v>
      </c>
      <c r="Y24">
        <f t="shared" si="18"/>
        <v>2.2149336549590655E-9</v>
      </c>
      <c r="Z24">
        <f t="shared" si="18"/>
        <v>1.6032027093798084E-9</v>
      </c>
      <c r="AA24">
        <f t="shared" si="18"/>
        <v>1.1626578182588065E-9</v>
      </c>
      <c r="AB24">
        <f t="shared" si="18"/>
        <v>8.4442079155187672E-10</v>
      </c>
      <c r="AC24">
        <f t="shared" si="18"/>
        <v>6.1399197686947924E-10</v>
      </c>
      <c r="AD24">
        <f t="shared" si="18"/>
        <v>4.4683864613708274E-10</v>
      </c>
      <c r="AE24">
        <f t="shared" si="23"/>
        <v>1.1975146632778043E-9</v>
      </c>
      <c r="AF24">
        <f t="shared" ca="1" si="11"/>
        <v>2.4346993260750575E-2</v>
      </c>
      <c r="AG24">
        <f t="shared" ca="1" si="12"/>
        <v>0</v>
      </c>
      <c r="AH24">
        <f t="shared" ca="1" si="19"/>
        <v>2.9579424831670083E-2</v>
      </c>
      <c r="AI24">
        <f t="shared" ca="1" si="13"/>
        <v>2.4346993260750573E-6</v>
      </c>
      <c r="AJ24">
        <f t="shared" ca="1" si="20"/>
        <v>-12.925687289105321</v>
      </c>
      <c r="AK24">
        <f t="shared" si="21"/>
        <v>0</v>
      </c>
      <c r="AM24">
        <f t="shared" ca="1" si="14"/>
        <v>3.8635323686128165</v>
      </c>
      <c r="AN24">
        <f t="shared" ca="1" si="15"/>
        <v>1.6894773580133915</v>
      </c>
      <c r="AO24">
        <f t="shared" si="16"/>
        <v>0</v>
      </c>
      <c r="AP24">
        <v>0.20167021830275189</v>
      </c>
      <c r="AQ24">
        <v>-1.0389294402557425</v>
      </c>
      <c r="AR24">
        <v>-0.30175215215422213</v>
      </c>
      <c r="AS24">
        <v>0.14335000741994008</v>
      </c>
      <c r="AT24">
        <v>1.6894773580133915</v>
      </c>
      <c r="AU24">
        <v>1.1451584214228205</v>
      </c>
      <c r="AV24">
        <v>0.32416778594779316</v>
      </c>
      <c r="AW24">
        <v>0.81014036368287634</v>
      </c>
      <c r="AX24">
        <v>0.39418864616891369</v>
      </c>
      <c r="AY24">
        <v>0.33329115467495285</v>
      </c>
      <c r="AZ24">
        <v>0.32578100217506289</v>
      </c>
    </row>
    <row r="25" spans="1:52" x14ac:dyDescent="0.55000000000000004">
      <c r="J25">
        <f t="shared" si="9"/>
        <v>0</v>
      </c>
      <c r="K25">
        <v>14</v>
      </c>
      <c r="L25">
        <f t="shared" ca="1" si="17"/>
        <v>1.670204352861179E-4</v>
      </c>
      <c r="M25">
        <f t="shared" ca="1" si="22"/>
        <v>9.6365640400024612E-5</v>
      </c>
      <c r="N25">
        <f t="shared" ca="1" si="18"/>
        <v>2.7751588010337166E-6</v>
      </c>
      <c r="O25">
        <f t="shared" ca="1" si="18"/>
        <v>6.6176896533094015E-6</v>
      </c>
      <c r="P25">
        <f t="shared" ca="1" si="18"/>
        <v>7.2154624403344714E-7</v>
      </c>
      <c r="Q25">
        <f t="shared" ca="1" si="18"/>
        <v>1.2901548136881933E-6</v>
      </c>
      <c r="R25">
        <f t="shared" ca="1" si="18"/>
        <v>5.8488820441743032E-7</v>
      </c>
      <c r="S25">
        <f t="shared" ca="1" si="18"/>
        <v>9.4430851423608161E-8</v>
      </c>
      <c r="T25">
        <f t="shared" ca="1" si="18"/>
        <v>1.4006663251364461E-7</v>
      </c>
      <c r="U25">
        <f t="shared" ca="1" si="18"/>
        <v>5.003514538614327E-8</v>
      </c>
      <c r="V25">
        <f t="shared" ca="1" si="18"/>
        <v>4.7883150218158723E-8</v>
      </c>
      <c r="W25">
        <f t="shared" ca="1" si="18"/>
        <v>4.9847183840082744E-9</v>
      </c>
      <c r="X25">
        <f t="shared" ca="1" si="18"/>
        <v>1.6594884646055981E-8</v>
      </c>
      <c r="Y25">
        <f t="shared" si="18"/>
        <v>2.2149336549590655E-9</v>
      </c>
      <c r="Z25">
        <f t="shared" si="18"/>
        <v>1.6032027093798086E-9</v>
      </c>
      <c r="AA25">
        <f t="shared" si="18"/>
        <v>1.1626578182588065E-9</v>
      </c>
      <c r="AB25">
        <f t="shared" si="18"/>
        <v>8.4442079155187651E-10</v>
      </c>
      <c r="AC25">
        <f t="shared" si="18"/>
        <v>6.1399197686947944E-10</v>
      </c>
      <c r="AD25">
        <f t="shared" si="18"/>
        <v>4.4683864613708258E-10</v>
      </c>
      <c r="AE25">
        <f t="shared" si="23"/>
        <v>1.1975146632778043E-9</v>
      </c>
      <c r="AF25">
        <f t="shared" ca="1" si="11"/>
        <v>3.7606377679374386E-2</v>
      </c>
      <c r="AG25">
        <f t="shared" ca="1" si="12"/>
        <v>0</v>
      </c>
      <c r="AH25">
        <f t="shared" ca="1" si="19"/>
        <v>5.1917381199259663E-2</v>
      </c>
      <c r="AI25">
        <f t="shared" ca="1" si="13"/>
        <v>3.7606377679374384E-6</v>
      </c>
      <c r="AJ25">
        <f t="shared" ca="1" si="20"/>
        <v>-12.490921995813872</v>
      </c>
      <c r="AK25">
        <f t="shared" si="21"/>
        <v>0</v>
      </c>
      <c r="AM25">
        <f t="shared" ca="1" si="14"/>
        <v>1.4503449636237624</v>
      </c>
      <c r="AN25">
        <f t="shared" ca="1" si="15"/>
        <v>0.46475179260596633</v>
      </c>
      <c r="AO25">
        <f t="shared" si="16"/>
        <v>0</v>
      </c>
      <c r="AP25">
        <v>1.234743649547454</v>
      </c>
      <c r="AQ25">
        <v>-3.1254785426426679E-2</v>
      </c>
      <c r="AR25">
        <v>1.5527348296018317</v>
      </c>
      <c r="AS25">
        <v>-0.73317096394021064</v>
      </c>
      <c r="AT25">
        <v>0.46475179260596633</v>
      </c>
      <c r="AU25">
        <v>-1.5499290384468623</v>
      </c>
      <c r="AV25">
        <v>-0.965490016824333</v>
      </c>
      <c r="AW25">
        <v>-0.44346506911097094</v>
      </c>
      <c r="AX25">
        <v>-0.86823547462699935</v>
      </c>
      <c r="AY25">
        <v>0.46083414417807944</v>
      </c>
      <c r="AZ25">
        <v>-1.1491465556900948</v>
      </c>
    </row>
    <row r="26" spans="1:52" x14ac:dyDescent="0.55000000000000004">
      <c r="A26" t="s">
        <v>53</v>
      </c>
      <c r="B26">
        <v>500</v>
      </c>
      <c r="C26" t="s">
        <v>54</v>
      </c>
      <c r="J26">
        <f t="shared" si="9"/>
        <v>0</v>
      </c>
      <c r="K26">
        <v>15</v>
      </c>
      <c r="L26">
        <f t="shared" ca="1" si="17"/>
        <v>9.7623544311327277E-5</v>
      </c>
      <c r="M26">
        <f t="shared" ca="1" si="22"/>
        <v>5.1870582380147413E-5</v>
      </c>
      <c r="N26">
        <f t="shared" ca="1" si="18"/>
        <v>4.7448786835593822E-5</v>
      </c>
      <c r="O26">
        <f t="shared" ca="1" si="18"/>
        <v>1.6029113853499941E-6</v>
      </c>
      <c r="P26">
        <f t="shared" ca="1" si="18"/>
        <v>4.1400178095854131E-6</v>
      </c>
      <c r="Q26">
        <f t="shared" ca="1" si="18"/>
        <v>4.7307397006362444E-7</v>
      </c>
      <c r="R26">
        <f t="shared" ca="1" si="18"/>
        <v>8.7174519755938278E-7</v>
      </c>
      <c r="S26">
        <f t="shared" ca="1" si="18"/>
        <v>4.033703375607302E-7</v>
      </c>
      <c r="T26">
        <f t="shared" ca="1" si="18"/>
        <v>6.6070017590382815E-8</v>
      </c>
      <c r="U26">
        <f t="shared" ca="1" si="18"/>
        <v>9.9026363374363439E-8</v>
      </c>
      <c r="V26">
        <f t="shared" ca="1" si="18"/>
        <v>3.5647111248312156E-8</v>
      </c>
      <c r="W26">
        <f t="shared" ca="1" si="18"/>
        <v>3.4309941810044744E-8</v>
      </c>
      <c r="X26">
        <f t="shared" ca="1" si="18"/>
        <v>3.5871866378423803E-9</v>
      </c>
      <c r="Y26">
        <f t="shared" ca="1" si="18"/>
        <v>1.198154703395814E-8</v>
      </c>
      <c r="Z26">
        <f t="shared" si="18"/>
        <v>1.6032027093798086E-9</v>
      </c>
      <c r="AA26">
        <f t="shared" si="18"/>
        <v>1.1626578182588067E-9</v>
      </c>
      <c r="AB26">
        <f t="shared" si="18"/>
        <v>8.4442079155187651E-10</v>
      </c>
      <c r="AC26">
        <f t="shared" si="18"/>
        <v>6.1399197686947924E-10</v>
      </c>
      <c r="AD26">
        <f t="shared" si="18"/>
        <v>4.4683864613708274E-10</v>
      </c>
      <c r="AE26">
        <f t="shared" si="23"/>
        <v>1.1975146632778043E-9</v>
      </c>
      <c r="AF26">
        <f t="shared" ca="1" si="11"/>
        <v>5.911507951457988E-2</v>
      </c>
      <c r="AG26">
        <f t="shared" ca="1" si="12"/>
        <v>0</v>
      </c>
      <c r="AH26">
        <f t="shared" ca="1" si="19"/>
        <v>8.8256874736898791E-2</v>
      </c>
      <c r="AI26">
        <f t="shared" ca="1" si="13"/>
        <v>5.911507951457988E-6</v>
      </c>
      <c r="AJ26">
        <f t="shared" ca="1" si="20"/>
        <v>-12.038609606561176</v>
      </c>
      <c r="AK26">
        <f t="shared" si="21"/>
        <v>0</v>
      </c>
      <c r="AM26">
        <f t="shared" ca="1" si="14"/>
        <v>0.54886104165679905</v>
      </c>
      <c r="AN26">
        <f t="shared" ca="1" si="15"/>
        <v>-0.74988747655879706</v>
      </c>
      <c r="AO26">
        <f t="shared" si="16"/>
        <v>0</v>
      </c>
      <c r="AP26">
        <v>-0.74190666055073962</v>
      </c>
      <c r="AQ26">
        <v>-0.92319169198162854</v>
      </c>
      <c r="AR26">
        <v>-1.9924027583329007</v>
      </c>
      <c r="AS26">
        <v>-0.24102746465359814</v>
      </c>
      <c r="AT26">
        <v>-0.74988747655879706</v>
      </c>
      <c r="AU26">
        <v>-0.8203801371564623</v>
      </c>
      <c r="AV26">
        <v>-0.26084308046847582</v>
      </c>
      <c r="AW26">
        <v>0.1088801582227461</v>
      </c>
      <c r="AX26">
        <v>-1.1488509699120186</v>
      </c>
      <c r="AY26">
        <v>-0.58354544307803735</v>
      </c>
      <c r="AZ26">
        <v>0.60683305491693318</v>
      </c>
    </row>
    <row r="27" spans="1:52" x14ac:dyDescent="0.55000000000000004">
      <c r="A27" t="s">
        <v>98</v>
      </c>
      <c r="J27">
        <f t="shared" si="9"/>
        <v>0</v>
      </c>
      <c r="K27">
        <v>16</v>
      </c>
      <c r="L27">
        <f t="shared" ca="1" si="17"/>
        <v>9.8803612153648568E-5</v>
      </c>
      <c r="M27">
        <f t="shared" ca="1" si="22"/>
        <v>3.031838642240418E-5</v>
      </c>
      <c r="N27">
        <f t="shared" ca="1" si="18"/>
        <v>2.5540184200271185E-5</v>
      </c>
      <c r="O27">
        <f t="shared" ca="1" si="18"/>
        <v>2.7406071541379234E-5</v>
      </c>
      <c r="P27">
        <f t="shared" ca="1" si="18"/>
        <v>1.0027792220835869E-6</v>
      </c>
      <c r="Q27">
        <f t="shared" ca="1" si="18"/>
        <v>2.7143577802670872E-6</v>
      </c>
      <c r="R27">
        <f t="shared" ca="1" si="18"/>
        <v>3.1965153105492757E-7</v>
      </c>
      <c r="S27">
        <f t="shared" ca="1" si="18"/>
        <v>6.0120233567834714E-7</v>
      </c>
      <c r="T27">
        <f t="shared" ca="1" si="18"/>
        <v>2.8222434613581489E-7</v>
      </c>
      <c r="U27">
        <f t="shared" ca="1" si="18"/>
        <v>4.6711150633384989E-8</v>
      </c>
      <c r="V27">
        <f t="shared" ca="1" si="18"/>
        <v>7.0550485353427534E-8</v>
      </c>
      <c r="W27">
        <f t="shared" ca="1" si="18"/>
        <v>2.5542394496884295E-8</v>
      </c>
      <c r="X27">
        <f t="shared" ca="1" si="18"/>
        <v>2.469069570730193E-8</v>
      </c>
      <c r="Y27">
        <f t="shared" ca="1" si="18"/>
        <v>2.5899574680749279E-9</v>
      </c>
      <c r="Z27">
        <f t="shared" ca="1" si="18"/>
        <v>8.6724262031037223E-9</v>
      </c>
      <c r="AA27">
        <f t="shared" si="18"/>
        <v>1.1626578182588067E-9</v>
      </c>
      <c r="AB27">
        <f t="shared" si="18"/>
        <v>8.4442079155187672E-10</v>
      </c>
      <c r="AC27">
        <f t="shared" si="18"/>
        <v>6.1399197686947924E-10</v>
      </c>
      <c r="AD27">
        <f t="shared" si="18"/>
        <v>4.4683864613708258E-10</v>
      </c>
      <c r="AE27">
        <f t="shared" si="23"/>
        <v>1.1975146632778043E-9</v>
      </c>
      <c r="AF27">
        <f t="shared" ca="1" si="11"/>
        <v>8.5300705326050219E-2</v>
      </c>
      <c r="AG27">
        <f t="shared" ca="1" si="12"/>
        <v>0</v>
      </c>
      <c r="AH27">
        <f t="shared" ca="1" si="19"/>
        <v>0.11440645253344577</v>
      </c>
      <c r="AI27">
        <f t="shared" ca="1" si="13"/>
        <v>8.5300705326050214E-6</v>
      </c>
      <c r="AJ27">
        <f t="shared" ca="1" si="20"/>
        <v>-11.671912927725232</v>
      </c>
      <c r="AK27">
        <f t="shared" si="21"/>
        <v>0</v>
      </c>
      <c r="AM27">
        <f t="shared" ca="1" si="14"/>
        <v>0.35341099525693376</v>
      </c>
      <c r="AN27">
        <f t="shared" ca="1" si="15"/>
        <v>-1.300154508498963</v>
      </c>
      <c r="AO27">
        <f t="shared" si="16"/>
        <v>0</v>
      </c>
      <c r="AP27">
        <v>-2.327105903532356</v>
      </c>
      <c r="AQ27">
        <v>-0.49505160859553143</v>
      </c>
      <c r="AR27">
        <v>-0.53144503908697516</v>
      </c>
      <c r="AS27">
        <v>-1.3538419807446189</v>
      </c>
      <c r="AT27">
        <v>-1.300154508498963</v>
      </c>
      <c r="AU27">
        <v>5.4837983043398708E-2</v>
      </c>
      <c r="AV27">
        <v>0.29879174689995125</v>
      </c>
      <c r="AW27">
        <v>0.10018879947892856</v>
      </c>
      <c r="AX27">
        <v>0.46688342081324663</v>
      </c>
      <c r="AY27">
        <v>-0.16394096746807918</v>
      </c>
      <c r="AZ27">
        <v>-0.1067269295162987</v>
      </c>
    </row>
    <row r="28" spans="1:52" x14ac:dyDescent="0.55000000000000004">
      <c r="A28" t="s">
        <v>18</v>
      </c>
      <c r="B28">
        <f ca="1">SUM(AG12:AG211)</f>
        <v>0</v>
      </c>
      <c r="J28">
        <f t="shared" si="9"/>
        <v>0</v>
      </c>
      <c r="K28">
        <v>17</v>
      </c>
      <c r="L28">
        <f t="shared" ca="1" si="17"/>
        <v>2.938431239050896E-4</v>
      </c>
      <c r="M28">
        <f t="shared" ca="1" si="22"/>
        <v>3.0684873350332679E-5</v>
      </c>
      <c r="N28">
        <f t="shared" ca="1" si="22"/>
        <v>1.4928252939368733E-5</v>
      </c>
      <c r="O28">
        <f t="shared" ca="1" si="22"/>
        <v>1.4751823219378116E-5</v>
      </c>
      <c r="P28">
        <f t="shared" ca="1" si="22"/>
        <v>1.7145201757133115E-5</v>
      </c>
      <c r="Q28">
        <f t="shared" ca="1" si="22"/>
        <v>6.5746132227999674E-7</v>
      </c>
      <c r="R28">
        <f t="shared" ca="1" si="22"/>
        <v>1.8340654426125744E-6</v>
      </c>
      <c r="S28">
        <f t="shared" ca="1" si="22"/>
        <v>2.2044887383539766E-7</v>
      </c>
      <c r="T28">
        <f t="shared" ca="1" si="22"/>
        <v>4.2064058826983193E-7</v>
      </c>
      <c r="U28">
        <f t="shared" ca="1" si="22"/>
        <v>1.9953110995807517E-7</v>
      </c>
      <c r="V28">
        <f t="shared" ca="1" si="22"/>
        <v>3.3278959625569089E-8</v>
      </c>
      <c r="W28">
        <f t="shared" ca="1" si="22"/>
        <v>5.055187547431988E-8</v>
      </c>
      <c r="X28">
        <f t="shared" ca="1" si="22"/>
        <v>1.838124627695517E-8</v>
      </c>
      <c r="Y28">
        <f t="shared" ca="1" si="22"/>
        <v>1.7826742290040289E-8</v>
      </c>
      <c r="Z28">
        <f t="shared" ca="1" si="22"/>
        <v>1.8746506563298989E-9</v>
      </c>
      <c r="AA28">
        <f t="shared" ca="1" si="22"/>
        <v>6.2893257785296948E-9</v>
      </c>
      <c r="AB28">
        <f t="shared" si="22"/>
        <v>8.4442079155187672E-10</v>
      </c>
      <c r="AC28">
        <f t="shared" ref="AC28:AD43" si="24">AB27*AB$10*(1-AB$2*$J27)</f>
        <v>6.1399197686947944E-10</v>
      </c>
      <c r="AD28">
        <f t="shared" si="24"/>
        <v>4.4683864613708258E-10</v>
      </c>
      <c r="AE28">
        <f t="shared" si="23"/>
        <v>1.1975146632778043E-9</v>
      </c>
      <c r="AF28">
        <f t="shared" ca="1" si="11"/>
        <v>0.10818800841535565</v>
      </c>
      <c r="AG28">
        <f t="shared" ca="1" si="12"/>
        <v>0</v>
      </c>
      <c r="AH28">
        <f t="shared" ca="1" si="19"/>
        <v>7.6564528487477301E-2</v>
      </c>
      <c r="AI28">
        <f t="shared" ca="1" si="13"/>
        <v>1.0818800841535565E-5</v>
      </c>
      <c r="AJ28">
        <f t="shared" ca="1" si="20"/>
        <v>-11.43422511864201</v>
      </c>
      <c r="AK28">
        <f t="shared" si="21"/>
        <v>0</v>
      </c>
      <c r="AM28">
        <f t="shared" ca="1" si="14"/>
        <v>0.72847132344910492</v>
      </c>
      <c r="AN28">
        <f t="shared" ca="1" si="15"/>
        <v>-0.39600877244083676</v>
      </c>
      <c r="AO28">
        <f t="shared" si="16"/>
        <v>0</v>
      </c>
      <c r="AP28">
        <v>1.6828198567964137</v>
      </c>
      <c r="AQ28">
        <v>0.22491349227493629</v>
      </c>
      <c r="AR28">
        <v>1.3089311323710717</v>
      </c>
      <c r="AS28">
        <v>-0.24630708139738999</v>
      </c>
      <c r="AT28">
        <v>-0.39600877244083676</v>
      </c>
      <c r="AU28">
        <v>-0.2922388375736773</v>
      </c>
      <c r="AV28">
        <v>0.29919192456873134</v>
      </c>
      <c r="AW28">
        <v>4.4747139327228069E-3</v>
      </c>
      <c r="AX28">
        <v>0.56074895837809891</v>
      </c>
      <c r="AY28">
        <v>-0.97861857284442522</v>
      </c>
      <c r="AZ28">
        <v>-1.7609363567316905</v>
      </c>
    </row>
    <row r="29" spans="1:52" x14ac:dyDescent="0.55000000000000004">
      <c r="A29" t="s">
        <v>19</v>
      </c>
      <c r="B29">
        <f ca="1">SUMPRODUCT(AG12:AG211^0.6)</f>
        <v>0</v>
      </c>
      <c r="J29">
        <f t="shared" si="9"/>
        <v>0</v>
      </c>
      <c r="K29">
        <v>18</v>
      </c>
      <c r="L29">
        <f t="shared" ca="1" si="17"/>
        <v>9.8736756498740718E-4</v>
      </c>
      <c r="M29">
        <f t="shared" ca="1" si="22"/>
        <v>9.1257180232158432E-5</v>
      </c>
      <c r="N29">
        <f t="shared" ca="1" si="22"/>
        <v>1.5108704810483021E-5</v>
      </c>
      <c r="O29">
        <f t="shared" ca="1" si="22"/>
        <v>8.6224494940561557E-6</v>
      </c>
      <c r="P29">
        <f t="shared" ca="1" si="22"/>
        <v>9.2287209058737714E-6</v>
      </c>
      <c r="Q29">
        <f t="shared" ca="1" si="22"/>
        <v>1.1241065600242818E-5</v>
      </c>
      <c r="R29">
        <f t="shared" ca="1" si="22"/>
        <v>4.44240291318361E-7</v>
      </c>
      <c r="S29">
        <f t="shared" ca="1" si="22"/>
        <v>1.2648700915963576E-6</v>
      </c>
      <c r="T29">
        <f t="shared" ca="1" si="22"/>
        <v>1.5424049187852046E-7</v>
      </c>
      <c r="U29">
        <f t="shared" ca="1" si="22"/>
        <v>2.9739065612187538E-7</v>
      </c>
      <c r="V29">
        <f t="shared" ca="1" si="22"/>
        <v>1.421542321758598E-7</v>
      </c>
      <c r="W29">
        <f t="shared" ca="1" si="22"/>
        <v>2.3845531529358303E-8</v>
      </c>
      <c r="X29">
        <f t="shared" ca="1" si="22"/>
        <v>3.6378988390019186E-8</v>
      </c>
      <c r="Y29">
        <f t="shared" ca="1" si="22"/>
        <v>1.327130447167336E-8</v>
      </c>
      <c r="Z29">
        <f t="shared" ca="1" si="22"/>
        <v>1.2903267542492777E-8</v>
      </c>
      <c r="AA29">
        <f t="shared" ca="1" si="22"/>
        <v>1.3595144452625829E-9</v>
      </c>
      <c r="AB29">
        <f t="shared" ca="1" si="22"/>
        <v>4.5678422050153707E-9</v>
      </c>
      <c r="AC29">
        <f t="shared" si="24"/>
        <v>6.1399197686947944E-10</v>
      </c>
      <c r="AD29">
        <f t="shared" si="24"/>
        <v>4.4683864613708274E-10</v>
      </c>
      <c r="AE29">
        <f t="shared" si="23"/>
        <v>1.1975146632778043E-9</v>
      </c>
      <c r="AF29">
        <f t="shared" ca="1" si="11"/>
        <v>0.1322239097272831</v>
      </c>
      <c r="AG29">
        <f t="shared" ca="1" si="12"/>
        <v>0</v>
      </c>
      <c r="AH29">
        <f t="shared" ca="1" si="19"/>
        <v>3.8991674286765955E-2</v>
      </c>
      <c r="AI29">
        <f t="shared" ca="1" si="13"/>
        <v>1.3222390972728308E-5</v>
      </c>
      <c r="AJ29">
        <f t="shared" ca="1" si="20"/>
        <v>-11.233598879627088</v>
      </c>
      <c r="AK29">
        <f t="shared" si="21"/>
        <v>0</v>
      </c>
      <c r="AM29">
        <f t="shared" ca="1" si="14"/>
        <v>1.9301353601177011</v>
      </c>
      <c r="AN29">
        <f t="shared" ca="1" si="15"/>
        <v>0.82198766904184595</v>
      </c>
      <c r="AO29">
        <f t="shared" si="16"/>
        <v>0</v>
      </c>
      <c r="AP29">
        <v>0.70807800511829555</v>
      </c>
      <c r="AQ29">
        <v>0.7899120646470692</v>
      </c>
      <c r="AR29">
        <v>0.67956420934933703</v>
      </c>
      <c r="AS29">
        <v>0.7694893611187581</v>
      </c>
      <c r="AT29">
        <v>0.82198766904184595</v>
      </c>
      <c r="AU29">
        <v>-0.46952891352702864</v>
      </c>
      <c r="AV29">
        <v>1.5408386389026418</v>
      </c>
      <c r="AW29">
        <v>-0.57395709518459626</v>
      </c>
      <c r="AX29">
        <v>0.82746851148840506</v>
      </c>
      <c r="AY29">
        <v>0.41327780309075024</v>
      </c>
      <c r="AZ29">
        <v>-0.75791831477545202</v>
      </c>
    </row>
    <row r="30" spans="1:52" x14ac:dyDescent="0.55000000000000004">
      <c r="A30" t="s">
        <v>86</v>
      </c>
      <c r="B30">
        <f ca="1">SLOPE(AJ12:AJ41,K12:K41)</f>
        <v>0.31822328822450147</v>
      </c>
      <c r="C30" t="s">
        <v>87</v>
      </c>
      <c r="J30">
        <f t="shared" si="9"/>
        <v>0</v>
      </c>
      <c r="K30">
        <v>19</v>
      </c>
      <c r="L30">
        <f t="shared" ca="1" si="17"/>
        <v>5.618037204247917E-4</v>
      </c>
      <c r="M30">
        <f t="shared" ref="M30:AB45" ca="1" si="25">L29*L$10*(1-L$2*$J29)</f>
        <v>3.0664110371541876E-4</v>
      </c>
      <c r="N30">
        <f t="shared" ca="1" si="25"/>
        <v>4.4933468755861098E-5</v>
      </c>
      <c r="O30">
        <f t="shared" ca="1" si="25"/>
        <v>8.7266771723457932E-6</v>
      </c>
      <c r="P30">
        <f t="shared" ca="1" si="25"/>
        <v>5.3941928887208653E-6</v>
      </c>
      <c r="Q30">
        <f t="shared" ca="1" si="25"/>
        <v>6.0507107807056844E-6</v>
      </c>
      <c r="R30">
        <f t="shared" ca="1" si="25"/>
        <v>7.5954798978333913E-6</v>
      </c>
      <c r="S30">
        <f t="shared" ca="1" si="25"/>
        <v>3.0637197829224033E-7</v>
      </c>
      <c r="T30">
        <f t="shared" ca="1" si="25"/>
        <v>8.8498608178838874E-7</v>
      </c>
      <c r="U30">
        <f t="shared" ca="1" si="25"/>
        <v>1.0904720647378321E-7</v>
      </c>
      <c r="V30">
        <f t="shared" ca="1" si="25"/>
        <v>2.118734285904745E-7</v>
      </c>
      <c r="W30">
        <f t="shared" ca="1" si="25"/>
        <v>1.0185844940827892E-7</v>
      </c>
      <c r="X30">
        <f t="shared" ca="1" si="25"/>
        <v>1.7160121291662781E-8</v>
      </c>
      <c r="Y30">
        <f t="shared" ca="1" si="25"/>
        <v>2.6265718005242328E-8</v>
      </c>
      <c r="Z30">
        <f t="shared" ca="1" si="25"/>
        <v>9.6059722774785846E-9</v>
      </c>
      <c r="AA30">
        <f t="shared" ca="1" si="25"/>
        <v>9.3575720659602764E-9</v>
      </c>
      <c r="AB30">
        <f t="shared" ca="1" si="25"/>
        <v>9.8739478285544571E-10</v>
      </c>
      <c r="AC30">
        <f t="shared" ca="1" si="24"/>
        <v>3.3213517402039581E-9</v>
      </c>
      <c r="AD30">
        <f t="shared" si="24"/>
        <v>4.4683864613708274E-10</v>
      </c>
      <c r="AE30">
        <f t="shared" si="23"/>
        <v>1.1975146632778043E-9</v>
      </c>
      <c r="AF30">
        <f t="shared" ca="1" si="11"/>
        <v>0.1734977324858927</v>
      </c>
      <c r="AG30">
        <f t="shared" ca="1" si="12"/>
        <v>0</v>
      </c>
      <c r="AH30">
        <f t="shared" ca="1" si="19"/>
        <v>6.0788668961277124E-2</v>
      </c>
      <c r="AI30">
        <f t="shared" ca="1" si="13"/>
        <v>1.734977324858927E-5</v>
      </c>
      <c r="AJ30">
        <f t="shared" ca="1" si="20"/>
        <v>-10.961931120902385</v>
      </c>
      <c r="AK30">
        <f t="shared" si="21"/>
        <v>0</v>
      </c>
      <c r="AM30">
        <f t="shared" ca="1" si="14"/>
        <v>0.89867584207230933</v>
      </c>
      <c r="AN30">
        <f t="shared" ca="1" si="15"/>
        <v>-0.13354110706131905</v>
      </c>
      <c r="AO30">
        <f t="shared" si="16"/>
        <v>0</v>
      </c>
      <c r="AP30">
        <v>-0.16766307453508489</v>
      </c>
      <c r="AQ30">
        <v>-9.6038093033712357E-2</v>
      </c>
      <c r="AR30">
        <v>-0.63924971982487477</v>
      </c>
      <c r="AS30">
        <v>1.443320343241794</v>
      </c>
      <c r="AT30">
        <v>-0.13354110706131905</v>
      </c>
      <c r="AU30">
        <v>0.62244907894637436</v>
      </c>
      <c r="AV30">
        <v>0.37647396311513148</v>
      </c>
      <c r="AW30">
        <v>-1.1860493032145314</v>
      </c>
      <c r="AX30">
        <v>2.1215419110376388</v>
      </c>
      <c r="AY30">
        <v>-0.49297796067548916</v>
      </c>
      <c r="AZ30">
        <v>0.76579226515605114</v>
      </c>
    </row>
    <row r="31" spans="1:52" x14ac:dyDescent="0.55000000000000004">
      <c r="J31">
        <f t="shared" si="9"/>
        <v>0</v>
      </c>
      <c r="K31">
        <v>20</v>
      </c>
      <c r="L31">
        <f t="shared" ca="1" si="17"/>
        <v>3.3493139508641943E-3</v>
      </c>
      <c r="M31">
        <f t="shared" ca="1" si="25"/>
        <v>1.7447617180404727E-4</v>
      </c>
      <c r="N31">
        <f t="shared" ca="1" si="25"/>
        <v>1.5098481476205085E-4</v>
      </c>
      <c r="O31">
        <f t="shared" ca="1" si="25"/>
        <v>2.595324225237478E-5</v>
      </c>
      <c r="P31">
        <f t="shared" ca="1" si="25"/>
        <v>5.4593975850690914E-6</v>
      </c>
      <c r="Q31">
        <f t="shared" ca="1" si="25"/>
        <v>3.5366440699507816E-6</v>
      </c>
      <c r="R31">
        <f t="shared" ca="1" si="25"/>
        <v>4.0884070724986313E-6</v>
      </c>
      <c r="S31">
        <f t="shared" ca="1" si="25"/>
        <v>5.2382511173677062E-6</v>
      </c>
      <c r="T31">
        <f t="shared" ca="1" si="25"/>
        <v>2.1435793164847083E-7</v>
      </c>
      <c r="U31">
        <f t="shared" ca="1" si="25"/>
        <v>6.2568044753909487E-7</v>
      </c>
      <c r="V31">
        <f t="shared" ca="1" si="25"/>
        <v>7.7689749285012404E-8</v>
      </c>
      <c r="W31">
        <f t="shared" ca="1" si="25"/>
        <v>1.5181467745781456E-7</v>
      </c>
      <c r="X31">
        <f t="shared" ca="1" si="25"/>
        <v>7.3301085541950188E-8</v>
      </c>
      <c r="Y31">
        <f t="shared" ca="1" si="25"/>
        <v>1.2389649265404755E-8</v>
      </c>
      <c r="Z31">
        <f t="shared" ca="1" si="25"/>
        <v>1.9011526677348153E-8</v>
      </c>
      <c r="AA31">
        <f t="shared" ca="1" si="25"/>
        <v>6.9663422504496E-9</v>
      </c>
      <c r="AB31">
        <f t="shared" ca="1" si="25"/>
        <v>6.7962630851917502E-9</v>
      </c>
      <c r="AC31">
        <f t="shared" ca="1" si="24"/>
        <v>7.1795067191779413E-10</v>
      </c>
      <c r="AD31">
        <f t="shared" ca="1" si="24"/>
        <v>2.4171461042613389E-9</v>
      </c>
      <c r="AE31">
        <f t="shared" si="23"/>
        <v>1.1975146632778043E-9</v>
      </c>
      <c r="AF31">
        <f t="shared" ca="1" si="11"/>
        <v>0.26824876344778731</v>
      </c>
      <c r="AG31">
        <f t="shared" ca="1" si="12"/>
        <v>0</v>
      </c>
      <c r="AH31">
        <f t="shared" ca="1" si="19"/>
        <v>3.1270990817131153E-2</v>
      </c>
      <c r="AI31">
        <f t="shared" ca="1" si="13"/>
        <v>2.6824876344778733E-5</v>
      </c>
      <c r="AJ31">
        <f t="shared" ca="1" si="20"/>
        <v>-10.526180879158836</v>
      </c>
      <c r="AK31">
        <f t="shared" si="21"/>
        <v>0</v>
      </c>
      <c r="AM31">
        <f t="shared" ca="1" si="14"/>
        <v>4.0837570385126787</v>
      </c>
      <c r="AN31">
        <f t="shared" ca="1" si="15"/>
        <v>1.7587717593414709</v>
      </c>
      <c r="AO31">
        <f t="shared" si="16"/>
        <v>0</v>
      </c>
      <c r="AP31">
        <v>0.28777094485121779</v>
      </c>
      <c r="AQ31">
        <v>1.0686540008464362</v>
      </c>
      <c r="AR31">
        <v>-0.92413074526120909</v>
      </c>
      <c r="AS31">
        <v>-1.7102365745813586</v>
      </c>
      <c r="AT31">
        <v>1.7587717593414709</v>
      </c>
      <c r="AU31">
        <v>-0.92202071755309589</v>
      </c>
      <c r="AV31">
        <v>0.20073343875992578</v>
      </c>
      <c r="AW31">
        <v>0.96341864264104515</v>
      </c>
      <c r="AX31">
        <v>-0.39014139474602416</v>
      </c>
      <c r="AY31">
        <v>0.11480778994155116</v>
      </c>
      <c r="AZ31">
        <v>3.5618086258182302E-2</v>
      </c>
    </row>
    <row r="32" spans="1:52" x14ac:dyDescent="0.55000000000000004">
      <c r="J32">
        <f t="shared" si="9"/>
        <v>0</v>
      </c>
      <c r="K32">
        <v>21</v>
      </c>
      <c r="L32">
        <f t="shared" ca="1" si="17"/>
        <v>2.7106125636421757E-4</v>
      </c>
      <c r="M32">
        <f t="shared" ca="1" si="25"/>
        <v>1.0401772987099743E-3</v>
      </c>
      <c r="N32">
        <f t="shared" ca="1" si="25"/>
        <v>8.5909071422707721E-5</v>
      </c>
      <c r="O32">
        <f t="shared" ca="1" si="25"/>
        <v>8.7207722493899486E-5</v>
      </c>
      <c r="P32">
        <f t="shared" ca="1" si="25"/>
        <v>1.6236313694097721E-5</v>
      </c>
      <c r="Q32">
        <f t="shared" ca="1" si="25"/>
        <v>3.5793948219965763E-6</v>
      </c>
      <c r="R32">
        <f t="shared" ca="1" si="25"/>
        <v>2.3896763789477907E-6</v>
      </c>
      <c r="S32">
        <f t="shared" ca="1" si="25"/>
        <v>2.8195852275086564E-6</v>
      </c>
      <c r="T32">
        <f t="shared" ca="1" si="25"/>
        <v>3.6650240705211128E-6</v>
      </c>
      <c r="U32">
        <f t="shared" ca="1" si="25"/>
        <v>1.5154991628381294E-7</v>
      </c>
      <c r="V32">
        <f t="shared" ca="1" si="25"/>
        <v>4.4576068176063773E-7</v>
      </c>
      <c r="W32">
        <f t="shared" ca="1" si="25"/>
        <v>5.5667406280944558E-8</v>
      </c>
      <c r="X32">
        <f t="shared" ca="1" si="25"/>
        <v>1.0925142414306534E-7</v>
      </c>
      <c r="Y32">
        <f t="shared" ca="1" si="25"/>
        <v>5.2923561856140822E-8</v>
      </c>
      <c r="Z32">
        <f t="shared" ca="1" si="25"/>
        <v>8.9678168129733675E-9</v>
      </c>
      <c r="AA32">
        <f t="shared" ca="1" si="25"/>
        <v>1.3787339554213638E-8</v>
      </c>
      <c r="AB32">
        <f t="shared" ca="1" si="25"/>
        <v>5.0595490306473714E-9</v>
      </c>
      <c r="AC32">
        <f t="shared" ca="1" si="24"/>
        <v>4.9416725035075034E-9</v>
      </c>
      <c r="AD32">
        <f t="shared" ca="1" si="24"/>
        <v>5.2249559981001579E-10</v>
      </c>
      <c r="AE32">
        <f t="shared" ca="1" si="23"/>
        <v>2.6324082830127202E-9</v>
      </c>
      <c r="AF32">
        <f t="shared" ca="1" si="11"/>
        <v>0.43063364183102931</v>
      </c>
      <c r="AG32">
        <f t="shared" ca="1" si="12"/>
        <v>0</v>
      </c>
      <c r="AH32">
        <f t="shared" ca="1" si="19"/>
        <v>8.6578406319497023E-2</v>
      </c>
      <c r="AI32">
        <f t="shared" ca="1" si="13"/>
        <v>4.3063364183102929E-5</v>
      </c>
      <c r="AJ32">
        <f t="shared" ca="1" si="20"/>
        <v>-10.052837941279064</v>
      </c>
      <c r="AK32">
        <f t="shared" si="21"/>
        <v>0</v>
      </c>
      <c r="AM32">
        <f t="shared" ca="1" si="14"/>
        <v>0.21383894985874422</v>
      </c>
      <c r="AN32">
        <f t="shared" ca="1" si="15"/>
        <v>-1.9281651475466788</v>
      </c>
      <c r="AO32">
        <f t="shared" si="16"/>
        <v>0</v>
      </c>
      <c r="AP32">
        <v>0.11134375199617352</v>
      </c>
      <c r="AQ32">
        <v>-1.7916863725986332</v>
      </c>
      <c r="AR32">
        <v>-0.37688550946768373</v>
      </c>
      <c r="AS32">
        <v>0.67475411924533546</v>
      </c>
      <c r="AT32">
        <v>-1.9281651475466788</v>
      </c>
      <c r="AU32">
        <v>0.74331751420686487</v>
      </c>
      <c r="AV32">
        <v>-0.30760247682337649</v>
      </c>
      <c r="AW32">
        <v>0.97209522209595889</v>
      </c>
      <c r="AX32">
        <v>0.59857711676158942</v>
      </c>
      <c r="AY32">
        <v>8.2241058407817036E-3</v>
      </c>
      <c r="AZ32">
        <v>0.40587337934994139</v>
      </c>
    </row>
    <row r="33" spans="1:52" x14ac:dyDescent="0.55000000000000004">
      <c r="J33">
        <f t="shared" si="9"/>
        <v>0</v>
      </c>
      <c r="K33">
        <v>22</v>
      </c>
      <c r="L33">
        <f t="shared" ca="1" si="17"/>
        <v>1.9056099663053074E-3</v>
      </c>
      <c r="M33">
        <f t="shared" ca="1" si="25"/>
        <v>8.4181945785379158E-5</v>
      </c>
      <c r="N33">
        <f t="shared" ca="1" si="25"/>
        <v>5.1216544312718292E-4</v>
      </c>
      <c r="O33">
        <f t="shared" ca="1" si="25"/>
        <v>4.9620450057492395E-5</v>
      </c>
      <c r="P33">
        <f t="shared" ca="1" si="25"/>
        <v>5.455703473153583E-5</v>
      </c>
      <c r="Q33">
        <f t="shared" ca="1" si="25"/>
        <v>1.0645162998186365E-5</v>
      </c>
      <c r="R33">
        <f t="shared" ca="1" si="25"/>
        <v>2.4185626508839744E-6</v>
      </c>
      <c r="S33">
        <f t="shared" ca="1" si="25"/>
        <v>1.6480492517320935E-6</v>
      </c>
      <c r="T33">
        <f t="shared" ca="1" si="25"/>
        <v>1.972766768176222E-6</v>
      </c>
      <c r="U33">
        <f t="shared" ca="1" si="25"/>
        <v>2.5911525027051466E-6</v>
      </c>
      <c r="V33">
        <f t="shared" ca="1" si="25"/>
        <v>1.0797044125183238E-7</v>
      </c>
      <c r="W33">
        <f t="shared" ca="1" si="25"/>
        <v>3.1940302554724986E-7</v>
      </c>
      <c r="X33">
        <f t="shared" ca="1" si="25"/>
        <v>4.0060312457165251E-8</v>
      </c>
      <c r="Y33">
        <f t="shared" ca="1" si="25"/>
        <v>7.8879793672332077E-8</v>
      </c>
      <c r="Z33">
        <f t="shared" ca="1" si="25"/>
        <v>3.8306880013235851E-8</v>
      </c>
      <c r="AA33">
        <f t="shared" ca="1" si="25"/>
        <v>6.5035458518840104E-9</v>
      </c>
      <c r="AB33">
        <f t="shared" ca="1" si="25"/>
        <v>1.0013536224440551E-8</v>
      </c>
      <c r="AC33">
        <f t="shared" ca="1" si="24"/>
        <v>3.6788797036677295E-9</v>
      </c>
      <c r="AD33">
        <f t="shared" ca="1" si="24"/>
        <v>3.596350334052555E-9</v>
      </c>
      <c r="AE33">
        <f t="shared" ca="1" si="23"/>
        <v>2.297586315106851E-9</v>
      </c>
      <c r="AF33">
        <f t="shared" ca="1" si="11"/>
        <v>0.65834935540541273</v>
      </c>
      <c r="AG33">
        <f t="shared" ca="1" si="12"/>
        <v>0</v>
      </c>
      <c r="AH33">
        <f t="shared" ca="1" si="19"/>
        <v>7.7582334698228284E-2</v>
      </c>
      <c r="AI33">
        <f t="shared" ca="1" si="13"/>
        <v>6.583493554054127E-5</v>
      </c>
      <c r="AJ33">
        <f t="shared" ca="1" si="20"/>
        <v>-9.6283599252626768</v>
      </c>
      <c r="AK33">
        <f t="shared" si="21"/>
        <v>0</v>
      </c>
      <c r="AM33">
        <f t="shared" ca="1" si="14"/>
        <v>0.93703529614179315</v>
      </c>
      <c r="AN33">
        <f t="shared" ca="1" si="15"/>
        <v>-8.1292910181218758E-2</v>
      </c>
      <c r="AO33">
        <f t="shared" si="16"/>
        <v>0</v>
      </c>
      <c r="AP33">
        <v>0.36320443541626446</v>
      </c>
      <c r="AQ33">
        <v>0.5576180228672456</v>
      </c>
      <c r="AR33">
        <v>0.13523958841688</v>
      </c>
      <c r="AS33">
        <v>1.0467033462191466</v>
      </c>
      <c r="AT33">
        <v>-8.1292910181218758E-2</v>
      </c>
      <c r="AU33">
        <v>0.31989657145459205</v>
      </c>
      <c r="AV33">
        <v>-1.8605533114168793</v>
      </c>
      <c r="AW33">
        <v>-2.6130874175578356</v>
      </c>
      <c r="AX33">
        <v>5.9283138398313895E-2</v>
      </c>
      <c r="AY33">
        <v>-1.1877500583068468</v>
      </c>
      <c r="AZ33">
        <v>2.1229971025604755</v>
      </c>
    </row>
    <row r="34" spans="1:52" x14ac:dyDescent="0.55000000000000004">
      <c r="J34">
        <f t="shared" si="9"/>
        <v>0</v>
      </c>
      <c r="K34">
        <v>23</v>
      </c>
      <c r="L34">
        <f t="shared" ca="1" si="17"/>
        <v>2.0257738899038167E-3</v>
      </c>
      <c r="M34">
        <f t="shared" ca="1" si="25"/>
        <v>5.918144002698873E-4</v>
      </c>
      <c r="N34">
        <f t="shared" ca="1" si="25"/>
        <v>4.1449744788651362E-5</v>
      </c>
      <c r="O34">
        <f t="shared" ca="1" si="25"/>
        <v>2.9582300647645432E-4</v>
      </c>
      <c r="P34">
        <f t="shared" ca="1" si="25"/>
        <v>3.1042487290852328E-5</v>
      </c>
      <c r="Q34">
        <f t="shared" ca="1" si="25"/>
        <v>3.5769728175801167E-5</v>
      </c>
      <c r="R34">
        <f t="shared" ca="1" si="25"/>
        <v>7.1928342416343362E-6</v>
      </c>
      <c r="S34">
        <f t="shared" ca="1" si="25"/>
        <v>1.6679707772027176E-6</v>
      </c>
      <c r="T34">
        <f t="shared" ca="1" si="25"/>
        <v>1.1530833558124044E-6</v>
      </c>
      <c r="U34">
        <f t="shared" ca="1" si="25"/>
        <v>1.3947356007095874E-6</v>
      </c>
      <c r="V34">
        <f t="shared" ca="1" si="25"/>
        <v>1.8460444316177196E-6</v>
      </c>
      <c r="W34">
        <f t="shared" ca="1" si="25"/>
        <v>7.7364574796717981E-8</v>
      </c>
      <c r="X34">
        <f t="shared" ca="1" si="25"/>
        <v>2.2985416167246035E-7</v>
      </c>
      <c r="Y34">
        <f t="shared" ca="1" si="25"/>
        <v>2.892364292599407E-8</v>
      </c>
      <c r="Z34">
        <f t="shared" ca="1" si="25"/>
        <v>5.7094395873965894E-8</v>
      </c>
      <c r="AA34">
        <f t="shared" ca="1" si="25"/>
        <v>2.7780512894542151E-8</v>
      </c>
      <c r="AB34">
        <f t="shared" ca="1" si="25"/>
        <v>4.723427004831241E-9</v>
      </c>
      <c r="AC34">
        <f t="shared" ca="1" si="24"/>
        <v>7.2810036931932676E-9</v>
      </c>
      <c r="AD34">
        <f t="shared" ca="1" si="24"/>
        <v>2.6773405647245589E-9</v>
      </c>
      <c r="AE34">
        <f t="shared" ca="1" si="23"/>
        <v>4.2923108564243556E-9</v>
      </c>
      <c r="AF34">
        <f t="shared" ca="1" si="11"/>
        <v>0.90577130654364457</v>
      </c>
      <c r="AG34">
        <f t="shared" ca="1" si="12"/>
        <v>0</v>
      </c>
      <c r="AH34">
        <f t="shared" ca="1" si="19"/>
        <v>8.1650191381245477E-2</v>
      </c>
      <c r="AI34">
        <f t="shared" ca="1" si="13"/>
        <v>9.0577130654364454E-5</v>
      </c>
      <c r="AJ34">
        <f t="shared" ca="1" si="20"/>
        <v>-9.3093087978123972</v>
      </c>
      <c r="AK34">
        <f t="shared" si="21"/>
        <v>0</v>
      </c>
      <c r="AM34">
        <f t="shared" ca="1" si="14"/>
        <v>0.65214880229444971</v>
      </c>
      <c r="AN34">
        <f t="shared" ca="1" si="15"/>
        <v>-0.5343531483958941</v>
      </c>
      <c r="AO34">
        <f t="shared" si="16"/>
        <v>0</v>
      </c>
      <c r="AP34">
        <v>-0.61097580328350887</v>
      </c>
      <c r="AQ34">
        <v>0.36304072636994533</v>
      </c>
      <c r="AR34">
        <v>0.87505668489029631</v>
      </c>
      <c r="AS34">
        <v>0.37885683923377655</v>
      </c>
      <c r="AT34">
        <v>-0.5343531483958941</v>
      </c>
      <c r="AU34">
        <v>0.82908627518918365</v>
      </c>
      <c r="AV34">
        <v>0.35749053495237604</v>
      </c>
      <c r="AW34">
        <v>8.0755171438795514E-2</v>
      </c>
      <c r="AX34">
        <v>0.63138713812804781</v>
      </c>
      <c r="AY34">
        <v>8.9661398305906914E-2</v>
      </c>
      <c r="AZ34">
        <v>-0.72478997026337311</v>
      </c>
    </row>
    <row r="35" spans="1:52" x14ac:dyDescent="0.55000000000000004">
      <c r="J35">
        <f t="shared" si="9"/>
        <v>0</v>
      </c>
      <c r="K35">
        <v>24</v>
      </c>
      <c r="L35">
        <f t="shared" ca="1" si="17"/>
        <v>5.019991356986676E-3</v>
      </c>
      <c r="M35">
        <f t="shared" ca="1" si="25"/>
        <v>6.2913302351177199E-4</v>
      </c>
      <c r="N35">
        <f t="shared" ca="1" si="25"/>
        <v>2.9139924985787264E-4</v>
      </c>
      <c r="O35">
        <f t="shared" ca="1" si="25"/>
        <v>2.394106881985729E-5</v>
      </c>
      <c r="P35">
        <f t="shared" ca="1" si="25"/>
        <v>1.850664777979068E-4</v>
      </c>
      <c r="Q35">
        <f t="shared" ca="1" si="25"/>
        <v>2.0352670150760813E-5</v>
      </c>
      <c r="R35">
        <f t="shared" ca="1" si="25"/>
        <v>2.4169261257971283E-5</v>
      </c>
      <c r="S35">
        <f t="shared" ca="1" si="25"/>
        <v>4.9605650347424866E-6</v>
      </c>
      <c r="T35">
        <f t="shared" ca="1" si="25"/>
        <v>1.1670217617298409E-6</v>
      </c>
      <c r="U35">
        <f t="shared" ca="1" si="25"/>
        <v>8.1522379273654741E-7</v>
      </c>
      <c r="V35">
        <f t="shared" ca="1" si="25"/>
        <v>9.9366744588784837E-7</v>
      </c>
      <c r="W35">
        <f t="shared" ca="1" si="25"/>
        <v>1.3227550137990198E-6</v>
      </c>
      <c r="X35">
        <f t="shared" ca="1" si="25"/>
        <v>5.5674392728679269E-8</v>
      </c>
      <c r="Y35">
        <f t="shared" ca="1" si="25"/>
        <v>1.6595526318913781E-7</v>
      </c>
      <c r="Z35">
        <f t="shared" ca="1" si="25"/>
        <v>2.0935373210961845E-8</v>
      </c>
      <c r="AA35">
        <f t="shared" ca="1" si="25"/>
        <v>4.1405397678818216E-8</v>
      </c>
      <c r="AB35">
        <f t="shared" ca="1" si="25"/>
        <v>2.0176566415093396E-8</v>
      </c>
      <c r="AC35">
        <f t="shared" ca="1" si="24"/>
        <v>3.4344799575163569E-9</v>
      </c>
      <c r="AD35">
        <f t="shared" ca="1" si="24"/>
        <v>5.2988214102953729E-9</v>
      </c>
      <c r="AE35">
        <f t="shared" ca="1" si="23"/>
        <v>5.0757095369794198E-9</v>
      </c>
      <c r="AF35">
        <f t="shared" ca="1" si="11"/>
        <v>1.1492071192172324</v>
      </c>
      <c r="AG35">
        <f t="shared" ca="1" si="12"/>
        <v>0</v>
      </c>
      <c r="AH35">
        <f t="shared" ca="1" si="19"/>
        <v>5.5851755525977036E-2</v>
      </c>
      <c r="AI35">
        <f t="shared" ca="1" si="13"/>
        <v>1.1492071192172324E-4</v>
      </c>
      <c r="AJ35">
        <f t="shared" ca="1" si="20"/>
        <v>-9.0712681289391739</v>
      </c>
      <c r="AK35">
        <f t="shared" si="21"/>
        <v>0</v>
      </c>
      <c r="AM35">
        <f t="shared" ca="1" si="14"/>
        <v>1.175740594654743</v>
      </c>
      <c r="AN35">
        <f t="shared" ca="1" si="15"/>
        <v>0.20237280295987148</v>
      </c>
      <c r="AO35">
        <f t="shared" si="16"/>
        <v>0</v>
      </c>
      <c r="AP35">
        <v>-0.41052999222301878</v>
      </c>
      <c r="AQ35">
        <v>-0.38066559682192747</v>
      </c>
      <c r="AR35">
        <v>-0.40147597246686928</v>
      </c>
      <c r="AS35">
        <v>1.1832707969006151</v>
      </c>
      <c r="AT35">
        <v>0.20237280295987148</v>
      </c>
      <c r="AU35">
        <v>-3.6229721445124596E-2</v>
      </c>
      <c r="AV35">
        <v>-9.7345491667510942E-2</v>
      </c>
      <c r="AW35">
        <v>1.1475185601739213</v>
      </c>
      <c r="AX35">
        <v>1.1148836165375542</v>
      </c>
      <c r="AY35">
        <v>1.4752686183783226</v>
      </c>
      <c r="AZ35">
        <v>1.2718237485387363</v>
      </c>
    </row>
    <row r="36" spans="1:52" x14ac:dyDescent="0.55000000000000004">
      <c r="J36">
        <f t="shared" si="9"/>
        <v>0</v>
      </c>
      <c r="K36">
        <v>25</v>
      </c>
      <c r="L36">
        <f t="shared" ca="1" si="17"/>
        <v>3.4594388593330587E-3</v>
      </c>
      <c r="M36">
        <f t="shared" ca="1" si="25"/>
        <v>1.5590300359602045E-3</v>
      </c>
      <c r="N36">
        <f t="shared" ca="1" si="25"/>
        <v>3.097742992204001E-4</v>
      </c>
      <c r="O36">
        <f t="shared" ca="1" si="25"/>
        <v>1.6831007115904387E-4</v>
      </c>
      <c r="P36">
        <f t="shared" ca="1" si="25"/>
        <v>1.4977500681850901E-5</v>
      </c>
      <c r="Q36">
        <f t="shared" ca="1" si="25"/>
        <v>1.2133682920742777E-4</v>
      </c>
      <c r="R36">
        <f t="shared" ca="1" si="25"/>
        <v>1.3752103447737037E-5</v>
      </c>
      <c r="S36">
        <f t="shared" ca="1" si="25"/>
        <v>1.6668421415562436E-5</v>
      </c>
      <c r="T36">
        <f t="shared" ca="1" si="25"/>
        <v>3.4707366730544625E-6</v>
      </c>
      <c r="U36">
        <f t="shared" ca="1" si="25"/>
        <v>8.250781715023465E-7</v>
      </c>
      <c r="V36">
        <f t="shared" ca="1" si="25"/>
        <v>5.8079921638438273E-7</v>
      </c>
      <c r="W36">
        <f t="shared" ca="1" si="25"/>
        <v>7.1199727026353627E-7</v>
      </c>
      <c r="X36">
        <f t="shared" ca="1" si="25"/>
        <v>9.5190314579484187E-7</v>
      </c>
      <c r="Y36">
        <f t="shared" ca="1" si="25"/>
        <v>4.0197046818536682E-8</v>
      </c>
      <c r="Z36">
        <f t="shared" ca="1" si="25"/>
        <v>1.201209467312835E-7</v>
      </c>
      <c r="AA36">
        <f t="shared" ca="1" si="25"/>
        <v>1.5182531316521317E-8</v>
      </c>
      <c r="AB36">
        <f t="shared" ca="1" si="25"/>
        <v>3.0072114196788593E-8</v>
      </c>
      <c r="AC36">
        <f t="shared" ca="1" si="24"/>
        <v>1.4670706860349106E-8</v>
      </c>
      <c r="AD36">
        <f t="shared" ca="1" si="24"/>
        <v>2.4994762671431248E-9</v>
      </c>
      <c r="AE36">
        <f t="shared" ca="1" si="23"/>
        <v>7.5553427982041551E-9</v>
      </c>
      <c r="AF36">
        <f t="shared" ca="1" si="11"/>
        <v>1.4427492066214631</v>
      </c>
      <c r="AG36">
        <f t="shared" ca="1" si="12"/>
        <v>0</v>
      </c>
      <c r="AH36">
        <f t="shared" ca="1" si="19"/>
        <v>7.3193896343458353E-2</v>
      </c>
      <c r="AI36">
        <f t="shared" ca="1" si="13"/>
        <v>1.442749206621463E-4</v>
      </c>
      <c r="AJ36">
        <f t="shared" ca="1" si="20"/>
        <v>-8.8437899072745427</v>
      </c>
      <c r="AK36">
        <f t="shared" si="21"/>
        <v>0</v>
      </c>
      <c r="AM36">
        <f t="shared" ca="1" si="14"/>
        <v>0.63920820167280923</v>
      </c>
      <c r="AN36">
        <f t="shared" ca="1" si="15"/>
        <v>-0.55940631682460662</v>
      </c>
      <c r="AO36">
        <f t="shared" si="16"/>
        <v>0</v>
      </c>
      <c r="AP36">
        <v>0.25277813620050438</v>
      </c>
      <c r="AQ36">
        <v>-0.89840568762156181</v>
      </c>
      <c r="AR36">
        <v>-0.58599539443093818</v>
      </c>
      <c r="AS36">
        <v>-1.5941441233735532</v>
      </c>
      <c r="AT36">
        <v>-0.55940631682460662</v>
      </c>
      <c r="AU36">
        <v>-0.91758465714519843</v>
      </c>
      <c r="AV36">
        <v>-0.21871983335586265</v>
      </c>
      <c r="AW36">
        <v>-9.9881845017080195E-2</v>
      </c>
      <c r="AX36">
        <v>-1.0321309673599899</v>
      </c>
      <c r="AY36">
        <v>1.0461758392921183</v>
      </c>
      <c r="AZ36">
        <v>-1.1442739378253464</v>
      </c>
    </row>
    <row r="37" spans="1:52" x14ac:dyDescent="0.55000000000000004">
      <c r="J37">
        <f t="shared" si="9"/>
        <v>0</v>
      </c>
      <c r="K37">
        <v>26</v>
      </c>
      <c r="L37">
        <f t="shared" ca="1" si="17"/>
        <v>2.0379385221172743E-3</v>
      </c>
      <c r="M37">
        <f t="shared" ca="1" si="25"/>
        <v>1.0743781623770757E-3</v>
      </c>
      <c r="N37">
        <f t="shared" ca="1" si="25"/>
        <v>7.6763962278971181E-4</v>
      </c>
      <c r="O37">
        <f t="shared" ca="1" si="25"/>
        <v>1.7892336500680215E-4</v>
      </c>
      <c r="P37">
        <f t="shared" ca="1" si="25"/>
        <v>1.0529455574916057E-4</v>
      </c>
      <c r="Q37">
        <f t="shared" ca="1" si="25"/>
        <v>9.8198358979544516E-6</v>
      </c>
      <c r="R37">
        <f t="shared" ca="1" si="25"/>
        <v>8.1986128351742155E-5</v>
      </c>
      <c r="S37">
        <f t="shared" ca="1" si="25"/>
        <v>9.4841895733031098E-6</v>
      </c>
      <c r="T37">
        <f t="shared" ca="1" si="25"/>
        <v>1.1662320942017875E-5</v>
      </c>
      <c r="U37">
        <f t="shared" ca="1" si="25"/>
        <v>2.4537923472183096E-6</v>
      </c>
      <c r="V37">
        <f t="shared" ca="1" si="25"/>
        <v>5.8781988422568635E-7</v>
      </c>
      <c r="W37">
        <f t="shared" ca="1" si="25"/>
        <v>4.1616283027908993E-7</v>
      </c>
      <c r="X37">
        <f t="shared" ca="1" si="25"/>
        <v>5.1237941590911901E-7</v>
      </c>
      <c r="Y37">
        <f t="shared" ca="1" si="25"/>
        <v>6.8727638404068348E-7</v>
      </c>
      <c r="Z37">
        <f t="shared" ca="1" si="25"/>
        <v>2.9095234624414076E-8</v>
      </c>
      <c r="AA37">
        <f t="shared" ca="1" si="25"/>
        <v>8.7112850444098281E-8</v>
      </c>
      <c r="AB37">
        <f t="shared" ca="1" si="25"/>
        <v>1.1026842903149227E-8</v>
      </c>
      <c r="AC37">
        <f t="shared" ca="1" si="24"/>
        <v>2.1865919253832861E-8</v>
      </c>
      <c r="AD37">
        <f t="shared" ca="1" si="24"/>
        <v>1.0676749922329916E-8</v>
      </c>
      <c r="AE37">
        <f t="shared" ca="1" si="23"/>
        <v>7.3225098270657489E-9</v>
      </c>
      <c r="AF37">
        <f t="shared" ca="1" si="11"/>
        <v>1.8307826212316374</v>
      </c>
      <c r="AG37">
        <f t="shared" ca="1" si="12"/>
        <v>0</v>
      </c>
      <c r="AH37">
        <f t="shared" ca="1" si="19"/>
        <v>0.10722980700260633</v>
      </c>
      <c r="AI37">
        <f t="shared" ca="1" si="13"/>
        <v>1.8307826212316373E-4</v>
      </c>
      <c r="AJ37">
        <f t="shared" ca="1" si="20"/>
        <v>-8.6055968346689173</v>
      </c>
      <c r="AK37">
        <f t="shared" si="21"/>
        <v>0</v>
      </c>
      <c r="AM37">
        <f t="shared" ca="1" si="14"/>
        <v>0.30028009985482274</v>
      </c>
      <c r="AN37">
        <f t="shared" ca="1" si="15"/>
        <v>-1.5037994671729393</v>
      </c>
      <c r="AO37">
        <f t="shared" si="16"/>
        <v>0</v>
      </c>
      <c r="AP37">
        <v>1.2615828381967731</v>
      </c>
      <c r="AQ37">
        <v>0.18880427887779661</v>
      </c>
      <c r="AR37">
        <v>0.54098336477181874</v>
      </c>
      <c r="AS37">
        <v>4.388539309729822E-2</v>
      </c>
      <c r="AT37">
        <v>-1.5037994671729393</v>
      </c>
      <c r="AU37">
        <v>-0.93083372121327557</v>
      </c>
      <c r="AV37">
        <v>1.674679879215546</v>
      </c>
      <c r="AW37">
        <v>0.46978584578027949</v>
      </c>
      <c r="AX37">
        <v>0.50094058678951114</v>
      </c>
      <c r="AY37">
        <v>-9.0967660071328282E-2</v>
      </c>
      <c r="AZ37">
        <v>-1.4911211110302247</v>
      </c>
    </row>
    <row r="38" spans="1:52" x14ac:dyDescent="0.55000000000000004">
      <c r="J38">
        <f t="shared" si="9"/>
        <v>0</v>
      </c>
      <c r="K38">
        <v>27</v>
      </c>
      <c r="L38">
        <f t="shared" ca="1" si="17"/>
        <v>1.1212368439211634E-2</v>
      </c>
      <c r="M38">
        <f t="shared" ca="1" si="25"/>
        <v>6.3291092384038406E-4</v>
      </c>
      <c r="N38">
        <f t="shared" ca="1" si="25"/>
        <v>5.2900536120376214E-4</v>
      </c>
      <c r="O38">
        <f t="shared" ca="1" si="25"/>
        <v>4.4338302037240948E-4</v>
      </c>
      <c r="P38">
        <f t="shared" ca="1" si="25"/>
        <v>1.1193421820690506E-4</v>
      </c>
      <c r="Q38">
        <f t="shared" ca="1" si="25"/>
        <v>6.903523360594472E-5</v>
      </c>
      <c r="R38">
        <f t="shared" ca="1" si="25"/>
        <v>6.6351686588613639E-6</v>
      </c>
      <c r="S38">
        <f t="shared" ca="1" si="25"/>
        <v>5.6542040032213101E-5</v>
      </c>
      <c r="T38">
        <f t="shared" ca="1" si="25"/>
        <v>6.6357611150586712E-6</v>
      </c>
      <c r="U38">
        <f t="shared" ca="1" si="25"/>
        <v>8.2451988076475532E-6</v>
      </c>
      <c r="V38">
        <f t="shared" ca="1" si="25"/>
        <v>1.748183364043391E-6</v>
      </c>
      <c r="W38">
        <f t="shared" ca="1" si="25"/>
        <v>4.2119338286398294E-7</v>
      </c>
      <c r="X38">
        <f t="shared" ca="1" si="25"/>
        <v>2.9948607502745127E-7</v>
      </c>
      <c r="Y38">
        <f t="shared" ca="1" si="25"/>
        <v>3.6993918318113507E-7</v>
      </c>
      <c r="Z38">
        <f t="shared" ca="1" si="25"/>
        <v>4.974611128960181E-7</v>
      </c>
      <c r="AA38">
        <f t="shared" ca="1" si="25"/>
        <v>2.1100140245668303E-8</v>
      </c>
      <c r="AB38">
        <f t="shared" ca="1" si="25"/>
        <v>6.3268745946686913E-8</v>
      </c>
      <c r="AC38">
        <f t="shared" ca="1" si="24"/>
        <v>8.0177953225087627E-9</v>
      </c>
      <c r="AD38">
        <f t="shared" ca="1" si="24"/>
        <v>1.5913135877999325E-8</v>
      </c>
      <c r="AE38">
        <f t="shared" ca="1" si="23"/>
        <v>1.3108118160881751E-8</v>
      </c>
      <c r="AF38">
        <f t="shared" ca="1" si="11"/>
        <v>2.3229806909869377</v>
      </c>
      <c r="AG38">
        <f t="shared" ca="1" si="12"/>
        <v>0</v>
      </c>
      <c r="AH38">
        <f t="shared" ca="1" si="19"/>
        <v>5.4095985843818868E-2</v>
      </c>
      <c r="AI38">
        <f t="shared" ca="1" si="13"/>
        <v>2.3229806909869376E-4</v>
      </c>
      <c r="AJ38">
        <f t="shared" ca="1" si="20"/>
        <v>-8.367489230324507</v>
      </c>
      <c r="AK38">
        <f t="shared" si="21"/>
        <v>0</v>
      </c>
      <c r="AM38">
        <f t="shared" ca="1" si="14"/>
        <v>1.3038737251499368</v>
      </c>
      <c r="AN38">
        <f t="shared" ca="1" si="15"/>
        <v>0.33167452784255147</v>
      </c>
      <c r="AO38">
        <f t="shared" si="16"/>
        <v>0</v>
      </c>
      <c r="AP38">
        <v>0.99054204838466831</v>
      </c>
      <c r="AQ38">
        <v>2.2793756215833127</v>
      </c>
      <c r="AR38">
        <v>-1.689159034867771</v>
      </c>
      <c r="AS38">
        <v>1.082705693988828</v>
      </c>
      <c r="AT38">
        <v>0.33167452784255147</v>
      </c>
      <c r="AU38">
        <v>0.4263108621671563</v>
      </c>
      <c r="AV38">
        <v>-1.4602164810639806</v>
      </c>
      <c r="AW38">
        <v>-0.89223931354354136</v>
      </c>
      <c r="AX38">
        <v>0.58526893553789705</v>
      </c>
      <c r="AY38">
        <v>-0.4135279141337378</v>
      </c>
      <c r="AZ38">
        <v>0.69282577896956354</v>
      </c>
    </row>
    <row r="39" spans="1:52" x14ac:dyDescent="0.55000000000000004">
      <c r="J39">
        <f t="shared" si="9"/>
        <v>0</v>
      </c>
      <c r="K39">
        <v>28</v>
      </c>
      <c r="L39">
        <f t="shared" ca="1" si="17"/>
        <v>2.6177920037866318E-2</v>
      </c>
      <c r="M39">
        <f t="shared" ca="1" si="25"/>
        <v>3.482161208635239E-3</v>
      </c>
      <c r="N39">
        <f t="shared" ca="1" si="25"/>
        <v>3.1163447247960663E-4</v>
      </c>
      <c r="O39">
        <f t="shared" ca="1" si="25"/>
        <v>3.0554961974386643E-4</v>
      </c>
      <c r="P39">
        <f t="shared" ca="1" si="25"/>
        <v>2.7737982543372762E-4</v>
      </c>
      <c r="Q39">
        <f t="shared" ca="1" si="25"/>
        <v>7.3388456292281624E-5</v>
      </c>
      <c r="R39">
        <f t="shared" ca="1" si="25"/>
        <v>4.6646443294918473E-5</v>
      </c>
      <c r="S39">
        <f t="shared" ca="1" si="25"/>
        <v>4.5759688800069182E-6</v>
      </c>
      <c r="T39">
        <f t="shared" ca="1" si="25"/>
        <v>3.9560519927605967E-5</v>
      </c>
      <c r="U39">
        <f t="shared" ca="1" si="25"/>
        <v>4.6914477749099747E-6</v>
      </c>
      <c r="V39">
        <f t="shared" ca="1" si="25"/>
        <v>5.8742213476621689E-6</v>
      </c>
      <c r="W39">
        <f t="shared" ca="1" si="25"/>
        <v>1.2526341566990462E-6</v>
      </c>
      <c r="X39">
        <f t="shared" ca="1" si="25"/>
        <v>3.0310624564157955E-7</v>
      </c>
      <c r="Y39">
        <f t="shared" ca="1" si="25"/>
        <v>2.1622967381154637E-7</v>
      </c>
      <c r="Z39">
        <f t="shared" ca="1" si="25"/>
        <v>2.6776761437249915E-7</v>
      </c>
      <c r="AA39">
        <f t="shared" ca="1" si="25"/>
        <v>3.6076351967495414E-7</v>
      </c>
      <c r="AB39">
        <f t="shared" ca="1" si="25"/>
        <v>1.5324712781604242E-8</v>
      </c>
      <c r="AC39">
        <f t="shared" ca="1" si="24"/>
        <v>4.6003725614651259E-8</v>
      </c>
      <c r="AD39">
        <f t="shared" ca="1" si="24"/>
        <v>5.8350287005063609E-9</v>
      </c>
      <c r="AE39">
        <f t="shared" ca="1" si="23"/>
        <v>2.1134981794536993E-8</v>
      </c>
      <c r="AF39">
        <f t="shared" ca="1" si="11"/>
        <v>3.0700803728507706</v>
      </c>
      <c r="AG39">
        <f t="shared" ca="1" si="12"/>
        <v>0</v>
      </c>
      <c r="AH39">
        <f t="shared" ca="1" si="19"/>
        <v>3.6750513295943726E-2</v>
      </c>
      <c r="AI39">
        <f t="shared" ca="1" si="13"/>
        <v>3.0700803728507704E-4</v>
      </c>
      <c r="AJ39">
        <f t="shared" ca="1" si="20"/>
        <v>-8.088636630638085</v>
      </c>
      <c r="AK39">
        <f t="shared" si="21"/>
        <v>0</v>
      </c>
      <c r="AM39">
        <f t="shared" ca="1" si="14"/>
        <v>2.403730974442059</v>
      </c>
      <c r="AN39">
        <f t="shared" ca="1" si="15"/>
        <v>1.0962776286760345</v>
      </c>
      <c r="AO39">
        <f t="shared" si="16"/>
        <v>0</v>
      </c>
      <c r="AP39">
        <v>1.0405074135633186</v>
      </c>
      <c r="AQ39">
        <v>-0.34074105315085035</v>
      </c>
      <c r="AR39">
        <v>-0.1907528712763451</v>
      </c>
      <c r="AS39">
        <v>0.45514298108173534</v>
      </c>
      <c r="AT39">
        <v>1.0962776286760345</v>
      </c>
      <c r="AU39">
        <v>-0.43386307879700325</v>
      </c>
      <c r="AV39">
        <v>0.69701400207122788</v>
      </c>
      <c r="AW39">
        <v>0.52994664656580426</v>
      </c>
      <c r="AX39">
        <v>0.18086780073645059</v>
      </c>
      <c r="AY39">
        <v>-0.6400955498975236</v>
      </c>
      <c r="AZ39">
        <v>0.15549630916211754</v>
      </c>
    </row>
    <row r="40" spans="1:52" x14ac:dyDescent="0.55000000000000004">
      <c r="J40">
        <f t="shared" si="9"/>
        <v>0</v>
      </c>
      <c r="K40">
        <v>29</v>
      </c>
      <c r="L40">
        <f t="shared" ca="1" si="17"/>
        <v>1.1606876637227549E-2</v>
      </c>
      <c r="M40">
        <f t="shared" ca="1" si="25"/>
        <v>8.1299270687382585E-3</v>
      </c>
      <c r="N40">
        <f t="shared" ca="1" si="25"/>
        <v>1.714556394061643E-3</v>
      </c>
      <c r="O40">
        <f t="shared" ca="1" si="25"/>
        <v>1.7999778744878821E-4</v>
      </c>
      <c r="P40">
        <f t="shared" ca="1" si="25"/>
        <v>1.911514340686951E-4</v>
      </c>
      <c r="Q40">
        <f t="shared" ca="1" si="25"/>
        <v>1.8186107448908833E-4</v>
      </c>
      <c r="R40">
        <f t="shared" ca="1" si="25"/>
        <v>4.9587873990256643E-5</v>
      </c>
      <c r="S40">
        <f t="shared" ca="1" si="25"/>
        <v>3.2169894068251776E-5</v>
      </c>
      <c r="T40">
        <f t="shared" ca="1" si="25"/>
        <v>3.2016479766645041E-6</v>
      </c>
      <c r="U40">
        <f t="shared" ca="1" si="25"/>
        <v>2.7969076940921153E-5</v>
      </c>
      <c r="V40">
        <f t="shared" ca="1" si="25"/>
        <v>3.3423818289569089E-6</v>
      </c>
      <c r="W40">
        <f t="shared" ca="1" si="25"/>
        <v>4.2090838154833851E-6</v>
      </c>
      <c r="X40">
        <f t="shared" ca="1" si="25"/>
        <v>9.0144159867313346E-7</v>
      </c>
      <c r="Y40">
        <f t="shared" ca="1" si="25"/>
        <v>2.1884344579063873E-7</v>
      </c>
      <c r="Z40">
        <f t="shared" ca="1" si="25"/>
        <v>1.5651033073917966E-7</v>
      </c>
      <c r="AA40">
        <f t="shared" ca="1" si="25"/>
        <v>1.9418761489439402E-7</v>
      </c>
      <c r="AB40">
        <f t="shared" ca="1" si="25"/>
        <v>2.6201708883116462E-7</v>
      </c>
      <c r="AC40">
        <f t="shared" ca="1" si="24"/>
        <v>1.1142845829792804E-8</v>
      </c>
      <c r="AD40">
        <f t="shared" ca="1" si="24"/>
        <v>3.3479659743636012E-8</v>
      </c>
      <c r="AE40">
        <f t="shared" ca="1" si="23"/>
        <v>1.9641145763292792E-8</v>
      </c>
      <c r="AF40">
        <f t="shared" ca="1" si="11"/>
        <v>4.3841577208015492</v>
      </c>
      <c r="AG40">
        <f t="shared" ca="1" si="12"/>
        <v>0</v>
      </c>
      <c r="AH40">
        <f t="shared" ca="1" si="19"/>
        <v>6.6346364150142167E-2</v>
      </c>
      <c r="AI40">
        <f t="shared" ca="1" si="13"/>
        <v>4.3841577208015491E-4</v>
      </c>
      <c r="AJ40">
        <f t="shared" ca="1" si="20"/>
        <v>-7.7323428465173984</v>
      </c>
      <c r="AK40">
        <f t="shared" si="21"/>
        <v>0</v>
      </c>
      <c r="AM40">
        <f t="shared" ca="1" si="14"/>
        <v>0.80873404742302957</v>
      </c>
      <c r="AN40">
        <f t="shared" ca="1" si="15"/>
        <v>-0.26535644792602398</v>
      </c>
      <c r="AO40">
        <f t="shared" si="16"/>
        <v>0</v>
      </c>
      <c r="AP40">
        <v>0.785114480095217</v>
      </c>
      <c r="AQ40">
        <v>-0.6489460702141514</v>
      </c>
      <c r="AR40">
        <v>0.70483793024322949</v>
      </c>
      <c r="AS40">
        <v>0.93532662504003383</v>
      </c>
      <c r="AT40">
        <v>-0.26535644792602398</v>
      </c>
      <c r="AU40">
        <v>-0.11242150321777444</v>
      </c>
      <c r="AV40">
        <v>-0.67802375269820914</v>
      </c>
      <c r="AW40">
        <v>0.23811480787117034</v>
      </c>
      <c r="AX40">
        <v>1.5729665392427705</v>
      </c>
      <c r="AY40">
        <v>0.15348291526606772</v>
      </c>
      <c r="AZ40">
        <v>0.75090156315127388</v>
      </c>
    </row>
    <row r="41" spans="1:52" x14ac:dyDescent="0.55000000000000004">
      <c r="J41">
        <f t="shared" si="9"/>
        <v>0</v>
      </c>
      <c r="K41">
        <v>30</v>
      </c>
      <c r="L41">
        <f t="shared" ca="1" si="17"/>
        <v>8.1408164244627226E-2</v>
      </c>
      <c r="M41">
        <f t="shared" ca="1" si="25"/>
        <v>3.604681365823027E-3</v>
      </c>
      <c r="N41">
        <f t="shared" ca="1" si="25"/>
        <v>4.0030365062917921E-3</v>
      </c>
      <c r="O41">
        <f t="shared" ca="1" si="25"/>
        <v>9.9031520785128877E-4</v>
      </c>
      <c r="P41">
        <f t="shared" ca="1" si="25"/>
        <v>1.1260637545178525E-4</v>
      </c>
      <c r="Q41">
        <f t="shared" ca="1" si="25"/>
        <v>1.2532636479782014E-4</v>
      </c>
      <c r="R41">
        <f t="shared" ca="1" si="25"/>
        <v>1.2288177870347215E-4</v>
      </c>
      <c r="S41">
        <f t="shared" ca="1" si="25"/>
        <v>3.4198462747751535E-5</v>
      </c>
      <c r="T41">
        <f t="shared" ca="1" si="25"/>
        <v>2.2508167986704928E-5</v>
      </c>
      <c r="U41">
        <f t="shared" ca="1" si="25"/>
        <v>2.2635480716871623E-6</v>
      </c>
      <c r="V41">
        <f t="shared" ca="1" si="25"/>
        <v>1.9926329573566749E-5</v>
      </c>
      <c r="W41">
        <f t="shared" ca="1" si="25"/>
        <v>2.394932779818934E-6</v>
      </c>
      <c r="X41">
        <f t="shared" ca="1" si="25"/>
        <v>3.0290114821530826E-6</v>
      </c>
      <c r="Y41">
        <f t="shared" ca="1" si="25"/>
        <v>6.5084302441568966E-7</v>
      </c>
      <c r="Z41">
        <f t="shared" ca="1" si="25"/>
        <v>1.5840221870124115E-7</v>
      </c>
      <c r="AA41">
        <f t="shared" ca="1" si="25"/>
        <v>1.135027770396997E-7</v>
      </c>
      <c r="AB41">
        <f t="shared" ca="1" si="25"/>
        <v>1.4103552816964265E-7</v>
      </c>
      <c r="AC41">
        <f t="shared" ca="1" si="24"/>
        <v>1.9051685126010942E-7</v>
      </c>
      <c r="AD41">
        <f t="shared" ca="1" si="24"/>
        <v>8.1093146690372593E-9</v>
      </c>
      <c r="AE41">
        <f t="shared" ca="1" si="23"/>
        <v>3.8685690693997559E-8</v>
      </c>
      <c r="AF41">
        <f t="shared" ca="1" si="11"/>
        <v>7.0156707057745455</v>
      </c>
      <c r="AG41">
        <f t="shared" ca="1" si="12"/>
        <v>0</v>
      </c>
      <c r="AH41">
        <f t="shared" ca="1" si="19"/>
        <v>3.2893767998317502E-2</v>
      </c>
      <c r="AI41">
        <f t="shared" ca="1" si="13"/>
        <v>7.0156707057745453E-4</v>
      </c>
      <c r="AJ41">
        <f t="shared" ca="1" si="20"/>
        <v>-7.2621940527605435</v>
      </c>
      <c r="AK41">
        <f t="shared" si="21"/>
        <v>0</v>
      </c>
      <c r="AM41">
        <f t="shared" ca="1" si="14"/>
        <v>3.9920960537362684</v>
      </c>
      <c r="AN41">
        <f t="shared" ca="1" si="15"/>
        <v>1.7303955246461555</v>
      </c>
      <c r="AO41">
        <f t="shared" si="16"/>
        <v>0</v>
      </c>
      <c r="AP41">
        <v>-1.194125616166275</v>
      </c>
      <c r="AQ41">
        <v>-0.66365259954181965</v>
      </c>
      <c r="AR41">
        <v>2.1340565581340343</v>
      </c>
      <c r="AS41">
        <v>-0.78646962720085867</v>
      </c>
      <c r="AT41">
        <v>1.7303955246461555</v>
      </c>
      <c r="AU41">
        <v>0.82059386841137893</v>
      </c>
      <c r="AV41">
        <v>-0.11018983059329912</v>
      </c>
      <c r="AW41">
        <v>-0.29439547688525636</v>
      </c>
      <c r="AX41">
        <v>-1.3596036296803504</v>
      </c>
      <c r="AY41">
        <v>-0.44616740524361376</v>
      </c>
      <c r="AZ41">
        <v>0.32690991247363854</v>
      </c>
    </row>
    <row r="42" spans="1:52" x14ac:dyDescent="0.55000000000000004">
      <c r="A42" t="s">
        <v>88</v>
      </c>
      <c r="E42" t="s">
        <v>90</v>
      </c>
      <c r="J42">
        <f t="shared" si="9"/>
        <v>0</v>
      </c>
      <c r="K42">
        <v>31</v>
      </c>
      <c r="L42">
        <f t="shared" ca="1" si="17"/>
        <v>0.10332209450600263</v>
      </c>
      <c r="M42">
        <f t="shared" ca="1" si="25"/>
        <v>2.5282468475391895E-2</v>
      </c>
      <c r="N42">
        <f t="shared" ca="1" si="25"/>
        <v>1.7748832159178005E-3</v>
      </c>
      <c r="O42">
        <f t="shared" ca="1" si="25"/>
        <v>2.3121245492390185E-3</v>
      </c>
      <c r="P42">
        <f t="shared" ca="1" si="25"/>
        <v>6.1953987152560256E-4</v>
      </c>
      <c r="Q42">
        <f t="shared" ca="1" si="25"/>
        <v>7.3829148900651385E-5</v>
      </c>
      <c r="R42">
        <f t="shared" ca="1" si="25"/>
        <v>8.4681819174671033E-5</v>
      </c>
      <c r="S42">
        <f t="shared" ca="1" si="25"/>
        <v>8.4745878240189315E-5</v>
      </c>
      <c r="T42">
        <f t="shared" ca="1" si="25"/>
        <v>2.392748769331875E-5</v>
      </c>
      <c r="U42">
        <f t="shared" ca="1" si="25"/>
        <v>1.591315491736069E-5</v>
      </c>
      <c r="V42">
        <f t="shared" ca="1" si="25"/>
        <v>1.6126454576003035E-6</v>
      </c>
      <c r="W42">
        <f t="shared" ca="1" si="25"/>
        <v>1.4277907887054187E-5</v>
      </c>
      <c r="X42">
        <f t="shared" ca="1" si="25"/>
        <v>1.7234816903315208E-6</v>
      </c>
      <c r="Y42">
        <f t="shared" ca="1" si="25"/>
        <v>2.1869536495055905E-6</v>
      </c>
      <c r="Z42">
        <f t="shared" ca="1" si="25"/>
        <v>4.7109009237726644E-7</v>
      </c>
      <c r="AA42">
        <f t="shared" ca="1" si="25"/>
        <v>1.1487479214265036E-7</v>
      </c>
      <c r="AB42">
        <f t="shared" ca="1" si="25"/>
        <v>8.2435350561470674E-8</v>
      </c>
      <c r="AC42">
        <f t="shared" ca="1" si="24"/>
        <v>1.0254920723892447E-7</v>
      </c>
      <c r="AD42">
        <f t="shared" ca="1" si="24"/>
        <v>1.386504955934693E-7</v>
      </c>
      <c r="AE42">
        <f t="shared" ca="1" si="23"/>
        <v>3.4078871474608878E-8</v>
      </c>
      <c r="AF42">
        <f t="shared" ca="1" si="11"/>
        <v>11.915839955233796</v>
      </c>
      <c r="AG42">
        <f t="shared" ca="1" si="12"/>
        <v>0</v>
      </c>
      <c r="AH42">
        <f t="shared" ca="1" si="19"/>
        <v>3.8440303178151697E-2</v>
      </c>
      <c r="AI42">
        <f t="shared" ca="1" si="13"/>
        <v>1.1915839955233796E-3</v>
      </c>
      <c r="AJ42">
        <f t="shared" ca="1" si="20"/>
        <v>-6.7324717682967652</v>
      </c>
      <c r="AK42">
        <f t="shared" si="21"/>
        <v>0</v>
      </c>
      <c r="AM42">
        <f t="shared" ca="1" si="14"/>
        <v>3.197969661979176</v>
      </c>
      <c r="AN42">
        <f t="shared" ca="1" si="15"/>
        <v>1.4531451597576961</v>
      </c>
      <c r="AO42">
        <f t="shared" si="16"/>
        <v>0</v>
      </c>
      <c r="AP42">
        <v>-1.1945940059376881</v>
      </c>
      <c r="AQ42">
        <v>1.6396552382502705</v>
      </c>
      <c r="AR42">
        <v>1.6121157386805862</v>
      </c>
      <c r="AS42">
        <v>0.48702531785238534</v>
      </c>
      <c r="AT42">
        <v>1.4531451597576961</v>
      </c>
      <c r="AU42">
        <v>-0.36802930480916984</v>
      </c>
      <c r="AV42">
        <v>5.2310724640847184E-2</v>
      </c>
      <c r="AW42">
        <v>-9.3272092271945439E-2</v>
      </c>
      <c r="AX42">
        <v>-0.13122644304530695</v>
      </c>
      <c r="AY42">
        <v>-0.80600557339494117</v>
      </c>
      <c r="AZ42">
        <v>0.92178652266738936</v>
      </c>
    </row>
    <row r="43" spans="1:52" x14ac:dyDescent="0.55000000000000004">
      <c r="B43">
        <f ca="1">popr</f>
        <v>0.31822328822450147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K43">
        <v>32</v>
      </c>
      <c r="L43">
        <f t="shared" ca="1" si="17"/>
        <v>7.0947230357208527E-2</v>
      </c>
      <c r="M43">
        <f t="shared" ca="1" si="25"/>
        <v>3.2088152599901873E-2</v>
      </c>
      <c r="N43">
        <f t="shared" ca="1" si="25"/>
        <v>1.2448653403710316E-2</v>
      </c>
      <c r="O43">
        <f t="shared" ca="1" si="25"/>
        <v>1.025159538042122E-3</v>
      </c>
      <c r="P43">
        <f t="shared" ca="1" si="25"/>
        <v>1.4464620303012031E-3</v>
      </c>
      <c r="Q43">
        <f t="shared" ca="1" si="25"/>
        <v>4.0619459814101477E-4</v>
      </c>
      <c r="R43">
        <f t="shared" ca="1" si="25"/>
        <v>4.9885645746692617E-5</v>
      </c>
      <c r="S43">
        <f t="shared" ca="1" si="25"/>
        <v>5.8401133289679694E-5</v>
      </c>
      <c r="T43">
        <f t="shared" ca="1" si="25"/>
        <v>5.9293775091833303E-5</v>
      </c>
      <c r="U43">
        <f t="shared" ca="1" si="25"/>
        <v>1.6916606392485171E-5</v>
      </c>
      <c r="V43">
        <f t="shared" ca="1" si="25"/>
        <v>1.133719107385423E-5</v>
      </c>
      <c r="W43">
        <f t="shared" ca="1" si="25"/>
        <v>1.1555165346977669E-6</v>
      </c>
      <c r="X43">
        <f t="shared" ca="1" si="25"/>
        <v>1.0274907515958898E-5</v>
      </c>
      <c r="Y43">
        <f t="shared" ca="1" si="25"/>
        <v>1.244357967850085E-6</v>
      </c>
      <c r="Z43">
        <f t="shared" ca="1" si="25"/>
        <v>1.5829503553415554E-6</v>
      </c>
      <c r="AA43">
        <f t="shared" ca="1" si="25"/>
        <v>3.4163900534984369E-7</v>
      </c>
      <c r="AB43">
        <f t="shared" ca="1" si="25"/>
        <v>8.3431824382968542E-8</v>
      </c>
      <c r="AC43">
        <f t="shared" ca="1" si="24"/>
        <v>5.994007296071704E-8</v>
      </c>
      <c r="AD43">
        <f t="shared" ca="1" si="24"/>
        <v>7.4631185180475151E-8</v>
      </c>
      <c r="AE43">
        <f t="shared" ca="1" si="23"/>
        <v>1.2579167059682583E-7</v>
      </c>
      <c r="AF43">
        <f t="shared" ca="1" si="11"/>
        <v>20.145980471602456</v>
      </c>
      <c r="AG43">
        <f t="shared" ca="1" si="12"/>
        <v>0</v>
      </c>
      <c r="AH43">
        <f t="shared" ca="1" si="19"/>
        <v>6.1986693764565164E-2</v>
      </c>
      <c r="AI43">
        <f t="shared" ca="1" si="13"/>
        <v>2.0145980471602456E-3</v>
      </c>
      <c r="AJ43">
        <f t="shared" ca="1" si="20"/>
        <v>-6.2073355837998312</v>
      </c>
      <c r="AK43">
        <f t="shared" si="21"/>
        <v>0</v>
      </c>
      <c r="AM43">
        <f t="shared" ca="1" si="14"/>
        <v>1.3167789174882141</v>
      </c>
      <c r="AN43">
        <f t="shared" ca="1" si="15"/>
        <v>0.34398567549942527</v>
      </c>
      <c r="AO43">
        <f t="shared" si="16"/>
        <v>0</v>
      </c>
      <c r="AP43">
        <v>-0.11473048289190046</v>
      </c>
      <c r="AQ43">
        <v>0.35993707570014521</v>
      </c>
      <c r="AR43">
        <v>0.45675506044062786</v>
      </c>
      <c r="AS43">
        <v>-0.72180796450993512</v>
      </c>
      <c r="AT43">
        <v>0.34398567549942527</v>
      </c>
      <c r="AU43">
        <v>-3.8066900742705911E-2</v>
      </c>
      <c r="AV43">
        <v>-0.11912106856470928</v>
      </c>
      <c r="AW43">
        <v>7.6875039667356759E-3</v>
      </c>
      <c r="AX43">
        <v>-9.4040615294943564E-2</v>
      </c>
      <c r="AY43">
        <v>0.97344582172809169</v>
      </c>
      <c r="AZ43">
        <v>0.56927319747046567</v>
      </c>
    </row>
    <row r="44" spans="1:52" x14ac:dyDescent="0.55000000000000004">
      <c r="B44">
        <v>5</v>
      </c>
      <c r="C44">
        <f t="dataTable" ref="C44:I47" dt2D="1" dtr="1" r1="B15" r2="B14" ca="1"/>
        <v>0.29787978147614308</v>
      </c>
      <c r="D44">
        <v>0.16673390469222676</v>
      </c>
      <c r="E44">
        <v>5.4147756275240586E-2</v>
      </c>
      <c r="F44">
        <v>4.9119486689934669E-2</v>
      </c>
      <c r="G44">
        <v>3.6176553221674932E-3</v>
      </c>
      <c r="H44">
        <v>-1.8881518152447648E-2</v>
      </c>
      <c r="I44">
        <v>-8.069548910615329E-2</v>
      </c>
      <c r="J44">
        <f t="shared" ref="J44:J75" si="26">Cullrate</f>
        <v>0</v>
      </c>
      <c r="K44">
        <v>33</v>
      </c>
      <c r="L44">
        <f t="shared" ca="1" si="17"/>
        <v>2.3262132432849584E-2</v>
      </c>
      <c r="M44">
        <f t="shared" ca="1" si="25"/>
        <v>2.2033676002476292E-2</v>
      </c>
      <c r="N44">
        <f t="shared" ca="1" si="25"/>
        <v>1.5799655420132099E-2</v>
      </c>
      <c r="O44">
        <f t="shared" ca="1" si="25"/>
        <v>7.1902509743408342E-3</v>
      </c>
      <c r="P44">
        <f t="shared" ca="1" si="25"/>
        <v>6.4133843796048882E-4</v>
      </c>
      <c r="Q44">
        <f t="shared" ca="1" si="25"/>
        <v>9.4835714395203881E-4</v>
      </c>
      <c r="R44">
        <f t="shared" ca="1" si="25"/>
        <v>2.7446178276212052E-4</v>
      </c>
      <c r="S44">
        <f t="shared" ca="1" si="25"/>
        <v>3.4403822153194268E-5</v>
      </c>
      <c r="T44">
        <f t="shared" ca="1" si="25"/>
        <v>4.0861263512686803E-5</v>
      </c>
      <c r="U44">
        <f t="shared" ca="1" si="25"/>
        <v>4.1920383268368199E-5</v>
      </c>
      <c r="V44">
        <f t="shared" ca="1" si="25"/>
        <v>1.2052091492150037E-5</v>
      </c>
      <c r="W44">
        <f t="shared" ca="1" si="25"/>
        <v>8.1234915468403133E-6</v>
      </c>
      <c r="X44">
        <f t="shared" ca="1" si="25"/>
        <v>8.3155218685406893E-7</v>
      </c>
      <c r="Y44">
        <f t="shared" ca="1" si="25"/>
        <v>7.4185081907930156E-6</v>
      </c>
      <c r="Z44">
        <f t="shared" ca="1" si="25"/>
        <v>9.006852467246827E-7</v>
      </c>
      <c r="AA44">
        <f t="shared" ca="1" si="25"/>
        <v>1.1479706189277694E-6</v>
      </c>
      <c r="AB44">
        <f t="shared" ca="1" si="25"/>
        <v>2.4812724328001193E-7</v>
      </c>
      <c r="AC44">
        <f t="shared" ref="AC44:AD59" ca="1" si="27">AB43*AB$10*(1-AB$2*$J43)</f>
        <v>6.0664625148064003E-8</v>
      </c>
      <c r="AD44">
        <f t="shared" ca="1" si="27"/>
        <v>4.3621972371176974E-8</v>
      </c>
      <c r="AE44">
        <f t="shared" ca="1" si="23"/>
        <v>1.4595969569017589E-7</v>
      </c>
      <c r="AF44">
        <f t="shared" ref="AF44:AF75" ca="1" si="28">SUMPRODUCT(L44:AE44,mwt)*fec</f>
        <v>31.325213135346459</v>
      </c>
      <c r="AG44">
        <f t="shared" ref="AG44:AG75" ca="1" si="29">J44*SUMPRODUCT(L44:AE44,wt,vul)</f>
        <v>0</v>
      </c>
      <c r="AH44">
        <f t="shared" ref="AH44:AH75" ca="1" si="30">SUMPRODUCT(L44:AE44,vul,wt)/SUMPRODUCT(L44:AE44,vul)</f>
        <v>0.11518800320300863</v>
      </c>
      <c r="AI44">
        <f t="shared" ref="AI44:AI75" ca="1" si="31">SUMPRODUCT(L44:AE44,mwt)</f>
        <v>3.1325213135346458E-3</v>
      </c>
      <c r="AJ44">
        <f t="shared" ca="1" si="20"/>
        <v>-5.7659170672157147</v>
      </c>
      <c r="AK44">
        <f t="shared" si="21"/>
        <v>0</v>
      </c>
      <c r="AM44">
        <f t="shared" ref="AM44:AM75" ca="1" si="32">EXP(AN44*sdr)*IF(AO44=0,1,0)</f>
        <v>0.26314765018822028</v>
      </c>
      <c r="AN44">
        <f t="shared" ref="AN44:AN75" ca="1" si="33">OFFSET(AO44,0,normseq)</f>
        <v>-1.668799995968584</v>
      </c>
      <c r="AO44">
        <f t="shared" ref="AO44:AO75" si="34">MOD(K44,yrbetween)</f>
        <v>0</v>
      </c>
      <c r="AP44">
        <v>1.5316300050471909</v>
      </c>
      <c r="AQ44">
        <v>-0.43176214603590779</v>
      </c>
      <c r="AR44">
        <v>-0.13083990779705346</v>
      </c>
      <c r="AS44">
        <v>-9.2579739430220798E-2</v>
      </c>
      <c r="AT44">
        <v>-1.668799995968584</v>
      </c>
      <c r="AU44">
        <v>0.74877334554912522</v>
      </c>
      <c r="AV44">
        <v>0.13655153452418745</v>
      </c>
      <c r="AW44">
        <v>0.40014924707065802</v>
      </c>
      <c r="AX44">
        <v>0.15890350368863437</v>
      </c>
      <c r="AY44">
        <v>-1.4936858860892244</v>
      </c>
      <c r="AZ44">
        <v>0.80325662565883249</v>
      </c>
    </row>
    <row r="45" spans="1:52" x14ac:dyDescent="0.55000000000000004">
      <c r="B45">
        <v>8</v>
      </c>
      <c r="C45">
        <v>0.39708944832941412</v>
      </c>
      <c r="D45">
        <v>0.2527711197221349</v>
      </c>
      <c r="E45">
        <v>0.12469135142457002</v>
      </c>
      <c r="F45">
        <v>0.11947118058617824</v>
      </c>
      <c r="G45">
        <v>6.6957501019520194E-2</v>
      </c>
      <c r="H45">
        <v>3.8492655902403326E-2</v>
      </c>
      <c r="I45">
        <v>-3.4684198574114158E-2</v>
      </c>
      <c r="J45">
        <f t="shared" si="26"/>
        <v>0</v>
      </c>
      <c r="K45">
        <v>34</v>
      </c>
      <c r="L45">
        <f t="shared" ref="L45:L76" ca="1" si="35">reca*AF44/(1+recb*AF44)*Rmult</f>
        <v>0.22588444906221022</v>
      </c>
      <c r="M45">
        <f t="shared" ca="1" si="25"/>
        <v>7.2243875704730192E-3</v>
      </c>
      <c r="N45">
        <f t="shared" ca="1" si="25"/>
        <v>1.0849003768419616E-2</v>
      </c>
      <c r="O45">
        <f t="shared" ca="1" si="25"/>
        <v>9.1257651807539909E-3</v>
      </c>
      <c r="P45">
        <f t="shared" ca="1" si="25"/>
        <v>4.4982114074016057E-3</v>
      </c>
      <c r="Q45">
        <f t="shared" ca="1" si="25"/>
        <v>4.2048659182862834E-4</v>
      </c>
      <c r="R45">
        <f t="shared" ca="1" si="25"/>
        <v>6.4079579988384752E-4</v>
      </c>
      <c r="S45">
        <f t="shared" ca="1" si="25"/>
        <v>1.8928359492314815E-4</v>
      </c>
      <c r="T45">
        <f t="shared" ca="1" si="25"/>
        <v>2.4071170603357193E-5</v>
      </c>
      <c r="U45">
        <f t="shared" ca="1" si="25"/>
        <v>2.8888695729504073E-5</v>
      </c>
      <c r="V45">
        <f t="shared" ca="1" si="25"/>
        <v>2.9865818404381959E-5</v>
      </c>
      <c r="W45">
        <f t="shared" ca="1" si="25"/>
        <v>8.6357425503760824E-6</v>
      </c>
      <c r="X45">
        <f t="shared" ca="1" si="25"/>
        <v>5.8459632188927945E-6</v>
      </c>
      <c r="Y45">
        <f t="shared" ca="1" si="25"/>
        <v>6.0038269927659282E-7</v>
      </c>
      <c r="Z45">
        <f t="shared" ca="1" si="25"/>
        <v>5.3696292005890659E-6</v>
      </c>
      <c r="AA45">
        <f t="shared" ca="1" si="25"/>
        <v>6.5318548787876908E-7</v>
      </c>
      <c r="AB45">
        <f t="shared" ref="AB45:AD60" ca="1" si="36">AA44*AA$10*(1-AA$2*$J44)</f>
        <v>8.3375370077931546E-7</v>
      </c>
      <c r="AC45">
        <f t="shared" ca="1" si="27"/>
        <v>1.8041732053598934E-7</v>
      </c>
      <c r="AD45">
        <f t="shared" ca="1" si="27"/>
        <v>4.4149272288189733E-8</v>
      </c>
      <c r="AE45">
        <f t="shared" ca="1" si="23"/>
        <v>1.3806450602329422E-7</v>
      </c>
      <c r="AF45">
        <f t="shared" ca="1" si="28"/>
        <v>43.758716602527606</v>
      </c>
      <c r="AG45">
        <f t="shared" ca="1" si="29"/>
        <v>0</v>
      </c>
      <c r="AH45">
        <f t="shared" ca="1" si="30"/>
        <v>5.2801332349205754E-2</v>
      </c>
      <c r="AI45">
        <f t="shared" ca="1" si="31"/>
        <v>4.3758716602527604E-3</v>
      </c>
      <c r="AJ45">
        <f t="shared" ca="1" si="20"/>
        <v>-5.431649542388338</v>
      </c>
      <c r="AK45">
        <f t="shared" si="21"/>
        <v>0</v>
      </c>
      <c r="AM45">
        <f t="shared" ca="1" si="32"/>
        <v>1.7093613852684562</v>
      </c>
      <c r="AN45">
        <f t="shared" ca="1" si="33"/>
        <v>0.67014980231761001</v>
      </c>
      <c r="AO45">
        <f t="shared" si="34"/>
        <v>0</v>
      </c>
      <c r="AP45">
        <v>1.7833690435509197</v>
      </c>
      <c r="AQ45">
        <v>0.43277054828649852</v>
      </c>
      <c r="AR45">
        <v>-0.98642658485914581</v>
      </c>
      <c r="AS45">
        <v>-2.1065352484583855</v>
      </c>
      <c r="AT45">
        <v>0.67014980231761001</v>
      </c>
      <c r="AU45">
        <v>-0.79231881500163581</v>
      </c>
      <c r="AV45">
        <v>0.48272340791299939</v>
      </c>
      <c r="AW45">
        <v>0.35488142202666495</v>
      </c>
      <c r="AX45">
        <v>-0.62235585573944263</v>
      </c>
      <c r="AY45">
        <v>0.38461621443275362</v>
      </c>
      <c r="AZ45">
        <v>-2.7624264475889504</v>
      </c>
    </row>
    <row r="46" spans="1:52" x14ac:dyDescent="0.55000000000000004">
      <c r="A46" t="s">
        <v>89</v>
      </c>
      <c r="B46">
        <v>11</v>
      </c>
      <c r="C46">
        <v>0.46157246034036387</v>
      </c>
      <c r="D46">
        <v>0.31602423238998689</v>
      </c>
      <c r="E46">
        <v>0.17723059460800411</v>
      </c>
      <c r="F46">
        <v>0.17180590445834448</v>
      </c>
      <c r="G46">
        <v>0.11391269323145456</v>
      </c>
      <c r="H46">
        <v>8.0374581136760742E-2</v>
      </c>
      <c r="I46">
        <v>-5.7416268375556879E-4</v>
      </c>
      <c r="J46">
        <f t="shared" si="26"/>
        <v>0</v>
      </c>
      <c r="K46">
        <v>35</v>
      </c>
      <c r="L46">
        <f t="shared" ca="1" si="35"/>
        <v>0.20071352144792437</v>
      </c>
      <c r="M46">
        <f t="shared" ref="M46:AB61" ca="1" si="37">L45*L$10*(1-L$2*$J45)</f>
        <v>7.0151642841811232E-2</v>
      </c>
      <c r="N46">
        <f t="shared" ca="1" si="37"/>
        <v>3.5571644045132114E-3</v>
      </c>
      <c r="O46">
        <f t="shared" ca="1" si="37"/>
        <v>6.2663050682458992E-3</v>
      </c>
      <c r="P46">
        <f t="shared" ca="1" si="37"/>
        <v>5.7090665101713223E-3</v>
      </c>
      <c r="Q46">
        <f t="shared" ca="1" si="37"/>
        <v>2.9492035282305739E-3</v>
      </c>
      <c r="R46">
        <f t="shared" ca="1" si="37"/>
        <v>2.8411874542159346E-4</v>
      </c>
      <c r="S46">
        <f t="shared" ca="1" si="37"/>
        <v>4.4192721985921926E-4</v>
      </c>
      <c r="T46">
        <f t="shared" ca="1" si="37"/>
        <v>1.3243521854994884E-4</v>
      </c>
      <c r="U46">
        <f t="shared" ca="1" si="37"/>
        <v>1.7018189444813974E-5</v>
      </c>
      <c r="V46">
        <f t="shared" ca="1" si="37"/>
        <v>2.0581504111577225E-5</v>
      </c>
      <c r="W46">
        <f t="shared" ca="1" si="37"/>
        <v>2.1399897185025088E-5</v>
      </c>
      <c r="X46">
        <f t="shared" ca="1" si="37"/>
        <v>6.214597876569739E-6</v>
      </c>
      <c r="Y46">
        <f t="shared" ca="1" si="37"/>
        <v>4.2207996475950351E-6</v>
      </c>
      <c r="Z46">
        <f t="shared" ca="1" si="37"/>
        <v>4.3456614061100857E-7</v>
      </c>
      <c r="AA46">
        <f t="shared" ca="1" si="37"/>
        <v>3.8941060507755479E-6</v>
      </c>
      <c r="AB46">
        <f t="shared" ca="1" si="36"/>
        <v>4.7439874229789196E-7</v>
      </c>
      <c r="AC46">
        <f t="shared" ca="1" si="27"/>
        <v>6.0623576312342238E-7</v>
      </c>
      <c r="AD46">
        <f t="shared" ca="1" si="27"/>
        <v>1.3130046366244128E-7</v>
      </c>
      <c r="AE46">
        <f t="shared" ca="1" si="23"/>
        <v>1.3269877594426285E-7</v>
      </c>
      <c r="AF46">
        <f t="shared" ca="1" si="28"/>
        <v>56.957381142033633</v>
      </c>
      <c r="AG46">
        <f t="shared" ca="1" si="29"/>
        <v>0</v>
      </c>
      <c r="AH46">
        <f t="shared" ca="1" si="30"/>
        <v>5.9873909860678538E-2</v>
      </c>
      <c r="AI46">
        <f t="shared" ca="1" si="31"/>
        <v>5.6957381142033634E-3</v>
      </c>
      <c r="AJ46">
        <f t="shared" ca="1" si="20"/>
        <v>-5.1680370830707067</v>
      </c>
      <c r="AK46">
        <f t="shared" si="21"/>
        <v>0</v>
      </c>
      <c r="AM46">
        <f t="shared" ca="1" si="32"/>
        <v>1.1340093726478326</v>
      </c>
      <c r="AN46">
        <f t="shared" ca="1" si="33"/>
        <v>0.15719933799118735</v>
      </c>
      <c r="AO46">
        <f t="shared" si="34"/>
        <v>0</v>
      </c>
      <c r="AP46">
        <v>-1.5143086784519255</v>
      </c>
      <c r="AQ46">
        <v>-1.9492017599986866</v>
      </c>
      <c r="AR46">
        <v>-0.12914370017824695</v>
      </c>
      <c r="AS46">
        <v>2.4334804038517177</v>
      </c>
      <c r="AT46">
        <v>0.15719933799118735</v>
      </c>
      <c r="AU46">
        <v>0.94436927611241117</v>
      </c>
      <c r="AV46">
        <v>1.1210272532480303</v>
      </c>
      <c r="AW46">
        <v>-0.12174155017419253</v>
      </c>
      <c r="AX46">
        <v>-0.16541434888495132</v>
      </c>
      <c r="AY46">
        <v>-0.70542682806262746</v>
      </c>
      <c r="AZ46">
        <v>-0.77453933045035228</v>
      </c>
    </row>
    <row r="47" spans="1:52" x14ac:dyDescent="0.55000000000000004">
      <c r="B47">
        <v>14</v>
      </c>
      <c r="C47">
        <v>0.49973949380264621</v>
      </c>
      <c r="D47">
        <v>0.36597649525475534</v>
      </c>
      <c r="E47">
        <v>0.21963378673271725</v>
      </c>
      <c r="F47">
        <v>0.21387750352932472</v>
      </c>
      <c r="G47">
        <v>0.15147378933348563</v>
      </c>
      <c r="H47">
        <v>0.11352104205614581</v>
      </c>
      <c r="I47">
        <v>2.6669638317383948E-2</v>
      </c>
      <c r="J47">
        <f t="shared" si="26"/>
        <v>0</v>
      </c>
      <c r="K47">
        <v>36</v>
      </c>
      <c r="L47">
        <f t="shared" ca="1" si="35"/>
        <v>0.10732210483658225</v>
      </c>
      <c r="M47">
        <f t="shared" ca="1" si="37"/>
        <v>6.233445165700259E-2</v>
      </c>
      <c r="N47">
        <f t="shared" ca="1" si="37"/>
        <v>3.4541464504883441E-2</v>
      </c>
      <c r="O47">
        <f t="shared" ca="1" si="37"/>
        <v>2.0545920908857872E-3</v>
      </c>
      <c r="P47">
        <f t="shared" ca="1" si="37"/>
        <v>3.9201920824225829E-3</v>
      </c>
      <c r="Q47">
        <f t="shared" ca="1" si="37"/>
        <v>3.7430875451952782E-3</v>
      </c>
      <c r="R47">
        <f t="shared" ca="1" si="37"/>
        <v>1.9927484555210461E-3</v>
      </c>
      <c r="S47">
        <f t="shared" ca="1" si="37"/>
        <v>1.9594355533668199E-4</v>
      </c>
      <c r="T47">
        <f t="shared" ca="1" si="37"/>
        <v>3.0920127002548575E-4</v>
      </c>
      <c r="U47">
        <f t="shared" ca="1" si="37"/>
        <v>9.3630994337019646E-5</v>
      </c>
      <c r="V47">
        <f t="shared" ca="1" si="37"/>
        <v>1.2124463468674977E-5</v>
      </c>
      <c r="W47">
        <f t="shared" ca="1" si="37"/>
        <v>1.4747363220969072E-5</v>
      </c>
      <c r="X47">
        <f t="shared" ca="1" si="37"/>
        <v>1.5400152891204002E-5</v>
      </c>
      <c r="Y47">
        <f t="shared" ca="1" si="37"/>
        <v>4.4869547660853039E-6</v>
      </c>
      <c r="Z47">
        <f t="shared" ca="1" si="37"/>
        <v>3.0550790610018338E-6</v>
      </c>
      <c r="AA47">
        <f t="shared" ca="1" si="37"/>
        <v>3.1515148893891237E-7</v>
      </c>
      <c r="AB47">
        <f t="shared" ca="1" si="36"/>
        <v>2.828230337544486E-6</v>
      </c>
      <c r="AC47">
        <f t="shared" ca="1" si="27"/>
        <v>3.449429769162463E-7</v>
      </c>
      <c r="AD47">
        <f t="shared" ca="1" si="27"/>
        <v>4.4119398597864111E-7</v>
      </c>
      <c r="AE47">
        <f t="shared" ca="1" si="23"/>
        <v>1.9225975264142738E-7</v>
      </c>
      <c r="AF47">
        <f t="shared" ca="1" si="28"/>
        <v>73.616628157753709</v>
      </c>
      <c r="AG47">
        <f t="shared" ca="1" si="29"/>
        <v>0</v>
      </c>
      <c r="AH47">
        <f t="shared" ca="1" si="30"/>
        <v>9.2019628839561482E-2</v>
      </c>
      <c r="AI47">
        <f t="shared" ca="1" si="31"/>
        <v>7.3616628157753706E-3</v>
      </c>
      <c r="AJ47">
        <f t="shared" ca="1" si="20"/>
        <v>-4.9114694457023642</v>
      </c>
      <c r="AK47">
        <f t="shared" si="21"/>
        <v>0</v>
      </c>
      <c r="AM47">
        <f t="shared" ca="1" si="32"/>
        <v>0.48621174328442818</v>
      </c>
      <c r="AN47">
        <f t="shared" ca="1" si="33"/>
        <v>-0.90138883024337701</v>
      </c>
      <c r="AO47">
        <f t="shared" si="34"/>
        <v>0</v>
      </c>
      <c r="AP47">
        <v>1.3945509635959752</v>
      </c>
      <c r="AQ47">
        <v>0.28521981221274473</v>
      </c>
      <c r="AR47">
        <v>-0.30423507269006222</v>
      </c>
      <c r="AS47">
        <v>1.4300076145445928</v>
      </c>
      <c r="AT47">
        <v>-0.90138883024337701</v>
      </c>
      <c r="AU47">
        <v>1.519870238553267</v>
      </c>
      <c r="AV47">
        <v>2.0745756046380848</v>
      </c>
      <c r="AW47">
        <v>0.66661186792771332</v>
      </c>
      <c r="AX47">
        <v>0.9250675248040352</v>
      </c>
      <c r="AY47">
        <v>0.61042328525218181</v>
      </c>
      <c r="AZ47">
        <v>-0.39171027310658246</v>
      </c>
    </row>
    <row r="48" spans="1:52" x14ac:dyDescent="0.55000000000000004">
      <c r="J48">
        <f t="shared" si="26"/>
        <v>0</v>
      </c>
      <c r="K48">
        <v>37</v>
      </c>
      <c r="L48">
        <f t="shared" ca="1" si="35"/>
        <v>0.24871541777323211</v>
      </c>
      <c r="M48">
        <f t="shared" ca="1" si="37"/>
        <v>3.3330412955757956E-2</v>
      </c>
      <c r="N48">
        <f t="shared" ca="1" si="37"/>
        <v>3.0692413778490163E-2</v>
      </c>
      <c r="O48">
        <f t="shared" ca="1" si="37"/>
        <v>1.9950896756220506E-2</v>
      </c>
      <c r="P48">
        <f t="shared" ca="1" si="37"/>
        <v>1.2853500682744698E-3</v>
      </c>
      <c r="Q48">
        <f t="shared" ca="1" si="37"/>
        <v>2.5702314261616078E-3</v>
      </c>
      <c r="R48">
        <f t="shared" ca="1" si="37"/>
        <v>2.5291682493826157E-3</v>
      </c>
      <c r="S48">
        <f t="shared" ca="1" si="37"/>
        <v>1.3743064248966646E-3</v>
      </c>
      <c r="T48">
        <f t="shared" ca="1" si="37"/>
        <v>1.3709496369721568E-4</v>
      </c>
      <c r="U48">
        <f t="shared" ca="1" si="37"/>
        <v>2.1860365150404867E-4</v>
      </c>
      <c r="V48">
        <f t="shared" ca="1" si="37"/>
        <v>6.6706600843537475E-5</v>
      </c>
      <c r="W48">
        <f t="shared" ca="1" si="37"/>
        <v>8.6875995875997306E-6</v>
      </c>
      <c r="X48">
        <f t="shared" ca="1" si="37"/>
        <v>1.0612744836174603E-5</v>
      </c>
      <c r="Y48">
        <f t="shared" ca="1" si="37"/>
        <v>1.1118947804193417E-5</v>
      </c>
      <c r="Z48">
        <f t="shared" ca="1" si="37"/>
        <v>3.2477261888846725E-6</v>
      </c>
      <c r="AA48">
        <f t="shared" ca="1" si="37"/>
        <v>2.2155723258767662E-6</v>
      </c>
      <c r="AB48">
        <f t="shared" ca="1" si="36"/>
        <v>2.2888976065811883E-7</v>
      </c>
      <c r="AC48">
        <f t="shared" ca="1" si="27"/>
        <v>2.0564518938476327E-6</v>
      </c>
      <c r="AD48">
        <f t="shared" ca="1" si="27"/>
        <v>2.5103561382939012E-7</v>
      </c>
      <c r="AE48">
        <f t="shared" ca="1" si="23"/>
        <v>4.613182192430415E-7</v>
      </c>
      <c r="AF48">
        <f t="shared" ca="1" si="28"/>
        <v>95.284518514657449</v>
      </c>
      <c r="AG48">
        <f t="shared" ca="1" si="29"/>
        <v>0</v>
      </c>
      <c r="AH48">
        <f t="shared" ca="1" si="30"/>
        <v>7.8471012928241601E-2</v>
      </c>
      <c r="AI48">
        <f t="shared" ca="1" si="31"/>
        <v>9.5284518514657454E-3</v>
      </c>
      <c r="AJ48">
        <f t="shared" ca="1" si="20"/>
        <v>-4.6534730245160514</v>
      </c>
      <c r="AK48">
        <f t="shared" si="21"/>
        <v>0</v>
      </c>
      <c r="AM48">
        <f t="shared" ca="1" si="32"/>
        <v>0.91787969070948527</v>
      </c>
      <c r="AN48">
        <f t="shared" ca="1" si="33"/>
        <v>-0.10711119102779776</v>
      </c>
      <c r="AO48">
        <f t="shared" si="34"/>
        <v>0</v>
      </c>
      <c r="AP48">
        <v>-0.56182329899456818</v>
      </c>
      <c r="AQ48">
        <v>0.75608340921462514</v>
      </c>
      <c r="AR48">
        <v>-0.67783048507408239</v>
      </c>
      <c r="AS48">
        <v>-0.69525981416518334</v>
      </c>
      <c r="AT48">
        <v>-0.10711119102779776</v>
      </c>
      <c r="AU48">
        <v>-0.28179556466056965</v>
      </c>
      <c r="AV48">
        <v>1.1607698979787529</v>
      </c>
      <c r="AW48">
        <v>-1.6157719073817134</v>
      </c>
      <c r="AX48">
        <v>0.3465834197413642</v>
      </c>
      <c r="AY48">
        <v>1.8098762666340917</v>
      </c>
      <c r="AZ48">
        <v>-1.9835715647786856</v>
      </c>
    </row>
    <row r="49" spans="1:52" x14ac:dyDescent="0.55000000000000004">
      <c r="B49" t="s">
        <v>90</v>
      </c>
      <c r="C49">
        <f>C43</f>
        <v>1</v>
      </c>
      <c r="D49">
        <f t="shared" ref="D49:I49" si="38">D43</f>
        <v>2</v>
      </c>
      <c r="E49">
        <f t="shared" si="38"/>
        <v>3</v>
      </c>
      <c r="F49">
        <f t="shared" si="38"/>
        <v>4</v>
      </c>
      <c r="G49">
        <f t="shared" si="38"/>
        <v>5</v>
      </c>
      <c r="H49">
        <f t="shared" si="38"/>
        <v>6</v>
      </c>
      <c r="I49">
        <f t="shared" si="38"/>
        <v>7</v>
      </c>
      <c r="J49">
        <f t="shared" si="26"/>
        <v>0</v>
      </c>
      <c r="K49">
        <v>38</v>
      </c>
      <c r="L49">
        <f t="shared" ca="1" si="35"/>
        <v>0.14084175025157533</v>
      </c>
      <c r="M49">
        <f t="shared" ca="1" si="37"/>
        <v>7.724212635848339E-2</v>
      </c>
      <c r="N49">
        <f t="shared" ca="1" si="37"/>
        <v>1.6411323091043036E-2</v>
      </c>
      <c r="O49">
        <f t="shared" ca="1" si="37"/>
        <v>1.7727713264945228E-2</v>
      </c>
      <c r="P49">
        <f t="shared" ca="1" si="37"/>
        <v>1.2481254367473589E-2</v>
      </c>
      <c r="Q49">
        <f t="shared" ca="1" si="37"/>
        <v>8.4272583323428312E-4</v>
      </c>
      <c r="R49">
        <f t="shared" ca="1" si="37"/>
        <v>1.7366806515005521E-3</v>
      </c>
      <c r="S49">
        <f t="shared" ca="1" si="37"/>
        <v>1.7442503418537807E-3</v>
      </c>
      <c r="T49">
        <f t="shared" ca="1" si="37"/>
        <v>9.6155491874341196E-4</v>
      </c>
      <c r="U49">
        <f t="shared" ca="1" si="37"/>
        <v>9.6925409344392812E-5</v>
      </c>
      <c r="V49">
        <f t="shared" ca="1" si="37"/>
        <v>1.5574230122273539E-4</v>
      </c>
      <c r="W49">
        <f t="shared" ca="1" si="37"/>
        <v>4.7797598588651522E-5</v>
      </c>
      <c r="X49">
        <f t="shared" ca="1" si="37"/>
        <v>6.251916107345533E-6</v>
      </c>
      <c r="Y49">
        <f t="shared" ca="1" si="37"/>
        <v>7.6624275568099932E-6</v>
      </c>
      <c r="Z49">
        <f t="shared" ca="1" si="37"/>
        <v>8.0480637445842603E-6</v>
      </c>
      <c r="AA49">
        <f t="shared" ca="1" si="37"/>
        <v>2.3552818511212274E-6</v>
      </c>
      <c r="AB49">
        <f t="shared" ca="1" si="36"/>
        <v>1.6091366761366722E-6</v>
      </c>
      <c r="AC49">
        <f t="shared" ca="1" si="27"/>
        <v>1.6642943664779074E-7</v>
      </c>
      <c r="AD49">
        <f t="shared" ca="1" si="27"/>
        <v>1.4966029112922E-6</v>
      </c>
      <c r="AE49">
        <f t="shared" ca="1" si="23"/>
        <v>5.1877790232923229E-7</v>
      </c>
      <c r="AF49">
        <f t="shared" ca="1" si="28"/>
        <v>117.64007827586506</v>
      </c>
      <c r="AG49">
        <f t="shared" ca="1" si="29"/>
        <v>0</v>
      </c>
      <c r="AH49">
        <f t="shared" ca="1" si="30"/>
        <v>0.10504040860677061</v>
      </c>
      <c r="AI49">
        <f t="shared" ca="1" si="31"/>
        <v>1.1764007827586506E-2</v>
      </c>
      <c r="AJ49">
        <f t="shared" ca="1" si="20"/>
        <v>-4.4427105929058337</v>
      </c>
      <c r="AK49">
        <f t="shared" si="21"/>
        <v>0</v>
      </c>
      <c r="AM49">
        <f t="shared" ca="1" si="32"/>
        <v>0.42780184968527313</v>
      </c>
      <c r="AN49">
        <f t="shared" ca="1" si="33"/>
        <v>-1.0613689482852351</v>
      </c>
      <c r="AO49">
        <f t="shared" si="34"/>
        <v>0</v>
      </c>
      <c r="AP49">
        <v>0.42622787077561952</v>
      </c>
      <c r="AQ49">
        <v>-0.31450781534658745</v>
      </c>
      <c r="AR49">
        <v>-0.76743390309275128</v>
      </c>
      <c r="AS49">
        <v>-3.0460068956017494</v>
      </c>
      <c r="AT49">
        <v>-1.0613689482852351</v>
      </c>
      <c r="AU49">
        <v>-2.0235120246070437E-2</v>
      </c>
      <c r="AV49">
        <v>1.6056947060860693</v>
      </c>
      <c r="AW49">
        <v>-1.2238342605996877</v>
      </c>
      <c r="AX49">
        <v>-3.5005314202862792E-2</v>
      </c>
      <c r="AY49">
        <v>1.3065937309875153</v>
      </c>
      <c r="AZ49">
        <v>-1.6107151168398559</v>
      </c>
    </row>
    <row r="50" spans="1:52" x14ac:dyDescent="0.55000000000000004">
      <c r="B50" t="s">
        <v>91</v>
      </c>
      <c r="C50">
        <f t="shared" ref="C50:I50" si="39">C44</f>
        <v>0.29787978147614308</v>
      </c>
      <c r="D50">
        <f t="shared" si="39"/>
        <v>0.16673390469222676</v>
      </c>
      <c r="E50">
        <f t="shared" si="39"/>
        <v>5.4147756275240586E-2</v>
      </c>
      <c r="F50">
        <f t="shared" si="39"/>
        <v>4.9119486689934669E-2</v>
      </c>
      <c r="G50">
        <f t="shared" si="39"/>
        <v>3.6176553221674932E-3</v>
      </c>
      <c r="H50">
        <f t="shared" si="39"/>
        <v>-1.8881518152447648E-2</v>
      </c>
      <c r="I50">
        <f t="shared" si="39"/>
        <v>-8.069548910615329E-2</v>
      </c>
      <c r="J50">
        <f t="shared" si="26"/>
        <v>0</v>
      </c>
      <c r="K50">
        <v>39</v>
      </c>
      <c r="L50">
        <f t="shared" ca="1" si="35"/>
        <v>0.58330776032419573</v>
      </c>
      <c r="M50">
        <f t="shared" ca="1" si="37"/>
        <v>4.3740417730761927E-2</v>
      </c>
      <c r="N50">
        <f t="shared" ca="1" si="37"/>
        <v>3.8032696852297834E-2</v>
      </c>
      <c r="O50">
        <f t="shared" ca="1" si="37"/>
        <v>9.4790599447827917E-3</v>
      </c>
      <c r="P50">
        <f t="shared" ca="1" si="37"/>
        <v>1.1090433744259089E-2</v>
      </c>
      <c r="Q50">
        <f t="shared" ca="1" si="37"/>
        <v>8.1831990725752812E-3</v>
      </c>
      <c r="R50">
        <f t="shared" ca="1" si="37"/>
        <v>5.6942173930357872E-4</v>
      </c>
      <c r="S50">
        <f t="shared" ca="1" si="37"/>
        <v>1.1977083062030889E-3</v>
      </c>
      <c r="T50">
        <f t="shared" ca="1" si="37"/>
        <v>1.2203919485099478E-3</v>
      </c>
      <c r="U50">
        <f t="shared" ca="1" si="37"/>
        <v>6.798142075602183E-4</v>
      </c>
      <c r="V50">
        <f t="shared" ca="1" si="37"/>
        <v>6.9053678629754189E-5</v>
      </c>
      <c r="W50">
        <f t="shared" ca="1" si="37"/>
        <v>1.1159477327554971E-4</v>
      </c>
      <c r="X50">
        <f t="shared" ca="1" si="37"/>
        <v>3.4396909467991308E-5</v>
      </c>
      <c r="Y50">
        <f t="shared" ca="1" si="37"/>
        <v>4.5138986193750919E-6</v>
      </c>
      <c r="Z50">
        <f t="shared" ca="1" si="37"/>
        <v>5.5461817522165552E-6</v>
      </c>
      <c r="AA50">
        <f t="shared" ca="1" si="37"/>
        <v>5.8365321987921952E-6</v>
      </c>
      <c r="AB50">
        <f t="shared" ca="1" si="36"/>
        <v>1.710605591617705E-6</v>
      </c>
      <c r="AC50">
        <f t="shared" ca="1" si="27"/>
        <v>1.1700292303539774E-6</v>
      </c>
      <c r="AD50">
        <f t="shared" ca="1" si="27"/>
        <v>1.2112064481400371E-7</v>
      </c>
      <c r="AE50">
        <f t="shared" ca="1" si="23"/>
        <v>1.4677186846537247E-6</v>
      </c>
      <c r="AF50">
        <f t="shared" ca="1" si="28"/>
        <v>140.78361274217539</v>
      </c>
      <c r="AG50">
        <f t="shared" ca="1" si="29"/>
        <v>0</v>
      </c>
      <c r="AH50">
        <f t="shared" ca="1" si="30"/>
        <v>5.8517828753637292E-2</v>
      </c>
      <c r="AI50">
        <f t="shared" ca="1" si="31"/>
        <v>1.4078361274217539E-2</v>
      </c>
      <c r="AJ50">
        <f t="shared" ca="1" si="20"/>
        <v>-4.2631163218000294</v>
      </c>
      <c r="AK50">
        <f t="shared" si="21"/>
        <v>0</v>
      </c>
      <c r="AM50">
        <f t="shared" ca="1" si="32"/>
        <v>1.5258466242477322</v>
      </c>
      <c r="AN50">
        <f t="shared" ca="1" si="33"/>
        <v>0.52818677431787364</v>
      </c>
      <c r="AO50">
        <f t="shared" si="34"/>
        <v>0</v>
      </c>
      <c r="AP50">
        <v>0.72638158599147573</v>
      </c>
      <c r="AQ50">
        <v>0.7639459909114521</v>
      </c>
      <c r="AR50">
        <v>-0.15758587323944084</v>
      </c>
      <c r="AS50">
        <v>-0.19737854017876089</v>
      </c>
      <c r="AT50">
        <v>0.52818677431787364</v>
      </c>
      <c r="AU50">
        <v>-0.5496826815942768</v>
      </c>
      <c r="AV50">
        <v>-0.36884785004076548</v>
      </c>
      <c r="AW50">
        <v>0.82563929026946425</v>
      </c>
      <c r="AX50">
        <v>0.41511157178319991</v>
      </c>
      <c r="AY50">
        <v>0.69867382990196347</v>
      </c>
      <c r="AZ50">
        <v>-1.0046346687886398</v>
      </c>
    </row>
    <row r="51" spans="1:52" x14ac:dyDescent="0.55000000000000004">
      <c r="B51" t="s">
        <v>93</v>
      </c>
      <c r="C51">
        <f t="shared" ref="C51:I51" si="40">C45</f>
        <v>0.39708944832941412</v>
      </c>
      <c r="D51">
        <f t="shared" si="40"/>
        <v>0.2527711197221349</v>
      </c>
      <c r="E51">
        <f t="shared" si="40"/>
        <v>0.12469135142457002</v>
      </c>
      <c r="F51">
        <f t="shared" si="40"/>
        <v>0.11947118058617824</v>
      </c>
      <c r="G51">
        <f t="shared" si="40"/>
        <v>6.6957501019520194E-2</v>
      </c>
      <c r="H51">
        <f t="shared" si="40"/>
        <v>3.8492655902403326E-2</v>
      </c>
      <c r="I51">
        <f t="shared" si="40"/>
        <v>-3.4684198574114158E-2</v>
      </c>
      <c r="J51">
        <f t="shared" si="26"/>
        <v>0</v>
      </c>
      <c r="K51">
        <v>40</v>
      </c>
      <c r="L51">
        <f t="shared" ca="1" si="35"/>
        <v>0.384592200555607</v>
      </c>
      <c r="M51">
        <f t="shared" ca="1" si="37"/>
        <v>0.18115455862058985</v>
      </c>
      <c r="N51">
        <f t="shared" ca="1" si="37"/>
        <v>2.1537030713347709E-2</v>
      </c>
      <c r="O51">
        <f t="shared" ca="1" si="37"/>
        <v>2.1967406974118024E-2</v>
      </c>
      <c r="P51">
        <f t="shared" ca="1" si="37"/>
        <v>5.9300872427439149E-3</v>
      </c>
      <c r="Q51">
        <f t="shared" ca="1" si="37"/>
        <v>7.2713226137741897E-3</v>
      </c>
      <c r="R51">
        <f t="shared" ca="1" si="37"/>
        <v>5.5293088988264405E-3</v>
      </c>
      <c r="S51">
        <f t="shared" ca="1" si="37"/>
        <v>3.9270383205296472E-4</v>
      </c>
      <c r="T51">
        <f t="shared" ca="1" si="37"/>
        <v>8.3799529143292436E-4</v>
      </c>
      <c r="U51">
        <f t="shared" ca="1" si="37"/>
        <v>8.628106093756542E-4</v>
      </c>
      <c r="V51">
        <f t="shared" ca="1" si="37"/>
        <v>4.8432781593942307E-4</v>
      </c>
      <c r="W51">
        <f t="shared" ca="1" si="37"/>
        <v>4.9479361419665204E-5</v>
      </c>
      <c r="X51">
        <f t="shared" ca="1" si="37"/>
        <v>8.0307702202668193E-5</v>
      </c>
      <c r="Y51">
        <f t="shared" ca="1" si="37"/>
        <v>2.4834652207810694E-5</v>
      </c>
      <c r="Z51">
        <f t="shared" ca="1" si="37"/>
        <v>3.267228560207898E-6</v>
      </c>
      <c r="AA51">
        <f t="shared" ca="1" si="37"/>
        <v>4.0221436365919095E-6</v>
      </c>
      <c r="AB51">
        <f t="shared" ca="1" si="36"/>
        <v>4.2389850752502683E-6</v>
      </c>
      <c r="AC51">
        <f t="shared" ca="1" si="27"/>
        <v>1.2438089153526193E-6</v>
      </c>
      <c r="AD51">
        <f t="shared" ca="1" si="27"/>
        <v>8.5150017740919508E-7</v>
      </c>
      <c r="AE51">
        <f t="shared" ca="1" si="23"/>
        <v>1.1570861223900267E-6</v>
      </c>
      <c r="AF51">
        <f t="shared" ca="1" si="28"/>
        <v>169.78301124520246</v>
      </c>
      <c r="AG51">
        <f t="shared" ca="1" si="29"/>
        <v>0</v>
      </c>
      <c r="AH51">
        <f t="shared" ca="1" si="30"/>
        <v>7.4887038232541933E-2</v>
      </c>
      <c r="AI51">
        <f t="shared" ca="1" si="31"/>
        <v>1.6978301124520246E-2</v>
      </c>
      <c r="AJ51">
        <f t="shared" ca="1" si="20"/>
        <v>-4.0758191546638942</v>
      </c>
      <c r="AK51">
        <f t="shared" si="21"/>
        <v>0</v>
      </c>
      <c r="AM51">
        <f t="shared" ca="1" si="32"/>
        <v>0.8924229706262905</v>
      </c>
      <c r="AN51">
        <f t="shared" ca="1" si="33"/>
        <v>-0.14226884559320752</v>
      </c>
      <c r="AO51">
        <f t="shared" si="34"/>
        <v>0</v>
      </c>
      <c r="AP51">
        <v>-0.85250576375983655</v>
      </c>
      <c r="AQ51">
        <v>-1.3990120351081714</v>
      </c>
      <c r="AR51">
        <v>1.0922394722001627</v>
      </c>
      <c r="AS51">
        <v>0.24788505470496602</v>
      </c>
      <c r="AT51">
        <v>-0.14226884559320752</v>
      </c>
      <c r="AU51">
        <v>-0.31740228223497979</v>
      </c>
      <c r="AV51">
        <v>0.86156205725274049</v>
      </c>
      <c r="AW51">
        <v>-0.15085106497281231</v>
      </c>
      <c r="AX51">
        <v>-0.1171179064840544</v>
      </c>
      <c r="AY51">
        <v>-1.342266386927804</v>
      </c>
      <c r="AZ51">
        <v>-0.33312971936538815</v>
      </c>
    </row>
    <row r="52" spans="1:52" x14ac:dyDescent="0.55000000000000004">
      <c r="B52" t="s">
        <v>94</v>
      </c>
      <c r="C52">
        <f t="shared" ref="C52:I52" si="41">C46</f>
        <v>0.46157246034036387</v>
      </c>
      <c r="D52">
        <f t="shared" si="41"/>
        <v>0.31602423238998689</v>
      </c>
      <c r="E52">
        <f t="shared" si="41"/>
        <v>0.17723059460800411</v>
      </c>
      <c r="F52">
        <f t="shared" si="41"/>
        <v>0.17180590445834448</v>
      </c>
      <c r="G52">
        <f t="shared" si="41"/>
        <v>0.11391269323145456</v>
      </c>
      <c r="H52">
        <f t="shared" si="41"/>
        <v>8.0374581136760742E-2</v>
      </c>
      <c r="I52">
        <f t="shared" si="41"/>
        <v>-5.7416268375556879E-4</v>
      </c>
      <c r="J52">
        <f t="shared" si="26"/>
        <v>0</v>
      </c>
      <c r="K52">
        <v>41</v>
      </c>
      <c r="L52">
        <f t="shared" ca="1" si="35"/>
        <v>0.13843696632577035</v>
      </c>
      <c r="M52">
        <f t="shared" ca="1" si="37"/>
        <v>0.11944060250775718</v>
      </c>
      <c r="N52">
        <f t="shared" ca="1" si="37"/>
        <v>8.9197394430248156E-2</v>
      </c>
      <c r="O52">
        <f t="shared" ca="1" si="37"/>
        <v>1.2439631102983547E-2</v>
      </c>
      <c r="P52">
        <f t="shared" ca="1" si="37"/>
        <v>1.374278046686264E-2</v>
      </c>
      <c r="Q52">
        <f t="shared" ca="1" si="37"/>
        <v>3.8879973916383847E-3</v>
      </c>
      <c r="R52">
        <f t="shared" ca="1" si="37"/>
        <v>4.9131627469899478E-3</v>
      </c>
      <c r="S52">
        <f t="shared" ca="1" si="37"/>
        <v>3.8133085607679313E-3</v>
      </c>
      <c r="T52">
        <f t="shared" ca="1" si="37"/>
        <v>2.7476135924221382E-4</v>
      </c>
      <c r="U52">
        <f t="shared" ca="1" si="37"/>
        <v>5.9245820896963806E-4</v>
      </c>
      <c r="V52">
        <f t="shared" ca="1" si="37"/>
        <v>6.1470203676385656E-4</v>
      </c>
      <c r="W52">
        <f t="shared" ca="1" si="37"/>
        <v>3.4703771798969701E-4</v>
      </c>
      <c r="X52">
        <f t="shared" ca="1" si="37"/>
        <v>3.5607167839815559E-5</v>
      </c>
      <c r="Y52">
        <f t="shared" ca="1" si="37"/>
        <v>5.7982356108697402E-5</v>
      </c>
      <c r="Z52">
        <f t="shared" ca="1" si="37"/>
        <v>1.7975699460308744E-5</v>
      </c>
      <c r="AA52">
        <f t="shared" ca="1" si="37"/>
        <v>2.3694251558704479E-6</v>
      </c>
      <c r="AB52">
        <f t="shared" ca="1" si="36"/>
        <v>2.9212220999233433E-6</v>
      </c>
      <c r="AC52">
        <f t="shared" ca="1" si="27"/>
        <v>3.0822344171439496E-6</v>
      </c>
      <c r="AD52">
        <f t="shared" ca="1" si="27"/>
        <v>9.0519406234447293E-7</v>
      </c>
      <c r="AE52">
        <f t="shared" ca="1" si="23"/>
        <v>1.4627705206032408E-6</v>
      </c>
      <c r="AF52">
        <f t="shared" ca="1" si="28"/>
        <v>208.03725473975402</v>
      </c>
      <c r="AG52">
        <f t="shared" ca="1" si="29"/>
        <v>0</v>
      </c>
      <c r="AH52">
        <f t="shared" ca="1" si="30"/>
        <v>0.12404921344169238</v>
      </c>
      <c r="AI52">
        <f t="shared" ca="1" si="31"/>
        <v>2.0803725473975403E-2</v>
      </c>
      <c r="AJ52">
        <f t="shared" ca="1" si="20"/>
        <v>-3.8726231989872844</v>
      </c>
      <c r="AK52">
        <f t="shared" si="21"/>
        <v>0</v>
      </c>
      <c r="AM52">
        <f t="shared" ca="1" si="32"/>
        <v>0.28572869525620209</v>
      </c>
      <c r="AN52">
        <f t="shared" ca="1" si="33"/>
        <v>-1.5658906704629771</v>
      </c>
      <c r="AO52">
        <f t="shared" si="34"/>
        <v>0</v>
      </c>
      <c r="AP52">
        <v>1.1989777704002336</v>
      </c>
      <c r="AQ52">
        <v>0.87359921963070519</v>
      </c>
      <c r="AR52">
        <v>0.30447608878603205</v>
      </c>
      <c r="AS52">
        <v>-0.23213715394376777</v>
      </c>
      <c r="AT52">
        <v>-1.5658906704629771</v>
      </c>
      <c r="AU52">
        <v>5.2234554459573701E-2</v>
      </c>
      <c r="AV52">
        <v>-2.4871042114682496</v>
      </c>
      <c r="AW52">
        <v>-1.3096541806589812</v>
      </c>
      <c r="AX52">
        <v>-0.81599637269391678</v>
      </c>
      <c r="AY52">
        <v>-0.87438593254773878</v>
      </c>
      <c r="AZ52">
        <v>-0.21190771803958341</v>
      </c>
    </row>
    <row r="53" spans="1:52" x14ac:dyDescent="0.55000000000000004">
      <c r="B53" t="s">
        <v>95</v>
      </c>
      <c r="C53">
        <f t="shared" ref="C53:I53" si="42">C47</f>
        <v>0.49973949380264621</v>
      </c>
      <c r="D53">
        <f t="shared" si="42"/>
        <v>0.36597649525475534</v>
      </c>
      <c r="E53">
        <f t="shared" si="42"/>
        <v>0.21963378673271725</v>
      </c>
      <c r="F53">
        <f t="shared" si="42"/>
        <v>0.21387750352932472</v>
      </c>
      <c r="G53">
        <f t="shared" si="42"/>
        <v>0.15147378933348563</v>
      </c>
      <c r="H53">
        <f t="shared" si="42"/>
        <v>0.11352104205614581</v>
      </c>
      <c r="I53">
        <f t="shared" si="42"/>
        <v>2.6669638317383948E-2</v>
      </c>
      <c r="J53">
        <f t="shared" si="26"/>
        <v>0</v>
      </c>
      <c r="K53">
        <v>42</v>
      </c>
      <c r="L53">
        <f t="shared" ca="1" si="35"/>
        <v>0.48420128744443591</v>
      </c>
      <c r="M53">
        <f t="shared" ca="1" si="37"/>
        <v>4.2993577725727587E-2</v>
      </c>
      <c r="N53">
        <f t="shared" ca="1" si="37"/>
        <v>5.8810502004446964E-2</v>
      </c>
      <c r="O53">
        <f t="shared" ca="1" si="37"/>
        <v>5.1519761327727294E-2</v>
      </c>
      <c r="P53">
        <f t="shared" ca="1" si="37"/>
        <v>7.7822166056502884E-3</v>
      </c>
      <c r="Q53">
        <f t="shared" ca="1" si="37"/>
        <v>9.0103049789698169E-3</v>
      </c>
      <c r="R53">
        <f t="shared" ca="1" si="37"/>
        <v>2.627082438730729E-3</v>
      </c>
      <c r="S53">
        <f t="shared" ca="1" si="37"/>
        <v>3.388381062870139E-3</v>
      </c>
      <c r="T53">
        <f t="shared" ca="1" si="37"/>
        <v>2.6680407926991017E-3</v>
      </c>
      <c r="U53">
        <f t="shared" ca="1" si="37"/>
        <v>1.9425481796246473E-4</v>
      </c>
      <c r="V53">
        <f t="shared" ca="1" si="37"/>
        <v>4.2209178212891272E-4</v>
      </c>
      <c r="W53">
        <f t="shared" ca="1" si="37"/>
        <v>4.4045537972741392E-4</v>
      </c>
      <c r="X53">
        <f t="shared" ca="1" si="37"/>
        <v>2.4974110248509614E-4</v>
      </c>
      <c r="Y53">
        <f t="shared" ca="1" si="37"/>
        <v>2.5708461692753404E-5</v>
      </c>
      <c r="Z53">
        <f t="shared" ca="1" si="37"/>
        <v>4.1968512330635261E-5</v>
      </c>
      <c r="AA53">
        <f t="shared" ca="1" si="37"/>
        <v>1.3036147827047699E-5</v>
      </c>
      <c r="AB53">
        <f t="shared" ca="1" si="36"/>
        <v>1.7208776599803312E-6</v>
      </c>
      <c r="AC53">
        <f t="shared" ca="1" si="27"/>
        <v>2.1240677041010018E-6</v>
      </c>
      <c r="AD53">
        <f t="shared" ca="1" si="27"/>
        <v>2.243126141575783E-6</v>
      </c>
      <c r="AE53">
        <f t="shared" ca="1" si="23"/>
        <v>1.7244908949716041E-6</v>
      </c>
      <c r="AF53">
        <f t="shared" ca="1" si="28"/>
        <v>251.37115811685723</v>
      </c>
      <c r="AG53">
        <f t="shared" ca="1" si="29"/>
        <v>0</v>
      </c>
      <c r="AH53">
        <f t="shared" ca="1" si="30"/>
        <v>9.5411291532552331E-2</v>
      </c>
      <c r="AI53">
        <f t="shared" ca="1" si="31"/>
        <v>2.5137115811685724E-2</v>
      </c>
      <c r="AJ53">
        <f t="shared" ca="1" si="20"/>
        <v>-3.6834098074736272</v>
      </c>
      <c r="AK53">
        <f t="shared" si="21"/>
        <v>0</v>
      </c>
      <c r="AM53">
        <f t="shared" ca="1" si="32"/>
        <v>0.88851289622035945</v>
      </c>
      <c r="AN53">
        <f t="shared" ca="1" si="33"/>
        <v>-0.14775764611840714</v>
      </c>
      <c r="AO53">
        <f t="shared" si="34"/>
        <v>0</v>
      </c>
      <c r="AP53">
        <v>0.96208168542943895</v>
      </c>
      <c r="AQ53">
        <v>-0.51495362640707754</v>
      </c>
      <c r="AR53">
        <v>-0.91537231128313579</v>
      </c>
      <c r="AS53">
        <v>0.69545421865768731</v>
      </c>
      <c r="AT53">
        <v>-0.14775764611840714</v>
      </c>
      <c r="AU53">
        <v>0.10034227670985274</v>
      </c>
      <c r="AV53">
        <v>-1.2930604498251341</v>
      </c>
      <c r="AW53">
        <v>-0.18818241187545937</v>
      </c>
      <c r="AX53">
        <v>-0.68477675085887313</v>
      </c>
      <c r="AY53">
        <v>-0.13068643056612927</v>
      </c>
      <c r="AZ53">
        <v>-1.1702763913490344</v>
      </c>
    </row>
    <row r="54" spans="1:52" x14ac:dyDescent="0.55000000000000004">
      <c r="J54">
        <f t="shared" si="26"/>
        <v>0</v>
      </c>
      <c r="K54">
        <v>43</v>
      </c>
      <c r="L54">
        <f t="shared" ca="1" si="35"/>
        <v>1.2431110978204389</v>
      </c>
      <c r="M54">
        <f t="shared" ca="1" si="37"/>
        <v>0.15037562754482645</v>
      </c>
      <c r="N54">
        <f t="shared" ca="1" si="37"/>
        <v>2.116929951733151E-2</v>
      </c>
      <c r="O54">
        <f t="shared" ca="1" si="37"/>
        <v>3.3968514957040612E-2</v>
      </c>
      <c r="P54">
        <f t="shared" ca="1" si="37"/>
        <v>3.2230693885095765E-2</v>
      </c>
      <c r="Q54">
        <f t="shared" ca="1" si="37"/>
        <v>5.1023259229375012E-3</v>
      </c>
      <c r="R54">
        <f t="shared" ca="1" si="37"/>
        <v>6.0881764038130913E-3</v>
      </c>
      <c r="S54">
        <f t="shared" ca="1" si="37"/>
        <v>1.8117772287204305E-3</v>
      </c>
      <c r="T54">
        <f t="shared" ca="1" si="37"/>
        <v>2.3707336432082773E-3</v>
      </c>
      <c r="U54">
        <f t="shared" ca="1" si="37"/>
        <v>1.8862906339217388E-3</v>
      </c>
      <c r="V54">
        <f t="shared" ca="1" si="37"/>
        <v>1.3839518308557392E-4</v>
      </c>
      <c r="W54">
        <f t="shared" ca="1" si="37"/>
        <v>3.0244343610143454E-4</v>
      </c>
      <c r="X54">
        <f t="shared" ca="1" si="37"/>
        <v>3.1696788685050582E-4</v>
      </c>
      <c r="Y54">
        <f t="shared" ca="1" si="37"/>
        <v>1.8031368277386011E-4</v>
      </c>
      <c r="Z54">
        <f t="shared" ca="1" si="37"/>
        <v>1.8608176072240408E-5</v>
      </c>
      <c r="AA54">
        <f t="shared" ca="1" si="37"/>
        <v>3.0435963397779154E-5</v>
      </c>
      <c r="AB54">
        <f t="shared" ca="1" si="36"/>
        <v>9.4679570326103675E-6</v>
      </c>
      <c r="AC54">
        <f t="shared" ca="1" si="27"/>
        <v>1.2512779019332511E-6</v>
      </c>
      <c r="AD54">
        <f t="shared" ca="1" si="27"/>
        <v>1.5458109762983977E-6</v>
      </c>
      <c r="AE54">
        <f t="shared" ca="1" si="23"/>
        <v>2.889451769478288E-6</v>
      </c>
      <c r="AF54">
        <f t="shared" ca="1" si="28"/>
        <v>295.06624752553785</v>
      </c>
      <c r="AG54">
        <f t="shared" ca="1" si="29"/>
        <v>0</v>
      </c>
      <c r="AH54">
        <f t="shared" ca="1" si="30"/>
        <v>5.6273021790517776E-2</v>
      </c>
      <c r="AI54">
        <f t="shared" ca="1" si="31"/>
        <v>2.9506624752553785E-2</v>
      </c>
      <c r="AJ54">
        <f t="shared" ca="1" si="20"/>
        <v>-3.5231404729647764</v>
      </c>
      <c r="AK54">
        <f t="shared" si="21"/>
        <v>0</v>
      </c>
      <c r="AM54">
        <f t="shared" ca="1" si="32"/>
        <v>2.0633533403356363</v>
      </c>
      <c r="AN54">
        <f t="shared" ca="1" si="33"/>
        <v>0.90541561803547665</v>
      </c>
      <c r="AO54">
        <f t="shared" si="34"/>
        <v>0</v>
      </c>
      <c r="AP54">
        <v>0.27067017072113231</v>
      </c>
      <c r="AQ54">
        <v>1.6753028830862604</v>
      </c>
      <c r="AR54">
        <v>-0.35724497138289735</v>
      </c>
      <c r="AS54">
        <v>0.14474153431365266</v>
      </c>
      <c r="AT54">
        <v>0.90541561803547665</v>
      </c>
      <c r="AU54">
        <v>0.4071193870913703</v>
      </c>
      <c r="AV54">
        <v>-0.65708832153177354</v>
      </c>
      <c r="AW54">
        <v>0.42421788748470135</v>
      </c>
      <c r="AX54">
        <v>0.39609176383237354</v>
      </c>
      <c r="AY54">
        <v>-1.4186161934048869</v>
      </c>
      <c r="AZ54">
        <v>-2.5754707166925073</v>
      </c>
    </row>
    <row r="55" spans="1:52" x14ac:dyDescent="0.55000000000000004">
      <c r="A55" t="s">
        <v>97</v>
      </c>
      <c r="B55" t="s">
        <v>96</v>
      </c>
      <c r="J55">
        <f t="shared" si="26"/>
        <v>0</v>
      </c>
      <c r="K55">
        <v>44</v>
      </c>
      <c r="L55">
        <f t="shared" ca="1" si="35"/>
        <v>1.2393161929627154</v>
      </c>
      <c r="M55">
        <f t="shared" ca="1" si="37"/>
        <v>0.38606591161560683</v>
      </c>
      <c r="N55">
        <f t="shared" ca="1" si="37"/>
        <v>7.4042377210635946E-2</v>
      </c>
      <c r="O55">
        <f t="shared" ca="1" si="37"/>
        <v>1.2227232259132456E-2</v>
      </c>
      <c r="P55">
        <f t="shared" ca="1" si="37"/>
        <v>2.125065759422394E-2</v>
      </c>
      <c r="Q55">
        <f t="shared" ca="1" si="37"/>
        <v>2.1131704918722911E-2</v>
      </c>
      <c r="R55">
        <f t="shared" ca="1" si="37"/>
        <v>3.4475925466557955E-3</v>
      </c>
      <c r="S55">
        <f t="shared" ca="1" si="37"/>
        <v>4.1987336256531522E-3</v>
      </c>
      <c r="T55">
        <f t="shared" ca="1" si="37"/>
        <v>1.267638187804026E-3</v>
      </c>
      <c r="U55">
        <f t="shared" ca="1" si="37"/>
        <v>1.6760960623030733E-3</v>
      </c>
      <c r="V55">
        <f t="shared" ca="1" si="37"/>
        <v>1.3438716237382843E-3</v>
      </c>
      <c r="W55">
        <f t="shared" ca="1" si="37"/>
        <v>9.9164960050097541E-5</v>
      </c>
      <c r="X55">
        <f t="shared" ca="1" si="37"/>
        <v>2.1764941750105512E-4</v>
      </c>
      <c r="Y55">
        <f t="shared" ca="1" si="37"/>
        <v>2.2885158442220642E-4</v>
      </c>
      <c r="Z55">
        <f t="shared" ca="1" si="37"/>
        <v>1.3051378948262285E-4</v>
      </c>
      <c r="AA55">
        <f t="shared" ca="1" si="37"/>
        <v>1.3494825867838097E-5</v>
      </c>
      <c r="AB55">
        <f t="shared" ca="1" si="36"/>
        <v>2.2105179959556811E-5</v>
      </c>
      <c r="AC55">
        <f t="shared" ca="1" si="27"/>
        <v>6.8843042633805103E-6</v>
      </c>
      <c r="AD55">
        <f t="shared" ca="1" si="27"/>
        <v>9.1062969013349052E-7</v>
      </c>
      <c r="AE55">
        <f t="shared" ca="1" si="23"/>
        <v>3.2300188427554441E-6</v>
      </c>
      <c r="AF55">
        <f t="shared" ca="1" si="28"/>
        <v>353.28366814254525</v>
      </c>
      <c r="AG55">
        <f t="shared" ca="1" si="29"/>
        <v>0</v>
      </c>
      <c r="AH55">
        <f t="shared" ca="1" si="30"/>
        <v>6.0442545972739924E-2</v>
      </c>
      <c r="AI55">
        <f t="shared" ca="1" si="31"/>
        <v>3.5328366814254525E-2</v>
      </c>
      <c r="AJ55">
        <f t="shared" ca="1" si="20"/>
        <v>-3.3430690452786447</v>
      </c>
      <c r="AK55">
        <f t="shared" si="21"/>
        <v>0</v>
      </c>
      <c r="AM55">
        <f t="shared" ca="1" si="32"/>
        <v>1.9027118263286593</v>
      </c>
      <c r="AN55">
        <f t="shared" ca="1" si="33"/>
        <v>0.80410018199472688</v>
      </c>
      <c r="AO55">
        <f t="shared" si="34"/>
        <v>0</v>
      </c>
      <c r="AP55">
        <v>2.3036773200146854</v>
      </c>
      <c r="AQ55">
        <v>2.3847678676247597</v>
      </c>
      <c r="AR55">
        <v>-1.1004726729879621</v>
      </c>
      <c r="AS55">
        <v>0.45582169150293339</v>
      </c>
      <c r="AT55">
        <v>0.80410018199472688</v>
      </c>
      <c r="AU55">
        <v>0.80918425737763755</v>
      </c>
      <c r="AV55">
        <v>0.32215211831498891</v>
      </c>
      <c r="AW55">
        <v>-4.9794834922067821E-4</v>
      </c>
      <c r="AX55">
        <v>9.888253771350719E-2</v>
      </c>
      <c r="AY55">
        <v>9.9728367786156014E-2</v>
      </c>
      <c r="AZ55">
        <v>-0.29463535611284897</v>
      </c>
    </row>
    <row r="56" spans="1:52" x14ac:dyDescent="0.55000000000000004">
      <c r="B56">
        <f>B44/(4+B44)</f>
        <v>0.55555555555555558</v>
      </c>
      <c r="J56">
        <f t="shared" si="26"/>
        <v>0</v>
      </c>
      <c r="K56">
        <v>45</v>
      </c>
      <c r="L56">
        <f t="shared" ca="1" si="35"/>
        <v>1.5585107602255737</v>
      </c>
      <c r="M56">
        <f t="shared" ca="1" si="37"/>
        <v>0.38488734969466487</v>
      </c>
      <c r="N56">
        <f t="shared" ca="1" si="37"/>
        <v>0.19009222653112212</v>
      </c>
      <c r="O56">
        <f t="shared" ca="1" si="37"/>
        <v>4.2766334447275241E-2</v>
      </c>
      <c r="P56">
        <f t="shared" ca="1" si="37"/>
        <v>7.6493401725828769E-3</v>
      </c>
      <c r="Q56">
        <f t="shared" ca="1" si="37"/>
        <v>1.3932763198052513E-2</v>
      </c>
      <c r="R56">
        <f t="shared" ca="1" si="37"/>
        <v>1.4278489746883054E-2</v>
      </c>
      <c r="S56">
        <f t="shared" ca="1" si="37"/>
        <v>2.3776450932217886E-3</v>
      </c>
      <c r="T56">
        <f t="shared" ca="1" si="37"/>
        <v>2.9377094489998604E-3</v>
      </c>
      <c r="U56">
        <f t="shared" ca="1" si="37"/>
        <v>8.9621344898452207E-4</v>
      </c>
      <c r="V56">
        <f t="shared" ca="1" si="37"/>
        <v>1.1941202995349384E-3</v>
      </c>
      <c r="W56">
        <f t="shared" ca="1" si="37"/>
        <v>9.6293073869532677E-4</v>
      </c>
      <c r="X56">
        <f t="shared" ca="1" si="37"/>
        <v>7.136275155986683E-5</v>
      </c>
      <c r="Y56">
        <f t="shared" ca="1" si="37"/>
        <v>1.5714340824431465E-4</v>
      </c>
      <c r="Z56">
        <f t="shared" ca="1" si="37"/>
        <v>1.6564626185082009E-4</v>
      </c>
      <c r="AA56">
        <f t="shared" ca="1" si="37"/>
        <v>9.4649838629112912E-5</v>
      </c>
      <c r="AB56">
        <f t="shared" ca="1" si="36"/>
        <v>9.8010879574526717E-6</v>
      </c>
      <c r="AC56">
        <f t="shared" ca="1" si="27"/>
        <v>1.6073032874380698E-5</v>
      </c>
      <c r="AD56">
        <f t="shared" ca="1" si="27"/>
        <v>5.010119533367482E-6</v>
      </c>
      <c r="AE56">
        <f t="shared" ca="1" si="23"/>
        <v>3.0154634683580347E-6</v>
      </c>
      <c r="AF56">
        <f t="shared" ca="1" si="28"/>
        <v>455.4349780821662</v>
      </c>
      <c r="AG56">
        <f t="shared" ca="1" si="29"/>
        <v>0</v>
      </c>
      <c r="AH56">
        <f t="shared" ca="1" si="30"/>
        <v>6.4212433802882718E-2</v>
      </c>
      <c r="AI56">
        <f t="shared" ca="1" si="31"/>
        <v>4.5543497808216621E-2</v>
      </c>
      <c r="AJ56">
        <f t="shared" ca="1" si="20"/>
        <v>-3.0890874139131936</v>
      </c>
      <c r="AK56">
        <f t="shared" si="21"/>
        <v>0</v>
      </c>
      <c r="AM56">
        <f t="shared" ca="1" si="32"/>
        <v>2.2087652272986027</v>
      </c>
      <c r="AN56">
        <f t="shared" ca="1" si="33"/>
        <v>0.99054204838466831</v>
      </c>
      <c r="AO56">
        <f t="shared" si="34"/>
        <v>0</v>
      </c>
      <c r="AP56">
        <v>0.13184376257413533</v>
      </c>
      <c r="AQ56">
        <v>-0.81781081462395377</v>
      </c>
      <c r="AR56">
        <v>-1.2125838111387566E-2</v>
      </c>
      <c r="AS56">
        <v>-0.27940927793679293</v>
      </c>
      <c r="AT56">
        <v>0.99054204838466831</v>
      </c>
      <c r="AU56">
        <v>-0.38362827581295278</v>
      </c>
      <c r="AV56">
        <v>1.770022208802402</v>
      </c>
      <c r="AW56">
        <v>-1.9653089111670852</v>
      </c>
      <c r="AX56">
        <v>0.37737777347501833</v>
      </c>
      <c r="AY56">
        <v>-0.39427163756045047</v>
      </c>
      <c r="AZ56">
        <v>-1.7138791008619592</v>
      </c>
    </row>
    <row r="57" spans="1:52" x14ac:dyDescent="0.55000000000000004">
      <c r="B57">
        <f t="shared" ref="B57:B59" si="43">B45/(4+B45)</f>
        <v>0.66666666666666663</v>
      </c>
      <c r="J57">
        <f t="shared" si="26"/>
        <v>0</v>
      </c>
      <c r="K57">
        <v>46</v>
      </c>
      <c r="L57">
        <f t="shared" ca="1" si="35"/>
        <v>1.0349654195898619</v>
      </c>
      <c r="M57">
        <f t="shared" ca="1" si="37"/>
        <v>0.48401778285477848</v>
      </c>
      <c r="N57">
        <f t="shared" ca="1" si="37"/>
        <v>0.1895119228759273</v>
      </c>
      <c r="O57">
        <f t="shared" ca="1" si="37"/>
        <v>0.10979587692775204</v>
      </c>
      <c r="P57">
        <f t="shared" ca="1" si="37"/>
        <v>2.6754561718358019E-2</v>
      </c>
      <c r="Q57">
        <f t="shared" ca="1" si="37"/>
        <v>5.0152069305806094E-3</v>
      </c>
      <c r="R57">
        <f t="shared" ca="1" si="37"/>
        <v>9.4142340731286894E-3</v>
      </c>
      <c r="S57">
        <f t="shared" ca="1" si="37"/>
        <v>9.8472138531060498E-3</v>
      </c>
      <c r="T57">
        <f t="shared" ca="1" si="37"/>
        <v>1.6635564623700668E-3</v>
      </c>
      <c r="U57">
        <f t="shared" ca="1" si="37"/>
        <v>2.0769449380217096E-3</v>
      </c>
      <c r="V57">
        <f t="shared" ca="1" si="37"/>
        <v>6.3849960406095485E-4</v>
      </c>
      <c r="W57">
        <f t="shared" ca="1" si="37"/>
        <v>8.5562870873311526E-4</v>
      </c>
      <c r="X57">
        <f t="shared" ca="1" si="37"/>
        <v>6.9296036664723152E-4</v>
      </c>
      <c r="Y57">
        <f t="shared" ca="1" si="37"/>
        <v>5.1524080011633349E-5</v>
      </c>
      <c r="Z57">
        <f t="shared" ca="1" si="37"/>
        <v>1.1374279193167011E-4</v>
      </c>
      <c r="AA57">
        <f t="shared" ca="1" si="37"/>
        <v>1.2012824097627929E-4</v>
      </c>
      <c r="AB57">
        <f t="shared" ca="1" si="36"/>
        <v>6.8742746490233329E-5</v>
      </c>
      <c r="AC57">
        <f t="shared" ca="1" si="27"/>
        <v>7.1265291317715185E-6</v>
      </c>
      <c r="AD57">
        <f t="shared" ca="1" si="27"/>
        <v>1.1697306348404994E-5</v>
      </c>
      <c r="AE57">
        <f t="shared" ca="1" si="23"/>
        <v>5.8447009355545447E-6</v>
      </c>
      <c r="AF57">
        <f t="shared" ca="1" si="28"/>
        <v>605.88053333180187</v>
      </c>
      <c r="AG57">
        <f t="shared" ca="1" si="29"/>
        <v>0</v>
      </c>
      <c r="AH57">
        <f t="shared" ca="1" si="30"/>
        <v>8.8905900050234826E-2</v>
      </c>
      <c r="AI57">
        <f t="shared" ca="1" si="31"/>
        <v>6.0588053333180188E-2</v>
      </c>
      <c r="AJ57">
        <f t="shared" ca="1" si="20"/>
        <v>-2.8036575450579551</v>
      </c>
      <c r="AK57">
        <f t="shared" si="21"/>
        <v>0</v>
      </c>
      <c r="AM57">
        <f t="shared" ca="1" si="32"/>
        <v>1.3278744932830722</v>
      </c>
      <c r="AN57">
        <f t="shared" ca="1" si="33"/>
        <v>0.35447442314762156</v>
      </c>
      <c r="AO57">
        <f t="shared" si="34"/>
        <v>0</v>
      </c>
      <c r="AP57">
        <v>0.62802882894175127</v>
      </c>
      <c r="AQ57">
        <v>0.20198285710648634</v>
      </c>
      <c r="AR57">
        <v>0.12736904864141252</v>
      </c>
      <c r="AS57">
        <v>-2.1769938030047342</v>
      </c>
      <c r="AT57">
        <v>0.35447442314762156</v>
      </c>
      <c r="AU57">
        <v>0.79693336374475621</v>
      </c>
      <c r="AV57">
        <v>0.19496042114042211</v>
      </c>
      <c r="AW57">
        <v>-1.2306554708629847</v>
      </c>
      <c r="AX57">
        <v>-6.3498646341031417E-2</v>
      </c>
      <c r="AY57">
        <v>2.4091059458442032</v>
      </c>
      <c r="AZ57">
        <v>0.27019382287107874</v>
      </c>
    </row>
    <row r="58" spans="1:52" x14ac:dyDescent="0.55000000000000004">
      <c r="B58">
        <f t="shared" si="43"/>
        <v>0.73333333333333328</v>
      </c>
      <c r="J58">
        <f t="shared" si="26"/>
        <v>0</v>
      </c>
      <c r="K58">
        <v>47</v>
      </c>
      <c r="L58">
        <f t="shared" ca="1" si="35"/>
        <v>1.8865627932699298</v>
      </c>
      <c r="M58">
        <f t="shared" ca="1" si="37"/>
        <v>0.3214232974873692</v>
      </c>
      <c r="N58">
        <f t="shared" ca="1" si="37"/>
        <v>0.23832204619798547</v>
      </c>
      <c r="O58">
        <f t="shared" ca="1" si="37"/>
        <v>0.10946069778934543</v>
      </c>
      <c r="P58">
        <f t="shared" ca="1" si="37"/>
        <v>6.8688153980237643E-2</v>
      </c>
      <c r="Q58">
        <f t="shared" ca="1" si="37"/>
        <v>1.7541338249734115E-2</v>
      </c>
      <c r="R58">
        <f t="shared" ca="1" si="37"/>
        <v>3.3887270815212466E-3</v>
      </c>
      <c r="S58">
        <f t="shared" ca="1" si="37"/>
        <v>6.4925617361971198E-3</v>
      </c>
      <c r="T58">
        <f t="shared" ca="1" si="37"/>
        <v>6.8897567127973987E-3</v>
      </c>
      <c r="U58">
        <f t="shared" ca="1" si="37"/>
        <v>1.1761255609567182E-3</v>
      </c>
      <c r="V58">
        <f t="shared" ca="1" si="37"/>
        <v>1.4797016515271785E-3</v>
      </c>
      <c r="W58">
        <f t="shared" ca="1" si="37"/>
        <v>4.5750716402865704E-4</v>
      </c>
      <c r="X58">
        <f t="shared" ca="1" si="37"/>
        <v>6.1574188037754273E-4</v>
      </c>
      <c r="Y58">
        <f t="shared" ca="1" si="37"/>
        <v>5.0031906835977622E-4</v>
      </c>
      <c r="Z58">
        <f t="shared" ca="1" si="37"/>
        <v>3.7293913742296376E-5</v>
      </c>
      <c r="AA58">
        <f t="shared" ca="1" si="37"/>
        <v>8.2487352058617053E-5</v>
      </c>
      <c r="AB58">
        <f t="shared" ca="1" si="36"/>
        <v>8.7247324827556576E-5</v>
      </c>
      <c r="AC58">
        <f t="shared" ca="1" si="27"/>
        <v>4.9983959697873958E-5</v>
      </c>
      <c r="AD58">
        <f t="shared" ca="1" si="27"/>
        <v>5.1864010424588938E-6</v>
      </c>
      <c r="AE58">
        <f t="shared" ca="1" si="23"/>
        <v>1.2775120058196304E-5</v>
      </c>
      <c r="AF58">
        <f t="shared" ca="1" si="28"/>
        <v>782.43549102525128</v>
      </c>
      <c r="AG58">
        <f t="shared" ca="1" si="29"/>
        <v>0</v>
      </c>
      <c r="AH58">
        <f t="shared" ca="1" si="30"/>
        <v>8.080686606202607E-2</v>
      </c>
      <c r="AI58">
        <f t="shared" ca="1" si="31"/>
        <v>7.8243549102525123E-2</v>
      </c>
      <c r="AJ58">
        <f t="shared" ca="1" si="20"/>
        <v>-2.5479288925445474</v>
      </c>
      <c r="AK58">
        <f t="shared" si="21"/>
        <v>0</v>
      </c>
      <c r="AM58">
        <f t="shared" ca="1" si="32"/>
        <v>2.2030433818988899</v>
      </c>
      <c r="AN58">
        <f t="shared" ca="1" si="33"/>
        <v>0.98729969977284782</v>
      </c>
      <c r="AO58">
        <f t="shared" si="34"/>
        <v>0</v>
      </c>
      <c r="AP58">
        <v>-1.5903378880466335</v>
      </c>
      <c r="AQ58">
        <v>0.64856749304453842</v>
      </c>
      <c r="AR58">
        <v>-8.5744886746397242E-2</v>
      </c>
      <c r="AS58">
        <v>-0.81855887401616201</v>
      </c>
      <c r="AT58">
        <v>0.98729969977284782</v>
      </c>
      <c r="AU58">
        <v>-1.2704504115390591</v>
      </c>
      <c r="AV58">
        <v>-0.93971948444959708</v>
      </c>
      <c r="AW58">
        <v>1.0439293873787392</v>
      </c>
      <c r="AX58">
        <v>-0.8701317710801959</v>
      </c>
      <c r="AY58">
        <v>-0.29311649996088818</v>
      </c>
      <c r="AZ58">
        <v>0.39468545764975715</v>
      </c>
    </row>
    <row r="59" spans="1:52" x14ac:dyDescent="0.55000000000000004">
      <c r="B59">
        <f t="shared" si="43"/>
        <v>0.77777777777777779</v>
      </c>
      <c r="J59">
        <f t="shared" si="26"/>
        <v>0</v>
      </c>
      <c r="K59">
        <v>48</v>
      </c>
      <c r="L59">
        <f t="shared" ca="1" si="35"/>
        <v>0.85711383416017717</v>
      </c>
      <c r="M59">
        <f t="shared" ca="1" si="37"/>
        <v>0.58589902855894682</v>
      </c>
      <c r="N59">
        <f t="shared" ca="1" si="37"/>
        <v>0.15826331318053424</v>
      </c>
      <c r="O59">
        <f t="shared" ca="1" si="37"/>
        <v>0.13765306730856769</v>
      </c>
      <c r="P59">
        <f t="shared" ca="1" si="37"/>
        <v>6.847846635886197E-2</v>
      </c>
      <c r="Q59">
        <f t="shared" ca="1" si="37"/>
        <v>4.5034643265728494E-2</v>
      </c>
      <c r="R59">
        <f t="shared" ca="1" si="37"/>
        <v>1.1852513524525063E-2</v>
      </c>
      <c r="S59">
        <f t="shared" ca="1" si="37"/>
        <v>2.3370483050447338E-3</v>
      </c>
      <c r="T59">
        <f t="shared" ca="1" si="37"/>
        <v>4.5426220525419002E-3</v>
      </c>
      <c r="U59">
        <f t="shared" ca="1" si="37"/>
        <v>4.8710213100609219E-3</v>
      </c>
      <c r="V59">
        <f t="shared" ca="1" si="37"/>
        <v>8.3792059341189625E-4</v>
      </c>
      <c r="W59">
        <f t="shared" ca="1" si="37"/>
        <v>1.0602576757966036E-3</v>
      </c>
      <c r="X59">
        <f t="shared" ca="1" si="37"/>
        <v>3.2923897782989305E-4</v>
      </c>
      <c r="Y59">
        <f t="shared" ca="1" si="37"/>
        <v>4.4456713366035577E-4</v>
      </c>
      <c r="Z59">
        <f t="shared" ca="1" si="37"/>
        <v>3.6213856074330083E-4</v>
      </c>
      <c r="AA59">
        <f t="shared" ca="1" si="37"/>
        <v>2.7045900142424329E-5</v>
      </c>
      <c r="AB59">
        <f t="shared" ca="1" si="36"/>
        <v>5.9909316416647365E-5</v>
      </c>
      <c r="AC59">
        <f t="shared" ca="1" si="27"/>
        <v>6.3438937060035752E-5</v>
      </c>
      <c r="AD59">
        <f t="shared" ca="1" si="27"/>
        <v>3.637631389557451E-5</v>
      </c>
      <c r="AE59">
        <f t="shared" ca="1" si="23"/>
        <v>1.3080634660237303E-5</v>
      </c>
      <c r="AF59">
        <f t="shared" ca="1" si="28"/>
        <v>952.90269345503884</v>
      </c>
      <c r="AG59">
        <f t="shared" ca="1" si="29"/>
        <v>0</v>
      </c>
      <c r="AH59">
        <f t="shared" ca="1" si="30"/>
        <v>0.11668560611371102</v>
      </c>
      <c r="AI59">
        <f t="shared" ca="1" si="31"/>
        <v>9.5290269345503886E-2</v>
      </c>
      <c r="AJ59">
        <f t="shared" ca="1" si="20"/>
        <v>-2.3508275790387341</v>
      </c>
      <c r="AK59">
        <f t="shared" si="21"/>
        <v>0</v>
      </c>
      <c r="AM59">
        <f t="shared" ca="1" si="32"/>
        <v>0.93341691976457242</v>
      </c>
      <c r="AN59">
        <f t="shared" ca="1" si="33"/>
        <v>-8.6129148257896304E-2</v>
      </c>
      <c r="AO59">
        <f t="shared" si="34"/>
        <v>0</v>
      </c>
      <c r="AP59">
        <v>9.0199137048330158E-2</v>
      </c>
      <c r="AQ59">
        <v>-0.40039822124526836</v>
      </c>
      <c r="AR59">
        <v>-0.95409177447436377</v>
      </c>
      <c r="AS59">
        <v>-0.4480273219087394</v>
      </c>
      <c r="AT59">
        <v>-8.6129148257896304E-2</v>
      </c>
      <c r="AU59">
        <v>-0.88894012151286006</v>
      </c>
      <c r="AV59">
        <v>-0.79756546256248839</v>
      </c>
      <c r="AW59">
        <v>-0.63120069171418436</v>
      </c>
      <c r="AX59">
        <v>-1.1011729839083273</v>
      </c>
      <c r="AY59">
        <v>0.56837507145246491</v>
      </c>
      <c r="AZ59">
        <v>-1.3981980373500846</v>
      </c>
    </row>
    <row r="60" spans="1:52" x14ac:dyDescent="0.55000000000000004">
      <c r="J60">
        <f t="shared" si="26"/>
        <v>0</v>
      </c>
      <c r="K60">
        <v>49</v>
      </c>
      <c r="L60">
        <f t="shared" ca="1" si="35"/>
        <v>0.6259426055584999</v>
      </c>
      <c r="M60">
        <f t="shared" ca="1" si="37"/>
        <v>0.26618894668672166</v>
      </c>
      <c r="N60">
        <f t="shared" ca="1" si="37"/>
        <v>0.28848662238815842</v>
      </c>
      <c r="O60">
        <f t="shared" ca="1" si="37"/>
        <v>9.1411729838954181E-2</v>
      </c>
      <c r="P60">
        <f t="shared" ca="1" si="37"/>
        <v>8.6115575080880205E-2</v>
      </c>
      <c r="Q60">
        <f t="shared" ca="1" si="37"/>
        <v>4.4897163850739275E-2</v>
      </c>
      <c r="R60">
        <f t="shared" ca="1" si="37"/>
        <v>3.0429475264653724E-2</v>
      </c>
      <c r="S60">
        <f t="shared" ca="1" si="37"/>
        <v>8.1741302786107559E-3</v>
      </c>
      <c r="T60">
        <f t="shared" ca="1" si="37"/>
        <v>1.6351522865256829E-3</v>
      </c>
      <c r="U60">
        <f t="shared" ca="1" si="37"/>
        <v>3.2116096030479616E-3</v>
      </c>
      <c r="V60">
        <f t="shared" ca="1" si="37"/>
        <v>3.4703174577109985E-3</v>
      </c>
      <c r="W60">
        <f t="shared" ca="1" si="37"/>
        <v>6.0039923585683043E-4</v>
      </c>
      <c r="X60">
        <f t="shared" ca="1" si="37"/>
        <v>7.6300040930879628E-4</v>
      </c>
      <c r="Y60">
        <f t="shared" ca="1" si="37"/>
        <v>2.3771134192359107E-4</v>
      </c>
      <c r="Z60">
        <f t="shared" ca="1" si="37"/>
        <v>3.2178446139447458E-4</v>
      </c>
      <c r="AA60">
        <f t="shared" ca="1" si="37"/>
        <v>2.6262632072526196E-4</v>
      </c>
      <c r="AB60">
        <f t="shared" ca="1" si="36"/>
        <v>1.9643028282131433E-5</v>
      </c>
      <c r="AC60">
        <f t="shared" ca="1" si="36"/>
        <v>4.3561030220436808E-5</v>
      </c>
      <c r="AD60">
        <f t="shared" ca="1" si="36"/>
        <v>4.616830482510994E-5</v>
      </c>
      <c r="AE60">
        <f t="shared" ca="1" si="23"/>
        <v>3.6017454860497687E-5</v>
      </c>
      <c r="AF60">
        <f t="shared" ca="1" si="28"/>
        <v>1093.4498513399033</v>
      </c>
      <c r="AG60">
        <f t="shared" ca="1" si="29"/>
        <v>0</v>
      </c>
      <c r="AH60">
        <f t="shared" ca="1" si="30"/>
        <v>0.15304157150379968</v>
      </c>
      <c r="AI60">
        <f t="shared" ca="1" si="31"/>
        <v>0.10934498513399032</v>
      </c>
      <c r="AJ60">
        <f t="shared" ca="1" si="20"/>
        <v>-2.2132473935969532</v>
      </c>
      <c r="AK60">
        <f t="shared" si="21"/>
        <v>0</v>
      </c>
      <c r="AM60">
        <f t="shared" ca="1" si="32"/>
        <v>0.65141196340240937</v>
      </c>
      <c r="AN60">
        <f t="shared" ca="1" si="33"/>
        <v>-0.53576627578877378</v>
      </c>
      <c r="AO60">
        <f t="shared" si="34"/>
        <v>0</v>
      </c>
      <c r="AP60">
        <v>-1.1625729712250177</v>
      </c>
      <c r="AQ60">
        <v>-1.241496647708118</v>
      </c>
      <c r="AR60">
        <v>0.99342059911577962</v>
      </c>
      <c r="AS60">
        <v>-0.99630597105715424</v>
      </c>
      <c r="AT60">
        <v>-0.53576627578877378</v>
      </c>
      <c r="AU60">
        <v>-1.0161033969779965</v>
      </c>
      <c r="AV60">
        <v>0.26694237931224052</v>
      </c>
      <c r="AW60">
        <v>-0.91746642283396795</v>
      </c>
      <c r="AX60">
        <v>-0.97762949735624716</v>
      </c>
      <c r="AY60">
        <v>-1.0971143638016656</v>
      </c>
      <c r="AZ60">
        <v>0.82854626271000598</v>
      </c>
    </row>
    <row r="61" spans="1:52" x14ac:dyDescent="0.55000000000000004">
      <c r="J61">
        <f t="shared" si="26"/>
        <v>0</v>
      </c>
      <c r="K61">
        <v>50</v>
      </c>
      <c r="L61">
        <f t="shared" ca="1" si="35"/>
        <v>0.46909181294165803</v>
      </c>
      <c r="M61">
        <f t="shared" ca="1" si="37"/>
        <v>0.19439541892730838</v>
      </c>
      <c r="N61">
        <f t="shared" ca="1" si="37"/>
        <v>0.13106686716239865</v>
      </c>
      <c r="O61">
        <f t="shared" ca="1" si="37"/>
        <v>0.16662775887812176</v>
      </c>
      <c r="P61">
        <f t="shared" ca="1" si="37"/>
        <v>5.7187056112404079E-2</v>
      </c>
      <c r="Q61">
        <f t="shared" ca="1" si="37"/>
        <v>5.6460742918004396E-2</v>
      </c>
      <c r="R61">
        <f t="shared" ca="1" si="37"/>
        <v>3.0336581746365391E-2</v>
      </c>
      <c r="S61">
        <f t="shared" ca="1" si="37"/>
        <v>2.0985801417426352E-2</v>
      </c>
      <c r="T61">
        <f t="shared" ca="1" si="37"/>
        <v>5.719157702721662E-3</v>
      </c>
      <c r="U61">
        <f t="shared" ca="1" si="37"/>
        <v>1.1560439598784511E-3</v>
      </c>
      <c r="V61">
        <f t="shared" ca="1" si="37"/>
        <v>2.2880837843573787E-3</v>
      </c>
      <c r="W61">
        <f t="shared" ca="1" si="37"/>
        <v>2.486603105559526E-3</v>
      </c>
      <c r="X61">
        <f t="shared" ca="1" si="37"/>
        <v>4.3206936687655869E-4</v>
      </c>
      <c r="Y61">
        <f t="shared" ca="1" si="37"/>
        <v>5.5088814933313616E-4</v>
      </c>
      <c r="Z61">
        <f t="shared" ca="1" si="37"/>
        <v>1.7205908925035248E-4</v>
      </c>
      <c r="AA61">
        <f t="shared" ca="1" si="37"/>
        <v>2.333611449416859E-4</v>
      </c>
      <c r="AB61">
        <f t="shared" ca="1" si="37"/>
        <v>1.9074152527637117E-4</v>
      </c>
      <c r="AC61">
        <f t="shared" ref="AC61:AD76" ca="1" si="44">AB60*AB$10*(1-AB$2*$J60)</f>
        <v>1.4282762678644951E-5</v>
      </c>
      <c r="AD61">
        <f t="shared" ca="1" si="44"/>
        <v>3.1701964359990795E-5</v>
      </c>
      <c r="AE61">
        <f t="shared" ca="1" si="23"/>
        <v>5.985249749712332E-5</v>
      </c>
      <c r="AF61">
        <f t="shared" ca="1" si="28"/>
        <v>1180.1696606937553</v>
      </c>
      <c r="AG61">
        <f t="shared" ca="1" si="29"/>
        <v>0</v>
      </c>
      <c r="AH61">
        <f t="shared" ca="1" si="30"/>
        <v>0.18862287087786239</v>
      </c>
      <c r="AI61">
        <f t="shared" ca="1" si="31"/>
        <v>0.11801696606937553</v>
      </c>
      <c r="AJ61">
        <f t="shared" ca="1" si="20"/>
        <v>-2.1369268846029166</v>
      </c>
      <c r="AK61">
        <f t="shared" si="21"/>
        <v>0</v>
      </c>
      <c r="AM61">
        <f t="shared" ca="1" si="32"/>
        <v>0.4748025944937796</v>
      </c>
      <c r="AN61">
        <f t="shared" ca="1" si="33"/>
        <v>-0.93107018983573653</v>
      </c>
      <c r="AO61">
        <f t="shared" si="34"/>
        <v>0</v>
      </c>
      <c r="AP61">
        <v>0.57630359151517041</v>
      </c>
      <c r="AQ61">
        <v>5.4915290093049407E-2</v>
      </c>
      <c r="AR61">
        <v>-0.19394747141632251</v>
      </c>
      <c r="AS61">
        <v>-0.25064650799322408</v>
      </c>
      <c r="AT61">
        <v>-0.93107018983573653</v>
      </c>
      <c r="AU61">
        <v>1.8098762666340917</v>
      </c>
      <c r="AV61">
        <v>-1.7711226973915473</v>
      </c>
      <c r="AW61">
        <v>0.39923747863213066</v>
      </c>
      <c r="AX61">
        <v>-0.46824879973428324</v>
      </c>
      <c r="AY61">
        <v>-0.84286511992104352</v>
      </c>
      <c r="AZ61">
        <v>-0.91479023467400111</v>
      </c>
    </row>
    <row r="62" spans="1:52" x14ac:dyDescent="0.55000000000000004">
      <c r="J62">
        <f t="shared" si="26"/>
        <v>0</v>
      </c>
      <c r="K62">
        <v>51</v>
      </c>
      <c r="L62">
        <f t="shared" ca="1" si="35"/>
        <v>3.0012982018995076</v>
      </c>
      <c r="M62">
        <f t="shared" ref="M62:AB77" ca="1" si="45">L61*L$10*(1-L$2*$J61)</f>
        <v>0.14568316437063772</v>
      </c>
      <c r="N62">
        <f t="shared" ca="1" si="45"/>
        <v>9.5716966713536827E-2</v>
      </c>
      <c r="O62">
        <f t="shared" ca="1" si="45"/>
        <v>7.5703261931716614E-2</v>
      </c>
      <c r="P62">
        <f t="shared" ca="1" si="45"/>
        <v>0.10424210343284217</v>
      </c>
      <c r="Q62">
        <f t="shared" ca="1" si="45"/>
        <v>3.74940731727961E-2</v>
      </c>
      <c r="R62">
        <f t="shared" ca="1" si="45"/>
        <v>3.8149980891596068E-2</v>
      </c>
      <c r="S62">
        <f t="shared" ca="1" si="45"/>
        <v>2.0921737055132551E-2</v>
      </c>
      <c r="T62">
        <f t="shared" ca="1" si="45"/>
        <v>1.4683043178100586E-2</v>
      </c>
      <c r="U62">
        <f t="shared" ca="1" si="45"/>
        <v>4.0434140430258012E-3</v>
      </c>
      <c r="V62">
        <f t="shared" ca="1" si="45"/>
        <v>8.2361362853437521E-4</v>
      </c>
      <c r="W62">
        <f t="shared" ca="1" si="45"/>
        <v>1.6394915777291016E-3</v>
      </c>
      <c r="X62">
        <f t="shared" ca="1" si="45"/>
        <v>1.7894510274636391E-3</v>
      </c>
      <c r="Y62">
        <f t="shared" ca="1" si="45"/>
        <v>3.1195513265555363E-4</v>
      </c>
      <c r="Z62">
        <f t="shared" ca="1" si="45"/>
        <v>3.987412316385769E-4</v>
      </c>
      <c r="AA62">
        <f t="shared" ca="1" si="45"/>
        <v>1.2477888426024362E-4</v>
      </c>
      <c r="AB62">
        <f t="shared" ca="1" si="45"/>
        <v>1.6948667065622082E-4</v>
      </c>
      <c r="AC62">
        <f t="shared" ca="1" si="44"/>
        <v>1.3869123942377972E-4</v>
      </c>
      <c r="AD62">
        <f t="shared" ca="1" si="44"/>
        <v>1.0394419762556033E-5</v>
      </c>
      <c r="AE62">
        <f t="shared" ca="1" si="23"/>
        <v>6.6675336702071166E-5</v>
      </c>
      <c r="AF62">
        <f t="shared" ca="1" si="28"/>
        <v>1211.6713469154279</v>
      </c>
      <c r="AG62">
        <f t="shared" ca="1" si="29"/>
        <v>0</v>
      </c>
      <c r="AH62">
        <f t="shared" ca="1" si="30"/>
        <v>8.1255989130989567E-2</v>
      </c>
      <c r="AI62">
        <f t="shared" ca="1" si="31"/>
        <v>0.12116713469154279</v>
      </c>
      <c r="AJ62">
        <f t="shared" ca="1" si="20"/>
        <v>-2.1105844080304097</v>
      </c>
      <c r="AK62">
        <f t="shared" si="21"/>
        <v>0</v>
      </c>
      <c r="AM62">
        <f t="shared" ca="1" si="32"/>
        <v>2.9951990238780404</v>
      </c>
      <c r="AN62">
        <f t="shared" ca="1" si="33"/>
        <v>1.3712633517570794</v>
      </c>
      <c r="AO62">
        <f t="shared" si="34"/>
        <v>0</v>
      </c>
      <c r="AP62">
        <v>-1.5403384168166667</v>
      </c>
      <c r="AQ62">
        <v>-1.0224061952612828</v>
      </c>
      <c r="AR62">
        <v>0.42689748624979984</v>
      </c>
      <c r="AS62">
        <v>0.87550688476767391</v>
      </c>
      <c r="AT62">
        <v>1.3712633517570794</v>
      </c>
      <c r="AU62">
        <v>0.68197550717741251</v>
      </c>
      <c r="AV62">
        <v>1.9835715647786856</v>
      </c>
      <c r="AW62">
        <v>2.9563670977950096</v>
      </c>
      <c r="AX62">
        <v>0.35520770325092599</v>
      </c>
      <c r="AY62">
        <v>0.61947957874508575</v>
      </c>
      <c r="AZ62">
        <v>1.472699295845814E-2</v>
      </c>
    </row>
    <row r="63" spans="1:52" x14ac:dyDescent="0.55000000000000004">
      <c r="J63">
        <f t="shared" si="26"/>
        <v>0</v>
      </c>
      <c r="K63">
        <v>52</v>
      </c>
      <c r="L63">
        <f t="shared" ca="1" si="35"/>
        <v>1.3307381129352289</v>
      </c>
      <c r="M63">
        <f t="shared" ca="1" si="45"/>
        <v>0.93209603580739897</v>
      </c>
      <c r="N63">
        <f t="shared" ca="1" si="45"/>
        <v>7.1731888908356176E-2</v>
      </c>
      <c r="O63">
        <f t="shared" ca="1" si="45"/>
        <v>5.528541849898648E-2</v>
      </c>
      <c r="P63">
        <f t="shared" ca="1" si="45"/>
        <v>4.7359859567346653E-2</v>
      </c>
      <c r="Q63">
        <f t="shared" ca="1" si="45"/>
        <v>6.8345204658111516E-2</v>
      </c>
      <c r="R63">
        <f t="shared" ca="1" si="45"/>
        <v>2.5334384585898633E-2</v>
      </c>
      <c r="S63">
        <f t="shared" ca="1" si="45"/>
        <v>2.6310276996449403E-2</v>
      </c>
      <c r="T63">
        <f t="shared" ca="1" si="45"/>
        <v>1.4638219548112537E-2</v>
      </c>
      <c r="U63">
        <f t="shared" ca="1" si="45"/>
        <v>1.038083334411866E-2</v>
      </c>
      <c r="V63">
        <f t="shared" ca="1" si="45"/>
        <v>2.8806957410109852E-3</v>
      </c>
      <c r="W63">
        <f t="shared" ca="1" si="45"/>
        <v>5.9014779813417308E-4</v>
      </c>
      <c r="X63">
        <f t="shared" ca="1" si="45"/>
        <v>1.1798384236414656E-3</v>
      </c>
      <c r="Y63">
        <f t="shared" ca="1" si="45"/>
        <v>1.2919879895408575E-3</v>
      </c>
      <c r="Z63">
        <f t="shared" ca="1" si="45"/>
        <v>2.2579787559711992E-4</v>
      </c>
      <c r="AA63">
        <f t="shared" ca="1" si="45"/>
        <v>2.8917092499555384E-4</v>
      </c>
      <c r="AB63">
        <f t="shared" ca="1" si="45"/>
        <v>9.0625016717120263E-5</v>
      </c>
      <c r="AC63">
        <f t="shared" ca="1" si="44"/>
        <v>1.232364918182457E-4</v>
      </c>
      <c r="AD63">
        <f t="shared" ca="1" si="44"/>
        <v>1.0093390140237886E-4</v>
      </c>
      <c r="AE63">
        <f t="shared" ca="1" si="23"/>
        <v>5.6126723456092841E-5</v>
      </c>
      <c r="AF63">
        <f t="shared" ca="1" si="28"/>
        <v>1228.8172329610213</v>
      </c>
      <c r="AG63">
        <f t="shared" ca="1" si="29"/>
        <v>0</v>
      </c>
      <c r="AH63">
        <f t="shared" ca="1" si="30"/>
        <v>0.10581970831910693</v>
      </c>
      <c r="AI63">
        <f t="shared" ca="1" si="31"/>
        <v>0.12288172329610213</v>
      </c>
      <c r="AJ63">
        <f t="shared" ca="1" si="20"/>
        <v>-2.0965329854615322</v>
      </c>
      <c r="AK63">
        <f t="shared" si="21"/>
        <v>0</v>
      </c>
      <c r="AM63">
        <f t="shared" ca="1" si="32"/>
        <v>1.3218365040113313</v>
      </c>
      <c r="AN63">
        <f t="shared" ca="1" si="33"/>
        <v>0.34877757570939139</v>
      </c>
      <c r="AO63">
        <f t="shared" si="34"/>
        <v>0</v>
      </c>
      <c r="AP63">
        <v>0.14118654689809773</v>
      </c>
      <c r="AQ63">
        <v>-0.7338712748605758</v>
      </c>
      <c r="AR63">
        <v>0.80262225310434587</v>
      </c>
      <c r="AS63">
        <v>0.80727659224066883</v>
      </c>
      <c r="AT63">
        <v>0.34877757570939139</v>
      </c>
      <c r="AU63">
        <v>-0.16153762771864422</v>
      </c>
      <c r="AV63">
        <v>1.0773601388791576</v>
      </c>
      <c r="AW63">
        <v>-1.19194282888202</v>
      </c>
      <c r="AX63">
        <v>-0.58173213801637758</v>
      </c>
      <c r="AY63">
        <v>1.4385659596882761</v>
      </c>
      <c r="AZ63">
        <v>-0.65604353949311189</v>
      </c>
    </row>
    <row r="64" spans="1:52" x14ac:dyDescent="0.55000000000000004">
      <c r="J64">
        <f t="shared" si="26"/>
        <v>0</v>
      </c>
      <c r="K64">
        <v>53</v>
      </c>
      <c r="L64">
        <f t="shared" ca="1" si="35"/>
        <v>0.1952453445959568</v>
      </c>
      <c r="M64">
        <f t="shared" ca="1" si="45"/>
        <v>0.41327973307674581</v>
      </c>
      <c r="N64">
        <f t="shared" ca="1" si="45"/>
        <v>0.45894808491633293</v>
      </c>
      <c r="O64">
        <f t="shared" ca="1" si="45"/>
        <v>4.1431813336604853E-2</v>
      </c>
      <c r="P64">
        <f t="shared" ca="1" si="45"/>
        <v>3.4586483982627737E-2</v>
      </c>
      <c r="Q64">
        <f t="shared" ca="1" si="45"/>
        <v>3.1050978329452493E-2</v>
      </c>
      <c r="R64">
        <f t="shared" ca="1" si="45"/>
        <v>4.6180197372283079E-2</v>
      </c>
      <c r="S64">
        <f t="shared" ca="1" si="45"/>
        <v>1.7471953076034285E-2</v>
      </c>
      <c r="T64">
        <f t="shared" ca="1" si="45"/>
        <v>1.8408395537654425E-2</v>
      </c>
      <c r="U64">
        <f t="shared" ca="1" si="45"/>
        <v>1.0349143276389488E-2</v>
      </c>
      <c r="V64">
        <f t="shared" ca="1" si="45"/>
        <v>7.3957359014783014E-3</v>
      </c>
      <c r="W64">
        <f t="shared" ca="1" si="45"/>
        <v>2.0641186470861908E-3</v>
      </c>
      <c r="X64">
        <f t="shared" ca="1" si="45"/>
        <v>4.2469205534470452E-4</v>
      </c>
      <c r="Y64">
        <f t="shared" ca="1" si="45"/>
        <v>8.518462084453806E-4</v>
      </c>
      <c r="Z64">
        <f t="shared" ca="1" si="45"/>
        <v>9.3516058175401875E-4</v>
      </c>
      <c r="AA64">
        <f t="shared" ca="1" si="45"/>
        <v>1.6375076206724833E-4</v>
      </c>
      <c r="AB64">
        <f t="shared" ca="1" si="45"/>
        <v>2.1002046994722848E-4</v>
      </c>
      <c r="AC64">
        <f t="shared" ca="1" si="44"/>
        <v>6.5894911310406643E-5</v>
      </c>
      <c r="AD64">
        <f t="shared" ca="1" si="44"/>
        <v>8.9686558185196816E-5</v>
      </c>
      <c r="AE64">
        <f t="shared" ca="1" si="23"/>
        <v>1.1438077219458388E-4</v>
      </c>
      <c r="AF64">
        <f t="shared" ca="1" si="28"/>
        <v>1284.9364097669875</v>
      </c>
      <c r="AG64">
        <f t="shared" ca="1" si="29"/>
        <v>0</v>
      </c>
      <c r="AH64">
        <f t="shared" ca="1" si="30"/>
        <v>0.18219103348388016</v>
      </c>
      <c r="AI64">
        <f t="shared" ca="1" si="31"/>
        <v>0.12849364097669874</v>
      </c>
      <c r="AJ64">
        <f t="shared" ca="1" si="20"/>
        <v>-2.0518758624340188</v>
      </c>
      <c r="AK64">
        <f t="shared" si="21"/>
        <v>0</v>
      </c>
      <c r="AM64">
        <f t="shared" ca="1" si="32"/>
        <v>0.19346399682893009</v>
      </c>
      <c r="AN64">
        <f t="shared" ca="1" si="33"/>
        <v>-2.0533298084046692</v>
      </c>
      <c r="AO64">
        <f t="shared" si="34"/>
        <v>0</v>
      </c>
      <c r="AP64">
        <v>-0.68226427174522541</v>
      </c>
      <c r="AQ64">
        <v>1.6984677131404169</v>
      </c>
      <c r="AR64">
        <v>0.9240125109499786</v>
      </c>
      <c r="AS64">
        <v>0.52037648856639862</v>
      </c>
      <c r="AT64">
        <v>-2.0533298084046692</v>
      </c>
      <c r="AU64">
        <v>0.14420038496609777</v>
      </c>
      <c r="AV64">
        <v>1.1832707969006151</v>
      </c>
      <c r="AW64">
        <v>-0.59090780268888921</v>
      </c>
      <c r="AX64">
        <v>1.6725061868783087</v>
      </c>
      <c r="AY64">
        <v>1.5073601389303803</v>
      </c>
      <c r="AZ64">
        <v>0.47064077079994604</v>
      </c>
    </row>
    <row r="65" spans="10:52" x14ac:dyDescent="0.55000000000000004">
      <c r="J65">
        <f t="shared" si="26"/>
        <v>0</v>
      </c>
      <c r="K65">
        <v>54</v>
      </c>
      <c r="L65">
        <f t="shared" ca="1" si="35"/>
        <v>0.66505537030173867</v>
      </c>
      <c r="M65">
        <f t="shared" ca="1" si="45"/>
        <v>6.0636231212400665E-2</v>
      </c>
      <c r="N65">
        <f t="shared" ca="1" si="45"/>
        <v>0.20349184498570111</v>
      </c>
      <c r="O65">
        <f t="shared" ca="1" si="45"/>
        <v>0.2650850503844836</v>
      </c>
      <c r="P65">
        <f t="shared" ca="1" si="45"/>
        <v>2.5919687093694986E-2</v>
      </c>
      <c r="Q65">
        <f t="shared" ca="1" si="45"/>
        <v>2.2676253148710458E-2</v>
      </c>
      <c r="R65">
        <f t="shared" ca="1" si="45"/>
        <v>2.0980847376633239E-2</v>
      </c>
      <c r="S65">
        <f t="shared" ca="1" si="45"/>
        <v>3.1848345824024356E-2</v>
      </c>
      <c r="T65">
        <f t="shared" ca="1" si="45"/>
        <v>1.2224524397154064E-2</v>
      </c>
      <c r="U65">
        <f t="shared" ca="1" si="45"/>
        <v>1.301463762593991E-2</v>
      </c>
      <c r="V65">
        <f t="shared" ca="1" si="45"/>
        <v>7.3731585838530548E-3</v>
      </c>
      <c r="W65">
        <f t="shared" ca="1" si="45"/>
        <v>5.2993018894139246E-3</v>
      </c>
      <c r="X65">
        <f t="shared" ca="1" si="45"/>
        <v>1.4854156763405603E-3</v>
      </c>
      <c r="Y65">
        <f t="shared" ca="1" si="45"/>
        <v>3.0662869580538367E-4</v>
      </c>
      <c r="Z65">
        <f t="shared" ca="1" si="45"/>
        <v>6.1657925793709195E-4</v>
      </c>
      <c r="AA65">
        <f t="shared" ca="1" si="45"/>
        <v>6.7818732799196043E-4</v>
      </c>
      <c r="AB65">
        <f t="shared" ca="1" si="45"/>
        <v>1.1892970223098698E-4</v>
      </c>
      <c r="AC65">
        <f t="shared" ca="1" si="44"/>
        <v>1.5270927103650534E-4</v>
      </c>
      <c r="AD65">
        <f t="shared" ca="1" si="44"/>
        <v>4.7955664025760461E-5</v>
      </c>
      <c r="AE65">
        <f t="shared" ca="1" si="23"/>
        <v>1.4861381615894909E-4</v>
      </c>
      <c r="AF65">
        <f t="shared" ca="1" si="28"/>
        <v>1361.7938684105263</v>
      </c>
      <c r="AG65">
        <f t="shared" ca="1" si="29"/>
        <v>0</v>
      </c>
      <c r="AH65">
        <f t="shared" ca="1" si="30"/>
        <v>0.19064528531317124</v>
      </c>
      <c r="AI65">
        <f t="shared" ca="1" si="31"/>
        <v>0.13617938684105263</v>
      </c>
      <c r="AJ65">
        <f t="shared" ca="1" si="20"/>
        <v>-1.9937822414998512</v>
      </c>
      <c r="AK65">
        <f t="shared" si="21"/>
        <v>0</v>
      </c>
      <c r="AM65">
        <f t="shared" ca="1" si="32"/>
        <v>0.65399068179487085</v>
      </c>
      <c r="AN65">
        <f t="shared" ca="1" si="33"/>
        <v>-0.53082771955814678</v>
      </c>
      <c r="AO65">
        <f t="shared" si="34"/>
        <v>0</v>
      </c>
      <c r="AP65">
        <v>1.2233476809342392</v>
      </c>
      <c r="AQ65">
        <v>0.59619878811645322</v>
      </c>
      <c r="AR65">
        <v>-0.95120185505948029</v>
      </c>
      <c r="AS65">
        <v>-0.48289621190633625</v>
      </c>
      <c r="AT65">
        <v>-0.53082771955814678</v>
      </c>
      <c r="AU65">
        <v>-2.15153704630211</v>
      </c>
      <c r="AV65">
        <v>0.31764329833094962</v>
      </c>
      <c r="AW65">
        <v>0.56612861953908578</v>
      </c>
      <c r="AX65">
        <v>0.20721699911518954</v>
      </c>
      <c r="AY65">
        <v>-0.22907443053554744</v>
      </c>
      <c r="AZ65">
        <v>0.28466274670790881</v>
      </c>
    </row>
    <row r="66" spans="10:52" x14ac:dyDescent="0.55000000000000004">
      <c r="J66">
        <f t="shared" si="26"/>
        <v>0</v>
      </c>
      <c r="K66">
        <v>55</v>
      </c>
      <c r="L66">
        <f t="shared" ca="1" si="35"/>
        <v>2.1085460061254264</v>
      </c>
      <c r="M66">
        <f t="shared" ca="1" si="45"/>
        <v>0.20654244681796147</v>
      </c>
      <c r="N66">
        <f t="shared" ca="1" si="45"/>
        <v>2.9856239188239181E-2</v>
      </c>
      <c r="O66">
        <f t="shared" ca="1" si="45"/>
        <v>0.11753539834619846</v>
      </c>
      <c r="P66">
        <f t="shared" ca="1" si="45"/>
        <v>0.1658368535154543</v>
      </c>
      <c r="Q66">
        <f t="shared" ca="1" si="45"/>
        <v>1.699396175590483E-2</v>
      </c>
      <c r="R66">
        <f t="shared" ca="1" si="45"/>
        <v>1.5322126128815665E-2</v>
      </c>
      <c r="S66">
        <f t="shared" ca="1" si="45"/>
        <v>1.4469519858161977E-2</v>
      </c>
      <c r="T66">
        <f t="shared" ca="1" si="45"/>
        <v>2.2283191743962389E-2</v>
      </c>
      <c r="U66">
        <f t="shared" ca="1" si="45"/>
        <v>8.6426736568641603E-3</v>
      </c>
      <c r="V66">
        <f t="shared" ca="1" si="45"/>
        <v>9.2721672282145718E-3</v>
      </c>
      <c r="W66">
        <f t="shared" ca="1" si="45"/>
        <v>5.2831244564250793E-3</v>
      </c>
      <c r="X66">
        <f t="shared" ca="1" si="45"/>
        <v>3.8135724956065956E-3</v>
      </c>
      <c r="Y66">
        <f t="shared" ca="1" si="45"/>
        <v>1.0724737273351895E-3</v>
      </c>
      <c r="Z66">
        <f t="shared" ca="1" si="45"/>
        <v>2.2194251949179641E-4</v>
      </c>
      <c r="AA66">
        <f t="shared" ca="1" si="45"/>
        <v>4.4714912881733553E-4</v>
      </c>
      <c r="AB66">
        <f t="shared" ca="1" si="45"/>
        <v>4.9255720069130984E-4</v>
      </c>
      <c r="AC66">
        <f t="shared" ca="1" si="44"/>
        <v>8.6475704662722244E-5</v>
      </c>
      <c r="AD66">
        <f t="shared" ca="1" si="44"/>
        <v>1.1113566055121003E-4</v>
      </c>
      <c r="AE66">
        <f t="shared" ca="1" si="23"/>
        <v>1.4315344125031526E-4</v>
      </c>
      <c r="AF66">
        <f t="shared" ca="1" si="28"/>
        <v>1389.0611633142432</v>
      </c>
      <c r="AG66">
        <f t="shared" ca="1" si="29"/>
        <v>0</v>
      </c>
      <c r="AH66">
        <f t="shared" ca="1" si="30"/>
        <v>0.11113211725087671</v>
      </c>
      <c r="AI66">
        <f t="shared" ca="1" si="31"/>
        <v>0.13890611633142433</v>
      </c>
      <c r="AJ66">
        <f t="shared" ca="1" si="20"/>
        <v>-1.9739569961277799</v>
      </c>
      <c r="AK66">
        <f t="shared" si="21"/>
        <v>0</v>
      </c>
      <c r="AM66">
        <f t="shared" ca="1" si="32"/>
        <v>2.0538869873251704</v>
      </c>
      <c r="AN66">
        <f t="shared" ca="1" si="33"/>
        <v>0.89966761152027175</v>
      </c>
      <c r="AO66">
        <f t="shared" si="34"/>
        <v>0</v>
      </c>
      <c r="AP66">
        <v>0.24394239517278038</v>
      </c>
      <c r="AQ66">
        <v>5.5528062148368917E-2</v>
      </c>
      <c r="AR66">
        <v>-2.0053721527801827</v>
      </c>
      <c r="AS66">
        <v>1.9700746634043753</v>
      </c>
      <c r="AT66">
        <v>0.89966761152027175</v>
      </c>
      <c r="AU66">
        <v>2.5668214220786467E-2</v>
      </c>
      <c r="AV66">
        <v>-0.4135279141337378</v>
      </c>
      <c r="AW66">
        <v>1.5501836969633587</v>
      </c>
      <c r="AX66">
        <v>1.2752661859849468</v>
      </c>
      <c r="AY66">
        <v>-0.934733179747127</v>
      </c>
      <c r="AZ66">
        <v>-1.3407611731963698</v>
      </c>
    </row>
    <row r="67" spans="10:52" x14ac:dyDescent="0.55000000000000004">
      <c r="J67">
        <f t="shared" si="26"/>
        <v>0</v>
      </c>
      <c r="K67">
        <v>56</v>
      </c>
      <c r="L67">
        <f t="shared" ca="1" si="35"/>
        <v>0.29797397387219954</v>
      </c>
      <c r="M67">
        <f t="shared" ca="1" si="45"/>
        <v>0.65483908676024327</v>
      </c>
      <c r="N67">
        <f t="shared" ca="1" si="45"/>
        <v>0.10169795469511479</v>
      </c>
      <c r="O67">
        <f t="shared" ca="1" si="45"/>
        <v>1.7244744949634978E-2</v>
      </c>
      <c r="P67">
        <f t="shared" ca="1" si="45"/>
        <v>7.3529988243954181E-2</v>
      </c>
      <c r="Q67">
        <f t="shared" ca="1" si="45"/>
        <v>0.10872913458306217</v>
      </c>
      <c r="R67">
        <f t="shared" ca="1" si="45"/>
        <v>1.1482656492880567E-2</v>
      </c>
      <c r="S67">
        <f t="shared" ca="1" si="45"/>
        <v>1.0566961586931729E-2</v>
      </c>
      <c r="T67">
        <f t="shared" ca="1" si="45"/>
        <v>1.0123825181503664E-2</v>
      </c>
      <c r="U67">
        <f t="shared" ca="1" si="45"/>
        <v>1.575409791167269E-2</v>
      </c>
      <c r="V67">
        <f t="shared" ca="1" si="45"/>
        <v>6.1573989033399503E-3</v>
      </c>
      <c r="W67">
        <f t="shared" ca="1" si="45"/>
        <v>6.6438301699791322E-3</v>
      </c>
      <c r="X67">
        <f t="shared" ca="1" si="45"/>
        <v>3.8019306199816153E-3</v>
      </c>
      <c r="Y67">
        <f t="shared" ca="1" si="45"/>
        <v>2.7534086074156019E-3</v>
      </c>
      <c r="Z67">
        <f t="shared" ca="1" si="45"/>
        <v>7.7627281591611109E-4</v>
      </c>
      <c r="AA67">
        <f t="shared" ca="1" si="45"/>
        <v>1.609548212346881E-4</v>
      </c>
      <c r="AB67">
        <f t="shared" ca="1" si="45"/>
        <v>3.2475765041784383E-4</v>
      </c>
      <c r="AC67">
        <f t="shared" ca="1" si="44"/>
        <v>3.581462848847615E-4</v>
      </c>
      <c r="AD67">
        <f t="shared" ca="1" si="44"/>
        <v>6.2933537001991054E-5</v>
      </c>
      <c r="AE67">
        <f t="shared" ca="1" si="23"/>
        <v>1.8518825995334602E-4</v>
      </c>
      <c r="AF67">
        <f t="shared" ca="1" si="28"/>
        <v>1356.5711675461712</v>
      </c>
      <c r="AG67">
        <f t="shared" ca="1" si="29"/>
        <v>0</v>
      </c>
      <c r="AH67">
        <f t="shared" ca="1" si="30"/>
        <v>0.17911327594359489</v>
      </c>
      <c r="AI67">
        <f t="shared" ca="1" si="31"/>
        <v>0.13565711675461711</v>
      </c>
      <c r="AJ67">
        <f t="shared" ca="1" si="20"/>
        <v>-1.9976247771574278</v>
      </c>
      <c r="AK67">
        <f t="shared" si="21"/>
        <v>0</v>
      </c>
      <c r="AM67">
        <f t="shared" ca="1" si="32"/>
        <v>0.28934169386208125</v>
      </c>
      <c r="AN67">
        <f t="shared" ca="1" si="33"/>
        <v>-1.5501836969633587</v>
      </c>
      <c r="AO67">
        <f t="shared" si="34"/>
        <v>0</v>
      </c>
      <c r="AP67">
        <v>0.6296136234595906</v>
      </c>
      <c r="AQ67">
        <v>2.6039197109639645</v>
      </c>
      <c r="AR67">
        <v>-0.88984961621463299</v>
      </c>
      <c r="AS67">
        <v>0.89075911091640592</v>
      </c>
      <c r="AT67">
        <v>-1.5501836969633587</v>
      </c>
      <c r="AU67">
        <v>-0.68110693973721936</v>
      </c>
      <c r="AV67">
        <v>-7.5845036917598918E-2</v>
      </c>
      <c r="AW67">
        <v>-0.6968184607103467</v>
      </c>
      <c r="AX67">
        <v>0.62970684666652232</v>
      </c>
      <c r="AY67">
        <v>1.5235218597808853</v>
      </c>
      <c r="AZ67">
        <v>-0.11303654900984839</v>
      </c>
    </row>
    <row r="68" spans="10:52" x14ac:dyDescent="0.55000000000000004">
      <c r="J68">
        <f t="shared" si="26"/>
        <v>0</v>
      </c>
      <c r="K68">
        <v>57</v>
      </c>
      <c r="L68">
        <f t="shared" ca="1" si="35"/>
        <v>2.866471570743137</v>
      </c>
      <c r="M68">
        <f t="shared" ca="1" si="45"/>
        <v>9.2540074706430067E-2</v>
      </c>
      <c r="N68">
        <f t="shared" ca="1" si="45"/>
        <v>0.32243152341769499</v>
      </c>
      <c r="O68">
        <f t="shared" ca="1" si="45"/>
        <v>5.8739993324665556E-2</v>
      </c>
      <c r="P68">
        <f t="shared" ca="1" si="45"/>
        <v>1.078828941117602E-2</v>
      </c>
      <c r="Q68">
        <f t="shared" ca="1" si="45"/>
        <v>4.8209139393270234E-2</v>
      </c>
      <c r="R68">
        <f t="shared" ca="1" si="45"/>
        <v>7.3467230367967165E-2</v>
      </c>
      <c r="S68">
        <f t="shared" ca="1" si="45"/>
        <v>7.9190569935335721E-3</v>
      </c>
      <c r="T68">
        <f t="shared" ca="1" si="45"/>
        <v>7.3933394372735235E-3</v>
      </c>
      <c r="U68">
        <f t="shared" ca="1" si="45"/>
        <v>7.1574904969922189E-3</v>
      </c>
      <c r="V68">
        <f t="shared" ca="1" si="45"/>
        <v>1.1223872270984243E-2</v>
      </c>
      <c r="W68">
        <f t="shared" ca="1" si="45"/>
        <v>4.4119903789185304E-3</v>
      </c>
      <c r="X68">
        <f t="shared" ca="1" si="45"/>
        <v>4.7811444847720916E-3</v>
      </c>
      <c r="Y68">
        <f t="shared" ca="1" si="45"/>
        <v>2.7450031449288625E-3</v>
      </c>
      <c r="Z68">
        <f t="shared" ca="1" si="45"/>
        <v>1.9929590800858363E-3</v>
      </c>
      <c r="AA68">
        <f t="shared" ca="1" si="45"/>
        <v>5.6296041245825314E-4</v>
      </c>
      <c r="AB68">
        <f t="shared" ca="1" si="45"/>
        <v>1.1689905268484754E-4</v>
      </c>
      <c r="AC68">
        <f t="shared" ca="1" si="44"/>
        <v>2.3613652550772047E-4</v>
      </c>
      <c r="AD68">
        <f t="shared" ca="1" si="44"/>
        <v>2.6064444990451759E-4</v>
      </c>
      <c r="AE68">
        <f t="shared" ca="1" si="23"/>
        <v>1.8069686631918679E-4</v>
      </c>
      <c r="AF68">
        <f t="shared" ca="1" si="28"/>
        <v>1335.7009909313424</v>
      </c>
      <c r="AG68">
        <f t="shared" ca="1" si="29"/>
        <v>0</v>
      </c>
      <c r="AH68">
        <f t="shared" ca="1" si="30"/>
        <v>9.0008631984447807E-2</v>
      </c>
      <c r="AI68">
        <f t="shared" ca="1" si="31"/>
        <v>0.13357009909313425</v>
      </c>
      <c r="AJ68">
        <f t="shared" ca="1" si="20"/>
        <v>-2.0131288521117314</v>
      </c>
      <c r="AK68">
        <f t="shared" si="21"/>
        <v>0</v>
      </c>
      <c r="AM68">
        <f t="shared" ca="1" si="32"/>
        <v>2.7938782901616288</v>
      </c>
      <c r="AN68">
        <f t="shared" ca="1" si="33"/>
        <v>1.2842883734265342</v>
      </c>
      <c r="AO68">
        <f t="shared" si="34"/>
        <v>0</v>
      </c>
      <c r="AP68">
        <v>0.16293370208586566</v>
      </c>
      <c r="AQ68">
        <v>0.17395109352946747</v>
      </c>
      <c r="AR68">
        <v>0.29767193154839333</v>
      </c>
      <c r="AS68">
        <v>0.24638666218379512</v>
      </c>
      <c r="AT68">
        <v>1.2842883734265342</v>
      </c>
      <c r="AU68">
        <v>1.3340240911929868</v>
      </c>
      <c r="AV68">
        <v>0.46799186748103239</v>
      </c>
      <c r="AW68">
        <v>0.93900553110870533</v>
      </c>
      <c r="AX68">
        <v>1.7714864952722564</v>
      </c>
      <c r="AY68">
        <v>-6.0355205278028734E-2</v>
      </c>
      <c r="AZ68">
        <v>0.65595031628618017</v>
      </c>
    </row>
    <row r="69" spans="10:52" x14ac:dyDescent="0.55000000000000004">
      <c r="J69">
        <f t="shared" si="26"/>
        <v>0</v>
      </c>
      <c r="K69">
        <v>58</v>
      </c>
      <c r="L69">
        <f t="shared" ca="1" si="35"/>
        <v>0.25432044192933417</v>
      </c>
      <c r="M69">
        <f t="shared" ca="1" si="45"/>
        <v>0.89022369924897815</v>
      </c>
      <c r="N69">
        <f t="shared" ca="1" si="45"/>
        <v>4.5565143969034487E-2</v>
      </c>
      <c r="O69">
        <f t="shared" ca="1" si="45"/>
        <v>0.18623408494297813</v>
      </c>
      <c r="P69">
        <f t="shared" ca="1" si="45"/>
        <v>3.6747661380196472E-2</v>
      </c>
      <c r="Q69">
        <f t="shared" ca="1" si="45"/>
        <v>7.0732249584044976E-3</v>
      </c>
      <c r="R69">
        <f t="shared" ca="1" si="45"/>
        <v>3.2574451762430977E-2</v>
      </c>
      <c r="S69">
        <f t="shared" ca="1" si="45"/>
        <v>5.0666950178446281E-2</v>
      </c>
      <c r="T69">
        <f t="shared" ca="1" si="45"/>
        <v>5.5406917016444651E-3</v>
      </c>
      <c r="U69">
        <f t="shared" ca="1" si="45"/>
        <v>5.2270516148386625E-3</v>
      </c>
      <c r="V69">
        <f t="shared" ca="1" si="45"/>
        <v>5.0992928677624713E-3</v>
      </c>
      <c r="W69">
        <f t="shared" ca="1" si="45"/>
        <v>8.0422946850060486E-3</v>
      </c>
      <c r="X69">
        <f t="shared" ca="1" si="45"/>
        <v>3.1750305061003866E-3</v>
      </c>
      <c r="Y69">
        <f t="shared" ca="1" si="45"/>
        <v>3.4519979344394612E-3</v>
      </c>
      <c r="Z69">
        <f t="shared" ca="1" si="45"/>
        <v>1.9868750783360958E-3</v>
      </c>
      <c r="AA69">
        <f t="shared" ca="1" si="45"/>
        <v>1.4453128368452218E-3</v>
      </c>
      <c r="AB69">
        <f t="shared" ca="1" si="45"/>
        <v>4.0886963441426832E-4</v>
      </c>
      <c r="AC69">
        <f t="shared" ca="1" si="44"/>
        <v>8.4999186626173314E-5</v>
      </c>
      <c r="AD69">
        <f t="shared" ca="1" si="44"/>
        <v>1.7185065821114884E-4</v>
      </c>
      <c r="AE69">
        <f t="shared" ca="1" si="23"/>
        <v>3.2141066926564215E-4</v>
      </c>
      <c r="AF69">
        <f t="shared" ca="1" si="28"/>
        <v>1353.2212357105916</v>
      </c>
      <c r="AG69">
        <f t="shared" ca="1" si="29"/>
        <v>0</v>
      </c>
      <c r="AH69">
        <f t="shared" ca="1" si="30"/>
        <v>0.16288804804841084</v>
      </c>
      <c r="AI69">
        <f t="shared" ca="1" si="31"/>
        <v>0.13532212357105916</v>
      </c>
      <c r="AJ69">
        <f t="shared" ca="1" si="20"/>
        <v>-2.000097242234891</v>
      </c>
      <c r="AK69">
        <f t="shared" si="21"/>
        <v>0</v>
      </c>
      <c r="AM69">
        <f t="shared" ca="1" si="32"/>
        <v>0.24849903043732749</v>
      </c>
      <c r="AN69">
        <f t="shared" ca="1" si="33"/>
        <v>-1.7403954188921489</v>
      </c>
      <c r="AO69">
        <f t="shared" si="34"/>
        <v>0</v>
      </c>
      <c r="AP69">
        <v>0.69564976001856849</v>
      </c>
      <c r="AQ69">
        <v>-0.56406406656606123</v>
      </c>
      <c r="AR69">
        <v>0.78230641520349309</v>
      </c>
      <c r="AS69">
        <v>1.4901934264344163</v>
      </c>
      <c r="AT69">
        <v>-1.7403954188921489</v>
      </c>
      <c r="AU69">
        <v>-1.1257725418545306</v>
      </c>
      <c r="AV69">
        <v>1.0951612239296082</v>
      </c>
      <c r="AW69">
        <v>-0.21997379917593207</v>
      </c>
      <c r="AX69">
        <v>0.71379190558218397</v>
      </c>
      <c r="AY69">
        <v>-4.4881289795739576E-2</v>
      </c>
      <c r="AZ69">
        <v>-0.7405969881801866</v>
      </c>
    </row>
    <row r="70" spans="10:52" x14ac:dyDescent="0.55000000000000004">
      <c r="J70">
        <f t="shared" si="26"/>
        <v>0</v>
      </c>
      <c r="K70">
        <v>59</v>
      </c>
      <c r="L70">
        <f t="shared" ca="1" si="35"/>
        <v>3.7464912240930426</v>
      </c>
      <c r="M70">
        <f t="shared" ca="1" si="45"/>
        <v>7.898284668850622E-2</v>
      </c>
      <c r="N70">
        <f t="shared" ca="1" si="45"/>
        <v>0.4383308652992437</v>
      </c>
      <c r="O70">
        <f t="shared" ca="1" si="45"/>
        <v>2.631809322618639E-2</v>
      </c>
      <c r="P70">
        <f t="shared" ca="1" si="45"/>
        <v>0.11650779483595171</v>
      </c>
      <c r="Q70">
        <f t="shared" ca="1" si="45"/>
        <v>2.4093205672452263E-2</v>
      </c>
      <c r="R70">
        <f t="shared" ca="1" si="45"/>
        <v>4.7793100667657597E-3</v>
      </c>
      <c r="S70">
        <f t="shared" ca="1" si="45"/>
        <v>2.2465092480972476E-2</v>
      </c>
      <c r="T70">
        <f t="shared" ca="1" si="45"/>
        <v>3.5449921705398159E-2</v>
      </c>
      <c r="U70">
        <f t="shared" ca="1" si="45"/>
        <v>3.9172395305421201E-3</v>
      </c>
      <c r="V70">
        <f t="shared" ca="1" si="45"/>
        <v>3.7239682022873772E-3</v>
      </c>
      <c r="W70">
        <f t="shared" ca="1" si="45"/>
        <v>3.6538206189065197E-3</v>
      </c>
      <c r="X70">
        <f t="shared" ca="1" si="45"/>
        <v>5.7875309714982299E-3</v>
      </c>
      <c r="Y70">
        <f t="shared" ca="1" si="45"/>
        <v>2.2923797395684154E-3</v>
      </c>
      <c r="Z70">
        <f t="shared" ca="1" si="45"/>
        <v>2.4986086733912245E-3</v>
      </c>
      <c r="AA70">
        <f t="shared" ca="1" si="45"/>
        <v>1.4409006610428417E-3</v>
      </c>
      <c r="AB70">
        <f t="shared" ca="1" si="45"/>
        <v>1.0497088572084575E-3</v>
      </c>
      <c r="AC70">
        <f t="shared" ca="1" si="44"/>
        <v>2.9729570568075623E-4</v>
      </c>
      <c r="AD70">
        <f t="shared" ca="1" si="44"/>
        <v>6.1858986608332158E-5</v>
      </c>
      <c r="AE70">
        <f t="shared" ca="1" si="23"/>
        <v>3.592218710536834E-4</v>
      </c>
      <c r="AF70">
        <f t="shared" ca="1" si="28"/>
        <v>1415.3257451988759</v>
      </c>
      <c r="AG70">
        <f t="shared" ca="1" si="29"/>
        <v>0</v>
      </c>
      <c r="AH70">
        <f t="shared" ca="1" si="30"/>
        <v>7.9443768717304963E-2</v>
      </c>
      <c r="AI70">
        <f t="shared" ca="1" si="31"/>
        <v>0.1415325745198876</v>
      </c>
      <c r="AJ70">
        <f t="shared" ca="1" si="20"/>
        <v>-1.9552253797716697</v>
      </c>
      <c r="AK70">
        <f t="shared" si="21"/>
        <v>0</v>
      </c>
      <c r="AM70">
        <f t="shared" ca="1" si="32"/>
        <v>3.6530567714437061</v>
      </c>
      <c r="AN70">
        <f t="shared" ca="1" si="33"/>
        <v>1.6194553609238937</v>
      </c>
      <c r="AO70">
        <f t="shared" si="34"/>
        <v>0</v>
      </c>
      <c r="AP70">
        <v>-0.29519469535443932</v>
      </c>
      <c r="AQ70">
        <v>-1.1000520316883922</v>
      </c>
      <c r="AR70">
        <v>1.1096290108980611</v>
      </c>
      <c r="AS70">
        <v>-1.0619078238960356</v>
      </c>
      <c r="AT70">
        <v>1.6194553609238937</v>
      </c>
      <c r="AU70">
        <v>2.3080428945831954</v>
      </c>
      <c r="AV70">
        <v>1.4437546269618906</v>
      </c>
      <c r="AW70">
        <v>-0.92706613941118121</v>
      </c>
      <c r="AX70">
        <v>-3.0540104489773512</v>
      </c>
      <c r="AY70">
        <v>-2.0198604033794254</v>
      </c>
      <c r="AZ70">
        <v>-0.53453049986273982</v>
      </c>
    </row>
    <row r="71" spans="10:52" x14ac:dyDescent="0.55000000000000004">
      <c r="J71">
        <f t="shared" si="26"/>
        <v>0</v>
      </c>
      <c r="K71">
        <v>60</v>
      </c>
      <c r="L71">
        <f t="shared" ca="1" si="35"/>
        <v>0.83227632995133272</v>
      </c>
      <c r="M71">
        <f t="shared" ca="1" si="45"/>
        <v>1.1635263753379146</v>
      </c>
      <c r="N71">
        <f t="shared" ca="1" si="45"/>
        <v>3.8889797656451432E-2</v>
      </c>
      <c r="O71">
        <f t="shared" ca="1" si="45"/>
        <v>0.25317669542973881</v>
      </c>
      <c r="P71">
        <f t="shared" ca="1" si="45"/>
        <v>1.6464563976077817E-2</v>
      </c>
      <c r="Q71">
        <f t="shared" ca="1" si="45"/>
        <v>7.6387072210782628E-2</v>
      </c>
      <c r="R71">
        <f t="shared" ca="1" si="45"/>
        <v>1.6279547319386131E-2</v>
      </c>
      <c r="S71">
        <f t="shared" ca="1" si="45"/>
        <v>3.2960690613668478E-3</v>
      </c>
      <c r="T71">
        <f t="shared" ca="1" si="45"/>
        <v>1.5718052236224505E-2</v>
      </c>
      <c r="U71">
        <f t="shared" ca="1" si="45"/>
        <v>2.5062905885522149E-2</v>
      </c>
      <c r="V71">
        <f t="shared" ca="1" si="45"/>
        <v>2.7908037890940645E-3</v>
      </c>
      <c r="W71">
        <f t="shared" ca="1" si="45"/>
        <v>2.6683526823279677E-3</v>
      </c>
      <c r="X71">
        <f t="shared" ca="1" si="45"/>
        <v>2.6294236688001204E-3</v>
      </c>
      <c r="Y71">
        <f t="shared" ca="1" si="45"/>
        <v>4.1786114230071506E-3</v>
      </c>
      <c r="Z71">
        <f t="shared" ca="1" si="45"/>
        <v>1.659259364800877E-3</v>
      </c>
      <c r="AA71">
        <f t="shared" ca="1" si="45"/>
        <v>1.8120147202167396E-3</v>
      </c>
      <c r="AB71">
        <f t="shared" ca="1" si="45"/>
        <v>1.046504360644635E-3</v>
      </c>
      <c r="AC71">
        <f t="shared" ca="1" si="44"/>
        <v>7.6326024041916015E-4</v>
      </c>
      <c r="AD71">
        <f t="shared" ca="1" si="44"/>
        <v>2.1635984773950417E-4</v>
      </c>
      <c r="AE71">
        <f t="shared" ca="1" si="23"/>
        <v>3.0665581331501437E-4</v>
      </c>
      <c r="AF71">
        <f t="shared" ca="1" si="28"/>
        <v>1513.7865957158051</v>
      </c>
      <c r="AG71">
        <f t="shared" ca="1" si="29"/>
        <v>0</v>
      </c>
      <c r="AH71">
        <f t="shared" ca="1" si="30"/>
        <v>0.12955188725359984</v>
      </c>
      <c r="AI71">
        <f t="shared" ca="1" si="31"/>
        <v>0.1513786595715805</v>
      </c>
      <c r="AJ71">
        <f t="shared" ca="1" si="20"/>
        <v>-1.8879709018663033</v>
      </c>
      <c r="AK71">
        <f t="shared" si="21"/>
        <v>0</v>
      </c>
      <c r="AM71">
        <f t="shared" ca="1" si="32"/>
        <v>0.80581482439852781</v>
      </c>
      <c r="AN71">
        <f t="shared" ca="1" si="33"/>
        <v>-0.26987663659383543</v>
      </c>
      <c r="AO71">
        <f t="shared" si="34"/>
        <v>0</v>
      </c>
      <c r="AP71">
        <v>0.43361069401726127</v>
      </c>
      <c r="AQ71">
        <v>3.7377958506112918E-2</v>
      </c>
      <c r="AR71">
        <v>-1.443104338250123</v>
      </c>
      <c r="AS71">
        <v>-0.76784544944530353</v>
      </c>
      <c r="AT71">
        <v>-0.26987663659383543</v>
      </c>
      <c r="AU71">
        <v>-0.61115997596061788</v>
      </c>
      <c r="AV71">
        <v>-0.63681227402412333</v>
      </c>
      <c r="AW71">
        <v>1.9393837646930479E-2</v>
      </c>
      <c r="AX71">
        <v>-0.39162728171504568</v>
      </c>
      <c r="AY71">
        <v>1.1972520042036194</v>
      </c>
      <c r="AZ71">
        <v>-0.69088287091290113</v>
      </c>
    </row>
    <row r="72" spans="10:52" x14ac:dyDescent="0.55000000000000004">
      <c r="J72">
        <f t="shared" si="26"/>
        <v>0</v>
      </c>
      <c r="K72">
        <v>61</v>
      </c>
      <c r="L72">
        <f t="shared" ca="1" si="35"/>
        <v>4.1764217428276345</v>
      </c>
      <c r="M72">
        <f t="shared" ca="1" si="45"/>
        <v>0.25847530490405529</v>
      </c>
      <c r="N72">
        <f t="shared" ca="1" si="45"/>
        <v>0.57290041068399034</v>
      </c>
      <c r="O72">
        <f t="shared" ca="1" si="45"/>
        <v>2.2462462117217832E-2</v>
      </c>
      <c r="P72">
        <f t="shared" ca="1" si="45"/>
        <v>0.15838700255865495</v>
      </c>
      <c r="Q72">
        <f t="shared" ca="1" si="45"/>
        <v>1.0794812820297366E-2</v>
      </c>
      <c r="R72">
        <f t="shared" ca="1" si="45"/>
        <v>5.1614009922583699E-2</v>
      </c>
      <c r="S72">
        <f t="shared" ca="1" si="45"/>
        <v>1.1227250691604082E-2</v>
      </c>
      <c r="T72">
        <f t="shared" ca="1" si="45"/>
        <v>2.306146112002336E-3</v>
      </c>
      <c r="U72">
        <f t="shared" ca="1" si="45"/>
        <v>1.1112579237099648E-2</v>
      </c>
      <c r="V72">
        <f t="shared" ca="1" si="45"/>
        <v>1.7855852869263555E-2</v>
      </c>
      <c r="W72">
        <f t="shared" ca="1" si="45"/>
        <v>1.9997079384045536E-3</v>
      </c>
      <c r="X72">
        <f t="shared" ca="1" si="45"/>
        <v>1.9202447058605731E-3</v>
      </c>
      <c r="Y72">
        <f t="shared" ca="1" si="45"/>
        <v>1.8984502774123796E-3</v>
      </c>
      <c r="Z72">
        <f t="shared" ca="1" si="45"/>
        <v>3.0245425815854919E-3</v>
      </c>
      <c r="AA72">
        <f t="shared" ca="1" si="45"/>
        <v>1.2033106367136592E-3</v>
      </c>
      <c r="AB72">
        <f t="shared" ca="1" si="45"/>
        <v>1.3160388897917959E-3</v>
      </c>
      <c r="AC72">
        <f t="shared" ca="1" si="44"/>
        <v>7.6093019928353525E-4</v>
      </c>
      <c r="AD72">
        <f t="shared" ca="1" si="44"/>
        <v>5.5547007994806755E-4</v>
      </c>
      <c r="AE72">
        <f t="shared" ca="1" si="23"/>
        <v>3.8089072442684728E-4</v>
      </c>
      <c r="AF72">
        <f t="shared" ca="1" si="28"/>
        <v>1656.3413251302079</v>
      </c>
      <c r="AG72">
        <f t="shared" ca="1" si="29"/>
        <v>0</v>
      </c>
      <c r="AH72">
        <f t="shared" ca="1" si="30"/>
        <v>8.0728560160331211E-2</v>
      </c>
      <c r="AI72">
        <f t="shared" ca="1" si="31"/>
        <v>0.16563413251302078</v>
      </c>
      <c r="AJ72">
        <f t="shared" ca="1" si="20"/>
        <v>-1.7979739440605302</v>
      </c>
      <c r="AK72">
        <f t="shared" si="21"/>
        <v>0</v>
      </c>
      <c r="AM72">
        <f t="shared" ca="1" si="32"/>
        <v>4.0030615495085042</v>
      </c>
      <c r="AN72">
        <f t="shared" ca="1" si="33"/>
        <v>1.7338243196718395</v>
      </c>
      <c r="AO72">
        <f t="shared" si="34"/>
        <v>0</v>
      </c>
      <c r="AP72">
        <v>-1.3043290891801007E-2</v>
      </c>
      <c r="AQ72">
        <v>-0.43630166146613192</v>
      </c>
      <c r="AR72">
        <v>0.95324821813846938</v>
      </c>
      <c r="AS72">
        <v>0.76220658229431137</v>
      </c>
      <c r="AT72">
        <v>1.7338243196718395</v>
      </c>
      <c r="AU72">
        <v>0.80939798863255419</v>
      </c>
      <c r="AV72">
        <v>-0.45896399569755886</v>
      </c>
      <c r="AW72">
        <v>0.41052999222301878</v>
      </c>
      <c r="AX72">
        <v>-0.55690406952635385</v>
      </c>
      <c r="AY72">
        <v>0.45488832256523892</v>
      </c>
      <c r="AZ72">
        <v>0.31434638003702275</v>
      </c>
    </row>
    <row r="73" spans="10:52" x14ac:dyDescent="0.55000000000000004">
      <c r="J73">
        <f t="shared" si="26"/>
        <v>0</v>
      </c>
      <c r="K73">
        <v>62</v>
      </c>
      <c r="L73">
        <f t="shared" ca="1" si="35"/>
        <v>2.4048656013636629</v>
      </c>
      <c r="M73">
        <f t="shared" ca="1" si="45"/>
        <v>1.2970474402995726</v>
      </c>
      <c r="N73">
        <f t="shared" ca="1" si="45"/>
        <v>0.12726880238378518</v>
      </c>
      <c r="O73">
        <f t="shared" ca="1" si="45"/>
        <v>0.33090307863283192</v>
      </c>
      <c r="P73">
        <f t="shared" ca="1" si="45"/>
        <v>1.4052486303269628E-2</v>
      </c>
      <c r="Q73">
        <f t="shared" ca="1" si="45"/>
        <v>0.10384472059344131</v>
      </c>
      <c r="R73">
        <f t="shared" ca="1" si="45"/>
        <v>7.2939511869472336E-3</v>
      </c>
      <c r="S73">
        <f t="shared" ca="1" si="45"/>
        <v>3.5595794970891055E-2</v>
      </c>
      <c r="T73">
        <f t="shared" ca="1" si="45"/>
        <v>7.8553210047671955E-3</v>
      </c>
      <c r="U73">
        <f t="shared" ca="1" si="45"/>
        <v>1.6304330216496932E-3</v>
      </c>
      <c r="V73">
        <f t="shared" ca="1" si="45"/>
        <v>7.9170620023876169E-3</v>
      </c>
      <c r="W73">
        <f t="shared" ca="1" si="45"/>
        <v>1.2794339347389558E-2</v>
      </c>
      <c r="X73">
        <f t="shared" ca="1" si="45"/>
        <v>1.4390633619835486E-3</v>
      </c>
      <c r="Y73">
        <f t="shared" ca="1" si="45"/>
        <v>1.3864213431242888E-3</v>
      </c>
      <c r="Z73">
        <f t="shared" ca="1" si="45"/>
        <v>1.3741272211725121E-3</v>
      </c>
      <c r="AA73">
        <f t="shared" ca="1" si="45"/>
        <v>2.1934269812314573E-3</v>
      </c>
      <c r="AB73">
        <f t="shared" ca="1" si="45"/>
        <v>8.7394631883889128E-4</v>
      </c>
      <c r="AC73">
        <f t="shared" ca="1" si="44"/>
        <v>9.5691310264325511E-4</v>
      </c>
      <c r="AD73">
        <f t="shared" ca="1" si="44"/>
        <v>5.5377436979922362E-4</v>
      </c>
      <c r="AE73">
        <f t="shared" ca="1" si="23"/>
        <v>6.8191293619043237E-4</v>
      </c>
      <c r="AF73">
        <f t="shared" ca="1" si="28"/>
        <v>1845.836711409783</v>
      </c>
      <c r="AG73">
        <f t="shared" ca="1" si="29"/>
        <v>0</v>
      </c>
      <c r="AH73">
        <f t="shared" ca="1" si="30"/>
        <v>0.10101098349173614</v>
      </c>
      <c r="AI73">
        <f t="shared" ca="1" si="31"/>
        <v>0.18458367114097829</v>
      </c>
      <c r="AJ73">
        <f t="shared" ca="1" si="20"/>
        <v>-1.6896524161834385</v>
      </c>
      <c r="AK73">
        <f t="shared" si="21"/>
        <v>0</v>
      </c>
      <c r="AM73">
        <f t="shared" ca="1" si="32"/>
        <v>2.2761369952231827</v>
      </c>
      <c r="AN73">
        <f t="shared" ca="1" si="33"/>
        <v>1.0280996320943814</v>
      </c>
      <c r="AO73">
        <f t="shared" si="34"/>
        <v>0</v>
      </c>
      <c r="AP73">
        <v>1.6678768588462844</v>
      </c>
      <c r="AQ73">
        <v>-1.0074245437863283</v>
      </c>
      <c r="AR73">
        <v>0.92307573140715249</v>
      </c>
      <c r="AS73">
        <v>-0.4237995199218858</v>
      </c>
      <c r="AT73">
        <v>1.0280996320943814</v>
      </c>
      <c r="AU73">
        <v>1.3145381672075018</v>
      </c>
      <c r="AV73">
        <v>-0.89966761152027175</v>
      </c>
      <c r="AW73">
        <v>0.81716962085920386</v>
      </c>
      <c r="AX73">
        <v>0.6367190508171916</v>
      </c>
      <c r="AY73">
        <v>0.7521202860516496</v>
      </c>
      <c r="AZ73">
        <v>3.1263334676623344</v>
      </c>
    </row>
    <row r="74" spans="10:52" x14ac:dyDescent="0.55000000000000004">
      <c r="J74">
        <f t="shared" si="26"/>
        <v>0</v>
      </c>
      <c r="K74">
        <v>63</v>
      </c>
      <c r="L74">
        <f t="shared" ca="1" si="35"/>
        <v>9.7389283367452801</v>
      </c>
      <c r="M74">
        <f t="shared" ca="1" si="45"/>
        <v>0.7468653705459759</v>
      </c>
      <c r="N74">
        <f t="shared" ca="1" si="45"/>
        <v>0.63864389065390681</v>
      </c>
      <c r="O74">
        <f t="shared" ca="1" si="45"/>
        <v>7.3509527550221526E-2</v>
      </c>
      <c r="P74">
        <f t="shared" ca="1" si="45"/>
        <v>0.20701252409161844</v>
      </c>
      <c r="Q74">
        <f t="shared" ca="1" si="45"/>
        <v>9.2133602519928123E-3</v>
      </c>
      <c r="R74">
        <f t="shared" ca="1" si="45"/>
        <v>7.0166878818549994E-2</v>
      </c>
      <c r="S74">
        <f t="shared" ca="1" si="45"/>
        <v>5.0303007142380226E-3</v>
      </c>
      <c r="T74">
        <f t="shared" ca="1" si="45"/>
        <v>2.4905152970827366E-2</v>
      </c>
      <c r="U74">
        <f t="shared" ca="1" si="45"/>
        <v>5.5536701231434851E-3</v>
      </c>
      <c r="V74">
        <f t="shared" ca="1" si="45"/>
        <v>1.1615880568973857E-3</v>
      </c>
      <c r="W74">
        <f t="shared" ca="1" si="45"/>
        <v>5.6728501648461663E-3</v>
      </c>
      <c r="X74">
        <f t="shared" ca="1" si="45"/>
        <v>9.2072770438179768E-3</v>
      </c>
      <c r="Y74">
        <f t="shared" ca="1" si="45"/>
        <v>1.0390072437502409E-3</v>
      </c>
      <c r="Z74">
        <f t="shared" ca="1" si="45"/>
        <v>1.0035128811476438E-3</v>
      </c>
      <c r="AA74">
        <f t="shared" ca="1" si="45"/>
        <v>9.9653010042411241E-4</v>
      </c>
      <c r="AB74">
        <f t="shared" ca="1" si="45"/>
        <v>1.5930528472053139E-3</v>
      </c>
      <c r="AC74">
        <f t="shared" ca="1" si="44"/>
        <v>6.3546046396552953E-4</v>
      </c>
      <c r="AD74">
        <f t="shared" ca="1" si="44"/>
        <v>6.9640283808927077E-4</v>
      </c>
      <c r="AE74">
        <f t="shared" ca="1" si="23"/>
        <v>8.9990007602162056E-4</v>
      </c>
      <c r="AF74">
        <f t="shared" ca="1" si="28"/>
        <v>2129.3677156740491</v>
      </c>
      <c r="AG74">
        <f t="shared" ca="1" si="29"/>
        <v>0</v>
      </c>
      <c r="AH74">
        <f t="shared" ca="1" si="30"/>
        <v>5.4748353451305042E-2</v>
      </c>
      <c r="AI74">
        <f t="shared" ca="1" si="31"/>
        <v>0.2129367715674049</v>
      </c>
      <c r="AJ74">
        <f t="shared" ca="1" si="20"/>
        <v>-1.5467600044419194</v>
      </c>
      <c r="AK74">
        <f t="shared" si="21"/>
        <v>0</v>
      </c>
      <c r="AM74">
        <f t="shared" ca="1" si="32"/>
        <v>9.090012598643133</v>
      </c>
      <c r="AN74">
        <f t="shared" ca="1" si="33"/>
        <v>2.7589703677222133</v>
      </c>
      <c r="AO74">
        <f t="shared" si="34"/>
        <v>0</v>
      </c>
      <c r="AP74">
        <v>-0.40936583900474943</v>
      </c>
      <c r="AQ74">
        <v>2.2742642613593489</v>
      </c>
      <c r="AR74">
        <v>7.4232957558706403E-2</v>
      </c>
      <c r="AS74">
        <v>-0.33636638363532256</v>
      </c>
      <c r="AT74">
        <v>2.7589703677222133</v>
      </c>
      <c r="AU74">
        <v>0.21081291379232425</v>
      </c>
      <c r="AV74">
        <v>-0.90414687292650342</v>
      </c>
      <c r="AW74">
        <v>-5.5528062148368917E-2</v>
      </c>
      <c r="AX74">
        <v>-0.51050392357865348</v>
      </c>
      <c r="AY74">
        <v>-0.79305209510494024</v>
      </c>
      <c r="AZ74">
        <v>-0.69955262915755156</v>
      </c>
    </row>
    <row r="75" spans="10:52" x14ac:dyDescent="0.55000000000000004">
      <c r="J75">
        <f t="shared" si="26"/>
        <v>0</v>
      </c>
      <c r="K75">
        <v>64</v>
      </c>
      <c r="L75">
        <f t="shared" ca="1" si="35"/>
        <v>0.41307280322095469</v>
      </c>
      <c r="M75">
        <f t="shared" ca="1" si="45"/>
        <v>3.0245633339424387</v>
      </c>
      <c r="N75">
        <f t="shared" ca="1" si="45"/>
        <v>0.36774368555863146</v>
      </c>
      <c r="O75">
        <f t="shared" ca="1" si="45"/>
        <v>0.36887603085345982</v>
      </c>
      <c r="P75">
        <f t="shared" ca="1" si="45"/>
        <v>4.5987462267883132E-2</v>
      </c>
      <c r="Q75">
        <f t="shared" ca="1" si="45"/>
        <v>0.13572551646512901</v>
      </c>
      <c r="R75">
        <f t="shared" ca="1" si="45"/>
        <v>6.2253788985980971E-3</v>
      </c>
      <c r="S75">
        <f t="shared" ca="1" si="45"/>
        <v>4.8390850389626858E-2</v>
      </c>
      <c r="T75">
        <f t="shared" ca="1" si="45"/>
        <v>3.5195283285514444E-3</v>
      </c>
      <c r="U75">
        <f t="shared" ca="1" si="45"/>
        <v>1.7607810537909562E-2</v>
      </c>
      <c r="V75">
        <f t="shared" ca="1" si="45"/>
        <v>3.9566647641029887E-3</v>
      </c>
      <c r="W75">
        <f t="shared" ca="1" si="45"/>
        <v>8.3231822588561454E-4</v>
      </c>
      <c r="X75">
        <f t="shared" ca="1" si="45"/>
        <v>4.0823915700238149E-3</v>
      </c>
      <c r="Y75">
        <f t="shared" ca="1" si="45"/>
        <v>6.6476763959553474E-3</v>
      </c>
      <c r="Z75">
        <f t="shared" ca="1" si="45"/>
        <v>7.5204926545595254E-4</v>
      </c>
      <c r="AA75">
        <f t="shared" ca="1" si="45"/>
        <v>7.2775706413387832E-4</v>
      </c>
      <c r="AB75">
        <f t="shared" ca="1" si="45"/>
        <v>7.2376474229160091E-4</v>
      </c>
      <c r="AC75">
        <f t="shared" ca="1" si="44"/>
        <v>1.1583344189282114E-3</v>
      </c>
      <c r="AD75">
        <f t="shared" ca="1" si="44"/>
        <v>4.6246254688823166E-4</v>
      </c>
      <c r="AE75">
        <f t="shared" ca="1" si="23"/>
        <v>1.1625215431111263E-3</v>
      </c>
      <c r="AF75">
        <f t="shared" ca="1" si="28"/>
        <v>2536.9764917565972</v>
      </c>
      <c r="AG75">
        <f t="shared" ca="1" si="29"/>
        <v>0</v>
      </c>
      <c r="AH75">
        <f t="shared" ca="1" si="30"/>
        <v>0.12531657410785199</v>
      </c>
      <c r="AI75">
        <f t="shared" ca="1" si="31"/>
        <v>0.25369764917565973</v>
      </c>
      <c r="AJ75">
        <f t="shared" ca="1" si="20"/>
        <v>-1.3716120785780515</v>
      </c>
      <c r="AK75">
        <f t="shared" si="21"/>
        <v>0</v>
      </c>
      <c r="AM75">
        <f t="shared" ca="1" si="32"/>
        <v>0.37925004167429793</v>
      </c>
      <c r="AN75">
        <f t="shared" ca="1" si="33"/>
        <v>-1.21194943858427</v>
      </c>
      <c r="AO75">
        <f t="shared" si="34"/>
        <v>0</v>
      </c>
      <c r="AP75">
        <v>0.40645545595907606</v>
      </c>
      <c r="AQ75">
        <v>0.29375541998888366</v>
      </c>
      <c r="AR75">
        <v>-0.12898908607894555</v>
      </c>
      <c r="AS75">
        <v>0.26868633540289011</v>
      </c>
      <c r="AT75">
        <v>-1.21194943858427</v>
      </c>
      <c r="AU75">
        <v>-0.49479240260552615</v>
      </c>
      <c r="AV75">
        <v>-1.2718237485387363</v>
      </c>
      <c r="AW75">
        <v>-0.10149619811272714</v>
      </c>
      <c r="AX75">
        <v>-1.7818729247665033</v>
      </c>
      <c r="AY75">
        <v>-0.50033349907607771</v>
      </c>
      <c r="AZ75">
        <v>-1.2459713616408408</v>
      </c>
    </row>
    <row r="76" spans="10:52" x14ac:dyDescent="0.55000000000000004">
      <c r="J76">
        <f t="shared" ref="J76:J107" si="46">Cullrate</f>
        <v>0</v>
      </c>
      <c r="K76">
        <v>65</v>
      </c>
      <c r="L76">
        <f t="shared" ca="1" si="35"/>
        <v>2.1965716751106674</v>
      </c>
      <c r="M76">
        <f t="shared" ca="1" si="45"/>
        <v>0.1282856605646257</v>
      </c>
      <c r="N76">
        <f t="shared" ca="1" si="45"/>
        <v>1.4892430570403918</v>
      </c>
      <c r="O76">
        <f t="shared" ca="1" si="45"/>
        <v>0.21240605771926668</v>
      </c>
      <c r="P76">
        <f t="shared" ca="1" si="45"/>
        <v>0.23076835229025841</v>
      </c>
      <c r="Q76">
        <f t="shared" ca="1" si="45"/>
        <v>3.0151180923076264E-2</v>
      </c>
      <c r="R76">
        <f t="shared" ca="1" si="45"/>
        <v>9.1708425926424086E-2</v>
      </c>
      <c r="S76">
        <f t="shared" ca="1" si="45"/>
        <v>4.2933558392960584E-3</v>
      </c>
      <c r="T76">
        <f t="shared" ca="1" si="45"/>
        <v>3.3857412998575573E-2</v>
      </c>
      <c r="U76">
        <f t="shared" ca="1" si="45"/>
        <v>2.4882877878537532E-3</v>
      </c>
      <c r="V76">
        <f t="shared" ca="1" si="45"/>
        <v>1.2544533971872728E-2</v>
      </c>
      <c r="W76">
        <f t="shared" ca="1" si="45"/>
        <v>2.8350878586669592E-3</v>
      </c>
      <c r="X76">
        <f t="shared" ca="1" si="45"/>
        <v>5.9896679979115077E-4</v>
      </c>
      <c r="Y76">
        <f t="shared" ca="1" si="45"/>
        <v>2.9474966322769552E-3</v>
      </c>
      <c r="Z76">
        <f t="shared" ca="1" si="45"/>
        <v>4.8116894089420383E-3</v>
      </c>
      <c r="AA76">
        <f t="shared" ca="1" si="45"/>
        <v>5.4539326379781641E-4</v>
      </c>
      <c r="AB76">
        <f t="shared" ca="1" si="45"/>
        <v>5.2855895045175261E-4</v>
      </c>
      <c r="AC76">
        <f t="shared" ca="1" si="44"/>
        <v>5.262610174381864E-4</v>
      </c>
      <c r="AD76">
        <f t="shared" ca="1" si="44"/>
        <v>8.4298916439732858E-4</v>
      </c>
      <c r="AE76">
        <f t="shared" ca="1" si="23"/>
        <v>1.1834088600215719E-3</v>
      </c>
      <c r="AF76">
        <f t="shared" ref="AF76:AF107" ca="1" si="47">SUMPRODUCT(L76:AE76,mwt)*fec</f>
        <v>3037.5296465350434</v>
      </c>
      <c r="AG76">
        <f t="shared" ref="AG76:AG107" ca="1" si="48">J76*SUMPRODUCT(L76:AE76,wt,vul)</f>
        <v>0</v>
      </c>
      <c r="AH76">
        <f t="shared" ref="AH76:AH107" ca="1" si="49">SUMPRODUCT(L76:AE76,vul,wt)/SUMPRODUCT(L76:AE76,vul)</f>
        <v>0.14803910087099484</v>
      </c>
      <c r="AI76">
        <f t="shared" ref="AI76:AI107" ca="1" si="50">SUMPRODUCT(L76:AE76,mwt)</f>
        <v>0.30375296465350432</v>
      </c>
      <c r="AJ76">
        <f t="shared" ca="1" si="20"/>
        <v>-1.191540524198863</v>
      </c>
      <c r="AK76">
        <f t="shared" si="21"/>
        <v>0</v>
      </c>
      <c r="AM76">
        <f t="shared" ref="AM76:AM107" ca="1" si="51">EXP(AN76*sdr)*IF(AO76=0,1,0)</f>
        <v>1.9816773919461652</v>
      </c>
      <c r="AN76">
        <f t="shared" ref="AN76:AN107" ca="1" si="52">OFFSET(AO76,0,normseq)</f>
        <v>0.85492956714006141</v>
      </c>
      <c r="AO76">
        <f t="shared" ref="AO76:AO107" si="53">MOD(K76,yrbetween)</f>
        <v>0</v>
      </c>
      <c r="AP76">
        <v>-0.1077262368198717</v>
      </c>
      <c r="AQ76">
        <v>1.4573515727533959E-2</v>
      </c>
      <c r="AR76">
        <v>0.12081727618351579</v>
      </c>
      <c r="AS76">
        <v>-0.41803104977589101</v>
      </c>
      <c r="AT76">
        <v>0.85492956714006141</v>
      </c>
      <c r="AU76">
        <v>0.36909341361024417</v>
      </c>
      <c r="AV76">
        <v>0.46696868594153784</v>
      </c>
      <c r="AW76">
        <v>0.24173687052098103</v>
      </c>
      <c r="AX76">
        <v>-0.84046632764511742</v>
      </c>
      <c r="AY76">
        <v>0.1646390046516899</v>
      </c>
      <c r="AZ76">
        <v>0.59519379647099413</v>
      </c>
    </row>
    <row r="77" spans="10:52" x14ac:dyDescent="0.55000000000000004">
      <c r="J77">
        <f t="shared" si="46"/>
        <v>0</v>
      </c>
      <c r="K77">
        <v>66</v>
      </c>
      <c r="L77">
        <f t="shared" ref="L77:L108" ca="1" si="54">reca*AF76/(1+recb*AF76)*Rmult</f>
        <v>2.2461765300984164</v>
      </c>
      <c r="M77">
        <f t="shared" ca="1" si="45"/>
        <v>0.68217671587637352</v>
      </c>
      <c r="N77">
        <f t="shared" ca="1" si="45"/>
        <v>6.3165656731242095E-2</v>
      </c>
      <c r="O77">
        <f t="shared" ca="1" si="45"/>
        <v>0.86017587562711606</v>
      </c>
      <c r="P77">
        <f t="shared" ca="1" si="45"/>
        <v>0.13288094605370848</v>
      </c>
      <c r="Q77">
        <f t="shared" ca="1" si="45"/>
        <v>0.15130076760254477</v>
      </c>
      <c r="R77">
        <f t="shared" ca="1" si="45"/>
        <v>2.0372862924331346E-2</v>
      </c>
      <c r="S77">
        <f t="shared" ca="1" si="45"/>
        <v>6.3247058914362483E-2</v>
      </c>
      <c r="T77">
        <f t="shared" ca="1" si="45"/>
        <v>3.0039133561507473E-3</v>
      </c>
      <c r="U77">
        <f t="shared" ca="1" si="45"/>
        <v>2.3937010709429524E-2</v>
      </c>
      <c r="V77">
        <f t="shared" ca="1" si="45"/>
        <v>1.7727593455939862E-3</v>
      </c>
      <c r="W77">
        <f t="shared" ca="1" si="45"/>
        <v>8.9885947070763392E-3</v>
      </c>
      <c r="X77">
        <f t="shared" ca="1" si="45"/>
        <v>2.0402334696271182E-3</v>
      </c>
      <c r="Y77">
        <f t="shared" ca="1" si="45"/>
        <v>4.3245548471966479E-4</v>
      </c>
      <c r="Z77">
        <f t="shared" ca="1" si="45"/>
        <v>2.1334429481327318E-3</v>
      </c>
      <c r="AA77">
        <f t="shared" ca="1" si="45"/>
        <v>3.4894828193645614E-3</v>
      </c>
      <c r="AB77">
        <f t="shared" ref="AB77:AD92" ca="1" si="55">AA76*AA$10*(1-AA$2*$J76)</f>
        <v>3.9611087999469975E-4</v>
      </c>
      <c r="AC77">
        <f t="shared" ca="1" si="55"/>
        <v>3.8432373779369615E-4</v>
      </c>
      <c r="AD77">
        <f t="shared" ca="1" si="55"/>
        <v>3.8299158524149769E-4</v>
      </c>
      <c r="AE77">
        <f t="shared" ca="1" si="23"/>
        <v>1.4757420646675278E-3</v>
      </c>
      <c r="AF77">
        <f t="shared" ca="1" si="47"/>
        <v>3446.3051898014373</v>
      </c>
      <c r="AG77">
        <f t="shared" ca="1" si="48"/>
        <v>0</v>
      </c>
      <c r="AH77">
        <f t="shared" ca="1" si="49"/>
        <v>0.16075779296095122</v>
      </c>
      <c r="AI77">
        <f t="shared" ca="1" si="50"/>
        <v>0.34463051898014374</v>
      </c>
      <c r="AJ77">
        <f t="shared" ref="AJ77:AJ140" ca="1" si="56">LN(AI77)</f>
        <v>-1.0652823953154995</v>
      </c>
      <c r="AK77">
        <f t="shared" ref="AK77:AK140" si="57">J77</f>
        <v>0</v>
      </c>
      <c r="AM77">
        <f t="shared" ca="1" si="51"/>
        <v>1.9955858531697779</v>
      </c>
      <c r="AN77">
        <f t="shared" ca="1" si="52"/>
        <v>0.86367208496085368</v>
      </c>
      <c r="AO77">
        <f t="shared" si="53"/>
        <v>0</v>
      </c>
      <c r="AP77">
        <v>0.56846374718588777</v>
      </c>
      <c r="AQ77">
        <v>0.27591113394009881</v>
      </c>
      <c r="AR77">
        <v>-2.5818735593929887</v>
      </c>
      <c r="AS77">
        <v>0.73758201324380934</v>
      </c>
      <c r="AT77">
        <v>0.86367208496085368</v>
      </c>
      <c r="AU77">
        <v>0.33798642107285559</v>
      </c>
      <c r="AV77">
        <v>-1.5159957911237143</v>
      </c>
      <c r="AW77">
        <v>-0.30679984774906188</v>
      </c>
      <c r="AX77">
        <v>-1.5267050912370905</v>
      </c>
      <c r="AY77">
        <v>-0.72538568929303437</v>
      </c>
      <c r="AZ77">
        <v>-0.7261826340254629</v>
      </c>
    </row>
    <row r="78" spans="10:52" x14ac:dyDescent="0.55000000000000004">
      <c r="J78">
        <f t="shared" si="46"/>
        <v>0</v>
      </c>
      <c r="K78">
        <v>67</v>
      </c>
      <c r="L78">
        <f t="shared" ca="1" si="54"/>
        <v>0.58685934037910981</v>
      </c>
      <c r="M78">
        <f t="shared" ref="M78:AB93" ca="1" si="58">L77*L$10*(1-L$2*$J77)</f>
        <v>0.69758221229176431</v>
      </c>
      <c r="N78">
        <f t="shared" ca="1" si="58"/>
        <v>0.33589210263594355</v>
      </c>
      <c r="O78">
        <f t="shared" ca="1" si="58"/>
        <v>3.6484020409896296E-2</v>
      </c>
      <c r="P78">
        <f t="shared" ca="1" si="58"/>
        <v>0.53812487907938034</v>
      </c>
      <c r="Q78">
        <f t="shared" ca="1" si="58"/>
        <v>8.7121951247416091E-2</v>
      </c>
      <c r="R78">
        <f t="shared" ca="1" si="58"/>
        <v>0.10223247330102464</v>
      </c>
      <c r="S78">
        <f t="shared" ca="1" si="58"/>
        <v>1.4050221106871617E-2</v>
      </c>
      <c r="T78">
        <f t="shared" ca="1" si="58"/>
        <v>4.4251790935003733E-2</v>
      </c>
      <c r="U78">
        <f t="shared" ca="1" si="58"/>
        <v>2.1237507478614492E-3</v>
      </c>
      <c r="V78">
        <f t="shared" ca="1" si="58"/>
        <v>1.7053718483795641E-2</v>
      </c>
      <c r="W78">
        <f t="shared" ca="1" si="58"/>
        <v>1.2702437018748331E-3</v>
      </c>
      <c r="X78">
        <f t="shared" ca="1" si="58"/>
        <v>6.4685232629485825E-3</v>
      </c>
      <c r="Y78">
        <f t="shared" ca="1" si="58"/>
        <v>1.4730535220925851E-3</v>
      </c>
      <c r="Z78">
        <f t="shared" ca="1" si="58"/>
        <v>3.1301786545003229E-4</v>
      </c>
      <c r="AA78">
        <f t="shared" ca="1" si="58"/>
        <v>1.5471930710591142E-3</v>
      </c>
      <c r="AB78">
        <f t="shared" ca="1" si="55"/>
        <v>2.5343586033312066E-3</v>
      </c>
      <c r="AC78">
        <f t="shared" ca="1" si="55"/>
        <v>2.8801860956133665E-4</v>
      </c>
      <c r="AD78">
        <f t="shared" ca="1" si="55"/>
        <v>2.7969534642727808E-4</v>
      </c>
      <c r="AE78">
        <f t="shared" ref="AE78:AE141" ca="1" si="59">(AD77+AE77)*AD$10*(1-AD$2*$J77)</f>
        <v>1.3536390191509163E-3</v>
      </c>
      <c r="AF78">
        <f t="shared" ca="1" si="47"/>
        <v>3565.1525271796377</v>
      </c>
      <c r="AG78">
        <f t="shared" ca="1" si="48"/>
        <v>0</v>
      </c>
      <c r="AH78">
        <f t="shared" ca="1" si="49"/>
        <v>0.23001042521754991</v>
      </c>
      <c r="AI78">
        <f t="shared" ca="1" si="50"/>
        <v>0.35651525271796375</v>
      </c>
      <c r="AJ78">
        <f t="shared" ca="1" si="56"/>
        <v>-1.0313782554204032</v>
      </c>
      <c r="AK78">
        <f t="shared" si="57"/>
        <v>0</v>
      </c>
      <c r="AM78">
        <f t="shared" ca="1" si="51"/>
        <v>0.5165429052185353</v>
      </c>
      <c r="AN78">
        <f t="shared" ca="1" si="52"/>
        <v>-0.82574615589692257</v>
      </c>
      <c r="AO78">
        <f t="shared" si="53"/>
        <v>0</v>
      </c>
      <c r="AP78">
        <v>0.71250838118430693</v>
      </c>
      <c r="AQ78">
        <v>0.4162791356066009</v>
      </c>
      <c r="AR78">
        <v>0.55726104619679973</v>
      </c>
      <c r="AS78">
        <v>-0.75262732934788801</v>
      </c>
      <c r="AT78">
        <v>-0.82574615589692257</v>
      </c>
      <c r="AU78">
        <v>0.40288568925461732</v>
      </c>
      <c r="AV78">
        <v>0.74917807069141418</v>
      </c>
      <c r="AW78">
        <v>0.24449377633573022</v>
      </c>
      <c r="AX78">
        <v>-0.43428372009657323</v>
      </c>
      <c r="AY78">
        <v>0.95385075837839395</v>
      </c>
      <c r="AZ78">
        <v>0.70033365773269907</v>
      </c>
    </row>
    <row r="79" spans="10:52" x14ac:dyDescent="0.55000000000000004">
      <c r="J79">
        <f t="shared" si="46"/>
        <v>0</v>
      </c>
      <c r="K79">
        <v>68</v>
      </c>
      <c r="L79">
        <f t="shared" ca="1" si="54"/>
        <v>0.3453078778659856</v>
      </c>
      <c r="M79">
        <f t="shared" ca="1" si="58"/>
        <v>0.18225755254766543</v>
      </c>
      <c r="N79">
        <f t="shared" ca="1" si="58"/>
        <v>0.34347750457460174</v>
      </c>
      <c r="O79">
        <f t="shared" ca="1" si="58"/>
        <v>0.19400881685176088</v>
      </c>
      <c r="P79">
        <f t="shared" ca="1" si="58"/>
        <v>2.2824354446224812E-2</v>
      </c>
      <c r="Q79">
        <f t="shared" ca="1" si="58"/>
        <v>0.35281574125176879</v>
      </c>
      <c r="R79">
        <f t="shared" ca="1" si="58"/>
        <v>5.8867464428414652E-2</v>
      </c>
      <c r="S79">
        <f t="shared" ca="1" si="58"/>
        <v>7.0505007544436171E-2</v>
      </c>
      <c r="T79">
        <f t="shared" ca="1" si="58"/>
        <v>9.8304562723416974E-3</v>
      </c>
      <c r="U79">
        <f t="shared" ca="1" si="58"/>
        <v>3.1285780563541137E-2</v>
      </c>
      <c r="V79">
        <f t="shared" ca="1" si="58"/>
        <v>1.513048050294446E-3</v>
      </c>
      <c r="W79">
        <f t="shared" ca="1" si="58"/>
        <v>1.2219582173647816E-2</v>
      </c>
      <c r="X79">
        <f t="shared" ca="1" si="58"/>
        <v>9.1411407488677858E-4</v>
      </c>
      <c r="Y79">
        <f t="shared" ca="1" si="58"/>
        <v>4.6702895119967308E-3</v>
      </c>
      <c r="Z79">
        <f t="shared" ca="1" si="58"/>
        <v>1.0662185715553396E-3</v>
      </c>
      <c r="AA79">
        <f t="shared" ca="1" si="58"/>
        <v>2.2700352637312402E-4</v>
      </c>
      <c r="AB79">
        <f t="shared" ca="1" si="55"/>
        <v>1.1237029306730162E-3</v>
      </c>
      <c r="AC79">
        <f t="shared" ca="1" si="55"/>
        <v>1.8427730161590928E-3</v>
      </c>
      <c r="AD79">
        <f t="shared" ca="1" si="55"/>
        <v>2.0960835060884013E-4</v>
      </c>
      <c r="AE79">
        <f t="shared" ca="1" si="59"/>
        <v>1.1894900211630454E-3</v>
      </c>
      <c r="AF79">
        <f t="shared" ca="1" si="47"/>
        <v>3422.1715646492544</v>
      </c>
      <c r="AG79">
        <f t="shared" ca="1" si="48"/>
        <v>0</v>
      </c>
      <c r="AH79">
        <f t="shared" ca="1" si="49"/>
        <v>0.29799694414394429</v>
      </c>
      <c r="AI79">
        <f t="shared" ca="1" si="50"/>
        <v>0.34221715646492545</v>
      </c>
      <c r="AJ79">
        <f t="shared" ca="1" si="56"/>
        <v>-1.0723097829978505</v>
      </c>
      <c r="AK79">
        <f t="shared" si="57"/>
        <v>0</v>
      </c>
      <c r="AM79">
        <f t="shared" ca="1" si="51"/>
        <v>0.3032275999065312</v>
      </c>
      <c r="AN79">
        <f t="shared" ca="1" si="52"/>
        <v>-1.4915895008016378</v>
      </c>
      <c r="AO79">
        <f t="shared" si="53"/>
        <v>0</v>
      </c>
      <c r="AP79">
        <v>-0.54408474170486443</v>
      </c>
      <c r="AQ79">
        <v>0.26401039576740004</v>
      </c>
      <c r="AR79">
        <v>2.2039512259652838</v>
      </c>
      <c r="AS79">
        <v>-1.0637904779287055</v>
      </c>
      <c r="AT79">
        <v>-1.4915895008016378</v>
      </c>
      <c r="AU79">
        <v>0.47029743655002676</v>
      </c>
      <c r="AV79">
        <v>-0.10549570106377359</v>
      </c>
      <c r="AW79">
        <v>-0.10126541383215226</v>
      </c>
      <c r="AX79">
        <v>-0.22107087715994567</v>
      </c>
      <c r="AY79">
        <v>-0.49392838263884187</v>
      </c>
      <c r="AZ79">
        <v>1.6962076188065112</v>
      </c>
    </row>
    <row r="80" spans="10:52" x14ac:dyDescent="0.55000000000000004">
      <c r="J80">
        <f t="shared" si="46"/>
        <v>0</v>
      </c>
      <c r="K80">
        <v>69</v>
      </c>
      <c r="L80">
        <f t="shared" ca="1" si="54"/>
        <v>1.7937043777389909</v>
      </c>
      <c r="M80">
        <f t="shared" ca="1" si="58"/>
        <v>0.10724029484582602</v>
      </c>
      <c r="N80">
        <f t="shared" ca="1" si="58"/>
        <v>8.9740489702686679E-2</v>
      </c>
      <c r="O80">
        <f t="shared" ca="1" si="58"/>
        <v>0.19839008942088454</v>
      </c>
      <c r="P80">
        <f t="shared" ca="1" si="58"/>
        <v>0.12137165673540118</v>
      </c>
      <c r="Q80">
        <f t="shared" ca="1" si="58"/>
        <v>1.4964540473048861E-2</v>
      </c>
      <c r="R80">
        <f t="shared" ca="1" si="58"/>
        <v>0.238394202615374</v>
      </c>
      <c r="S80">
        <f t="shared" ca="1" si="58"/>
        <v>4.0598166997546405E-2</v>
      </c>
      <c r="T80">
        <f t="shared" ca="1" si="58"/>
        <v>4.932992786196972E-2</v>
      </c>
      <c r="U80">
        <f t="shared" ca="1" si="58"/>
        <v>6.9500802403161081E-3</v>
      </c>
      <c r="V80">
        <f t="shared" ca="1" si="58"/>
        <v>2.2289286693022974E-2</v>
      </c>
      <c r="W80">
        <f t="shared" ca="1" si="58"/>
        <v>1.0841515298155402E-3</v>
      </c>
      <c r="X80">
        <f t="shared" ca="1" si="58"/>
        <v>8.7936606477012225E-3</v>
      </c>
      <c r="Y80">
        <f t="shared" ca="1" si="58"/>
        <v>6.5999258303142802E-4</v>
      </c>
      <c r="Z80">
        <f t="shared" ca="1" si="58"/>
        <v>3.3804266698722581E-3</v>
      </c>
      <c r="AA80">
        <f t="shared" ca="1" si="58"/>
        <v>7.7323182585632255E-4</v>
      </c>
      <c r="AB80">
        <f t="shared" ca="1" si="55"/>
        <v>1.6486922843053677E-4</v>
      </c>
      <c r="AC80">
        <f t="shared" ca="1" si="55"/>
        <v>8.1706252465666134E-4</v>
      </c>
      <c r="AD80">
        <f t="shared" ca="1" si="55"/>
        <v>1.3410960251904369E-3</v>
      </c>
      <c r="AE80">
        <f t="shared" ca="1" si="59"/>
        <v>1.0189056122988001E-3</v>
      </c>
      <c r="AF80">
        <f t="shared" ca="1" si="47"/>
        <v>3131.2117447000905</v>
      </c>
      <c r="AG80">
        <f t="shared" ca="1" si="48"/>
        <v>0</v>
      </c>
      <c r="AH80">
        <f t="shared" ca="1" si="49"/>
        <v>0.20537391200890895</v>
      </c>
      <c r="AI80">
        <f t="shared" ca="1" si="50"/>
        <v>0.31312117447000903</v>
      </c>
      <c r="AJ80">
        <f t="shared" ca="1" si="56"/>
        <v>-1.1611650244790874</v>
      </c>
      <c r="AK80">
        <f t="shared" si="57"/>
        <v>0</v>
      </c>
      <c r="AM80">
        <f t="shared" ca="1" si="51"/>
        <v>1.5795618641366249</v>
      </c>
      <c r="AN80">
        <f t="shared" ca="1" si="52"/>
        <v>0.5714343842555536</v>
      </c>
      <c r="AO80">
        <f t="shared" si="53"/>
        <v>0</v>
      </c>
      <c r="AP80">
        <v>0.77753611549269408</v>
      </c>
      <c r="AQ80">
        <v>0.46398440645134542</v>
      </c>
      <c r="AR80">
        <v>-2.1072446543257684</v>
      </c>
      <c r="AS80">
        <v>7.9758137871976942E-2</v>
      </c>
      <c r="AT80">
        <v>0.5714343842555536</v>
      </c>
      <c r="AU80">
        <v>5.6294311434612609E-2</v>
      </c>
      <c r="AV80">
        <v>1.3031876733293757</v>
      </c>
      <c r="AW80">
        <v>-0.75822299550054595</v>
      </c>
      <c r="AX80">
        <v>0.75822299550054595</v>
      </c>
      <c r="AY80">
        <v>-0.34650270208658185</v>
      </c>
      <c r="AZ80">
        <v>-2.0628704078262672</v>
      </c>
    </row>
    <row r="81" spans="10:52" x14ac:dyDescent="0.55000000000000004">
      <c r="J81">
        <f t="shared" si="46"/>
        <v>0</v>
      </c>
      <c r="K81">
        <v>70</v>
      </c>
      <c r="L81">
        <f t="shared" ca="1" si="54"/>
        <v>1.1497921599707948</v>
      </c>
      <c r="M81">
        <f t="shared" ca="1" si="58"/>
        <v>0.5570605209581474</v>
      </c>
      <c r="N81">
        <f t="shared" ca="1" si="58"/>
        <v>5.2803279978249691E-2</v>
      </c>
      <c r="O81">
        <f t="shared" ca="1" si="58"/>
        <v>5.1833449176940535E-2</v>
      </c>
      <c r="P81">
        <f t="shared" ca="1" si="58"/>
        <v>0.12411257500371997</v>
      </c>
      <c r="Q81">
        <f t="shared" ca="1" si="58"/>
        <v>7.9576010518813106E-2</v>
      </c>
      <c r="R81">
        <f t="shared" ca="1" si="58"/>
        <v>1.0111396053137666E-2</v>
      </c>
      <c r="S81">
        <f t="shared" ca="1" si="58"/>
        <v>0.16440945338821542</v>
      </c>
      <c r="T81">
        <f t="shared" ca="1" si="58"/>
        <v>2.8405140557639801E-2</v>
      </c>
      <c r="U81">
        <f t="shared" ca="1" si="58"/>
        <v>3.4875996331350932E-2</v>
      </c>
      <c r="V81">
        <f t="shared" ca="1" si="58"/>
        <v>4.9515252049183878E-3</v>
      </c>
      <c r="W81">
        <f t="shared" ca="1" si="58"/>
        <v>1.5971048812385969E-2</v>
      </c>
      <c r="X81">
        <f t="shared" ca="1" si="58"/>
        <v>7.8019530524078352E-4</v>
      </c>
      <c r="Y81">
        <f t="shared" ca="1" si="58"/>
        <v>6.3490443530223491E-3</v>
      </c>
      <c r="Z81">
        <f t="shared" ca="1" si="58"/>
        <v>4.7771268223657863E-4</v>
      </c>
      <c r="AA81">
        <f t="shared" ca="1" si="58"/>
        <v>2.451517499180109E-3</v>
      </c>
      <c r="AB81">
        <f t="shared" ca="1" si="55"/>
        <v>5.6158658221602082E-4</v>
      </c>
      <c r="AC81">
        <f t="shared" ca="1" si="55"/>
        <v>1.1987907510303425E-4</v>
      </c>
      <c r="AD81">
        <f t="shared" ca="1" si="55"/>
        <v>5.9462521674699372E-4</v>
      </c>
      <c r="AE81">
        <f t="shared" ca="1" si="59"/>
        <v>1.7186918103741463E-3</v>
      </c>
      <c r="AF81">
        <f t="shared" ca="1" si="47"/>
        <v>2773.1204539648875</v>
      </c>
      <c r="AG81">
        <f t="shared" ca="1" si="48"/>
        <v>0</v>
      </c>
      <c r="AH81">
        <f t="shared" ca="1" si="49"/>
        <v>0.20687571352489773</v>
      </c>
      <c r="AI81">
        <f t="shared" ca="1" si="50"/>
        <v>0.27731204539648874</v>
      </c>
      <c r="AJ81">
        <f t="shared" ca="1" si="56"/>
        <v>-1.2826118891628515</v>
      </c>
      <c r="AK81">
        <f t="shared" si="57"/>
        <v>0</v>
      </c>
      <c r="AM81">
        <f t="shared" ca="1" si="51"/>
        <v>1.0191235117194355</v>
      </c>
      <c r="AN81">
        <f t="shared" ca="1" si="52"/>
        <v>2.3678694560658187E-2</v>
      </c>
      <c r="AO81">
        <f t="shared" si="53"/>
        <v>0</v>
      </c>
      <c r="AP81">
        <v>-0.58817704484681599</v>
      </c>
      <c r="AQ81">
        <v>0.97615156846586615</v>
      </c>
      <c r="AR81">
        <v>-0.22538415578310378</v>
      </c>
      <c r="AS81">
        <v>-2.1569849195657298</v>
      </c>
      <c r="AT81">
        <v>2.3678694560658187E-2</v>
      </c>
      <c r="AU81">
        <v>0.53276608014130034</v>
      </c>
      <c r="AV81">
        <v>0.83992176769243088</v>
      </c>
      <c r="AW81">
        <v>1.1305428415653296</v>
      </c>
      <c r="AX81">
        <v>1.2644704838749021</v>
      </c>
      <c r="AY81">
        <v>0.32424850360257551</v>
      </c>
      <c r="AZ81">
        <v>1.4402939996216446</v>
      </c>
    </row>
    <row r="82" spans="10:52" x14ac:dyDescent="0.55000000000000004">
      <c r="J82">
        <f t="shared" si="46"/>
        <v>0</v>
      </c>
      <c r="K82">
        <v>71</v>
      </c>
      <c r="L82">
        <f t="shared" ca="1" si="54"/>
        <v>0.65900516953852484</v>
      </c>
      <c r="M82">
        <f t="shared" ca="1" si="58"/>
        <v>0.35708438222930333</v>
      </c>
      <c r="N82">
        <f t="shared" ca="1" si="58"/>
        <v>0.27428703637257446</v>
      </c>
      <c r="O82">
        <f t="shared" ca="1" si="58"/>
        <v>3.0498787539449172E-2</v>
      </c>
      <c r="P82">
        <f t="shared" ca="1" si="58"/>
        <v>3.2426936584652385E-2</v>
      </c>
      <c r="Q82">
        <f t="shared" ca="1" si="58"/>
        <v>8.1373063857439282E-2</v>
      </c>
      <c r="R82">
        <f t="shared" ca="1" si="58"/>
        <v>5.3768744862797299E-2</v>
      </c>
      <c r="S82">
        <f t="shared" ca="1" si="58"/>
        <v>6.9733621029797388E-3</v>
      </c>
      <c r="T82">
        <f t="shared" ca="1" si="58"/>
        <v>0.11503163758056439</v>
      </c>
      <c r="U82">
        <f t="shared" ca="1" si="58"/>
        <v>2.008228312540242E-2</v>
      </c>
      <c r="V82">
        <f t="shared" ca="1" si="58"/>
        <v>2.4847105200251761E-2</v>
      </c>
      <c r="W82">
        <f t="shared" ca="1" si="58"/>
        <v>3.5479399512710775E-3</v>
      </c>
      <c r="X82">
        <f t="shared" ca="1" si="58"/>
        <v>1.1493353982828384E-2</v>
      </c>
      <c r="Y82">
        <f t="shared" ca="1" si="58"/>
        <v>5.6330290597334486E-4</v>
      </c>
      <c r="Z82">
        <f t="shared" ca="1" si="58"/>
        <v>4.5955349885755921E-3</v>
      </c>
      <c r="AA82">
        <f t="shared" ca="1" si="58"/>
        <v>3.4644177036015822E-4</v>
      </c>
      <c r="AB82">
        <f t="shared" ca="1" si="55"/>
        <v>1.780500087515981E-3</v>
      </c>
      <c r="AC82">
        <f t="shared" ca="1" si="55"/>
        <v>4.0833866153922835E-4</v>
      </c>
      <c r="AD82">
        <f t="shared" ca="1" si="55"/>
        <v>8.7243165443825514E-5</v>
      </c>
      <c r="AE82">
        <f t="shared" ca="1" si="59"/>
        <v>1.6846933350190534E-3</v>
      </c>
      <c r="AF82">
        <f t="shared" ca="1" si="47"/>
        <v>2434.0644680458231</v>
      </c>
      <c r="AG82">
        <f t="shared" ca="1" si="48"/>
        <v>0</v>
      </c>
      <c r="AH82">
        <f t="shared" ca="1" si="49"/>
        <v>0.23542660562182322</v>
      </c>
      <c r="AI82">
        <f t="shared" ca="1" si="50"/>
        <v>0.24340644680458229</v>
      </c>
      <c r="AJ82">
        <f t="shared" ca="1" si="56"/>
        <v>-1.4130226123185736</v>
      </c>
      <c r="AK82">
        <f t="shared" si="57"/>
        <v>0</v>
      </c>
      <c r="AM82">
        <f t="shared" ca="1" si="51"/>
        <v>0.58985746094568281</v>
      </c>
      <c r="AN82">
        <f t="shared" ca="1" si="52"/>
        <v>-0.6598429536097683</v>
      </c>
      <c r="AO82">
        <f t="shared" si="53"/>
        <v>0</v>
      </c>
      <c r="AP82">
        <v>0.76384367275750265</v>
      </c>
      <c r="AQ82">
        <v>-0.45386968849925324</v>
      </c>
      <c r="AR82">
        <v>-8.5207148003973998E-2</v>
      </c>
      <c r="AS82">
        <v>1.0549410944804549</v>
      </c>
      <c r="AT82">
        <v>-0.6598429536097683</v>
      </c>
      <c r="AU82">
        <v>1.0796861715789419</v>
      </c>
      <c r="AV82">
        <v>0.30712158149981406</v>
      </c>
      <c r="AW82">
        <v>-1.1625729712250177</v>
      </c>
      <c r="AX82">
        <v>-0.75689968070946634</v>
      </c>
      <c r="AY82">
        <v>0.56478256738046184</v>
      </c>
      <c r="AZ82">
        <v>9.0653884399216622E-3</v>
      </c>
    </row>
    <row r="83" spans="10:52" x14ac:dyDescent="0.55000000000000004">
      <c r="J83">
        <f t="shared" si="46"/>
        <v>0</v>
      </c>
      <c r="K83">
        <v>72</v>
      </c>
      <c r="L83">
        <f t="shared" ca="1" si="54"/>
        <v>1.5270793297755256</v>
      </c>
      <c r="M83">
        <f t="shared" ca="1" si="58"/>
        <v>0.20466347053241229</v>
      </c>
      <c r="N83">
        <f t="shared" ca="1" si="58"/>
        <v>0.17582221904389059</v>
      </c>
      <c r="O83">
        <f t="shared" ca="1" si="58"/>
        <v>0.15842618205910947</v>
      </c>
      <c r="P83">
        <f t="shared" ca="1" si="58"/>
        <v>1.9080000755390195E-2</v>
      </c>
      <c r="Q83">
        <f t="shared" ca="1" si="58"/>
        <v>2.126036931652546E-2</v>
      </c>
      <c r="R83">
        <f t="shared" ca="1" si="58"/>
        <v>5.4982996517780491E-2</v>
      </c>
      <c r="S83">
        <f t="shared" ca="1" si="58"/>
        <v>3.7081815980758354E-2</v>
      </c>
      <c r="T83">
        <f t="shared" ca="1" si="58"/>
        <v>4.8790215259331606E-3</v>
      </c>
      <c r="U83">
        <f t="shared" ca="1" si="58"/>
        <v>8.1326755260510586E-2</v>
      </c>
      <c r="V83">
        <f t="shared" ca="1" si="58"/>
        <v>1.4307450796167298E-2</v>
      </c>
      <c r="W83">
        <f t="shared" ca="1" si="58"/>
        <v>1.7803814696498468E-2</v>
      </c>
      <c r="X83">
        <f t="shared" ca="1" si="58"/>
        <v>2.5532280471244431E-3</v>
      </c>
      <c r="Y83">
        <f t="shared" ca="1" si="58"/>
        <v>8.2982295002524634E-3</v>
      </c>
      <c r="Z83">
        <f t="shared" ca="1" si="58"/>
        <v>4.077272215517788E-4</v>
      </c>
      <c r="AA83">
        <f t="shared" ca="1" si="58"/>
        <v>3.3327255825411099E-3</v>
      </c>
      <c r="AB83">
        <f t="shared" ca="1" si="55"/>
        <v>2.51615418879021E-4</v>
      </c>
      <c r="AC83">
        <f t="shared" ca="1" si="55"/>
        <v>1.2946303306211962E-3</v>
      </c>
      <c r="AD83">
        <f t="shared" ca="1" si="55"/>
        <v>2.9717244127182524E-4</v>
      </c>
      <c r="AE83">
        <f t="shared" ca="1" si="59"/>
        <v>1.2904282367738244E-3</v>
      </c>
      <c r="AF83">
        <f t="shared" ca="1" si="47"/>
        <v>2165.7527045862212</v>
      </c>
      <c r="AG83">
        <f t="shared" ca="1" si="48"/>
        <v>0</v>
      </c>
      <c r="AH83">
        <f t="shared" ca="1" si="49"/>
        <v>0.17464272111521489</v>
      </c>
      <c r="AI83">
        <f t="shared" ca="1" si="50"/>
        <v>0.21657527045862213</v>
      </c>
      <c r="AJ83">
        <f t="shared" ca="1" si="56"/>
        <v>-1.5298171224078112</v>
      </c>
      <c r="AK83">
        <f t="shared" si="57"/>
        <v>0</v>
      </c>
      <c r="AM83">
        <f t="shared" ca="1" si="51"/>
        <v>1.3830626404176802</v>
      </c>
      <c r="AN83">
        <f t="shared" ca="1" si="52"/>
        <v>0.40537543100072071</v>
      </c>
      <c r="AO83">
        <f t="shared" si="53"/>
        <v>0</v>
      </c>
      <c r="AP83">
        <v>-0.88372871687170118</v>
      </c>
      <c r="AQ83">
        <v>1.4707393347634934</v>
      </c>
      <c r="AR83">
        <v>-1.523767423350364</v>
      </c>
      <c r="AS83">
        <v>9.1581568995025009E-2</v>
      </c>
      <c r="AT83">
        <v>0.40537543100072071</v>
      </c>
      <c r="AU83">
        <v>0.45497245082515292</v>
      </c>
      <c r="AV83">
        <v>2.2118365450296551</v>
      </c>
      <c r="AW83">
        <v>1.5203568182187155</v>
      </c>
      <c r="AX83">
        <v>-2.5008193915709853</v>
      </c>
      <c r="AY83">
        <v>1.0043800102721434</v>
      </c>
      <c r="AZ83">
        <v>-0.56855469665606506</v>
      </c>
    </row>
    <row r="84" spans="10:52" x14ac:dyDescent="0.55000000000000004">
      <c r="J84">
        <f t="shared" si="46"/>
        <v>0</v>
      </c>
      <c r="K84">
        <v>73</v>
      </c>
      <c r="L84">
        <f t="shared" ca="1" si="54"/>
        <v>0.80788013856832885</v>
      </c>
      <c r="M84">
        <f t="shared" ca="1" si="58"/>
        <v>0.4742563030712289</v>
      </c>
      <c r="N84">
        <f t="shared" ca="1" si="58"/>
        <v>0.10077277903217034</v>
      </c>
      <c r="O84">
        <f t="shared" ca="1" si="58"/>
        <v>0.10155362518280939</v>
      </c>
      <c r="P84">
        <f t="shared" ca="1" si="58"/>
        <v>9.9111207927578701E-2</v>
      </c>
      <c r="Q84">
        <f t="shared" ca="1" si="58"/>
        <v>1.250959558144548E-2</v>
      </c>
      <c r="R84">
        <f t="shared" ca="1" si="58"/>
        <v>1.436542704285035E-2</v>
      </c>
      <c r="S84">
        <f t="shared" ca="1" si="58"/>
        <v>3.7919229175716003E-2</v>
      </c>
      <c r="T84">
        <f t="shared" ca="1" si="58"/>
        <v>2.5944870740830073E-2</v>
      </c>
      <c r="U84">
        <f t="shared" ca="1" si="58"/>
        <v>3.4494422395093425E-3</v>
      </c>
      <c r="V84">
        <f t="shared" ca="1" si="58"/>
        <v>5.7940550983959831E-2</v>
      </c>
      <c r="W84">
        <f t="shared" ca="1" si="58"/>
        <v>1.0251785900260567E-2</v>
      </c>
      <c r="X84">
        <f t="shared" ca="1" si="58"/>
        <v>1.2812279704063435E-2</v>
      </c>
      <c r="Y84">
        <f t="shared" ca="1" si="58"/>
        <v>1.8434368534350227E-3</v>
      </c>
      <c r="Z84">
        <f t="shared" ca="1" si="58"/>
        <v>6.0063848811336392E-3</v>
      </c>
      <c r="AA84">
        <f t="shared" ca="1" si="58"/>
        <v>2.956876501521752E-4</v>
      </c>
      <c r="AB84">
        <f t="shared" ca="1" si="55"/>
        <v>2.4205081927278706E-3</v>
      </c>
      <c r="AC84">
        <f t="shared" ca="1" si="55"/>
        <v>1.8295362927344644E-4</v>
      </c>
      <c r="AD84">
        <f t="shared" ca="1" si="55"/>
        <v>9.4217984269483863E-4</v>
      </c>
      <c r="AE84">
        <f t="shared" ca="1" si="59"/>
        <v>1.1561840636705675E-3</v>
      </c>
      <c r="AF84">
        <f t="shared" ca="1" si="47"/>
        <v>1953.8282149392419</v>
      </c>
      <c r="AG84">
        <f t="shared" ca="1" si="48"/>
        <v>0</v>
      </c>
      <c r="AH84">
        <f t="shared" ca="1" si="49"/>
        <v>0.19466000569794045</v>
      </c>
      <c r="AI84">
        <f t="shared" ca="1" si="50"/>
        <v>0.19538282149392419</v>
      </c>
      <c r="AJ84">
        <f t="shared" ca="1" si="56"/>
        <v>-1.6327944578035494</v>
      </c>
      <c r="AK84">
        <f t="shared" si="57"/>
        <v>0</v>
      </c>
      <c r="AM84">
        <f t="shared" ca="1" si="51"/>
        <v>0.74038274839738927</v>
      </c>
      <c r="AN84">
        <f t="shared" ca="1" si="52"/>
        <v>-0.37573499866994098</v>
      </c>
      <c r="AO84">
        <f t="shared" si="53"/>
        <v>0</v>
      </c>
      <c r="AP84">
        <v>-1.2828922990593128</v>
      </c>
      <c r="AQ84">
        <v>-0.45437900553224608</v>
      </c>
      <c r="AR84">
        <v>1.5750811144243926</v>
      </c>
      <c r="AS84">
        <v>1.0773601388791576</v>
      </c>
      <c r="AT84">
        <v>-0.37573499866994098</v>
      </c>
      <c r="AU84">
        <v>1.9242543203290552</v>
      </c>
      <c r="AV84">
        <v>0.83070517575833946</v>
      </c>
      <c r="AW84">
        <v>0.89829200078384019</v>
      </c>
      <c r="AX84">
        <v>-0.92530399342649616</v>
      </c>
      <c r="AY84">
        <v>0.43537625060707796</v>
      </c>
      <c r="AZ84">
        <v>-5.8516889112070203E-2</v>
      </c>
    </row>
    <row r="85" spans="10:52" x14ac:dyDescent="0.55000000000000004">
      <c r="J85">
        <f t="shared" si="46"/>
        <v>0</v>
      </c>
      <c r="K85">
        <v>74</v>
      </c>
      <c r="L85">
        <f t="shared" ca="1" si="54"/>
        <v>1.188315279637409</v>
      </c>
      <c r="M85">
        <f t="shared" ca="1" si="58"/>
        <v>0.25089871912444006</v>
      </c>
      <c r="N85">
        <f t="shared" ca="1" si="58"/>
        <v>0.23351566114697631</v>
      </c>
      <c r="O85">
        <f t="shared" ca="1" si="58"/>
        <v>5.8205618642023976E-2</v>
      </c>
      <c r="P85">
        <f t="shared" ca="1" si="58"/>
        <v>6.353181229563104E-2</v>
      </c>
      <c r="Q85">
        <f t="shared" ca="1" si="58"/>
        <v>6.4981188662285638E-2</v>
      </c>
      <c r="R85">
        <f t="shared" ca="1" si="58"/>
        <v>8.4526134040924118E-3</v>
      </c>
      <c r="S85">
        <f t="shared" ca="1" si="58"/>
        <v>9.90717048440087E-3</v>
      </c>
      <c r="T85">
        <f t="shared" ca="1" si="58"/>
        <v>2.6530779939859472E-2</v>
      </c>
      <c r="U85">
        <f t="shared" ca="1" si="58"/>
        <v>1.8342885465116376E-2</v>
      </c>
      <c r="V85">
        <f t="shared" ca="1" si="58"/>
        <v>2.4575256113969408E-3</v>
      </c>
      <c r="W85">
        <f t="shared" ca="1" si="58"/>
        <v>4.1516419108693213E-2</v>
      </c>
      <c r="X85">
        <f t="shared" ca="1" si="58"/>
        <v>7.3775620932599864E-3</v>
      </c>
      <c r="Y85">
        <f t="shared" ca="1" si="58"/>
        <v>9.2504970754917221E-3</v>
      </c>
      <c r="Z85">
        <f t="shared" ca="1" si="58"/>
        <v>1.3343076671306602E-3</v>
      </c>
      <c r="AA85">
        <f t="shared" ca="1" si="58"/>
        <v>4.3558873127297814E-3</v>
      </c>
      <c r="AB85">
        <f t="shared" ca="1" si="55"/>
        <v>2.1475346888179145E-4</v>
      </c>
      <c r="AC85">
        <f t="shared" ca="1" si="55"/>
        <v>1.7599905463607402E-3</v>
      </c>
      <c r="AD85">
        <f t="shared" ca="1" si="55"/>
        <v>1.3314628706914014E-4</v>
      </c>
      <c r="AE85">
        <f t="shared" ca="1" si="59"/>
        <v>1.5281518469164083E-3</v>
      </c>
      <c r="AF85">
        <f t="shared" ca="1" si="47"/>
        <v>1784.460098210679</v>
      </c>
      <c r="AG85">
        <f t="shared" ca="1" si="48"/>
        <v>0</v>
      </c>
      <c r="AH85">
        <f t="shared" ca="1" si="49"/>
        <v>0.16985061348909244</v>
      </c>
      <c r="AI85">
        <f t="shared" ca="1" si="50"/>
        <v>0.1784460098210679</v>
      </c>
      <c r="AJ85">
        <f t="shared" ca="1" si="56"/>
        <v>-1.7234691895029213</v>
      </c>
      <c r="AK85">
        <f t="shared" si="57"/>
        <v>0</v>
      </c>
      <c r="AM85">
        <f t="shared" ca="1" si="51"/>
        <v>1.1016142485161942</v>
      </c>
      <c r="AN85">
        <f t="shared" ca="1" si="52"/>
        <v>0.12097075341443997</v>
      </c>
      <c r="AO85">
        <f t="shared" si="53"/>
        <v>0</v>
      </c>
      <c r="AP85">
        <v>0.92213895186432637</v>
      </c>
      <c r="AQ85">
        <v>0.452853328170022</v>
      </c>
      <c r="AR85">
        <v>-0.48805986807565205</v>
      </c>
      <c r="AS85">
        <v>1.2763007362082135</v>
      </c>
      <c r="AT85">
        <v>0.12097075341443997</v>
      </c>
      <c r="AU85">
        <v>-1.0453823051648214</v>
      </c>
      <c r="AV85">
        <v>1.2504733604146168</v>
      </c>
      <c r="AW85">
        <v>1.7085858416976407</v>
      </c>
      <c r="AX85">
        <v>0.12621285350178368</v>
      </c>
      <c r="AY85">
        <v>1.1789688869612291</v>
      </c>
      <c r="AZ85">
        <v>0.52274231165938545</v>
      </c>
    </row>
    <row r="86" spans="10:52" x14ac:dyDescent="0.55000000000000004">
      <c r="J86">
        <f t="shared" si="46"/>
        <v>0</v>
      </c>
      <c r="K86">
        <v>75</v>
      </c>
      <c r="L86">
        <f t="shared" ca="1" si="54"/>
        <v>2.0819209055556254</v>
      </c>
      <c r="M86">
        <f t="shared" ca="1" si="58"/>
        <v>0.36904828741721823</v>
      </c>
      <c r="N86">
        <f t="shared" ca="1" si="58"/>
        <v>0.12353822162796567</v>
      </c>
      <c r="O86">
        <f t="shared" ca="1" si="58"/>
        <v>0.1348769345273485</v>
      </c>
      <c r="P86">
        <f t="shared" ca="1" si="58"/>
        <v>3.6413357292361025E-2</v>
      </c>
      <c r="Q86">
        <f t="shared" ca="1" si="58"/>
        <v>4.1653943758368395E-2</v>
      </c>
      <c r="R86">
        <f t="shared" ca="1" si="58"/>
        <v>4.3907164122505275E-2</v>
      </c>
      <c r="S86">
        <f t="shared" ca="1" si="58"/>
        <v>5.8293764454954719E-3</v>
      </c>
      <c r="T86">
        <f t="shared" ca="1" si="58"/>
        <v>6.9317063047431354E-3</v>
      </c>
      <c r="U86">
        <f t="shared" ca="1" si="58"/>
        <v>1.8757120149039512E-2</v>
      </c>
      <c r="V86">
        <f t="shared" ca="1" si="58"/>
        <v>1.3068231814734259E-2</v>
      </c>
      <c r="W86">
        <f t="shared" ca="1" si="58"/>
        <v>1.7609025375224356E-3</v>
      </c>
      <c r="X86">
        <f t="shared" ca="1" si="58"/>
        <v>2.9876741754468823E-2</v>
      </c>
      <c r="Y86">
        <f t="shared" ca="1" si="58"/>
        <v>5.3266177561137485E-3</v>
      </c>
      <c r="Z86">
        <f t="shared" ca="1" si="58"/>
        <v>6.695650653614005E-3</v>
      </c>
      <c r="AA86">
        <f t="shared" ca="1" si="58"/>
        <v>9.6765258196966338E-4</v>
      </c>
      <c r="AB86">
        <f t="shared" ca="1" si="55"/>
        <v>3.1636150849908055E-3</v>
      </c>
      <c r="AC86">
        <f t="shared" ca="1" si="55"/>
        <v>1.5615071089851153E-4</v>
      </c>
      <c r="AD86">
        <f t="shared" ca="1" si="55"/>
        <v>1.2808502758613E-3</v>
      </c>
      <c r="AE86">
        <f t="shared" ca="1" si="59"/>
        <v>1.2098548798078258E-3</v>
      </c>
      <c r="AF86">
        <f t="shared" ca="1" si="47"/>
        <v>1663.0070202816544</v>
      </c>
      <c r="AG86">
        <f t="shared" ca="1" si="48"/>
        <v>0</v>
      </c>
      <c r="AH86">
        <f t="shared" ca="1" si="49"/>
        <v>0.12066067998589458</v>
      </c>
      <c r="AI86">
        <f t="shared" ca="1" si="50"/>
        <v>0.16630070202816544</v>
      </c>
      <c r="AJ86">
        <f t="shared" ca="1" si="56"/>
        <v>-1.7939576713359691</v>
      </c>
      <c r="AK86">
        <f t="shared" si="57"/>
        <v>0</v>
      </c>
      <c r="AM86">
        <f t="shared" ca="1" si="51"/>
        <v>1.9514012951616346</v>
      </c>
      <c r="AN86">
        <f t="shared" ca="1" si="52"/>
        <v>0.83568465925054625</v>
      </c>
      <c r="AO86">
        <f t="shared" si="53"/>
        <v>0</v>
      </c>
      <c r="AP86">
        <v>-1.1588235793169588</v>
      </c>
      <c r="AQ86">
        <v>1.1204542715859134</v>
      </c>
      <c r="AR86">
        <v>0.90253706730436534</v>
      </c>
      <c r="AS86">
        <v>-1.2220561984577216</v>
      </c>
      <c r="AT86">
        <v>0.83568465925054625</v>
      </c>
      <c r="AU86">
        <v>0.18576884031062946</v>
      </c>
      <c r="AV86">
        <v>0.22546259970113169</v>
      </c>
      <c r="AW86">
        <v>-0.11835140867333394</v>
      </c>
      <c r="AX86">
        <v>0.93853032012702897</v>
      </c>
      <c r="AY86">
        <v>-0.74029571806022432</v>
      </c>
      <c r="AZ86">
        <v>0.53506028052652255</v>
      </c>
    </row>
    <row r="87" spans="10:52" x14ac:dyDescent="0.55000000000000004">
      <c r="J87">
        <f t="shared" si="46"/>
        <v>0</v>
      </c>
      <c r="K87">
        <v>76</v>
      </c>
      <c r="L87">
        <f t="shared" ca="1" si="54"/>
        <v>1.3751572657164568</v>
      </c>
      <c r="M87">
        <f t="shared" ca="1" si="58"/>
        <v>0.64657028138849504</v>
      </c>
      <c r="N87">
        <f t="shared" ca="1" si="58"/>
        <v>0.18171304055066578</v>
      </c>
      <c r="O87">
        <f t="shared" ca="1" si="58"/>
        <v>7.1354771445726439E-2</v>
      </c>
      <c r="P87">
        <f t="shared" ca="1" si="58"/>
        <v>8.4378830120307183E-2</v>
      </c>
      <c r="Q87">
        <f t="shared" ca="1" si="58"/>
        <v>2.3874022822636912E-2</v>
      </c>
      <c r="R87">
        <f t="shared" ca="1" si="58"/>
        <v>2.8145169126611597E-2</v>
      </c>
      <c r="S87">
        <f t="shared" ca="1" si="58"/>
        <v>3.0280739942550178E-2</v>
      </c>
      <c r="T87">
        <f t="shared" ca="1" si="58"/>
        <v>4.0786141233347022E-3</v>
      </c>
      <c r="U87">
        <f t="shared" ca="1" si="58"/>
        <v>4.90067944819757E-3</v>
      </c>
      <c r="V87">
        <f t="shared" ca="1" si="58"/>
        <v>1.3363349771257811E-2</v>
      </c>
      <c r="W87">
        <f t="shared" ca="1" si="58"/>
        <v>9.3638424180719926E-3</v>
      </c>
      <c r="X87">
        <f t="shared" ca="1" si="58"/>
        <v>1.2672102146047207E-3</v>
      </c>
      <c r="Y87">
        <f t="shared" ca="1" si="58"/>
        <v>2.1571080136291637E-2</v>
      </c>
      <c r="Z87">
        <f t="shared" ca="1" si="58"/>
        <v>3.8554870478005269E-3</v>
      </c>
      <c r="AA87">
        <f t="shared" ca="1" si="58"/>
        <v>4.8557493916446207E-3</v>
      </c>
      <c r="AB87">
        <f t="shared" ca="1" si="55"/>
        <v>7.0279143732739535E-4</v>
      </c>
      <c r="AC87">
        <f t="shared" ca="1" si="55"/>
        <v>2.3003155530050422E-3</v>
      </c>
      <c r="AD87">
        <f t="shared" ca="1" si="55"/>
        <v>1.1364020195668825E-4</v>
      </c>
      <c r="AE87">
        <f t="shared" ca="1" si="59"/>
        <v>1.8138777893643356E-3</v>
      </c>
      <c r="AF87">
        <f t="shared" ca="1" si="47"/>
        <v>1592.303802478327</v>
      </c>
      <c r="AG87">
        <f t="shared" ca="1" si="48"/>
        <v>0</v>
      </c>
      <c r="AH87">
        <f t="shared" ca="1" si="49"/>
        <v>0.13136760997864808</v>
      </c>
      <c r="AI87">
        <f t="shared" ca="1" si="50"/>
        <v>0.1592303802478327</v>
      </c>
      <c r="AJ87">
        <f t="shared" ca="1" si="56"/>
        <v>-1.8374031930752501</v>
      </c>
      <c r="AK87">
        <f t="shared" si="57"/>
        <v>0</v>
      </c>
      <c r="AM87">
        <f t="shared" ca="1" si="51"/>
        <v>1.3008438051977247</v>
      </c>
      <c r="AN87">
        <f t="shared" ca="1" si="52"/>
        <v>0.32876641853363253</v>
      </c>
      <c r="AO87">
        <f t="shared" si="53"/>
        <v>0</v>
      </c>
      <c r="AP87">
        <v>0.87786474978202023</v>
      </c>
      <c r="AQ87">
        <v>1.8340097085456364</v>
      </c>
      <c r="AR87">
        <v>-0.246701574724284</v>
      </c>
      <c r="AS87">
        <v>-1.4184070096234791</v>
      </c>
      <c r="AT87">
        <v>0.32876641853363253</v>
      </c>
      <c r="AU87">
        <v>-0.977013314695796</v>
      </c>
      <c r="AV87">
        <v>0.63129391492111608</v>
      </c>
      <c r="AW87">
        <v>0.70984924604999833</v>
      </c>
      <c r="AX87">
        <v>-1.0787289284053259</v>
      </c>
      <c r="AY87">
        <v>-1.2073383004462812</v>
      </c>
      <c r="AZ87">
        <v>1.5385876395157538</v>
      </c>
    </row>
    <row r="88" spans="10:52" x14ac:dyDescent="0.55000000000000004">
      <c r="J88">
        <f t="shared" si="46"/>
        <v>0</v>
      </c>
      <c r="K88">
        <v>77</v>
      </c>
      <c r="L88">
        <f t="shared" ca="1" si="54"/>
        <v>0.34720542930992204</v>
      </c>
      <c r="M88">
        <f t="shared" ca="1" si="58"/>
        <v>0.42707473558436138</v>
      </c>
      <c r="N88">
        <f t="shared" ca="1" si="58"/>
        <v>0.31836010561939648</v>
      </c>
      <c r="O88">
        <f t="shared" ca="1" si="58"/>
        <v>0.10495612051343961</v>
      </c>
      <c r="P88">
        <f t="shared" ca="1" si="58"/>
        <v>4.4639449726457676E-2</v>
      </c>
      <c r="Q88">
        <f t="shared" ca="1" si="58"/>
        <v>5.5322064918804412E-2</v>
      </c>
      <c r="R88">
        <f t="shared" ca="1" si="58"/>
        <v>1.6131447576094322E-2</v>
      </c>
      <c r="S88">
        <f t="shared" ca="1" si="58"/>
        <v>1.9410421146401961E-2</v>
      </c>
      <c r="T88">
        <f t="shared" ca="1" si="58"/>
        <v>2.1186391846446131E-2</v>
      </c>
      <c r="U88">
        <f t="shared" ca="1" si="58"/>
        <v>2.8835584678014439E-3</v>
      </c>
      <c r="V88">
        <f t="shared" ca="1" si="58"/>
        <v>3.4914471444824832E-3</v>
      </c>
      <c r="W88">
        <f t="shared" ca="1" si="58"/>
        <v>9.5753046938264075E-3</v>
      </c>
      <c r="X88">
        <f t="shared" ca="1" si="58"/>
        <v>6.7385653136856887E-3</v>
      </c>
      <c r="Y88">
        <f t="shared" ca="1" si="58"/>
        <v>9.149288538023762E-4</v>
      </c>
      <c r="Z88">
        <f t="shared" ca="1" si="58"/>
        <v>1.5613476295925827E-2</v>
      </c>
      <c r="AA88">
        <f t="shared" ca="1" si="58"/>
        <v>2.7960357932871297E-3</v>
      </c>
      <c r="AB88">
        <f t="shared" ca="1" si="55"/>
        <v>3.5266573539329796E-3</v>
      </c>
      <c r="AC88">
        <f t="shared" ca="1" si="55"/>
        <v>5.1101098912849396E-4</v>
      </c>
      <c r="AD88">
        <f t="shared" ca="1" si="55"/>
        <v>1.6740770663381964E-3</v>
      </c>
      <c r="AE88">
        <f t="shared" ca="1" si="59"/>
        <v>1.4037318167103928E-3</v>
      </c>
      <c r="AF88">
        <f t="shared" ca="1" si="47"/>
        <v>1569.4609124091473</v>
      </c>
      <c r="AG88">
        <f t="shared" ca="1" si="48"/>
        <v>0</v>
      </c>
      <c r="AH88">
        <f t="shared" ca="1" si="49"/>
        <v>0.19611066124829388</v>
      </c>
      <c r="AI88">
        <f t="shared" ca="1" si="50"/>
        <v>0.15694609124091474</v>
      </c>
      <c r="AJ88">
        <f t="shared" ca="1" si="56"/>
        <v>-1.8518529004903446</v>
      </c>
      <c r="AK88">
        <f t="shared" si="57"/>
        <v>0</v>
      </c>
      <c r="AM88">
        <f t="shared" ca="1" si="51"/>
        <v>0.3304022575353977</v>
      </c>
      <c r="AN88">
        <f t="shared" ca="1" si="52"/>
        <v>-1.3843055057805032</v>
      </c>
      <c r="AO88">
        <f t="shared" si="53"/>
        <v>0</v>
      </c>
      <c r="AP88">
        <v>-1.2125838111387566E-2</v>
      </c>
      <c r="AQ88">
        <v>-1.7212187231052667E-3</v>
      </c>
      <c r="AR88">
        <v>-0.2249919361929642</v>
      </c>
      <c r="AS88">
        <v>-0.54399606597144157</v>
      </c>
      <c r="AT88">
        <v>-1.3843055057805032</v>
      </c>
      <c r="AU88">
        <v>-1.7766524251783267</v>
      </c>
      <c r="AV88">
        <v>0.83308350440347567</v>
      </c>
      <c r="AW88">
        <v>-0.3704042228491744</v>
      </c>
      <c r="AX88">
        <v>0.11149722922709771</v>
      </c>
      <c r="AY88">
        <v>0.72598368205945008</v>
      </c>
      <c r="AZ88">
        <v>-1.2431496543285903</v>
      </c>
    </row>
    <row r="89" spans="10:52" x14ac:dyDescent="0.55000000000000004">
      <c r="J89">
        <f t="shared" si="46"/>
        <v>0</v>
      </c>
      <c r="K89">
        <v>78</v>
      </c>
      <c r="L89">
        <f t="shared" ca="1" si="54"/>
        <v>1.3426179906900495</v>
      </c>
      <c r="M89">
        <f t="shared" ca="1" si="58"/>
        <v>0.10782960655684307</v>
      </c>
      <c r="N89">
        <f t="shared" ca="1" si="58"/>
        <v>0.21028426737466877</v>
      </c>
      <c r="O89">
        <f t="shared" ca="1" si="58"/>
        <v>0.1838824638606176</v>
      </c>
      <c r="P89">
        <f t="shared" ca="1" si="58"/>
        <v>6.566040883064625E-2</v>
      </c>
      <c r="Q89">
        <f t="shared" ca="1" si="58"/>
        <v>2.9267371118866216E-2</v>
      </c>
      <c r="R89">
        <f t="shared" ca="1" si="58"/>
        <v>3.7380587120524951E-2</v>
      </c>
      <c r="S89">
        <f t="shared" ca="1" si="58"/>
        <v>1.1125113149774568E-2</v>
      </c>
      <c r="T89">
        <f t="shared" ca="1" si="58"/>
        <v>1.3580803807715095E-2</v>
      </c>
      <c r="U89">
        <f t="shared" ca="1" si="58"/>
        <v>1.4978666224258995E-2</v>
      </c>
      <c r="V89">
        <f t="shared" ca="1" si="58"/>
        <v>2.0543665597341789E-3</v>
      </c>
      <c r="W89">
        <f t="shared" ca="1" si="58"/>
        <v>2.5017432607141294E-3</v>
      </c>
      <c r="X89">
        <f t="shared" ca="1" si="58"/>
        <v>6.8907413428125367E-3</v>
      </c>
      <c r="Y89">
        <f t="shared" ca="1" si="58"/>
        <v>4.8652605287324282E-3</v>
      </c>
      <c r="Z89">
        <f t="shared" ca="1" si="58"/>
        <v>6.6223943729494723E-4</v>
      </c>
      <c r="AA89">
        <f t="shared" ca="1" si="58"/>
        <v>1.1323041172179138E-2</v>
      </c>
      <c r="AB89">
        <f t="shared" ca="1" si="55"/>
        <v>2.0307185146793841E-3</v>
      </c>
      <c r="AC89">
        <f t="shared" ca="1" si="55"/>
        <v>2.5642894421194161E-3</v>
      </c>
      <c r="AD89">
        <f t="shared" ca="1" si="55"/>
        <v>3.7189322848739349E-4</v>
      </c>
      <c r="AE89">
        <f t="shared" ca="1" si="59"/>
        <v>2.2414412079900655E-3</v>
      </c>
      <c r="AF89">
        <f t="shared" ca="1" si="47"/>
        <v>1565.8137052976633</v>
      </c>
      <c r="AG89">
        <f t="shared" ca="1" si="48"/>
        <v>0</v>
      </c>
      <c r="AH89">
        <f t="shared" ca="1" si="49"/>
        <v>0.15403289034487233</v>
      </c>
      <c r="AI89">
        <f t="shared" ca="1" si="50"/>
        <v>0.15658137052976634</v>
      </c>
      <c r="AJ89">
        <f t="shared" ca="1" si="56"/>
        <v>-1.8541794646363048</v>
      </c>
      <c r="AK89">
        <f t="shared" si="57"/>
        <v>0</v>
      </c>
      <c r="AM89">
        <f t="shared" ca="1" si="51"/>
        <v>1.2802357323239739</v>
      </c>
      <c r="AN89">
        <f t="shared" ca="1" si="52"/>
        <v>0.30880528356647119</v>
      </c>
      <c r="AO89">
        <f t="shared" si="53"/>
        <v>0</v>
      </c>
      <c r="AP89">
        <v>-1.051612343871966</v>
      </c>
      <c r="AQ89">
        <v>-0.11319116310914978</v>
      </c>
      <c r="AR89">
        <v>0.34430968298693188</v>
      </c>
      <c r="AS89">
        <v>1.3895100892113987</v>
      </c>
      <c r="AT89">
        <v>0.30880528356647119</v>
      </c>
      <c r="AU89">
        <v>-0.53603116612066515</v>
      </c>
      <c r="AV89">
        <v>-1.3623093764181249</v>
      </c>
      <c r="AW89">
        <v>-0.65471681409690063</v>
      </c>
      <c r="AX89">
        <v>0.42555711843306199</v>
      </c>
      <c r="AY89">
        <v>0.14798956726735923</v>
      </c>
      <c r="AZ89">
        <v>-0.25104100132011808</v>
      </c>
    </row>
    <row r="90" spans="10:52" x14ac:dyDescent="0.55000000000000004">
      <c r="J90">
        <f t="shared" si="46"/>
        <v>0</v>
      </c>
      <c r="K90">
        <v>79</v>
      </c>
      <c r="L90">
        <f t="shared" ca="1" si="54"/>
        <v>1.2735835486344735</v>
      </c>
      <c r="M90">
        <f t="shared" ca="1" si="58"/>
        <v>0.41696919883997341</v>
      </c>
      <c r="N90">
        <f t="shared" ca="1" si="58"/>
        <v>5.3093446946888029E-2</v>
      </c>
      <c r="O90">
        <f t="shared" ca="1" si="58"/>
        <v>0.12145865173887889</v>
      </c>
      <c r="P90">
        <f t="shared" ca="1" si="58"/>
        <v>0.11503662382727492</v>
      </c>
      <c r="Q90">
        <f t="shared" ca="1" si="58"/>
        <v>4.3049534992901442E-2</v>
      </c>
      <c r="R90">
        <f t="shared" ca="1" si="58"/>
        <v>1.9775681141027773E-2</v>
      </c>
      <c r="S90">
        <f t="shared" ca="1" si="58"/>
        <v>2.577966170482594E-2</v>
      </c>
      <c r="T90">
        <f t="shared" ca="1" si="58"/>
        <v>7.7838588810694807E-3</v>
      </c>
      <c r="U90">
        <f t="shared" ca="1" si="58"/>
        <v>9.6015559783499769E-3</v>
      </c>
      <c r="V90">
        <f t="shared" ca="1" si="58"/>
        <v>1.067142259959071E-2</v>
      </c>
      <c r="W90">
        <f t="shared" ca="1" si="58"/>
        <v>1.4720250610046827E-3</v>
      </c>
      <c r="X90">
        <f t="shared" ca="1" si="58"/>
        <v>1.8003464398182649E-3</v>
      </c>
      <c r="Y90">
        <f t="shared" ca="1" si="58"/>
        <v>4.9751319914941557E-3</v>
      </c>
      <c r="Z90">
        <f t="shared" ca="1" si="58"/>
        <v>3.5215496608843673E-3</v>
      </c>
      <c r="AA90">
        <f t="shared" ca="1" si="58"/>
        <v>4.8026232417492471E-4</v>
      </c>
      <c r="AB90">
        <f t="shared" ca="1" si="55"/>
        <v>8.2237535749814517E-3</v>
      </c>
      <c r="AC90">
        <f t="shared" ca="1" si="55"/>
        <v>1.4765681846866847E-3</v>
      </c>
      <c r="AD90">
        <f t="shared" ca="1" si="55"/>
        <v>1.866186637262576E-3</v>
      </c>
      <c r="AE90">
        <f t="shared" ca="1" si="59"/>
        <v>1.9031836344490785E-3</v>
      </c>
      <c r="AF90">
        <f t="shared" ca="1" si="47"/>
        <v>1536.7699434075732</v>
      </c>
      <c r="AG90">
        <f t="shared" ca="1" si="48"/>
        <v>0</v>
      </c>
      <c r="AH90">
        <f t="shared" ca="1" si="49"/>
        <v>0.14442349023328713</v>
      </c>
      <c r="AI90">
        <f t="shared" ca="1" si="50"/>
        <v>0.15367699434075732</v>
      </c>
      <c r="AJ90">
        <f t="shared" ca="1" si="56"/>
        <v>-1.8729023186207119</v>
      </c>
      <c r="AK90">
        <f t="shared" si="57"/>
        <v>0</v>
      </c>
      <c r="AM90">
        <f t="shared" ca="1" si="51"/>
        <v>1.214808427406437</v>
      </c>
      <c r="AN90">
        <f t="shared" ca="1" si="52"/>
        <v>0.2432329893053975</v>
      </c>
      <c r="AO90">
        <f t="shared" si="53"/>
        <v>0</v>
      </c>
      <c r="AP90">
        <v>0.65291715145576745</v>
      </c>
      <c r="AQ90">
        <v>-1.0152075446967501</v>
      </c>
      <c r="AR90">
        <v>2.432025212328881</v>
      </c>
      <c r="AS90">
        <v>1.071366568794474</v>
      </c>
      <c r="AT90">
        <v>0.2432329893053975</v>
      </c>
      <c r="AU90">
        <v>-6.7407199821900576E-2</v>
      </c>
      <c r="AV90">
        <v>0.78033508543740027</v>
      </c>
      <c r="AW90">
        <v>1.2282134775887243</v>
      </c>
      <c r="AX90">
        <v>-0.28267209017940331</v>
      </c>
      <c r="AY90">
        <v>-1.0833923624886665</v>
      </c>
      <c r="AZ90">
        <v>3.1866420613368973E-2</v>
      </c>
    </row>
    <row r="91" spans="10:52" x14ac:dyDescent="0.55000000000000004">
      <c r="J91">
        <f t="shared" si="46"/>
        <v>0</v>
      </c>
      <c r="K91">
        <v>80</v>
      </c>
      <c r="L91">
        <f t="shared" ca="1" si="54"/>
        <v>1.0557774693641944</v>
      </c>
      <c r="M91">
        <f t="shared" ca="1" si="58"/>
        <v>0.39552956657235899</v>
      </c>
      <c r="N91">
        <f t="shared" ca="1" si="58"/>
        <v>0.20530847458324139</v>
      </c>
      <c r="O91">
        <f t="shared" ca="1" si="58"/>
        <v>3.0666385854006752E-2</v>
      </c>
      <c r="P91">
        <f t="shared" ca="1" si="58"/>
        <v>7.5984370327147055E-2</v>
      </c>
      <c r="Q91">
        <f t="shared" ca="1" si="58"/>
        <v>7.5422514893116147E-2</v>
      </c>
      <c r="R91">
        <f t="shared" ca="1" si="58"/>
        <v>2.9088156699538781E-2</v>
      </c>
      <c r="S91">
        <f t="shared" ca="1" si="58"/>
        <v>1.3638372456656125E-2</v>
      </c>
      <c r="T91">
        <f t="shared" ca="1" si="58"/>
        <v>1.8037142275370233E-2</v>
      </c>
      <c r="U91">
        <f t="shared" ca="1" si="58"/>
        <v>5.5031467822035636E-3</v>
      </c>
      <c r="V91">
        <f t="shared" ca="1" si="58"/>
        <v>6.8405464094429495E-3</v>
      </c>
      <c r="W91">
        <f t="shared" ca="1" si="58"/>
        <v>7.6464452892972771E-3</v>
      </c>
      <c r="X91">
        <f t="shared" ca="1" si="58"/>
        <v>1.0593233604420907E-3</v>
      </c>
      <c r="Y91">
        <f t="shared" ca="1" si="58"/>
        <v>1.2998545037327682E-3</v>
      </c>
      <c r="Z91">
        <f t="shared" ca="1" si="58"/>
        <v>3.6010762987991178E-3</v>
      </c>
      <c r="AA91">
        <f t="shared" ca="1" si="58"/>
        <v>2.5538612314332616E-3</v>
      </c>
      <c r="AB91">
        <f t="shared" ca="1" si="55"/>
        <v>3.4880726346439128E-4</v>
      </c>
      <c r="AC91">
        <f t="shared" ca="1" si="55"/>
        <v>5.9796238620684261E-3</v>
      </c>
      <c r="AD91">
        <f t="shared" ca="1" si="55"/>
        <v>1.0745868894549804E-3</v>
      </c>
      <c r="AE91">
        <f t="shared" ca="1" si="59"/>
        <v>2.7450768310274681E-3</v>
      </c>
      <c r="AF91">
        <f t="shared" ca="1" si="47"/>
        <v>1483.8591209325789</v>
      </c>
      <c r="AG91">
        <f t="shared" ca="1" si="48"/>
        <v>0</v>
      </c>
      <c r="AH91">
        <f t="shared" ca="1" si="49"/>
        <v>0.15028579648950985</v>
      </c>
      <c r="AI91">
        <f t="shared" ca="1" si="50"/>
        <v>0.14838591209325788</v>
      </c>
      <c r="AJ91">
        <f t="shared" ca="1" si="56"/>
        <v>-1.9079388847413161</v>
      </c>
      <c r="AK91">
        <f t="shared" si="57"/>
        <v>0</v>
      </c>
      <c r="AM91">
        <f t="shared" ca="1" si="51"/>
        <v>1.0097478745064823</v>
      </c>
      <c r="AN91">
        <f t="shared" ca="1" si="52"/>
        <v>1.2125838111387566E-2</v>
      </c>
      <c r="AO91">
        <f t="shared" si="53"/>
        <v>0</v>
      </c>
      <c r="AP91">
        <v>0.79735400504432619</v>
      </c>
      <c r="AQ91">
        <v>1.4662418834632263</v>
      </c>
      <c r="AR91">
        <v>-0.41936800698749721</v>
      </c>
      <c r="AS91">
        <v>1.0171311259909999</v>
      </c>
      <c r="AT91">
        <v>1.2125838111387566E-2</v>
      </c>
      <c r="AU91">
        <v>-0.47346247811219655</v>
      </c>
      <c r="AV91">
        <v>2.0686820789705962</v>
      </c>
      <c r="AW91">
        <v>0.70013811637181789</v>
      </c>
      <c r="AX91">
        <v>-0.21762275537184905</v>
      </c>
      <c r="AY91">
        <v>-1.1327210813760757</v>
      </c>
      <c r="AZ91">
        <v>-5.7411853049416095E-4</v>
      </c>
    </row>
    <row r="92" spans="10:52" x14ac:dyDescent="0.55000000000000004">
      <c r="J92">
        <f t="shared" si="46"/>
        <v>0</v>
      </c>
      <c r="K92">
        <v>81</v>
      </c>
      <c r="L92">
        <f t="shared" ca="1" si="54"/>
        <v>3.5814061176462206</v>
      </c>
      <c r="M92">
        <f t="shared" ca="1" si="58"/>
        <v>0.32788677688418627</v>
      </c>
      <c r="N92">
        <f t="shared" ca="1" si="58"/>
        <v>0.1947519677507574</v>
      </c>
      <c r="O92">
        <f t="shared" ca="1" si="58"/>
        <v>0.11858467028832172</v>
      </c>
      <c r="P92">
        <f t="shared" ca="1" si="58"/>
        <v>1.9184850037159987E-2</v>
      </c>
      <c r="Q92">
        <f t="shared" ca="1" si="58"/>
        <v>4.9818328389471651E-2</v>
      </c>
      <c r="R92">
        <f t="shared" ca="1" si="58"/>
        <v>5.0962267821151111E-2</v>
      </c>
      <c r="S92">
        <f t="shared" ca="1" si="58"/>
        <v>2.0060756052687305E-2</v>
      </c>
      <c r="T92">
        <f t="shared" ca="1" si="58"/>
        <v>9.5422999425607904E-3</v>
      </c>
      <c r="U92">
        <f t="shared" ca="1" si="58"/>
        <v>1.2752163546317192E-2</v>
      </c>
      <c r="V92">
        <f t="shared" ca="1" si="58"/>
        <v>3.920669842109206E-3</v>
      </c>
      <c r="W92">
        <f t="shared" ca="1" si="58"/>
        <v>4.9014893169642233E-3</v>
      </c>
      <c r="X92">
        <f t="shared" ca="1" si="58"/>
        <v>5.5026631909150751E-3</v>
      </c>
      <c r="Y92">
        <f t="shared" ca="1" si="58"/>
        <v>7.648340400078661E-4</v>
      </c>
      <c r="Z92">
        <f t="shared" ca="1" si="58"/>
        <v>9.4085448452063626E-4</v>
      </c>
      <c r="AA92">
        <f t="shared" ca="1" si="58"/>
        <v>2.6115347039083613E-3</v>
      </c>
      <c r="AB92">
        <f t="shared" ca="1" si="55"/>
        <v>1.8548307925973818E-3</v>
      </c>
      <c r="AC92">
        <f t="shared" ca="1" si="55"/>
        <v>2.536233870406515E-4</v>
      </c>
      <c r="AD92">
        <f t="shared" ca="1" si="55"/>
        <v>4.3517295528173322E-3</v>
      </c>
      <c r="AE92">
        <f t="shared" ca="1" si="59"/>
        <v>2.7817034744775111E-3</v>
      </c>
      <c r="AF92">
        <f t="shared" ca="1" si="47"/>
        <v>1460.2782585723978</v>
      </c>
      <c r="AG92">
        <f t="shared" ca="1" si="48"/>
        <v>0</v>
      </c>
      <c r="AH92">
        <f t="shared" ca="1" si="49"/>
        <v>8.0428852900288311E-2</v>
      </c>
      <c r="AI92">
        <f t="shared" ca="1" si="50"/>
        <v>0.14602782585723978</v>
      </c>
      <c r="AJ92">
        <f t="shared" ca="1" si="56"/>
        <v>-1.9239580873701121</v>
      </c>
      <c r="AK92">
        <f t="shared" si="57"/>
        <v>0</v>
      </c>
      <c r="AM92">
        <f t="shared" ca="1" si="51"/>
        <v>3.4428318261504547</v>
      </c>
      <c r="AN92">
        <f t="shared" ca="1" si="52"/>
        <v>1.545367922517471</v>
      </c>
      <c r="AO92">
        <f t="shared" si="53"/>
        <v>0</v>
      </c>
      <c r="AP92">
        <v>-0.86034333435236476</v>
      </c>
      <c r="AQ92">
        <v>0.39592578104929999</v>
      </c>
      <c r="AR92">
        <v>-0.1326930032519158</v>
      </c>
      <c r="AS92">
        <v>0.32013872441893909</v>
      </c>
      <c r="AT92">
        <v>1.545367922517471</v>
      </c>
      <c r="AU92">
        <v>-0.29167949833208695</v>
      </c>
      <c r="AV92">
        <v>0.23669826987315901</v>
      </c>
      <c r="AW92">
        <v>0.54337533583748154</v>
      </c>
      <c r="AX92">
        <v>3.2019897844293155E-2</v>
      </c>
      <c r="AY92">
        <v>-1.3937415133113973</v>
      </c>
      <c r="AZ92">
        <v>0.36434812500374392</v>
      </c>
    </row>
    <row r="93" spans="10:52" x14ac:dyDescent="0.55000000000000004">
      <c r="J93">
        <f t="shared" si="46"/>
        <v>0</v>
      </c>
      <c r="K93">
        <v>82</v>
      </c>
      <c r="L93">
        <f t="shared" ca="1" si="54"/>
        <v>0.64354336978447269</v>
      </c>
      <c r="M93">
        <f t="shared" ca="1" si="58"/>
        <v>1.1122568369786345</v>
      </c>
      <c r="N93">
        <f t="shared" ca="1" si="58"/>
        <v>0.16144581946433775</v>
      </c>
      <c r="O93">
        <f t="shared" ca="1" si="58"/>
        <v>0.11248730930666884</v>
      </c>
      <c r="P93">
        <f t="shared" ca="1" si="58"/>
        <v>7.4186411369707175E-2</v>
      </c>
      <c r="Q93">
        <f t="shared" ca="1" si="58"/>
        <v>1.2578338875995644E-2</v>
      </c>
      <c r="R93">
        <f t="shared" ca="1" si="58"/>
        <v>3.3661765288312238E-2</v>
      </c>
      <c r="S93">
        <f t="shared" ca="1" si="58"/>
        <v>3.5146318593231404E-2</v>
      </c>
      <c r="T93">
        <f t="shared" ca="1" si="58"/>
        <v>1.4035820765098692E-2</v>
      </c>
      <c r="U93">
        <f t="shared" ca="1" si="58"/>
        <v>6.7463552495069861E-3</v>
      </c>
      <c r="V93">
        <f t="shared" ca="1" si="58"/>
        <v>9.0851698158177143E-3</v>
      </c>
      <c r="W93">
        <f t="shared" ca="1" si="58"/>
        <v>2.8092962456791521E-3</v>
      </c>
      <c r="X93">
        <f t="shared" ca="1" si="58"/>
        <v>3.5272919408544166E-3</v>
      </c>
      <c r="Y93">
        <f t="shared" ca="1" si="58"/>
        <v>3.9729361933014996E-3</v>
      </c>
      <c r="Z93">
        <f t="shared" ca="1" si="58"/>
        <v>5.5359852536494012E-4</v>
      </c>
      <c r="AA93">
        <f t="shared" ca="1" si="58"/>
        <v>6.8231660030997835E-4</v>
      </c>
      <c r="AB93">
        <f t="shared" ca="1" si="58"/>
        <v>1.8967181635109523E-3</v>
      </c>
      <c r="AC93">
        <f t="shared" ref="AC93:AD108" ca="1" si="60">AB92*AB$10*(1-AB$2*$J92)</f>
        <v>1.3486773851367029E-3</v>
      </c>
      <c r="AD93">
        <f t="shared" ca="1" si="60"/>
        <v>1.8457689214730104E-4</v>
      </c>
      <c r="AE93">
        <f t="shared" ca="1" si="59"/>
        <v>5.194984922513645E-3</v>
      </c>
      <c r="AF93">
        <f t="shared" ca="1" si="47"/>
        <v>1492.924912464402</v>
      </c>
      <c r="AG93">
        <f t="shared" ca="1" si="48"/>
        <v>0</v>
      </c>
      <c r="AH93">
        <f t="shared" ca="1" si="49"/>
        <v>0.13621914255048403</v>
      </c>
      <c r="AI93">
        <f t="shared" ca="1" si="50"/>
        <v>0.1492924912464402</v>
      </c>
      <c r="AJ93">
        <f t="shared" ca="1" si="56"/>
        <v>-1.9018478687597333</v>
      </c>
      <c r="AK93">
        <f t="shared" si="57"/>
        <v>0</v>
      </c>
      <c r="AM93">
        <f t="shared" ca="1" si="51"/>
        <v>0.62012345928929047</v>
      </c>
      <c r="AN93">
        <f t="shared" ca="1" si="52"/>
        <v>-0.59729586610046681</v>
      </c>
      <c r="AO93">
        <f t="shared" si="53"/>
        <v>0</v>
      </c>
      <c r="AP93">
        <v>0.59528474594117142</v>
      </c>
      <c r="AQ93">
        <v>1.8666378309717402</v>
      </c>
      <c r="AR93">
        <v>-1.8286937120137736</v>
      </c>
      <c r="AS93">
        <v>2.5509507395327091</v>
      </c>
      <c r="AT93">
        <v>-0.59729586610046681</v>
      </c>
      <c r="AU93">
        <v>0.14744728105142713</v>
      </c>
      <c r="AV93">
        <v>2.2783569875173271</v>
      </c>
      <c r="AW93">
        <v>-0.27885221243195701</v>
      </c>
      <c r="AX93">
        <v>-2.2372660168912262</v>
      </c>
      <c r="AY93">
        <v>-0.10434177966089919</v>
      </c>
      <c r="AZ93">
        <v>-0.52994664656580426</v>
      </c>
    </row>
    <row r="94" spans="10:52" x14ac:dyDescent="0.55000000000000004">
      <c r="J94">
        <f t="shared" si="46"/>
        <v>0</v>
      </c>
      <c r="K94">
        <v>83</v>
      </c>
      <c r="L94">
        <f t="shared" ca="1" si="54"/>
        <v>0.66572603581734791</v>
      </c>
      <c r="M94">
        <f t="shared" ref="M94:AB109" ca="1" si="61">L93*L$10*(1-L$2*$J93)</f>
        <v>0.1998615877178094</v>
      </c>
      <c r="N94">
        <f t="shared" ca="1" si="61"/>
        <v>0.54765617024029634</v>
      </c>
      <c r="O94">
        <f t="shared" ca="1" si="61"/>
        <v>9.3249922145050818E-2</v>
      </c>
      <c r="P94">
        <f t="shared" ca="1" si="61"/>
        <v>7.0371910482242561E-2</v>
      </c>
      <c r="Q94">
        <f t="shared" ca="1" si="61"/>
        <v>4.8639516097063525E-2</v>
      </c>
      <c r="R94">
        <f t="shared" ca="1" si="61"/>
        <v>8.4990625869755133E-3</v>
      </c>
      <c r="S94">
        <f t="shared" ca="1" si="61"/>
        <v>2.3214962320467571E-2</v>
      </c>
      <c r="T94">
        <f t="shared" ca="1" si="61"/>
        <v>2.4590669814838258E-2</v>
      </c>
      <c r="U94">
        <f t="shared" ca="1" si="61"/>
        <v>9.9232505443914345E-3</v>
      </c>
      <c r="V94">
        <f t="shared" ca="1" si="61"/>
        <v>4.8063830782114807E-3</v>
      </c>
      <c r="W94">
        <f t="shared" ca="1" si="61"/>
        <v>6.5098400229496658E-3</v>
      </c>
      <c r="X94">
        <f t="shared" ca="1" si="61"/>
        <v>2.0216728765603004E-3</v>
      </c>
      <c r="Y94">
        <f t="shared" ca="1" si="61"/>
        <v>2.5467133513273907E-3</v>
      </c>
      <c r="Z94">
        <f t="shared" ca="1" si="61"/>
        <v>2.8756717182175742E-3</v>
      </c>
      <c r="AA94">
        <f t="shared" ca="1" si="61"/>
        <v>4.014749039072453E-4</v>
      </c>
      <c r="AB94">
        <f t="shared" ca="1" si="61"/>
        <v>4.9555622873254026E-4</v>
      </c>
      <c r="AC94">
        <f t="shared" ca="1" si="60"/>
        <v>1.3791343681129541E-3</v>
      </c>
      <c r="AD94">
        <f t="shared" ca="1" si="60"/>
        <v>9.815131134495148E-4</v>
      </c>
      <c r="AE94">
        <f t="shared" ca="1" si="59"/>
        <v>3.9177128894265075E-3</v>
      </c>
      <c r="AF94">
        <f t="shared" ca="1" si="47"/>
        <v>1577.6961795054772</v>
      </c>
      <c r="AG94">
        <f t="shared" ca="1" si="48"/>
        <v>0</v>
      </c>
      <c r="AH94">
        <f t="shared" ca="1" si="49"/>
        <v>0.17615635721813183</v>
      </c>
      <c r="AI94">
        <f t="shared" ca="1" si="50"/>
        <v>0.15776961795054772</v>
      </c>
      <c r="AJ94">
        <f t="shared" ca="1" si="56"/>
        <v>-1.8466194242752696</v>
      </c>
      <c r="AK94">
        <f t="shared" si="57"/>
        <v>0</v>
      </c>
      <c r="AM94">
        <f t="shared" ca="1" si="51"/>
        <v>0.6393913551963758</v>
      </c>
      <c r="AN94">
        <f t="shared" ca="1" si="52"/>
        <v>-0.55904820328578353</v>
      </c>
      <c r="AO94">
        <f t="shared" si="53"/>
        <v>0</v>
      </c>
      <c r="AP94">
        <v>-0.632976480119396</v>
      </c>
      <c r="AQ94">
        <v>-0.25902295419655275</v>
      </c>
      <c r="AR94">
        <v>-0.54452812037197873</v>
      </c>
      <c r="AS94">
        <v>-0.3235231815779116</v>
      </c>
      <c r="AT94">
        <v>-0.55904820328578353</v>
      </c>
      <c r="AU94">
        <v>-0.77319782576523721</v>
      </c>
      <c r="AV94">
        <v>-7.6764763434766792E-2</v>
      </c>
      <c r="AW94">
        <v>1.1046859071939252</v>
      </c>
      <c r="AX94">
        <v>1.3165367818146478</v>
      </c>
      <c r="AY94">
        <v>0.27392502488510218</v>
      </c>
      <c r="AZ94">
        <v>-2.7838541427627206</v>
      </c>
    </row>
    <row r="95" spans="10:52" x14ac:dyDescent="0.55000000000000004">
      <c r="J95">
        <f t="shared" si="46"/>
        <v>0</v>
      </c>
      <c r="K95">
        <v>84</v>
      </c>
      <c r="L95">
        <f t="shared" ca="1" si="54"/>
        <v>1.3799889046064384</v>
      </c>
      <c r="M95">
        <f t="shared" ca="1" si="61"/>
        <v>0.20675073157555618</v>
      </c>
      <c r="N95">
        <f t="shared" ca="1" si="61"/>
        <v>9.8408414377571571E-2</v>
      </c>
      <c r="O95">
        <f t="shared" ca="1" si="61"/>
        <v>0.31632219035838888</v>
      </c>
      <c r="P95">
        <f t="shared" ca="1" si="61"/>
        <v>5.8337026764303308E-2</v>
      </c>
      <c r="Q95">
        <f t="shared" ca="1" si="61"/>
        <v>4.613857995670375E-2</v>
      </c>
      <c r="R95">
        <f t="shared" ca="1" si="61"/>
        <v>3.2865253161373724E-2</v>
      </c>
      <c r="S95">
        <f t="shared" ca="1" si="61"/>
        <v>5.8614102981829931E-3</v>
      </c>
      <c r="T95">
        <f t="shared" ca="1" si="61"/>
        <v>1.624271036160441E-2</v>
      </c>
      <c r="U95">
        <f t="shared" ca="1" si="61"/>
        <v>1.738547262115369E-2</v>
      </c>
      <c r="V95">
        <f t="shared" ca="1" si="61"/>
        <v>7.0697349507204401E-3</v>
      </c>
      <c r="W95">
        <f t="shared" ca="1" si="61"/>
        <v>3.4439405715558386E-3</v>
      </c>
      <c r="X95">
        <f t="shared" ca="1" si="61"/>
        <v>4.6847202481354487E-3</v>
      </c>
      <c r="Y95">
        <f t="shared" ca="1" si="61"/>
        <v>1.4596527288028838E-3</v>
      </c>
      <c r="Z95">
        <f t="shared" ca="1" si="61"/>
        <v>1.8433499060888402E-3</v>
      </c>
      <c r="AA95">
        <f t="shared" ca="1" si="61"/>
        <v>2.085464418423286E-3</v>
      </c>
      <c r="AB95">
        <f t="shared" ca="1" si="61"/>
        <v>2.915851515566943E-4</v>
      </c>
      <c r="AC95">
        <f t="shared" ca="1" si="60"/>
        <v>3.603269265436884E-4</v>
      </c>
      <c r="AD95">
        <f t="shared" ca="1" si="60"/>
        <v>1.0036784796940664E-3</v>
      </c>
      <c r="AE95">
        <f t="shared" ca="1" si="59"/>
        <v>3.5679041380976512E-3</v>
      </c>
      <c r="AF95">
        <f t="shared" ca="1" si="47"/>
        <v>1657.1699708845752</v>
      </c>
      <c r="AG95">
        <f t="shared" ca="1" si="48"/>
        <v>0</v>
      </c>
      <c r="AH95">
        <f t="shared" ca="1" si="49"/>
        <v>0.15254795370521251</v>
      </c>
      <c r="AI95">
        <f t="shared" ca="1" si="50"/>
        <v>0.16571699708845752</v>
      </c>
      <c r="AJ95">
        <f t="shared" ca="1" si="56"/>
        <v>-1.7974737823301998</v>
      </c>
      <c r="AK95">
        <f t="shared" si="57"/>
        <v>0</v>
      </c>
      <c r="AM95">
        <f t="shared" ca="1" si="51"/>
        <v>1.3149000218365716</v>
      </c>
      <c r="AN95">
        <f t="shared" ca="1" si="52"/>
        <v>0.3422007921471959</v>
      </c>
      <c r="AO95">
        <f t="shared" si="53"/>
        <v>0</v>
      </c>
      <c r="AP95">
        <v>0.29775264920317568</v>
      </c>
      <c r="AQ95">
        <v>1.2827194950659759</v>
      </c>
      <c r="AR95">
        <v>0.55904820328578353</v>
      </c>
      <c r="AS95">
        <v>-2.1569849195657298</v>
      </c>
      <c r="AT95">
        <v>0.3422007921471959</v>
      </c>
      <c r="AU95">
        <v>-0.11465431271062698</v>
      </c>
      <c r="AV95">
        <v>0.45828414840798359</v>
      </c>
      <c r="AW95">
        <v>-0.44675857679976616</v>
      </c>
      <c r="AX95">
        <v>0.8995516509457957</v>
      </c>
      <c r="AY95">
        <v>-0.39658743844483979</v>
      </c>
      <c r="AZ95">
        <v>-0.47491766963503323</v>
      </c>
    </row>
    <row r="96" spans="10:52" x14ac:dyDescent="0.55000000000000004">
      <c r="J96">
        <f t="shared" si="46"/>
        <v>0</v>
      </c>
      <c r="K96">
        <v>85</v>
      </c>
      <c r="L96">
        <f t="shared" ca="1" si="54"/>
        <v>0.54386758267609248</v>
      </c>
      <c r="M96">
        <f t="shared" ca="1" si="61"/>
        <v>0.42857527007072277</v>
      </c>
      <c r="N96">
        <f t="shared" ca="1" si="61"/>
        <v>0.10180051053372272</v>
      </c>
      <c r="O96">
        <f t="shared" ca="1" si="61"/>
        <v>5.6839978945094273E-2</v>
      </c>
      <c r="P96">
        <f t="shared" ca="1" si="61"/>
        <v>0.19789073985902275</v>
      </c>
      <c r="Q96">
        <f t="shared" ca="1" si="61"/>
        <v>3.8248038959811416E-2</v>
      </c>
      <c r="R96">
        <f t="shared" ca="1" si="61"/>
        <v>3.1175394667935397E-2</v>
      </c>
      <c r="S96">
        <f t="shared" ca="1" si="61"/>
        <v>2.2665644753302031E-2</v>
      </c>
      <c r="T96">
        <f t="shared" ca="1" si="61"/>
        <v>4.1010271078481845E-3</v>
      </c>
      <c r="U96">
        <f t="shared" ca="1" si="61"/>
        <v>1.1483509738096177E-2</v>
      </c>
      <c r="V96">
        <f t="shared" ca="1" si="61"/>
        <v>1.2386131225320313E-2</v>
      </c>
      <c r="W96">
        <f t="shared" ca="1" si="61"/>
        <v>5.0657108746297768E-3</v>
      </c>
      <c r="X96">
        <f t="shared" ca="1" si="61"/>
        <v>2.4783862694113326E-3</v>
      </c>
      <c r="Y96">
        <f t="shared" ca="1" si="61"/>
        <v>3.3823794013121446E-3</v>
      </c>
      <c r="Z96">
        <f t="shared" ca="1" si="61"/>
        <v>1.0565188732994633E-3</v>
      </c>
      <c r="AA96">
        <f t="shared" ca="1" si="61"/>
        <v>1.3368148441627249E-3</v>
      </c>
      <c r="AB96">
        <f t="shared" ca="1" si="61"/>
        <v>1.5146412704604253E-3</v>
      </c>
      <c r="AC96">
        <f t="shared" ca="1" si="60"/>
        <v>2.1201626655954124E-4</v>
      </c>
      <c r="AD96">
        <f t="shared" ca="1" si="60"/>
        <v>2.6223143312790288E-4</v>
      </c>
      <c r="AE96">
        <f t="shared" ca="1" si="59"/>
        <v>3.329294980492681E-3</v>
      </c>
      <c r="AF96">
        <f t="shared" ca="1" si="47"/>
        <v>1656.8889022694477</v>
      </c>
      <c r="AG96">
        <f t="shared" ca="1" si="48"/>
        <v>0</v>
      </c>
      <c r="AH96">
        <f t="shared" ca="1" si="49"/>
        <v>0.19636137067313558</v>
      </c>
      <c r="AI96">
        <f t="shared" ca="1" si="50"/>
        <v>0.16568889022694477</v>
      </c>
      <c r="AJ96">
        <f t="shared" ca="1" si="56"/>
        <v>-1.797643404311317</v>
      </c>
      <c r="AK96">
        <f t="shared" si="57"/>
        <v>0</v>
      </c>
      <c r="AM96">
        <f t="shared" ca="1" si="51"/>
        <v>0.5147205118186714</v>
      </c>
      <c r="AN96">
        <f t="shared" ca="1" si="52"/>
        <v>-0.83016402641078457</v>
      </c>
      <c r="AO96">
        <f t="shared" si="53"/>
        <v>0</v>
      </c>
      <c r="AP96">
        <v>-1.3847056834492832</v>
      </c>
      <c r="AQ96">
        <v>0.19784692995017394</v>
      </c>
      <c r="AR96">
        <v>-0.89372065303905401</v>
      </c>
      <c r="AS96">
        <v>1.5591467672493309</v>
      </c>
      <c r="AT96">
        <v>-0.83016402641078457</v>
      </c>
      <c r="AU96">
        <v>0.15619207260897383</v>
      </c>
      <c r="AV96">
        <v>-0.35683797250385396</v>
      </c>
      <c r="AW96">
        <v>1.2375357982818969</v>
      </c>
      <c r="AX96">
        <v>-0.3589582320273621</v>
      </c>
      <c r="AY96">
        <v>0.64507958086323924</v>
      </c>
      <c r="AZ96">
        <v>0.9760287866811268</v>
      </c>
    </row>
    <row r="97" spans="10:52" x14ac:dyDescent="0.55000000000000004">
      <c r="J97">
        <f t="shared" si="46"/>
        <v>0</v>
      </c>
      <c r="K97">
        <v>86</v>
      </c>
      <c r="L97">
        <f t="shared" ca="1" si="54"/>
        <v>0.64217117495947407</v>
      </c>
      <c r="M97">
        <f t="shared" ca="1" si="61"/>
        <v>0.16890584797462002</v>
      </c>
      <c r="N97">
        <f t="shared" ca="1" si="61"/>
        <v>0.21102310479314348</v>
      </c>
      <c r="O97">
        <f t="shared" ca="1" si="61"/>
        <v>5.879922882545114E-2</v>
      </c>
      <c r="P97">
        <f t="shared" ca="1" si="61"/>
        <v>3.5559014921691161E-2</v>
      </c>
      <c r="Q97">
        <f t="shared" ca="1" si="61"/>
        <v>0.12974491755457912</v>
      </c>
      <c r="R97">
        <f t="shared" ca="1" si="61"/>
        <v>2.5843832015758419E-2</v>
      </c>
      <c r="S97">
        <f t="shared" ca="1" si="61"/>
        <v>2.1500227523513608E-2</v>
      </c>
      <c r="T97">
        <f t="shared" ca="1" si="61"/>
        <v>1.5858371760626169E-2</v>
      </c>
      <c r="U97">
        <f t="shared" ca="1" si="61"/>
        <v>2.8994043285100598E-3</v>
      </c>
      <c r="V97">
        <f t="shared" ca="1" si="61"/>
        <v>8.1813282642795495E-3</v>
      </c>
      <c r="W97">
        <f t="shared" ca="1" si="61"/>
        <v>8.8750936322305237E-3</v>
      </c>
      <c r="X97">
        <f t="shared" ca="1" si="61"/>
        <v>3.6454718121974872E-3</v>
      </c>
      <c r="Y97">
        <f t="shared" ca="1" si="61"/>
        <v>1.789400908087985E-3</v>
      </c>
      <c r="Z97">
        <f t="shared" ca="1" si="61"/>
        <v>2.4482177189340247E-3</v>
      </c>
      <c r="AA97">
        <f t="shared" ca="1" si="61"/>
        <v>7.6619751263693652E-4</v>
      </c>
      <c r="AB97">
        <f t="shared" ca="1" si="61"/>
        <v>9.7090840584268046E-4</v>
      </c>
      <c r="AC97">
        <f t="shared" ca="1" si="60"/>
        <v>1.1013200968074026E-3</v>
      </c>
      <c r="AD97">
        <f t="shared" ca="1" si="60"/>
        <v>1.542969046461061E-4</v>
      </c>
      <c r="AE97">
        <f t="shared" ca="1" si="59"/>
        <v>2.6155604876610078E-3</v>
      </c>
      <c r="AF97">
        <f t="shared" ca="1" si="47"/>
        <v>1584.7317758693878</v>
      </c>
      <c r="AG97">
        <f t="shared" ca="1" si="48"/>
        <v>0</v>
      </c>
      <c r="AH97">
        <f t="shared" ca="1" si="49"/>
        <v>0.20540930671574337</v>
      </c>
      <c r="AI97">
        <f t="shared" ca="1" si="50"/>
        <v>0.15847317758693877</v>
      </c>
      <c r="AJ97">
        <f t="shared" ca="1" si="56"/>
        <v>-1.8421699265660632</v>
      </c>
      <c r="AK97">
        <f t="shared" si="57"/>
        <v>0</v>
      </c>
      <c r="AM97">
        <f t="shared" ca="1" si="51"/>
        <v>0.60776969301670714</v>
      </c>
      <c r="AN97">
        <f t="shared" ca="1" si="52"/>
        <v>-0.62244907894637436</v>
      </c>
      <c r="AO97">
        <f t="shared" si="53"/>
        <v>0</v>
      </c>
      <c r="AP97">
        <v>-0.57973920775111765</v>
      </c>
      <c r="AQ97">
        <v>0.1793910087144468</v>
      </c>
      <c r="AR97">
        <v>0.27146370484842919</v>
      </c>
      <c r="AS97">
        <v>-0.36344999898574315</v>
      </c>
      <c r="AT97">
        <v>-0.62244907894637436</v>
      </c>
      <c r="AU97">
        <v>-0.41011389839695767</v>
      </c>
      <c r="AV97">
        <v>-0.36255073609936517</v>
      </c>
      <c r="AW97">
        <v>-0.96903022495098412</v>
      </c>
      <c r="AX97">
        <v>1.4194552022672724</v>
      </c>
      <c r="AY97">
        <v>-0.43142676986462902</v>
      </c>
      <c r="AZ97">
        <v>1.3783483154838905</v>
      </c>
    </row>
    <row r="98" spans="10:52" x14ac:dyDescent="0.55000000000000004">
      <c r="J98">
        <f t="shared" si="46"/>
        <v>0</v>
      </c>
      <c r="K98">
        <v>87</v>
      </c>
      <c r="L98">
        <f t="shared" ca="1" si="54"/>
        <v>1.9937633244257245</v>
      </c>
      <c r="M98">
        <f t="shared" ca="1" si="61"/>
        <v>0.19943543301051403</v>
      </c>
      <c r="N98">
        <f t="shared" ca="1" si="61"/>
        <v>8.3166339605738923E-2</v>
      </c>
      <c r="O98">
        <f t="shared" ca="1" si="61"/>
        <v>0.12188539881711981</v>
      </c>
      <c r="P98">
        <f t="shared" ca="1" si="61"/>
        <v>3.6784719030382503E-2</v>
      </c>
      <c r="Q98">
        <f t="shared" ca="1" si="61"/>
        <v>2.3313882512256991E-2</v>
      </c>
      <c r="R98">
        <f t="shared" ca="1" si="61"/>
        <v>8.7667392770180902E-2</v>
      </c>
      <c r="S98">
        <f t="shared" ca="1" si="61"/>
        <v>1.7823295401285435E-2</v>
      </c>
      <c r="T98">
        <f t="shared" ca="1" si="61"/>
        <v>1.5042969424298128E-2</v>
      </c>
      <c r="U98">
        <f t="shared" ca="1" si="61"/>
        <v>1.1211784393692269E-2</v>
      </c>
      <c r="V98">
        <f t="shared" ca="1" si="61"/>
        <v>2.065655807624757E-3</v>
      </c>
      <c r="W98">
        <f t="shared" ca="1" si="61"/>
        <v>5.862206128824321E-3</v>
      </c>
      <c r="X98">
        <f t="shared" ca="1" si="61"/>
        <v>6.3868437160410074E-3</v>
      </c>
      <c r="Y98">
        <f t="shared" ca="1" si="61"/>
        <v>2.632039505570991E-3</v>
      </c>
      <c r="Z98">
        <f t="shared" ca="1" si="61"/>
        <v>1.2951956270068801E-3</v>
      </c>
      <c r="AA98">
        <f t="shared" ca="1" si="61"/>
        <v>1.7754707218649334E-3</v>
      </c>
      <c r="AB98">
        <f t="shared" ca="1" si="61"/>
        <v>5.5647766689849996E-4</v>
      </c>
      <c r="AC98">
        <f t="shared" ca="1" si="60"/>
        <v>7.0596316128949694E-4</v>
      </c>
      <c r="AD98">
        <f t="shared" ca="1" si="60"/>
        <v>8.0149643571904923E-4</v>
      </c>
      <c r="AE98">
        <f t="shared" ca="1" si="59"/>
        <v>2.0171728444761455E-3</v>
      </c>
      <c r="AF98">
        <f t="shared" ca="1" si="47"/>
        <v>1490.8408586628891</v>
      </c>
      <c r="AG98">
        <f t="shared" ca="1" si="48"/>
        <v>0</v>
      </c>
      <c r="AH98">
        <f t="shared" ca="1" si="49"/>
        <v>0.12002107205096407</v>
      </c>
      <c r="AI98">
        <f t="shared" ca="1" si="50"/>
        <v>0.14908408586628891</v>
      </c>
      <c r="AJ98">
        <f t="shared" ca="1" si="56"/>
        <v>-1.9032447975405264</v>
      </c>
      <c r="AK98">
        <f t="shared" si="57"/>
        <v>0</v>
      </c>
      <c r="AM98">
        <f t="shared" ca="1" si="51"/>
        <v>1.8985389665352079</v>
      </c>
      <c r="AN98">
        <f t="shared" ca="1" si="52"/>
        <v>0.80135578173212707</v>
      </c>
      <c r="AO98">
        <f t="shared" si="53"/>
        <v>0</v>
      </c>
      <c r="AP98">
        <v>1.1126076060463674</v>
      </c>
      <c r="AQ98">
        <v>0.43092313717352226</v>
      </c>
      <c r="AR98">
        <v>0.19168737708241679</v>
      </c>
      <c r="AS98">
        <v>1.1963129509240389</v>
      </c>
      <c r="AT98">
        <v>0.80135578173212707</v>
      </c>
      <c r="AU98">
        <v>-0.5892684384889435</v>
      </c>
      <c r="AV98">
        <v>0.34755885280901566</v>
      </c>
      <c r="AW98">
        <v>-0.56981434681802057</v>
      </c>
      <c r="AX98">
        <v>-1.483954292780254</v>
      </c>
      <c r="AY98">
        <v>-0.43562863538681995</v>
      </c>
      <c r="AZ98">
        <v>0.76057176556787454</v>
      </c>
    </row>
    <row r="99" spans="10:52" x14ac:dyDescent="0.55000000000000004">
      <c r="J99">
        <f t="shared" si="46"/>
        <v>0</v>
      </c>
      <c r="K99">
        <v>88</v>
      </c>
      <c r="L99">
        <f t="shared" ca="1" si="54"/>
        <v>2.5253687232856872</v>
      </c>
      <c r="M99">
        <f t="shared" ca="1" si="61"/>
        <v>0.61919168507122668</v>
      </c>
      <c r="N99">
        <f t="shared" ca="1" si="61"/>
        <v>9.8198583116330479E-2</v>
      </c>
      <c r="O99">
        <f t="shared" ca="1" si="61"/>
        <v>4.8036268260492759E-2</v>
      </c>
      <c r="P99">
        <f t="shared" ca="1" si="61"/>
        <v>7.625134272939961E-2</v>
      </c>
      <c r="Q99">
        <f t="shared" ca="1" si="61"/>
        <v>2.4117502118923575E-2</v>
      </c>
      <c r="R99">
        <f t="shared" ca="1" si="61"/>
        <v>1.5752966156382213E-2</v>
      </c>
      <c r="S99">
        <f t="shared" ca="1" si="61"/>
        <v>6.0460145285369943E-2</v>
      </c>
      <c r="T99">
        <f t="shared" ca="1" si="61"/>
        <v>1.2470346533242376E-2</v>
      </c>
      <c r="U99">
        <f t="shared" ca="1" si="61"/>
        <v>1.0635299283681076E-2</v>
      </c>
      <c r="V99">
        <f t="shared" ca="1" si="61"/>
        <v>7.987739867439704E-3</v>
      </c>
      <c r="W99">
        <f t="shared" ca="1" si="61"/>
        <v>1.4801141995939399E-3</v>
      </c>
      <c r="X99">
        <f t="shared" ca="1" si="61"/>
        <v>4.2186590843446541E-3</v>
      </c>
      <c r="Y99">
        <f t="shared" ca="1" si="61"/>
        <v>4.6113166806780086E-3</v>
      </c>
      <c r="Z99">
        <f t="shared" ca="1" si="61"/>
        <v>1.9051102759121195E-3</v>
      </c>
      <c r="AA99">
        <f t="shared" ca="1" si="61"/>
        <v>9.3928815932247571E-4</v>
      </c>
      <c r="AB99">
        <f t="shared" ca="1" si="61"/>
        <v>1.2894975364115587E-3</v>
      </c>
      <c r="AC99">
        <f t="shared" ca="1" si="60"/>
        <v>4.0462388681216537E-4</v>
      </c>
      <c r="AD99">
        <f t="shared" ca="1" si="60"/>
        <v>5.1377157210038193E-4</v>
      </c>
      <c r="AE99">
        <f t="shared" ca="1" si="59"/>
        <v>2.0527205282698724E-3</v>
      </c>
      <c r="AF99">
        <f t="shared" ca="1" si="47"/>
        <v>1420.0236829592754</v>
      </c>
      <c r="AG99">
        <f t="shared" ca="1" si="48"/>
        <v>0</v>
      </c>
      <c r="AH99">
        <f t="shared" ca="1" si="49"/>
        <v>9.2498983565689363E-2</v>
      </c>
      <c r="AI99">
        <f t="shared" ca="1" si="50"/>
        <v>0.14200236829592755</v>
      </c>
      <c r="AJ99">
        <f t="shared" ca="1" si="56"/>
        <v>-1.9519115433796201</v>
      </c>
      <c r="AK99">
        <f t="shared" si="57"/>
        <v>0</v>
      </c>
      <c r="AM99">
        <f t="shared" ca="1" si="51"/>
        <v>2.4259704897553749</v>
      </c>
      <c r="AN99">
        <f t="shared" ca="1" si="52"/>
        <v>1.1077895578637253</v>
      </c>
      <c r="AO99">
        <f t="shared" si="53"/>
        <v>0</v>
      </c>
      <c r="AP99">
        <v>-0.97516704045119695</v>
      </c>
      <c r="AQ99">
        <v>2.9164948500692844</v>
      </c>
      <c r="AR99">
        <v>-0.26044745027320459</v>
      </c>
      <c r="AS99">
        <v>-0.5065862751507666</v>
      </c>
      <c r="AT99">
        <v>1.1077895578637253</v>
      </c>
      <c r="AU99">
        <v>-2.267206582473591</v>
      </c>
      <c r="AV99">
        <v>0.1115745362767484</v>
      </c>
      <c r="AW99">
        <v>-0.83329950939514674</v>
      </c>
      <c r="AX99">
        <v>-9.0659568741102703E-2</v>
      </c>
      <c r="AY99">
        <v>-9.296400094171986E-2</v>
      </c>
      <c r="AZ99">
        <v>-1.0565463526290841</v>
      </c>
    </row>
    <row r="100" spans="10:52" x14ac:dyDescent="0.55000000000000004">
      <c r="J100">
        <f t="shared" si="46"/>
        <v>0</v>
      </c>
      <c r="K100">
        <v>89</v>
      </c>
      <c r="L100">
        <f t="shared" ca="1" si="54"/>
        <v>1.3042842537195598</v>
      </c>
      <c r="M100">
        <f t="shared" ca="1" si="61"/>
        <v>0.78428933667331624</v>
      </c>
      <c r="N100">
        <f t="shared" ca="1" si="61"/>
        <v>0.30487935485467155</v>
      </c>
      <c r="O100">
        <f t="shared" ca="1" si="61"/>
        <v>5.6718781946378229E-2</v>
      </c>
      <c r="P100">
        <f t="shared" ca="1" si="61"/>
        <v>3.0051425274228494E-2</v>
      </c>
      <c r="Q100">
        <f t="shared" ca="1" si="61"/>
        <v>4.9993365949815717E-2</v>
      </c>
      <c r="R100">
        <f t="shared" ca="1" si="61"/>
        <v>1.6295964194558324E-2</v>
      </c>
      <c r="S100">
        <f t="shared" ca="1" si="61"/>
        <v>1.0864092023212783E-2</v>
      </c>
      <c r="T100">
        <f t="shared" ca="1" si="61"/>
        <v>4.2301883360153877E-2</v>
      </c>
      <c r="U100">
        <f t="shared" ca="1" si="61"/>
        <v>8.8164685981494961E-3</v>
      </c>
      <c r="V100">
        <f t="shared" ca="1" si="61"/>
        <v>7.5770279830038572E-3</v>
      </c>
      <c r="W100">
        <f t="shared" ca="1" si="61"/>
        <v>5.7234933123029869E-3</v>
      </c>
      <c r="X100">
        <f t="shared" ca="1" si="61"/>
        <v>1.0651446020095441E-3</v>
      </c>
      <c r="Y100">
        <f t="shared" ca="1" si="61"/>
        <v>3.0458821086968672E-3</v>
      </c>
      <c r="Z100">
        <f t="shared" ca="1" si="61"/>
        <v>3.337741236501243E-3</v>
      </c>
      <c r="AA100">
        <f t="shared" ca="1" si="61"/>
        <v>1.3816040504268342E-3</v>
      </c>
      <c r="AB100">
        <f t="shared" ca="1" si="61"/>
        <v>6.821907860889081E-4</v>
      </c>
      <c r="AC100">
        <f t="shared" ca="1" si="60"/>
        <v>9.3761445652539466E-4</v>
      </c>
      <c r="AD100">
        <f t="shared" ca="1" si="60"/>
        <v>2.9446897775393314E-4</v>
      </c>
      <c r="AE100">
        <f t="shared" ca="1" si="59"/>
        <v>1.8690702939465286E-3</v>
      </c>
      <c r="AF100">
        <f t="shared" ca="1" si="47"/>
        <v>1419.7537495317233</v>
      </c>
      <c r="AG100">
        <f t="shared" ca="1" si="48"/>
        <v>0</v>
      </c>
      <c r="AH100">
        <f t="shared" ca="1" si="49"/>
        <v>0.11857789831476551</v>
      </c>
      <c r="AI100">
        <f t="shared" ca="1" si="50"/>
        <v>0.14197537495317233</v>
      </c>
      <c r="AJ100">
        <f t="shared" ca="1" si="56"/>
        <v>-1.9521016522418688</v>
      </c>
      <c r="AK100">
        <f t="shared" si="57"/>
        <v>0</v>
      </c>
      <c r="AM100">
        <f t="shared" ca="1" si="51"/>
        <v>1.2621711489242404</v>
      </c>
      <c r="AN100">
        <f t="shared" ca="1" si="52"/>
        <v>0.29104171517246868</v>
      </c>
      <c r="AO100">
        <f t="shared" si="53"/>
        <v>0</v>
      </c>
      <c r="AP100">
        <v>0.91154106485191733</v>
      </c>
      <c r="AQ100">
        <v>-8.3057329902658239E-2</v>
      </c>
      <c r="AR100">
        <v>0.4481967152969446</v>
      </c>
      <c r="AS100">
        <v>-0.79914343587006442</v>
      </c>
      <c r="AT100">
        <v>0.29104171517246868</v>
      </c>
      <c r="AU100">
        <v>-0.32392563298344612</v>
      </c>
      <c r="AV100">
        <v>0.32054117582447361</v>
      </c>
      <c r="AW100">
        <v>1.7098500393331051E-2</v>
      </c>
      <c r="AX100">
        <v>0.75039451985503547</v>
      </c>
      <c r="AY100">
        <v>-0.64140976974158548</v>
      </c>
      <c r="AZ100">
        <v>-0.28816998565162066</v>
      </c>
    </row>
    <row r="101" spans="10:52" x14ac:dyDescent="0.55000000000000004">
      <c r="J101">
        <f t="shared" si="46"/>
        <v>0</v>
      </c>
      <c r="K101">
        <v>90</v>
      </c>
      <c r="L101">
        <f t="shared" ca="1" si="54"/>
        <v>1.1474310535457197</v>
      </c>
      <c r="M101">
        <f t="shared" ca="1" si="61"/>
        <v>0.40506410915402913</v>
      </c>
      <c r="N101">
        <f t="shared" ca="1" si="61"/>
        <v>0.38617060394932995</v>
      </c>
      <c r="O101">
        <f t="shared" ca="1" si="61"/>
        <v>0.17609608101441998</v>
      </c>
      <c r="P101">
        <f t="shared" ca="1" si="61"/>
        <v>3.5483194241145675E-2</v>
      </c>
      <c r="Q101">
        <f t="shared" ca="1" si="61"/>
        <v>1.97028910871728E-2</v>
      </c>
      <c r="R101">
        <f t="shared" ca="1" si="61"/>
        <v>3.3780036484143572E-2</v>
      </c>
      <c r="S101">
        <f t="shared" ca="1" si="61"/>
        <v>1.1238572650962958E-2</v>
      </c>
      <c r="T101">
        <f t="shared" ca="1" si="61"/>
        <v>7.6012313799571985E-3</v>
      </c>
      <c r="U101">
        <f t="shared" ca="1" si="61"/>
        <v>2.9907206290794946E-2</v>
      </c>
      <c r="V101">
        <f t="shared" ca="1" si="61"/>
        <v>6.281217622333979E-3</v>
      </c>
      <c r="W101">
        <f t="shared" ca="1" si="61"/>
        <v>5.4292039685257722E-3</v>
      </c>
      <c r="X101">
        <f t="shared" ca="1" si="61"/>
        <v>4.118836241088524E-3</v>
      </c>
      <c r="Y101">
        <f t="shared" ca="1" si="61"/>
        <v>7.6903699056305721E-4</v>
      </c>
      <c r="Z101">
        <f t="shared" ca="1" si="61"/>
        <v>2.2046558542199533E-3</v>
      </c>
      <c r="AA101">
        <f t="shared" ca="1" si="61"/>
        <v>2.4205616178407025E-3</v>
      </c>
      <c r="AB101">
        <f t="shared" ca="1" si="61"/>
        <v>1.0034381290446109E-3</v>
      </c>
      <c r="AC101">
        <f t="shared" ca="1" si="60"/>
        <v>4.9603192335315725E-4</v>
      </c>
      <c r="AD101">
        <f t="shared" ca="1" si="60"/>
        <v>6.8235806026081954E-4</v>
      </c>
      <c r="AE101">
        <f t="shared" ca="1" si="59"/>
        <v>1.5756163761184621E-3</v>
      </c>
      <c r="AF101">
        <f t="shared" ca="1" si="47"/>
        <v>1499.7285605735747</v>
      </c>
      <c r="AG101">
        <f t="shared" ca="1" si="48"/>
        <v>0</v>
      </c>
      <c r="AH101">
        <f t="shared" ca="1" si="49"/>
        <v>0.13991568932885942</v>
      </c>
      <c r="AI101">
        <f t="shared" ca="1" si="50"/>
        <v>0.14997285605735747</v>
      </c>
      <c r="AJ101">
        <f t="shared" ca="1" si="56"/>
        <v>-1.8973009608786653</v>
      </c>
      <c r="AK101">
        <f t="shared" si="57"/>
        <v>0</v>
      </c>
      <c r="AM101">
        <f t="shared" ca="1" si="51"/>
        <v>1.1104149473137721</v>
      </c>
      <c r="AN101">
        <f t="shared" ca="1" si="52"/>
        <v>0.13091721484670416</v>
      </c>
      <c r="AO101">
        <f t="shared" si="53"/>
        <v>0</v>
      </c>
      <c r="AP101">
        <v>0.17923525774676818</v>
      </c>
      <c r="AQ101">
        <v>-0.25301574169134255</v>
      </c>
      <c r="AR101">
        <v>-0.75985553849022835</v>
      </c>
      <c r="AS101">
        <v>0.11319116310914978</v>
      </c>
      <c r="AT101">
        <v>0.13091721484670416</v>
      </c>
      <c r="AU101">
        <v>-1.4321403796202503</v>
      </c>
      <c r="AV101">
        <v>2.4871042114682496</v>
      </c>
      <c r="AW101">
        <v>1.2769919521815609</v>
      </c>
      <c r="AX101">
        <v>-0.44405624066712335</v>
      </c>
      <c r="AY101">
        <v>0.64310256675526034</v>
      </c>
      <c r="AZ101">
        <v>-1.7710135580273345E-2</v>
      </c>
    </row>
    <row r="102" spans="10:52" x14ac:dyDescent="0.55000000000000004">
      <c r="J102">
        <f t="shared" si="46"/>
        <v>0</v>
      </c>
      <c r="K102">
        <v>91</v>
      </c>
      <c r="L102">
        <f t="shared" ca="1" si="54"/>
        <v>0.69317921860349285</v>
      </c>
      <c r="M102">
        <f t="shared" ca="1" si="61"/>
        <v>0.35635110689613619</v>
      </c>
      <c r="N102">
        <f t="shared" ca="1" si="61"/>
        <v>0.19944661281983581</v>
      </c>
      <c r="O102">
        <f t="shared" ca="1" si="61"/>
        <v>0.22304931073756737</v>
      </c>
      <c r="P102">
        <f t="shared" ca="1" si="61"/>
        <v>0.11016547311693783</v>
      </c>
      <c r="Q102">
        <f t="shared" ca="1" si="61"/>
        <v>2.3264171505297724E-2</v>
      </c>
      <c r="R102">
        <f t="shared" ca="1" si="61"/>
        <v>1.3313053984720902E-2</v>
      </c>
      <c r="S102">
        <f t="shared" ca="1" si="61"/>
        <v>2.3296528492987179E-2</v>
      </c>
      <c r="T102">
        <f t="shared" ca="1" si="61"/>
        <v>7.8632425901677423E-3</v>
      </c>
      <c r="U102">
        <f t="shared" ca="1" si="61"/>
        <v>5.3740301113538161E-3</v>
      </c>
      <c r="V102">
        <f t="shared" ca="1" si="61"/>
        <v>2.1307133246972351E-2</v>
      </c>
      <c r="W102">
        <f t="shared" ca="1" si="61"/>
        <v>4.5007107956898636E-3</v>
      </c>
      <c r="X102">
        <f t="shared" ca="1" si="61"/>
        <v>3.9070548082509576E-3</v>
      </c>
      <c r="Y102">
        <f t="shared" ca="1" si="61"/>
        <v>2.9738097733329086E-3</v>
      </c>
      <c r="Z102">
        <f t="shared" ca="1" si="61"/>
        <v>5.5664068498104677E-4</v>
      </c>
      <c r="AA102">
        <f t="shared" ca="1" si="61"/>
        <v>1.5988373463206422E-3</v>
      </c>
      <c r="AB102">
        <f t="shared" ca="1" si="61"/>
        <v>1.758017299017681E-3</v>
      </c>
      <c r="AC102">
        <f t="shared" ca="1" si="60"/>
        <v>7.2961604768878119E-4</v>
      </c>
      <c r="AD102">
        <f t="shared" ca="1" si="60"/>
        <v>3.609920673589109E-4</v>
      </c>
      <c r="AE102">
        <f t="shared" ca="1" si="59"/>
        <v>1.6443896098173568E-3</v>
      </c>
      <c r="AF102">
        <f t="shared" ca="1" si="47"/>
        <v>1592.8653981589941</v>
      </c>
      <c r="AG102">
        <f t="shared" ca="1" si="48"/>
        <v>0</v>
      </c>
      <c r="AH102">
        <f t="shared" ca="1" si="49"/>
        <v>0.17722354763230938</v>
      </c>
      <c r="AI102">
        <f t="shared" ca="1" si="50"/>
        <v>0.15928653981589941</v>
      </c>
      <c r="AJ102">
        <f t="shared" ca="1" si="56"/>
        <v>-1.8370505614559476</v>
      </c>
      <c r="AK102">
        <f t="shared" si="57"/>
        <v>0</v>
      </c>
      <c r="AM102">
        <f t="shared" ca="1" si="51"/>
        <v>0.66531325962389554</v>
      </c>
      <c r="AN102">
        <f t="shared" ca="1" si="52"/>
        <v>-0.50937160267494619</v>
      </c>
      <c r="AO102">
        <f t="shared" si="53"/>
        <v>0</v>
      </c>
      <c r="AP102">
        <v>0.25167310013785027</v>
      </c>
      <c r="AQ102">
        <v>3.9598262446816079E-2</v>
      </c>
      <c r="AR102">
        <v>-0.33046262615243904</v>
      </c>
      <c r="AS102">
        <v>-0.74099943958572112</v>
      </c>
      <c r="AT102">
        <v>-0.50937160267494619</v>
      </c>
      <c r="AU102">
        <v>1.063656327460194</v>
      </c>
      <c r="AV102">
        <v>-0.99555109045468271</v>
      </c>
      <c r="AW102">
        <v>-2.8572685550898314</v>
      </c>
      <c r="AX102">
        <v>1.0301778274879325</v>
      </c>
      <c r="AY102">
        <v>0.81226630754827056</v>
      </c>
      <c r="AZ102">
        <v>-0.81930920714512467</v>
      </c>
    </row>
    <row r="103" spans="10:52" x14ac:dyDescent="0.55000000000000004">
      <c r="J103">
        <f t="shared" si="46"/>
        <v>0</v>
      </c>
      <c r="K103">
        <v>92</v>
      </c>
      <c r="L103">
        <f t="shared" ca="1" si="54"/>
        <v>2.4376886419160479</v>
      </c>
      <c r="M103">
        <f t="shared" ca="1" si="61"/>
        <v>0.21527670971030682</v>
      </c>
      <c r="N103">
        <f t="shared" ca="1" si="61"/>
        <v>0.17546116685941054</v>
      </c>
      <c r="O103">
        <f t="shared" ca="1" si="61"/>
        <v>0.11519890189322639</v>
      </c>
      <c r="P103">
        <f t="shared" ca="1" si="61"/>
        <v>0.13953935092853564</v>
      </c>
      <c r="Q103">
        <f t="shared" ca="1" si="61"/>
        <v>7.222879775527101E-2</v>
      </c>
      <c r="R103">
        <f t="shared" ca="1" si="61"/>
        <v>1.5719376907151961E-2</v>
      </c>
      <c r="S103">
        <f t="shared" ca="1" si="61"/>
        <v>9.1813974691623314E-3</v>
      </c>
      <c r="T103">
        <f t="shared" ca="1" si="61"/>
        <v>1.629977940600999E-2</v>
      </c>
      <c r="U103">
        <f t="shared" ca="1" si="61"/>
        <v>5.5592706418416075E-3</v>
      </c>
      <c r="V103">
        <f t="shared" ca="1" si="61"/>
        <v>3.8286817746363911E-3</v>
      </c>
      <c r="W103">
        <f t="shared" ca="1" si="61"/>
        <v>1.5267301723295063E-2</v>
      </c>
      <c r="X103">
        <f t="shared" ca="1" si="61"/>
        <v>3.2388769802697095E-3</v>
      </c>
      <c r="Y103">
        <f t="shared" ca="1" si="61"/>
        <v>2.8209030642726914E-3</v>
      </c>
      <c r="Z103">
        <f t="shared" ca="1" si="61"/>
        <v>2.1524888003363624E-3</v>
      </c>
      <c r="AA103">
        <f t="shared" ca="1" si="61"/>
        <v>4.0368110692908643E-4</v>
      </c>
      <c r="AB103">
        <f t="shared" ca="1" si="61"/>
        <v>1.1612113868246052E-3</v>
      </c>
      <c r="AC103">
        <f t="shared" ca="1" si="60"/>
        <v>1.2782827324879951E-3</v>
      </c>
      <c r="AD103">
        <f t="shared" ca="1" si="60"/>
        <v>5.3098519073718883E-4</v>
      </c>
      <c r="AE103">
        <f t="shared" ca="1" si="59"/>
        <v>1.4604367261812714E-3</v>
      </c>
      <c r="AF103">
        <f t="shared" ca="1" si="47"/>
        <v>1637.2889285913286</v>
      </c>
      <c r="AG103">
        <f t="shared" ca="1" si="48"/>
        <v>0</v>
      </c>
      <c r="AH103">
        <f t="shared" ca="1" si="49"/>
        <v>0.11187960313595069</v>
      </c>
      <c r="AI103">
        <f t="shared" ca="1" si="50"/>
        <v>0.16372889285913286</v>
      </c>
      <c r="AJ103">
        <f t="shared" ca="1" si="56"/>
        <v>-1.8095433113450914</v>
      </c>
      <c r="AK103">
        <f t="shared" si="57"/>
        <v>0</v>
      </c>
      <c r="AM103">
        <f t="shared" ca="1" si="51"/>
        <v>2.3196014369064253</v>
      </c>
      <c r="AN103">
        <f t="shared" ca="1" si="52"/>
        <v>1.0517442206037231</v>
      </c>
      <c r="AO103">
        <f t="shared" si="53"/>
        <v>0</v>
      </c>
      <c r="AP103">
        <v>1.1422162060625851</v>
      </c>
      <c r="AQ103">
        <v>0.40545842239225749</v>
      </c>
      <c r="AR103">
        <v>-0.15766431715746876</v>
      </c>
      <c r="AS103">
        <v>0.10826511243067216</v>
      </c>
      <c r="AT103">
        <v>1.0517442206037231</v>
      </c>
      <c r="AU103">
        <v>0.37483232517843135</v>
      </c>
      <c r="AV103">
        <v>0.75842763180844486</v>
      </c>
      <c r="AW103">
        <v>-0.44954958866583183</v>
      </c>
      <c r="AX103">
        <v>1.8460650608176365</v>
      </c>
      <c r="AY103">
        <v>-0.44718149183609057</v>
      </c>
      <c r="AZ103">
        <v>-0.21668256522389129</v>
      </c>
    </row>
    <row r="104" spans="10:52" x14ac:dyDescent="0.55000000000000004">
      <c r="J104">
        <f t="shared" si="46"/>
        <v>0</v>
      </c>
      <c r="K104">
        <v>93</v>
      </c>
      <c r="L104">
        <f t="shared" ca="1" si="54"/>
        <v>0.53580093058363143</v>
      </c>
      <c r="M104">
        <f t="shared" ca="1" si="61"/>
        <v>0.75705903472858216</v>
      </c>
      <c r="N104">
        <f t="shared" ca="1" si="61"/>
        <v>0.10599855578513594</v>
      </c>
      <c r="O104">
        <f t="shared" ca="1" si="61"/>
        <v>0.10134508408707354</v>
      </c>
      <c r="P104">
        <f t="shared" ca="1" si="61"/>
        <v>7.2068279183224795E-2</v>
      </c>
      <c r="Q104">
        <f t="shared" ca="1" si="61"/>
        <v>9.1487462196260375E-2</v>
      </c>
      <c r="R104">
        <f t="shared" ca="1" si="61"/>
        <v>4.8804303871599501E-2</v>
      </c>
      <c r="S104">
        <f t="shared" ca="1" si="61"/>
        <v>1.0840927071862953E-2</v>
      </c>
      <c r="T104">
        <f t="shared" ca="1" si="61"/>
        <v>6.4239078981786551E-3</v>
      </c>
      <c r="U104">
        <f t="shared" ca="1" si="61"/>
        <v>1.1523857248615387E-2</v>
      </c>
      <c r="V104">
        <f t="shared" ca="1" si="61"/>
        <v>3.9606548057335164E-3</v>
      </c>
      <c r="W104">
        <f t="shared" ca="1" si="61"/>
        <v>2.743383597329339E-3</v>
      </c>
      <c r="X104">
        <f t="shared" ca="1" si="61"/>
        <v>1.098691170065127E-2</v>
      </c>
      <c r="Y104">
        <f t="shared" ca="1" si="61"/>
        <v>2.3384770490422683E-3</v>
      </c>
      <c r="Z104">
        <f t="shared" ca="1" si="61"/>
        <v>2.0418125957923391E-3</v>
      </c>
      <c r="AA104">
        <f t="shared" ca="1" si="61"/>
        <v>1.5610053038107162E-3</v>
      </c>
      <c r="AB104">
        <f t="shared" ca="1" si="61"/>
        <v>2.9318748344899366E-4</v>
      </c>
      <c r="AC104">
        <f t="shared" ca="1" si="60"/>
        <v>8.4433552808367552E-4</v>
      </c>
      <c r="AD104">
        <f t="shared" ca="1" si="60"/>
        <v>9.302827188029649E-4</v>
      </c>
      <c r="AE104">
        <f t="shared" ca="1" si="59"/>
        <v>1.4502704088157439E-3</v>
      </c>
      <c r="AF104">
        <f t="shared" ca="1" si="47"/>
        <v>1631.3098688712389</v>
      </c>
      <c r="AG104">
        <f t="shared" ca="1" si="48"/>
        <v>0</v>
      </c>
      <c r="AH104">
        <f t="shared" ca="1" si="49"/>
        <v>0.16852361523202744</v>
      </c>
      <c r="AI104">
        <f t="shared" ca="1" si="50"/>
        <v>0.16313098688712388</v>
      </c>
      <c r="AJ104">
        <f t="shared" ca="1" si="56"/>
        <v>-1.8132018003549046</v>
      </c>
      <c r="AK104">
        <f t="shared" si="57"/>
        <v>0</v>
      </c>
      <c r="AM104">
        <f t="shared" ca="1" si="51"/>
        <v>0.50791612789424478</v>
      </c>
      <c r="AN104">
        <f t="shared" ca="1" si="52"/>
        <v>-0.84679868450621143</v>
      </c>
      <c r="AO104">
        <f t="shared" si="53"/>
        <v>0</v>
      </c>
      <c r="AP104">
        <v>0.98717464425135404</v>
      </c>
      <c r="AQ104">
        <v>-1.2298414731048979</v>
      </c>
      <c r="AR104">
        <v>-0.54497263590747025</v>
      </c>
      <c r="AS104">
        <v>-1.9321032596053556</v>
      </c>
      <c r="AT104">
        <v>-0.84679868450621143</v>
      </c>
      <c r="AU104">
        <v>-0.29303691917448305</v>
      </c>
      <c r="AV104">
        <v>0.69127054302953184</v>
      </c>
      <c r="AW104">
        <v>-0.66699385570245795</v>
      </c>
      <c r="AX104">
        <v>-0.68371377892617602</v>
      </c>
      <c r="AY104">
        <v>-0.33450533010181971</v>
      </c>
      <c r="AZ104">
        <v>-1.7021193343680352E-2</v>
      </c>
    </row>
    <row r="105" spans="10:52" x14ac:dyDescent="0.55000000000000004">
      <c r="J105">
        <f t="shared" si="46"/>
        <v>0</v>
      </c>
      <c r="K105">
        <v>94</v>
      </c>
      <c r="L105">
        <f t="shared" ca="1" si="54"/>
        <v>2.9233946433754396</v>
      </c>
      <c r="M105">
        <f t="shared" ca="1" si="61"/>
        <v>0.16640063391996135</v>
      </c>
      <c r="N105">
        <f t="shared" ca="1" si="61"/>
        <v>0.37276287078758147</v>
      </c>
      <c r="O105">
        <f t="shared" ca="1" si="61"/>
        <v>6.12239889967243E-2</v>
      </c>
      <c r="P105">
        <f t="shared" ca="1" si="61"/>
        <v>6.3401349264632742E-2</v>
      </c>
      <c r="Q105">
        <f t="shared" ca="1" si="61"/>
        <v>4.7250785699164986E-2</v>
      </c>
      <c r="R105">
        <f t="shared" ca="1" si="61"/>
        <v>6.1817198184527779E-2</v>
      </c>
      <c r="S105">
        <f t="shared" ca="1" si="61"/>
        <v>3.3658070684998195E-2</v>
      </c>
      <c r="T105">
        <f t="shared" ca="1" si="61"/>
        <v>7.5850236605509861E-3</v>
      </c>
      <c r="U105">
        <f t="shared" ca="1" si="61"/>
        <v>4.5416686786306044E-3</v>
      </c>
      <c r="V105">
        <f t="shared" ca="1" si="61"/>
        <v>8.2100735029507054E-3</v>
      </c>
      <c r="W105">
        <f t="shared" ca="1" si="61"/>
        <v>2.8379468622107807E-3</v>
      </c>
      <c r="X105">
        <f t="shared" ca="1" si="61"/>
        <v>1.9742397111915623E-3</v>
      </c>
      <c r="Y105">
        <f t="shared" ca="1" si="61"/>
        <v>7.932576942050901E-3</v>
      </c>
      <c r="Z105">
        <f t="shared" ca="1" si="61"/>
        <v>1.6926252993868347E-3</v>
      </c>
      <c r="AA105">
        <f t="shared" ca="1" si="61"/>
        <v>1.4807418700256659E-3</v>
      </c>
      <c r="AB105">
        <f t="shared" ca="1" si="61"/>
        <v>1.1337345464502821E-3</v>
      </c>
      <c r="AC105">
        <f t="shared" ca="1" si="60"/>
        <v>2.1318134792181541E-4</v>
      </c>
      <c r="AD105">
        <f t="shared" ca="1" si="60"/>
        <v>6.1447341083831425E-4</v>
      </c>
      <c r="AE105">
        <f t="shared" ca="1" si="59"/>
        <v>1.7336586126065743E-3</v>
      </c>
      <c r="AF105">
        <f t="shared" ca="1" si="47"/>
        <v>1628.4799434766876</v>
      </c>
      <c r="AG105">
        <f t="shared" ca="1" si="48"/>
        <v>0</v>
      </c>
      <c r="AH105">
        <f t="shared" ca="1" si="49"/>
        <v>9.9797157089453775E-2</v>
      </c>
      <c r="AI105">
        <f t="shared" ca="1" si="50"/>
        <v>0.16284799434766875</v>
      </c>
      <c r="AJ105">
        <f t="shared" ca="1" si="56"/>
        <v>-1.8149380632849612</v>
      </c>
      <c r="AK105">
        <f t="shared" si="57"/>
        <v>0</v>
      </c>
      <c r="AM105">
        <f t="shared" ca="1" si="51"/>
        <v>2.772635242969415</v>
      </c>
      <c r="AN105">
        <f t="shared" ca="1" si="52"/>
        <v>1.2747477740049362</v>
      </c>
      <c r="AO105">
        <f t="shared" si="53"/>
        <v>0</v>
      </c>
      <c r="AP105">
        <v>-1.3196768122725189E-2</v>
      </c>
      <c r="AQ105">
        <v>0.6021491572028026</v>
      </c>
      <c r="AR105">
        <v>-4.4727812564815395E-2</v>
      </c>
      <c r="AS105">
        <v>7.5000343713327311E-2</v>
      </c>
      <c r="AT105">
        <v>1.2747477740049362</v>
      </c>
      <c r="AU105">
        <v>-0.28928639039804693</v>
      </c>
      <c r="AV105">
        <v>-0.67264181780046783</v>
      </c>
      <c r="AW105">
        <v>1.0398480299045332</v>
      </c>
      <c r="AX105">
        <v>-0.12544205674203113</v>
      </c>
      <c r="AY105">
        <v>-2.2363201424013823</v>
      </c>
      <c r="AZ105">
        <v>-1.5291607269318774</v>
      </c>
    </row>
    <row r="106" spans="10:52" x14ac:dyDescent="0.55000000000000004">
      <c r="J106">
        <f t="shared" si="46"/>
        <v>0</v>
      </c>
      <c r="K106">
        <v>95</v>
      </c>
      <c r="L106">
        <f t="shared" ca="1" si="54"/>
        <v>5.8722819610615042</v>
      </c>
      <c r="M106">
        <f t="shared" ca="1" si="61"/>
        <v>0.90790197270843187</v>
      </c>
      <c r="N106">
        <f t="shared" ca="1" si="61"/>
        <v>8.1932815217133262E-2</v>
      </c>
      <c r="O106">
        <f t="shared" ca="1" si="61"/>
        <v>0.21530510232372957</v>
      </c>
      <c r="P106">
        <f t="shared" ca="1" si="61"/>
        <v>3.8301645755410195E-2</v>
      </c>
      <c r="Q106">
        <f t="shared" ca="1" si="61"/>
        <v>4.1568407086905887E-2</v>
      </c>
      <c r="R106">
        <f t="shared" ca="1" si="61"/>
        <v>3.1926901389765817E-2</v>
      </c>
      <c r="S106">
        <f t="shared" ca="1" si="61"/>
        <v>4.2632461913961674E-2</v>
      </c>
      <c r="T106">
        <f t="shared" ca="1" si="61"/>
        <v>2.354939396067143E-2</v>
      </c>
      <c r="U106">
        <f t="shared" ca="1" si="61"/>
        <v>5.3625713400348657E-3</v>
      </c>
      <c r="V106">
        <f t="shared" ca="1" si="61"/>
        <v>3.2356729932667663E-3</v>
      </c>
      <c r="W106">
        <f t="shared" ca="1" si="61"/>
        <v>5.8828030916730431E-3</v>
      </c>
      <c r="X106">
        <f t="shared" ca="1" si="61"/>
        <v>2.0422909137031652E-3</v>
      </c>
      <c r="Y106">
        <f t="shared" ca="1" si="61"/>
        <v>1.4254058681613957E-3</v>
      </c>
      <c r="Z106">
        <f t="shared" ca="1" si="61"/>
        <v>5.7417199911998429E-3</v>
      </c>
      <c r="AA106">
        <f t="shared" ca="1" si="61"/>
        <v>1.2275079290977788E-3</v>
      </c>
      <c r="AB106">
        <f t="shared" ca="1" si="61"/>
        <v>1.0754404282453701E-3</v>
      </c>
      <c r="AC106">
        <f t="shared" ca="1" si="60"/>
        <v>8.2435667428431203E-4</v>
      </c>
      <c r="AD106">
        <f t="shared" ca="1" si="60"/>
        <v>1.5514480396429021E-4</v>
      </c>
      <c r="AE106">
        <f t="shared" ca="1" si="59"/>
        <v>1.710047660248883E-3</v>
      </c>
      <c r="AF106">
        <f t="shared" ca="1" si="47"/>
        <v>1693.341976585584</v>
      </c>
      <c r="AG106">
        <f t="shared" ca="1" si="48"/>
        <v>0</v>
      </c>
      <c r="AH106">
        <f t="shared" ca="1" si="49"/>
        <v>6.2485787923908236E-2</v>
      </c>
      <c r="AI106">
        <f t="shared" ca="1" si="50"/>
        <v>0.16933419765855839</v>
      </c>
      <c r="AJ106">
        <f t="shared" ca="1" si="56"/>
        <v>-1.7758810158019664</v>
      </c>
      <c r="AK106">
        <f t="shared" si="57"/>
        <v>0</v>
      </c>
      <c r="AM106">
        <f t="shared" ca="1" si="51"/>
        <v>5.5707709225994257</v>
      </c>
      <c r="AN106">
        <f t="shared" ca="1" si="52"/>
        <v>2.1469168132171035</v>
      </c>
      <c r="AO106">
        <f t="shared" si="53"/>
        <v>0</v>
      </c>
      <c r="AP106">
        <v>0.34934714676637668</v>
      </c>
      <c r="AQ106">
        <v>0.63578227127436548</v>
      </c>
      <c r="AR106">
        <v>0.29375541998888366</v>
      </c>
      <c r="AS106">
        <v>0.36541109693644103</v>
      </c>
      <c r="AT106">
        <v>2.1469168132171035</v>
      </c>
      <c r="AU106">
        <v>1.9476738088997081</v>
      </c>
      <c r="AV106">
        <v>0.28402610041666776</v>
      </c>
      <c r="AW106">
        <v>-0.20354491425678134</v>
      </c>
      <c r="AX106">
        <v>0.53250232667778619</v>
      </c>
      <c r="AY106">
        <v>0.3422007921471959</v>
      </c>
      <c r="AZ106">
        <v>-0.53444182412931696</v>
      </c>
    </row>
    <row r="107" spans="10:52" x14ac:dyDescent="0.55000000000000004">
      <c r="J107">
        <f t="shared" si="46"/>
        <v>0</v>
      </c>
      <c r="K107">
        <v>96</v>
      </c>
      <c r="L107">
        <f t="shared" ca="1" si="54"/>
        <v>5.2354872300976272</v>
      </c>
      <c r="M107">
        <f t="shared" ca="1" si="61"/>
        <v>1.8237210596349791</v>
      </c>
      <c r="N107">
        <f t="shared" ca="1" si="61"/>
        <v>0.44703534363319086</v>
      </c>
      <c r="O107">
        <f t="shared" ca="1" si="61"/>
        <v>4.7323793613684648E-2</v>
      </c>
      <c r="P107">
        <f t="shared" ca="1" si="61"/>
        <v>0.13469458448676144</v>
      </c>
      <c r="Q107">
        <f t="shared" ca="1" si="61"/>
        <v>2.5112058675815854E-2</v>
      </c>
      <c r="R107">
        <f t="shared" ca="1" si="61"/>
        <v>2.8087372820484974E-2</v>
      </c>
      <c r="S107">
        <f t="shared" ca="1" si="61"/>
        <v>2.2018506944733649E-2</v>
      </c>
      <c r="T107">
        <f t="shared" ca="1" si="61"/>
        <v>2.9828466715196619E-2</v>
      </c>
      <c r="U107">
        <f t="shared" ca="1" si="61"/>
        <v>1.6649296136739173E-2</v>
      </c>
      <c r="V107">
        <f t="shared" ca="1" si="61"/>
        <v>3.8205180710471792E-3</v>
      </c>
      <c r="W107">
        <f t="shared" ca="1" si="61"/>
        <v>2.3184721892674379E-3</v>
      </c>
      <c r="X107">
        <f t="shared" ca="1" si="61"/>
        <v>4.2334814161634603E-3</v>
      </c>
      <c r="Y107">
        <f t="shared" ca="1" si="61"/>
        <v>1.4745390017143283E-3</v>
      </c>
      <c r="Z107">
        <f t="shared" ca="1" si="61"/>
        <v>1.0317304740418787E-3</v>
      </c>
      <c r="AA107">
        <f t="shared" ca="1" si="61"/>
        <v>4.1639498230412984E-3</v>
      </c>
      <c r="AB107">
        <f t="shared" ca="1" si="61"/>
        <v>8.9152044638315063E-4</v>
      </c>
      <c r="AC107">
        <f t="shared" ca="1" si="60"/>
        <v>7.8197008073452713E-4</v>
      </c>
      <c r="AD107">
        <f t="shared" ca="1" si="60"/>
        <v>5.9993360523923219E-4</v>
      </c>
      <c r="AE107">
        <f t="shared" ca="1" si="59"/>
        <v>1.3583427070945721E-3</v>
      </c>
      <c r="AF107">
        <f t="shared" ca="1" si="47"/>
        <v>1899.0910146358419</v>
      </c>
      <c r="AG107">
        <f t="shared" ca="1" si="48"/>
        <v>0</v>
      </c>
      <c r="AH107">
        <f t="shared" ca="1" si="49"/>
        <v>6.8910794073397105E-2</v>
      </c>
      <c r="AI107">
        <f t="shared" ca="1" si="50"/>
        <v>0.1899091014635842</v>
      </c>
      <c r="AJ107">
        <f t="shared" ca="1" si="56"/>
        <v>-1.6612097346473871</v>
      </c>
      <c r="AK107">
        <f t="shared" si="57"/>
        <v>0</v>
      </c>
      <c r="AM107">
        <f t="shared" ca="1" si="51"/>
        <v>4.9406391323775596</v>
      </c>
      <c r="AN107">
        <f t="shared" ca="1" si="52"/>
        <v>1.9968683773186058</v>
      </c>
      <c r="AO107">
        <f t="shared" si="53"/>
        <v>0</v>
      </c>
      <c r="AP107">
        <v>-1.3949556887382641</v>
      </c>
      <c r="AQ107">
        <v>-1.7505726646049879</v>
      </c>
      <c r="AR107">
        <v>0.90795310825342312</v>
      </c>
      <c r="AS107">
        <v>-0.38387497625080869</v>
      </c>
      <c r="AT107">
        <v>1.9968683773186058</v>
      </c>
      <c r="AU107">
        <v>-0.11503971109050326</v>
      </c>
      <c r="AV107">
        <v>-0.34171421248174738</v>
      </c>
      <c r="AW107">
        <v>1.0757207746792119</v>
      </c>
      <c r="AX107">
        <v>-0.211048245546408</v>
      </c>
      <c r="AY107">
        <v>1.8967330106534064</v>
      </c>
      <c r="AZ107">
        <v>-1.1475185601739213</v>
      </c>
    </row>
    <row r="108" spans="10:52" x14ac:dyDescent="0.55000000000000004">
      <c r="J108">
        <f t="shared" ref="J108:J139" si="62">Cullrate</f>
        <v>0</v>
      </c>
      <c r="K108">
        <v>97</v>
      </c>
      <c r="L108">
        <f t="shared" ca="1" si="54"/>
        <v>1.7395178301979421</v>
      </c>
      <c r="M108">
        <f t="shared" ca="1" si="61"/>
        <v>1.6259553581199442</v>
      </c>
      <c r="N108">
        <f t="shared" ca="1" si="61"/>
        <v>0.8979689383788011</v>
      </c>
      <c r="O108">
        <f t="shared" ca="1" si="61"/>
        <v>0.25820433832347844</v>
      </c>
      <c r="P108">
        <f t="shared" ca="1" si="61"/>
        <v>2.9605702086652211E-2</v>
      </c>
      <c r="Q108">
        <f t="shared" ca="1" si="61"/>
        <v>8.8311043617973234E-2</v>
      </c>
      <c r="R108">
        <f t="shared" ca="1" si="61"/>
        <v>1.6967976493371929E-2</v>
      </c>
      <c r="S108">
        <f t="shared" ca="1" si="61"/>
        <v>1.93705617077332E-2</v>
      </c>
      <c r="T108">
        <f t="shared" ca="1" si="61"/>
        <v>1.5405591702510275E-2</v>
      </c>
      <c r="U108">
        <f t="shared" ca="1" si="61"/>
        <v>2.108856714001045E-2</v>
      </c>
      <c r="V108">
        <f t="shared" ca="1" si="61"/>
        <v>1.1861648587450667E-2</v>
      </c>
      <c r="W108">
        <f t="shared" ca="1" si="61"/>
        <v>2.7375340198929304E-3</v>
      </c>
      <c r="X108">
        <f t="shared" ca="1" si="61"/>
        <v>1.6684578379053154E-3</v>
      </c>
      <c r="Y108">
        <f t="shared" ca="1" si="61"/>
        <v>3.0565838682828955E-3</v>
      </c>
      <c r="Z108">
        <f t="shared" ca="1" si="61"/>
        <v>1.0672937843270518E-3</v>
      </c>
      <c r="AA108">
        <f t="shared" ca="1" si="61"/>
        <v>7.482207302685356E-4</v>
      </c>
      <c r="AB108">
        <f t="shared" ca="1" si="61"/>
        <v>3.0242137887315553E-3</v>
      </c>
      <c r="AC108">
        <f t="shared" ca="1" si="60"/>
        <v>6.482388955491782E-4</v>
      </c>
      <c r="AD108">
        <f t="shared" ca="1" si="60"/>
        <v>5.6908634861428957E-4</v>
      </c>
      <c r="AE108">
        <f t="shared" ca="1" si="59"/>
        <v>1.4261318327043501E-3</v>
      </c>
      <c r="AF108">
        <f t="shared" ref="AF108:AF139" ca="1" si="63">SUMPRODUCT(L108:AE108,mwt)*fec</f>
        <v>2294.1116986679508</v>
      </c>
      <c r="AG108">
        <f t="shared" ref="AG108:AG139" ca="1" si="64">J108*SUMPRODUCT(L108:AE108,wt,vul)</f>
        <v>0</v>
      </c>
      <c r="AH108">
        <f t="shared" ref="AH108:AH139" ca="1" si="65">SUMPRODUCT(L108:AE108,vul,wt)/SUMPRODUCT(L108:AE108,vul)</f>
        <v>0.1161742997982569</v>
      </c>
      <c r="AI108">
        <f t="shared" ref="AI108:AI139" ca="1" si="66">SUMPRODUCT(L108:AE108,mwt)</f>
        <v>0.22941116986679508</v>
      </c>
      <c r="AJ108">
        <f t="shared" ca="1" si="56"/>
        <v>-1.472239383812306</v>
      </c>
      <c r="AK108">
        <f t="shared" si="57"/>
        <v>0</v>
      </c>
      <c r="AM108">
        <f t="shared" ref="AM108:AM139" ca="1" si="67">EXP(AN108*sdr)*IF(AO108=0,1,0)</f>
        <v>1.6180251635163545</v>
      </c>
      <c r="AN108">
        <f t="shared" ref="AN108:AN139" ca="1" si="68">OFFSET(AO108,0,normseq)</f>
        <v>0.60150796343805268</v>
      </c>
      <c r="AO108">
        <f t="shared" ref="AO108:AO139" si="69">MOD(K108,yrbetween)</f>
        <v>0</v>
      </c>
      <c r="AP108">
        <v>-2.02817318495363</v>
      </c>
      <c r="AQ108">
        <v>-0.81311782196280546</v>
      </c>
      <c r="AR108">
        <v>0.90679804998217151</v>
      </c>
      <c r="AS108">
        <v>-0.1744172095641261</v>
      </c>
      <c r="AT108">
        <v>0.60150796343805268</v>
      </c>
      <c r="AU108">
        <v>0.13763383321929723</v>
      </c>
      <c r="AV108">
        <v>-1.4864872355246916</v>
      </c>
      <c r="AW108">
        <v>0.24528162612114102</v>
      </c>
      <c r="AX108">
        <v>-1.2884856914752163</v>
      </c>
      <c r="AY108">
        <v>1.5838668332435191</v>
      </c>
      <c r="AZ108">
        <v>-1.9390790839679539</v>
      </c>
    </row>
    <row r="109" spans="10:52" x14ac:dyDescent="0.55000000000000004">
      <c r="J109">
        <f t="shared" si="62"/>
        <v>0</v>
      </c>
      <c r="K109">
        <v>98</v>
      </c>
      <c r="L109">
        <f t="shared" ref="L109:L140" ca="1" si="70">reca*AF108/(1+recb*AF108)*Rmult</f>
        <v>0.43785951404586432</v>
      </c>
      <c r="M109">
        <f t="shared" ca="1" si="61"/>
        <v>0.54023211446220676</v>
      </c>
      <c r="N109">
        <f t="shared" ca="1" si="61"/>
        <v>0.80059250238329904</v>
      </c>
      <c r="O109">
        <f t="shared" ca="1" si="61"/>
        <v>0.51866027792062919</v>
      </c>
      <c r="P109">
        <f t="shared" ca="1" si="61"/>
        <v>0.16153228923886495</v>
      </c>
      <c r="Q109">
        <f t="shared" ca="1" si="61"/>
        <v>1.9410657512901226E-2</v>
      </c>
      <c r="R109">
        <f t="shared" ca="1" si="61"/>
        <v>5.9670922705273986E-2</v>
      </c>
      <c r="S109">
        <f t="shared" ca="1" si="61"/>
        <v>1.1702028446053579E-2</v>
      </c>
      <c r="T109">
        <f t="shared" ca="1" si="61"/>
        <v>1.3552915529951146E-2</v>
      </c>
      <c r="U109">
        <f t="shared" ca="1" si="61"/>
        <v>1.0891671303522258E-2</v>
      </c>
      <c r="V109">
        <f t="shared" ca="1" si="61"/>
        <v>1.5024369232984006E-2</v>
      </c>
      <c r="W109">
        <f t="shared" ca="1" si="61"/>
        <v>8.4992835883278134E-3</v>
      </c>
      <c r="X109">
        <f t="shared" ca="1" si="61"/>
        <v>1.9700301401786384E-3</v>
      </c>
      <c r="Y109">
        <f t="shared" ca="1" si="61"/>
        <v>1.2046306127105097E-3</v>
      </c>
      <c r="Z109">
        <f t="shared" ca="1" si="61"/>
        <v>2.2124019507791162E-3</v>
      </c>
      <c r="AA109">
        <f t="shared" ca="1" si="61"/>
        <v>7.7401158036148208E-4</v>
      </c>
      <c r="AB109">
        <f t="shared" ref="AB109:AD124" ca="1" si="71">AA108*AA$10*(1-AA$2*$J108)</f>
        <v>5.4342140171136663E-4</v>
      </c>
      <c r="AC109">
        <f t="shared" ca="1" si="71"/>
        <v>2.1989546221460503E-3</v>
      </c>
      <c r="AD109">
        <f t="shared" ca="1" si="71"/>
        <v>4.7176217503273215E-4</v>
      </c>
      <c r="AE109">
        <f t="shared" ca="1" si="59"/>
        <v>1.4530350715307855E-3</v>
      </c>
      <c r="AF109">
        <f t="shared" ca="1" si="63"/>
        <v>2766.8927038678389</v>
      </c>
      <c r="AG109">
        <f t="shared" ca="1" si="64"/>
        <v>0</v>
      </c>
      <c r="AH109">
        <f t="shared" ca="1" si="65"/>
        <v>0.19353847739970326</v>
      </c>
      <c r="AI109">
        <f t="shared" ca="1" si="66"/>
        <v>0.27668927038678387</v>
      </c>
      <c r="AJ109">
        <f t="shared" ca="1" si="56"/>
        <v>-1.2848601700036875</v>
      </c>
      <c r="AK109">
        <f t="shared" si="57"/>
        <v>0</v>
      </c>
      <c r="AM109">
        <f t="shared" ca="1" si="67"/>
        <v>0.39888553780008051</v>
      </c>
      <c r="AN109">
        <f t="shared" ca="1" si="68"/>
        <v>-1.1488509699120186</v>
      </c>
      <c r="AO109">
        <f t="shared" si="69"/>
        <v>0</v>
      </c>
      <c r="AP109">
        <v>-0.7741255103610456</v>
      </c>
      <c r="AQ109">
        <v>-0.18818241187545937</v>
      </c>
      <c r="AR109">
        <v>-0.54781480685051065</v>
      </c>
      <c r="AS109">
        <v>2.0269726519472897</v>
      </c>
      <c r="AT109">
        <v>-1.1488509699120186</v>
      </c>
      <c r="AU109">
        <v>-0.33976903068833053</v>
      </c>
      <c r="AV109">
        <v>-0.87775333668105304</v>
      </c>
      <c r="AW109">
        <v>0.83005716078332625</v>
      </c>
      <c r="AX109">
        <v>-1.3496469364326913</v>
      </c>
      <c r="AY109">
        <v>-0.36050892049388494</v>
      </c>
      <c r="AZ109">
        <v>-0.98208147392142564</v>
      </c>
    </row>
    <row r="110" spans="10:52" x14ac:dyDescent="0.55000000000000004">
      <c r="J110">
        <f t="shared" si="62"/>
        <v>0</v>
      </c>
      <c r="K110">
        <v>99</v>
      </c>
      <c r="L110">
        <f t="shared" ca="1" si="70"/>
        <v>0.53471422676220637</v>
      </c>
      <c r="M110">
        <f t="shared" ref="M110:AB125" ca="1" si="72">L109*L$10*(1-L$2*$J109)</f>
        <v>0.13598352773623179</v>
      </c>
      <c r="N110">
        <f t="shared" ca="1" si="72"/>
        <v>0.2660010179401332</v>
      </c>
      <c r="O110">
        <f t="shared" ca="1" si="72"/>
        <v>0.46241636212602494</v>
      </c>
      <c r="P110">
        <f t="shared" ca="1" si="72"/>
        <v>0.32447317722766178</v>
      </c>
      <c r="Q110">
        <f t="shared" ca="1" si="72"/>
        <v>0.10590689369613465</v>
      </c>
      <c r="R110">
        <f t="shared" ca="1" si="72"/>
        <v>1.3115594569591806E-2</v>
      </c>
      <c r="S110">
        <f t="shared" ca="1" si="72"/>
        <v>4.1152275002982283E-2</v>
      </c>
      <c r="T110">
        <f t="shared" ca="1" si="72"/>
        <v>8.1875066635333556E-3</v>
      </c>
      <c r="U110">
        <f t="shared" ca="1" si="72"/>
        <v>9.5818391144675743E-3</v>
      </c>
      <c r="V110">
        <f t="shared" ca="1" si="72"/>
        <v>7.7596780351163082E-3</v>
      </c>
      <c r="W110">
        <f t="shared" ca="1" si="72"/>
        <v>1.0765482884223862E-2</v>
      </c>
      <c r="X110">
        <f t="shared" ca="1" si="72"/>
        <v>6.1163969898669329E-3</v>
      </c>
      <c r="Y110">
        <f t="shared" ca="1" si="72"/>
        <v>1.4223665476623452E-3</v>
      </c>
      <c r="Z110">
        <f t="shared" ca="1" si="72"/>
        <v>8.7192998209015878E-4</v>
      </c>
      <c r="AA110">
        <f t="shared" ca="1" si="72"/>
        <v>1.6044548890510823E-3</v>
      </c>
      <c r="AB110">
        <f t="shared" ca="1" si="71"/>
        <v>5.6215290612157806E-4</v>
      </c>
      <c r="AC110">
        <f t="shared" ca="1" si="71"/>
        <v>3.951304658152149E-4</v>
      </c>
      <c r="AD110">
        <f t="shared" ca="1" si="71"/>
        <v>1.6003106608761027E-3</v>
      </c>
      <c r="AE110">
        <f t="shared" ca="1" si="59"/>
        <v>1.4017504105712768E-3</v>
      </c>
      <c r="AF110">
        <f t="shared" ca="1" si="63"/>
        <v>3068.8543324105881</v>
      </c>
      <c r="AG110">
        <f t="shared" ca="1" si="64"/>
        <v>0</v>
      </c>
      <c r="AH110">
        <f t="shared" ca="1" si="65"/>
        <v>0.25188710380621371</v>
      </c>
      <c r="AI110">
        <f t="shared" ca="1" si="66"/>
        <v>0.30688543324105882</v>
      </c>
      <c r="AJ110">
        <f t="shared" ca="1" si="56"/>
        <v>-1.1812807826697467</v>
      </c>
      <c r="AK110">
        <f t="shared" si="57"/>
        <v>0</v>
      </c>
      <c r="AM110">
        <f t="shared" ca="1" si="67"/>
        <v>0.47869979372563881</v>
      </c>
      <c r="AN110">
        <f t="shared" ca="1" si="68"/>
        <v>-0.92085201686131768</v>
      </c>
      <c r="AO110">
        <f t="shared" si="69"/>
        <v>0</v>
      </c>
      <c r="AP110">
        <v>0.12282043826417066</v>
      </c>
      <c r="AQ110">
        <v>-0.70072474045446143</v>
      </c>
      <c r="AR110">
        <v>-1.9946310203522444</v>
      </c>
      <c r="AS110">
        <v>0.42237616071361117</v>
      </c>
      <c r="AT110">
        <v>-0.92085201686131768</v>
      </c>
      <c r="AU110">
        <v>0.39418864616891369</v>
      </c>
      <c r="AV110">
        <v>0.47235062083927915</v>
      </c>
      <c r="AW110">
        <v>-0.82252313404751476</v>
      </c>
      <c r="AX110">
        <v>-0.23095935830497183</v>
      </c>
      <c r="AY110">
        <v>-0.94640199677087367</v>
      </c>
      <c r="AZ110">
        <v>-0.94472625278285705</v>
      </c>
    </row>
    <row r="111" spans="10:52" x14ac:dyDescent="0.55000000000000004">
      <c r="J111">
        <f t="shared" si="62"/>
        <v>0</v>
      </c>
      <c r="K111">
        <v>100</v>
      </c>
      <c r="L111">
        <f t="shared" ca="1" si="70"/>
        <v>3.0855613736728125</v>
      </c>
      <c r="M111">
        <f t="shared" ca="1" si="72"/>
        <v>0.16606314252260337</v>
      </c>
      <c r="N111">
        <f t="shared" ca="1" si="72"/>
        <v>6.6955954362203085E-2</v>
      </c>
      <c r="O111">
        <f t="shared" ca="1" si="72"/>
        <v>0.15364023853773956</v>
      </c>
      <c r="P111">
        <f t="shared" ca="1" si="72"/>
        <v>0.28928705861691084</v>
      </c>
      <c r="Q111">
        <f t="shared" ca="1" si="72"/>
        <v>0.21273731988705705</v>
      </c>
      <c r="R111">
        <f t="shared" ca="1" si="72"/>
        <v>7.1560269347915956E-2</v>
      </c>
      <c r="S111">
        <f t="shared" ca="1" si="72"/>
        <v>9.0452188450532989E-3</v>
      </c>
      <c r="T111">
        <f t="shared" ca="1" si="72"/>
        <v>2.8792830863447715E-2</v>
      </c>
      <c r="U111">
        <f t="shared" ca="1" si="72"/>
        <v>5.7885236151022186E-3</v>
      </c>
      <c r="V111">
        <f t="shared" ca="1" si="72"/>
        <v>6.8264992984600663E-3</v>
      </c>
      <c r="W111">
        <f t="shared" ca="1" si="72"/>
        <v>5.5600790807735726E-3</v>
      </c>
      <c r="X111">
        <f t="shared" ca="1" si="72"/>
        <v>7.7472373316214574E-3</v>
      </c>
      <c r="Y111">
        <f t="shared" ca="1" si="72"/>
        <v>4.416053487293607E-3</v>
      </c>
      <c r="Z111">
        <f t="shared" ca="1" si="72"/>
        <v>1.0295305675806438E-3</v>
      </c>
      <c r="AA111">
        <f t="shared" ca="1" si="72"/>
        <v>6.3233189709587705E-4</v>
      </c>
      <c r="AB111">
        <f t="shared" ca="1" si="71"/>
        <v>1.1652913231605759E-3</v>
      </c>
      <c r="AC111">
        <f t="shared" ca="1" si="71"/>
        <v>4.0875044478497539E-4</v>
      </c>
      <c r="AD111">
        <f t="shared" ca="1" si="71"/>
        <v>2.8756004808498984E-4</v>
      </c>
      <c r="AE111">
        <f t="shared" ca="1" si="59"/>
        <v>2.1862772024297704E-3</v>
      </c>
      <c r="AF111">
        <f t="shared" ca="1" si="63"/>
        <v>3070.5899585440784</v>
      </c>
      <c r="AG111">
        <f t="shared" ca="1" si="64"/>
        <v>0</v>
      </c>
      <c r="AH111">
        <f t="shared" ca="1" si="65"/>
        <v>0.1473773898273795</v>
      </c>
      <c r="AI111">
        <f t="shared" ca="1" si="66"/>
        <v>0.30705899585440782</v>
      </c>
      <c r="AJ111">
        <f t="shared" ca="1" si="56"/>
        <v>-1.1807153809501532</v>
      </c>
      <c r="AK111">
        <f t="shared" si="57"/>
        <v>0</v>
      </c>
      <c r="AM111">
        <f t="shared" ca="1" si="67"/>
        <v>2.7391342765737008</v>
      </c>
      <c r="AN111">
        <f t="shared" ca="1" si="68"/>
        <v>1.259552391275065</v>
      </c>
      <c r="AO111">
        <f t="shared" si="69"/>
        <v>0</v>
      </c>
      <c r="AP111">
        <v>-0.35626726457849145</v>
      </c>
      <c r="AQ111">
        <v>0.17931256479641888</v>
      </c>
      <c r="AR111">
        <v>1.0883604772971012</v>
      </c>
      <c r="AS111">
        <v>1.8583978089736775</v>
      </c>
      <c r="AT111">
        <v>1.259552391275065</v>
      </c>
      <c r="AU111">
        <v>-0.4652633833757136</v>
      </c>
      <c r="AV111">
        <v>-1.4673651094199158</v>
      </c>
      <c r="AW111">
        <v>-0.51722508942475542</v>
      </c>
      <c r="AX111">
        <v>2.482083800714463</v>
      </c>
      <c r="AY111">
        <v>0.74180661613354459</v>
      </c>
      <c r="AZ111">
        <v>-0.32763637136667967</v>
      </c>
    </row>
    <row r="112" spans="10:52" x14ac:dyDescent="0.55000000000000004">
      <c r="J112">
        <f t="shared" si="62"/>
        <v>0</v>
      </c>
      <c r="K112">
        <v>101</v>
      </c>
      <c r="L112">
        <f t="shared" ca="1" si="70"/>
        <v>2.1773292943184606</v>
      </c>
      <c r="M112">
        <f t="shared" ca="1" si="72"/>
        <v>0.95826516765999104</v>
      </c>
      <c r="N112">
        <f t="shared" ca="1" si="72"/>
        <v>8.1766640247448924E-2</v>
      </c>
      <c r="O112">
        <f t="shared" ca="1" si="72"/>
        <v>3.8673268543829895E-2</v>
      </c>
      <c r="P112">
        <f t="shared" ca="1" si="72"/>
        <v>9.6117128051948275E-2</v>
      </c>
      <c r="Q112">
        <f t="shared" ca="1" si="72"/>
        <v>0.18966792279717914</v>
      </c>
      <c r="R112">
        <f t="shared" ca="1" si="72"/>
        <v>0.14374456071906472</v>
      </c>
      <c r="S112">
        <f t="shared" ca="1" si="72"/>
        <v>4.9351807379252079E-2</v>
      </c>
      <c r="T112">
        <f t="shared" ca="1" si="72"/>
        <v>6.3286284004861401E-3</v>
      </c>
      <c r="U112">
        <f t="shared" ca="1" si="72"/>
        <v>2.0356378107274087E-2</v>
      </c>
      <c r="V112">
        <f t="shared" ca="1" si="72"/>
        <v>4.1239841251300884E-3</v>
      </c>
      <c r="W112">
        <f t="shared" ca="1" si="72"/>
        <v>4.8914240735910084E-3</v>
      </c>
      <c r="X112">
        <f t="shared" ca="1" si="72"/>
        <v>4.0012373513185007E-3</v>
      </c>
      <c r="Y112">
        <f t="shared" ca="1" si="72"/>
        <v>5.5935241763864756E-3</v>
      </c>
      <c r="Z112">
        <f t="shared" ca="1" si="72"/>
        <v>3.1964067635814157E-3</v>
      </c>
      <c r="AA112">
        <f t="shared" ca="1" si="72"/>
        <v>7.4662533722707656E-4</v>
      </c>
      <c r="AB112">
        <f t="shared" ca="1" si="71"/>
        <v>4.5925309466275188E-4</v>
      </c>
      <c r="AC112">
        <f t="shared" ca="1" si="71"/>
        <v>8.4730211559725451E-4</v>
      </c>
      <c r="AD112">
        <f t="shared" ca="1" si="71"/>
        <v>2.9747212054283083E-4</v>
      </c>
      <c r="AE112">
        <f t="shared" ca="1" si="59"/>
        <v>1.8015935900712291E-3</v>
      </c>
      <c r="AF112">
        <f t="shared" ca="1" si="63"/>
        <v>2874.9008061582058</v>
      </c>
      <c r="AG112">
        <f t="shared" ca="1" si="64"/>
        <v>0</v>
      </c>
      <c r="AH112">
        <f t="shared" ca="1" si="65"/>
        <v>0.14558227725430364</v>
      </c>
      <c r="AI112">
        <f t="shared" ca="1" si="66"/>
        <v>0.2874900806158206</v>
      </c>
      <c r="AJ112">
        <f t="shared" ca="1" si="56"/>
        <v>-1.2465669215457882</v>
      </c>
      <c r="AK112">
        <f t="shared" si="57"/>
        <v>0</v>
      </c>
      <c r="AM112">
        <f t="shared" ca="1" si="67"/>
        <v>1.9327879074259129</v>
      </c>
      <c r="AN112">
        <f t="shared" ca="1" si="68"/>
        <v>0.82370434029144235</v>
      </c>
      <c r="AO112">
        <f t="shared" si="69"/>
        <v>0</v>
      </c>
      <c r="AP112">
        <v>-0.49903292165254243</v>
      </c>
      <c r="AQ112">
        <v>0.91096126197953708</v>
      </c>
      <c r="AR112">
        <v>-1.3795352060697041</v>
      </c>
      <c r="AS112">
        <v>1.3021144695812836</v>
      </c>
      <c r="AT112">
        <v>0.82370434029144235</v>
      </c>
      <c r="AU112">
        <v>2.1696905605494976</v>
      </c>
      <c r="AV112">
        <v>0.19114168026135303</v>
      </c>
      <c r="AW112">
        <v>0.15201294445432723</v>
      </c>
      <c r="AX112">
        <v>-1.1947486200369895</v>
      </c>
      <c r="AY112">
        <v>-1.4171564544085413</v>
      </c>
      <c r="AZ112">
        <v>-0.43705881580535788</v>
      </c>
    </row>
    <row r="113" spans="10:52" x14ac:dyDescent="0.55000000000000004">
      <c r="J113">
        <f t="shared" si="62"/>
        <v>0</v>
      </c>
      <c r="K113">
        <v>102</v>
      </c>
      <c r="L113">
        <f t="shared" ca="1" si="70"/>
        <v>4.7142075712619445</v>
      </c>
      <c r="M113">
        <f t="shared" ca="1" si="72"/>
        <v>0.6762007196076385</v>
      </c>
      <c r="N113">
        <f t="shared" ca="1" si="72"/>
        <v>0.47183331614389262</v>
      </c>
      <c r="O113">
        <f t="shared" ca="1" si="72"/>
        <v>4.7227812169030749E-2</v>
      </c>
      <c r="P113">
        <f t="shared" ca="1" si="72"/>
        <v>2.4193945155204979E-2</v>
      </c>
      <c r="Q113">
        <f t="shared" ca="1" si="72"/>
        <v>6.301815266124669E-2</v>
      </c>
      <c r="R113">
        <f t="shared" ca="1" si="72"/>
        <v>0.12815679101086921</v>
      </c>
      <c r="S113">
        <f t="shared" ca="1" si="72"/>
        <v>9.9133973880564857E-2</v>
      </c>
      <c r="T113">
        <f t="shared" ca="1" si="72"/>
        <v>3.4529761539873027E-2</v>
      </c>
      <c r="U113">
        <f t="shared" ca="1" si="72"/>
        <v>4.474306581096728E-3</v>
      </c>
      <c r="V113">
        <f t="shared" ca="1" si="72"/>
        <v>1.4502727420947312E-2</v>
      </c>
      <c r="W113">
        <f t="shared" ca="1" si="72"/>
        <v>2.9549779977739014E-3</v>
      </c>
      <c r="X113">
        <f t="shared" ca="1" si="72"/>
        <v>3.5200486216228105E-3</v>
      </c>
      <c r="Y113">
        <f t="shared" ca="1" si="72"/>
        <v>2.8889030891966218E-3</v>
      </c>
      <c r="Z113">
        <f t="shared" ca="1" si="72"/>
        <v>4.0486779793546413E-3</v>
      </c>
      <c r="AA113">
        <f t="shared" ca="1" si="72"/>
        <v>2.3180645169012383E-3</v>
      </c>
      <c r="AB113">
        <f t="shared" ca="1" si="71"/>
        <v>5.4226269187107774E-4</v>
      </c>
      <c r="AC113">
        <f t="shared" ca="1" si="71"/>
        <v>3.3393033224251916E-4</v>
      </c>
      <c r="AD113">
        <f t="shared" ca="1" si="71"/>
        <v>6.1663237381853666E-4</v>
      </c>
      <c r="AE113">
        <f t="shared" ca="1" si="59"/>
        <v>1.5286629419917193E-3</v>
      </c>
      <c r="AF113">
        <f t="shared" ca="1" si="63"/>
        <v>2701.7840140053922</v>
      </c>
      <c r="AG113">
        <f t="shared" ca="1" si="64"/>
        <v>0</v>
      </c>
      <c r="AH113">
        <f t="shared" ca="1" si="65"/>
        <v>9.7204449071392085E-2</v>
      </c>
      <c r="AI113">
        <f t="shared" ca="1" si="66"/>
        <v>0.27017840140053923</v>
      </c>
      <c r="AJ113">
        <f t="shared" ca="1" si="56"/>
        <v>-1.3086727922523202</v>
      </c>
      <c r="AK113">
        <f t="shared" si="57"/>
        <v>0</v>
      </c>
      <c r="AM113">
        <f t="shared" ca="1" si="67"/>
        <v>4.2068350294665828</v>
      </c>
      <c r="AN113">
        <f t="shared" ca="1" si="68"/>
        <v>1.7958882381208241</v>
      </c>
      <c r="AO113">
        <f t="shared" si="69"/>
        <v>0</v>
      </c>
      <c r="AP113">
        <v>-0.10326516530767549</v>
      </c>
      <c r="AQ113">
        <v>0.18755940800474491</v>
      </c>
      <c r="AR113">
        <v>-1.4006445780978538</v>
      </c>
      <c r="AS113">
        <v>0.32602201827103272</v>
      </c>
      <c r="AT113">
        <v>1.7958882381208241</v>
      </c>
      <c r="AU113">
        <v>2.9111106414347887</v>
      </c>
      <c r="AV113">
        <v>-0.39716724131722003</v>
      </c>
      <c r="AW113">
        <v>0.57702663980307989</v>
      </c>
      <c r="AX113">
        <v>0.13894577932660468</v>
      </c>
      <c r="AY113">
        <v>-1.3773615137324668</v>
      </c>
      <c r="AZ113">
        <v>-0.97861857284442522</v>
      </c>
    </row>
    <row r="114" spans="10:52" x14ac:dyDescent="0.55000000000000004">
      <c r="J114">
        <f t="shared" si="62"/>
        <v>0</v>
      </c>
      <c r="K114">
        <v>103</v>
      </c>
      <c r="L114">
        <f t="shared" ca="1" si="70"/>
        <v>0.80919582523509315</v>
      </c>
      <c r="M114">
        <f t="shared" ca="1" si="72"/>
        <v>1.4640645126050731</v>
      </c>
      <c r="N114">
        <f t="shared" ca="1" si="72"/>
        <v>0.33294962467483163</v>
      </c>
      <c r="O114">
        <f t="shared" ca="1" si="72"/>
        <v>0.27252746551036017</v>
      </c>
      <c r="P114">
        <f t="shared" ca="1" si="72"/>
        <v>2.9545656223054155E-2</v>
      </c>
      <c r="Q114">
        <f t="shared" ca="1" si="72"/>
        <v>1.5862497768810858E-2</v>
      </c>
      <c r="R114">
        <f t="shared" ca="1" si="72"/>
        <v>4.2580759579123502E-2</v>
      </c>
      <c r="S114">
        <f t="shared" ca="1" si="72"/>
        <v>8.838381020565117E-2</v>
      </c>
      <c r="T114">
        <f t="shared" ca="1" si="72"/>
        <v>6.9360630549773844E-2</v>
      </c>
      <c r="U114">
        <f t="shared" ca="1" si="72"/>
        <v>2.4412357548072618E-2</v>
      </c>
      <c r="V114">
        <f t="shared" ca="1" si="72"/>
        <v>3.1876814432037427E-3</v>
      </c>
      <c r="W114">
        <f t="shared" ca="1" si="72"/>
        <v>1.0391708390793017E-2</v>
      </c>
      <c r="X114">
        <f t="shared" ca="1" si="72"/>
        <v>2.1265108221036814E-3</v>
      </c>
      <c r="Y114">
        <f t="shared" ca="1" si="72"/>
        <v>2.5414836572435523E-3</v>
      </c>
      <c r="Z114">
        <f t="shared" ca="1" si="72"/>
        <v>2.0910320493646201E-3</v>
      </c>
      <c r="AA114">
        <f t="shared" ca="1" si="72"/>
        <v>2.9361396901143649E-3</v>
      </c>
      <c r="AB114">
        <f t="shared" ca="1" si="71"/>
        <v>1.6835752045786714E-3</v>
      </c>
      <c r="AC114">
        <f t="shared" ca="1" si="71"/>
        <v>3.9428794920196378E-4</v>
      </c>
      <c r="AD114">
        <f t="shared" ca="1" si="71"/>
        <v>2.4302105432083315E-4</v>
      </c>
      <c r="AE114">
        <f t="shared" ca="1" si="59"/>
        <v>1.5623300558552766E-3</v>
      </c>
      <c r="AF114">
        <f t="shared" ca="1" si="63"/>
        <v>2662.4351202909202</v>
      </c>
      <c r="AG114">
        <f t="shared" ca="1" si="64"/>
        <v>0</v>
      </c>
      <c r="AH114">
        <f t="shared" ca="1" si="65"/>
        <v>0.1591659988031468</v>
      </c>
      <c r="AI114">
        <f t="shared" ca="1" si="66"/>
        <v>0.26624351202909202</v>
      </c>
      <c r="AJ114">
        <f t="shared" ca="1" si="56"/>
        <v>-1.3233439302212575</v>
      </c>
      <c r="AK114">
        <f t="shared" si="57"/>
        <v>0</v>
      </c>
      <c r="AM114">
        <f t="shared" ca="1" si="67"/>
        <v>0.72591773953964889</v>
      </c>
      <c r="AN114">
        <f t="shared" ca="1" si="68"/>
        <v>-0.40039822124526836</v>
      </c>
      <c r="AO114">
        <f t="shared" si="69"/>
        <v>0</v>
      </c>
      <c r="AP114">
        <v>-1.3509793461707886</v>
      </c>
      <c r="AQ114">
        <v>-1.5599243852193467</v>
      </c>
      <c r="AR114">
        <v>-1.5028490452095866</v>
      </c>
      <c r="AS114">
        <v>-0.94222059487947263</v>
      </c>
      <c r="AT114">
        <v>-0.40039822124526836</v>
      </c>
      <c r="AU114">
        <v>-0.72817556429072283</v>
      </c>
      <c r="AV114">
        <v>-0.74382114689797163</v>
      </c>
      <c r="AW114">
        <v>-1.0536086847423576</v>
      </c>
      <c r="AX114">
        <v>4.7791672841412947E-2</v>
      </c>
      <c r="AY114">
        <v>-2.1303458197508007</v>
      </c>
      <c r="AZ114">
        <v>-0.86623003880959004</v>
      </c>
    </row>
    <row r="115" spans="10:52" x14ac:dyDescent="0.55000000000000004">
      <c r="J115">
        <f t="shared" si="62"/>
        <v>0</v>
      </c>
      <c r="K115">
        <v>104</v>
      </c>
      <c r="L115">
        <f t="shared" ca="1" si="70"/>
        <v>1.794741056527015</v>
      </c>
      <c r="M115">
        <f t="shared" ca="1" si="72"/>
        <v>0.25130732441587011</v>
      </c>
      <c r="N115">
        <f t="shared" ca="1" si="72"/>
        <v>0.72088022954847641</v>
      </c>
      <c r="O115">
        <f t="shared" ca="1" si="72"/>
        <v>0.19230926314577085</v>
      </c>
      <c r="P115">
        <f t="shared" ca="1" si="72"/>
        <v>0.17049281847930667</v>
      </c>
      <c r="Q115">
        <f t="shared" ca="1" si="72"/>
        <v>1.9371289093602913E-2</v>
      </c>
      <c r="R115">
        <f t="shared" ca="1" si="72"/>
        <v>1.0718137160397618E-2</v>
      </c>
      <c r="S115">
        <f t="shared" ca="1" si="72"/>
        <v>2.9365980088675362E-2</v>
      </c>
      <c r="T115">
        <f t="shared" ca="1" si="72"/>
        <v>6.1839110915106306E-2</v>
      </c>
      <c r="U115">
        <f t="shared" ca="1" si="72"/>
        <v>4.9037596474147967E-2</v>
      </c>
      <c r="V115">
        <f t="shared" ca="1" si="72"/>
        <v>1.7392375272096621E-2</v>
      </c>
      <c r="W115">
        <f t="shared" ca="1" si="72"/>
        <v>2.2840845751999793E-3</v>
      </c>
      <c r="X115">
        <f t="shared" ca="1" si="72"/>
        <v>7.4782554624143798E-3</v>
      </c>
      <c r="Y115">
        <f t="shared" ca="1" si="72"/>
        <v>1.5353459802031034E-3</v>
      </c>
      <c r="Z115">
        <f t="shared" ca="1" si="72"/>
        <v>1.8395645738710261E-3</v>
      </c>
      <c r="AA115">
        <f t="shared" ca="1" si="72"/>
        <v>1.5164362848188995E-3</v>
      </c>
      <c r="AB115">
        <f t="shared" ca="1" si="71"/>
        <v>2.132473856277252E-3</v>
      </c>
      <c r="AC115">
        <f t="shared" ca="1" si="71"/>
        <v>1.2241546849740157E-3</v>
      </c>
      <c r="AD115">
        <f t="shared" ca="1" si="71"/>
        <v>2.8694689840715103E-4</v>
      </c>
      <c r="AE115">
        <f t="shared" ca="1" si="59"/>
        <v>1.3147627182202341E-3</v>
      </c>
      <c r="AF115">
        <f t="shared" ca="1" si="63"/>
        <v>2723.0944816711694</v>
      </c>
      <c r="AG115">
        <f t="shared" ca="1" si="64"/>
        <v>0</v>
      </c>
      <c r="AH115">
        <f t="shared" ca="1" si="65"/>
        <v>0.16257635770205023</v>
      </c>
      <c r="AI115">
        <f t="shared" ca="1" si="66"/>
        <v>0.27230944816711694</v>
      </c>
      <c r="AJ115">
        <f t="shared" ca="1" si="56"/>
        <v>-1.300816182265309</v>
      </c>
      <c r="AK115">
        <f t="shared" si="57"/>
        <v>0</v>
      </c>
      <c r="AM115">
        <f t="shared" ca="1" si="67"/>
        <v>1.6121113946553249</v>
      </c>
      <c r="AN115">
        <f t="shared" ca="1" si="68"/>
        <v>0.59693093135138042</v>
      </c>
      <c r="AO115">
        <f t="shared" si="69"/>
        <v>0</v>
      </c>
      <c r="AP115">
        <v>-0.59647391026373953</v>
      </c>
      <c r="AQ115">
        <v>0.2503315954527352</v>
      </c>
      <c r="AR115">
        <v>-0.68410145104280673</v>
      </c>
      <c r="AS115">
        <v>-0.86600721260765567</v>
      </c>
      <c r="AT115">
        <v>0.59693093135138042</v>
      </c>
      <c r="AU115">
        <v>-0.27456053430796601</v>
      </c>
      <c r="AV115">
        <v>2.272245183121413</v>
      </c>
      <c r="AW115">
        <v>0.69906491262372583</v>
      </c>
      <c r="AX115">
        <v>-0.79504388850182295</v>
      </c>
      <c r="AY115">
        <v>0.62412027546088211</v>
      </c>
      <c r="AZ115">
        <v>-5.2079940360272303E-2</v>
      </c>
    </row>
    <row r="116" spans="10:52" x14ac:dyDescent="0.55000000000000004">
      <c r="J116">
        <f t="shared" si="62"/>
        <v>0</v>
      </c>
      <c r="K116">
        <v>105</v>
      </c>
      <c r="L116">
        <f t="shared" ca="1" si="70"/>
        <v>1.1991705173826654</v>
      </c>
      <c r="M116">
        <f t="shared" ca="1" si="72"/>
        <v>0.5573824763666807</v>
      </c>
      <c r="N116">
        <f t="shared" ca="1" si="72"/>
        <v>0.12373941185813982</v>
      </c>
      <c r="O116">
        <f t="shared" ca="1" si="72"/>
        <v>0.41637513751881733</v>
      </c>
      <c r="P116">
        <f t="shared" ca="1" si="72"/>
        <v>0.12030841820658517</v>
      </c>
      <c r="Q116">
        <f t="shared" ca="1" si="72"/>
        <v>0.11178176751981499</v>
      </c>
      <c r="R116">
        <f t="shared" ca="1" si="72"/>
        <v>1.3088993707358304E-2</v>
      </c>
      <c r="S116">
        <f t="shared" ca="1" si="72"/>
        <v>7.3918033767120233E-3</v>
      </c>
      <c r="T116">
        <f t="shared" ca="1" si="72"/>
        <v>2.0546365851494917E-2</v>
      </c>
      <c r="U116">
        <f t="shared" ca="1" si="72"/>
        <v>4.371992214227282E-2</v>
      </c>
      <c r="V116">
        <f t="shared" ca="1" si="72"/>
        <v>3.4936416060617606E-2</v>
      </c>
      <c r="W116">
        <f t="shared" ca="1" si="72"/>
        <v>1.2462241536017356E-2</v>
      </c>
      <c r="X116">
        <f t="shared" ca="1" si="72"/>
        <v>1.6437112463855599E-3</v>
      </c>
      <c r="Y116">
        <f t="shared" ca="1" si="72"/>
        <v>5.3993186132913129E-3</v>
      </c>
      <c r="Z116">
        <f t="shared" ca="1" si="72"/>
        <v>1.1113068013508982E-3</v>
      </c>
      <c r="AA116">
        <f t="shared" ca="1" si="72"/>
        <v>1.3340696853178706E-3</v>
      </c>
      <c r="AB116">
        <f t="shared" ca="1" si="71"/>
        <v>1.1013647419345195E-3</v>
      </c>
      <c r="AC116">
        <f t="shared" ca="1" si="71"/>
        <v>1.5505561347345322E-3</v>
      </c>
      <c r="AD116">
        <f t="shared" ca="1" si="71"/>
        <v>8.9089050460415987E-4</v>
      </c>
      <c r="AE116">
        <f t="shared" ca="1" si="59"/>
        <v>1.1664590214537742E-3</v>
      </c>
      <c r="AF116">
        <f t="shared" ca="1" si="63"/>
        <v>2765.4622506822989</v>
      </c>
      <c r="AG116">
        <f t="shared" ca="1" si="64"/>
        <v>0</v>
      </c>
      <c r="AH116">
        <f t="shared" ca="1" si="65"/>
        <v>0.18839568936978521</v>
      </c>
      <c r="AI116">
        <f t="shared" ca="1" si="66"/>
        <v>0.2765462250682299</v>
      </c>
      <c r="AJ116">
        <f t="shared" ca="1" si="56"/>
        <v>-1.2853772927223737</v>
      </c>
      <c r="AK116">
        <f t="shared" si="57"/>
        <v>0</v>
      </c>
      <c r="AM116">
        <f t="shared" ca="1" si="67"/>
        <v>1.0750240437068355</v>
      </c>
      <c r="AN116">
        <f t="shared" ca="1" si="68"/>
        <v>9.0428784460527822E-2</v>
      </c>
      <c r="AO116">
        <f t="shared" si="69"/>
        <v>0</v>
      </c>
      <c r="AP116">
        <v>-1.6885223885765299</v>
      </c>
      <c r="AQ116">
        <v>1.3887074601370841</v>
      </c>
      <c r="AR116">
        <v>-0.54603788157692179</v>
      </c>
      <c r="AS116">
        <v>-0.11380734576960094</v>
      </c>
      <c r="AT116">
        <v>9.0428784460527822E-2</v>
      </c>
      <c r="AU116">
        <v>0.84548673839890398</v>
      </c>
      <c r="AV116">
        <v>-0.40836766856955364</v>
      </c>
      <c r="AW116">
        <v>0.31860963645158336</v>
      </c>
      <c r="AX116">
        <v>0.93603830464417115</v>
      </c>
      <c r="AY116">
        <v>-0.59346007219573949</v>
      </c>
      <c r="AZ116">
        <v>0.39303131416090764</v>
      </c>
    </row>
    <row r="117" spans="10:52" x14ac:dyDescent="0.55000000000000004">
      <c r="J117">
        <f t="shared" si="62"/>
        <v>0</v>
      </c>
      <c r="K117">
        <v>106</v>
      </c>
      <c r="L117">
        <f t="shared" ca="1" si="70"/>
        <v>1.230236730550567</v>
      </c>
      <c r="M117">
        <f t="shared" ca="1" si="72"/>
        <v>0.37241953658655991</v>
      </c>
      <c r="N117">
        <f t="shared" ca="1" si="72"/>
        <v>0.27444556168809819</v>
      </c>
      <c r="O117">
        <f t="shared" ca="1" si="72"/>
        <v>7.147097744822517E-2</v>
      </c>
      <c r="P117">
        <f t="shared" ca="1" si="72"/>
        <v>0.26048372998791719</v>
      </c>
      <c r="Q117">
        <f t="shared" ca="1" si="72"/>
        <v>7.8878909707727346E-2</v>
      </c>
      <c r="R117">
        <f t="shared" ca="1" si="72"/>
        <v>7.5529865079935143E-2</v>
      </c>
      <c r="S117">
        <f t="shared" ca="1" si="72"/>
        <v>9.0268734609311799E-3</v>
      </c>
      <c r="T117">
        <f t="shared" ca="1" si="72"/>
        <v>5.1717904875515927E-3</v>
      </c>
      <c r="U117">
        <f t="shared" ca="1" si="72"/>
        <v>1.4526171253774834E-2</v>
      </c>
      <c r="V117">
        <f t="shared" ca="1" si="72"/>
        <v>3.1147884478911755E-2</v>
      </c>
      <c r="W117">
        <f t="shared" ca="1" si="72"/>
        <v>2.5033156687271015E-2</v>
      </c>
      <c r="X117">
        <f t="shared" ca="1" si="72"/>
        <v>8.968287247477039E-3</v>
      </c>
      <c r="Y117">
        <f t="shared" ca="1" si="72"/>
        <v>1.1867635135080713E-3</v>
      </c>
      <c r="Z117">
        <f t="shared" ca="1" si="72"/>
        <v>3.9081090353441945E-3</v>
      </c>
      <c r="AA117">
        <f t="shared" ca="1" si="72"/>
        <v>8.0593023796388141E-4</v>
      </c>
      <c r="AB117">
        <f t="shared" ca="1" si="71"/>
        <v>9.6891463848628053E-4</v>
      </c>
      <c r="AC117">
        <f t="shared" ca="1" si="71"/>
        <v>8.0082006734100619E-4</v>
      </c>
      <c r="AD117">
        <f t="shared" ca="1" si="71"/>
        <v>1.1284323413099093E-3</v>
      </c>
      <c r="AE117">
        <f t="shared" ca="1" si="59"/>
        <v>1.4982827661402538E-3</v>
      </c>
      <c r="AF117">
        <f t="shared" ca="1" si="63"/>
        <v>2698.9055530370047</v>
      </c>
      <c r="AG117">
        <f t="shared" ca="1" si="64"/>
        <v>0</v>
      </c>
      <c r="AH117">
        <f t="shared" ca="1" si="65"/>
        <v>0.1949900907562874</v>
      </c>
      <c r="AI117">
        <f t="shared" ca="1" si="66"/>
        <v>0.26989055530370049</v>
      </c>
      <c r="AJ117">
        <f t="shared" ca="1" si="56"/>
        <v>-1.3097387528876112</v>
      </c>
      <c r="AK117">
        <f t="shared" si="57"/>
        <v>0</v>
      </c>
      <c r="AM117">
        <f t="shared" ca="1" si="67"/>
        <v>1.1014108790891068</v>
      </c>
      <c r="AN117">
        <f t="shared" ca="1" si="68"/>
        <v>0.12073996913386509</v>
      </c>
      <c r="AO117">
        <f t="shared" si="69"/>
        <v>0</v>
      </c>
      <c r="AP117">
        <v>0.16665580915287137</v>
      </c>
      <c r="AQ117">
        <v>-0.93130665845819749</v>
      </c>
      <c r="AR117">
        <v>0.32215211831498891</v>
      </c>
      <c r="AS117">
        <v>0.79988012657850049</v>
      </c>
      <c r="AT117">
        <v>0.12073996913386509</v>
      </c>
      <c r="AU117">
        <v>0.46313289203681052</v>
      </c>
      <c r="AV117">
        <v>-1.1808106137323193</v>
      </c>
      <c r="AW117">
        <v>0.29783222998958081</v>
      </c>
      <c r="AX117">
        <v>-0.76733158493880183</v>
      </c>
      <c r="AY117">
        <v>1.5284240362234414</v>
      </c>
      <c r="AZ117">
        <v>-0.74392346505192108</v>
      </c>
    </row>
    <row r="118" spans="10:52" x14ac:dyDescent="0.55000000000000004">
      <c r="J118">
        <f t="shared" si="62"/>
        <v>0</v>
      </c>
      <c r="K118">
        <v>107</v>
      </c>
      <c r="L118">
        <f t="shared" ca="1" si="70"/>
        <v>1.2554065812123147</v>
      </c>
      <c r="M118">
        <f t="shared" ca="1" si="72"/>
        <v>0.38206759292532094</v>
      </c>
      <c r="N118">
        <f t="shared" ca="1" si="72"/>
        <v>0.18337298576082312</v>
      </c>
      <c r="O118">
        <f t="shared" ca="1" si="72"/>
        <v>0.15851774511958172</v>
      </c>
      <c r="P118">
        <f t="shared" ca="1" si="72"/>
        <v>4.4712148046434787E-2</v>
      </c>
      <c r="Q118">
        <f t="shared" ca="1" si="72"/>
        <v>0.17078333274042093</v>
      </c>
      <c r="R118">
        <f t="shared" ca="1" si="72"/>
        <v>5.3297720550186681E-2</v>
      </c>
      <c r="S118">
        <f t="shared" ca="1" si="72"/>
        <v>5.2089453921464503E-2</v>
      </c>
      <c r="T118">
        <f t="shared" ca="1" si="72"/>
        <v>6.315792766438815E-3</v>
      </c>
      <c r="U118">
        <f t="shared" ca="1" si="72"/>
        <v>3.6564283364667149E-3</v>
      </c>
      <c r="V118">
        <f t="shared" ca="1" si="72"/>
        <v>1.0349046429247501E-2</v>
      </c>
      <c r="W118">
        <f t="shared" ca="1" si="72"/>
        <v>2.2318542099015487E-2</v>
      </c>
      <c r="X118">
        <f t="shared" ca="1" si="72"/>
        <v>1.8014780024420363E-2</v>
      </c>
      <c r="Y118">
        <f t="shared" ca="1" si="72"/>
        <v>6.4751251823393155E-3</v>
      </c>
      <c r="Z118">
        <f t="shared" ca="1" si="72"/>
        <v>8.5899750359990062E-4</v>
      </c>
      <c r="AA118">
        <f t="shared" ca="1" si="72"/>
        <v>2.8341977580043864E-3</v>
      </c>
      <c r="AB118">
        <f t="shared" ca="1" si="71"/>
        <v>5.8533494446047279E-4</v>
      </c>
      <c r="AC118">
        <f t="shared" ca="1" si="71"/>
        <v>7.0451346088796596E-4</v>
      </c>
      <c r="AD118">
        <f t="shared" ca="1" si="71"/>
        <v>5.8280461010996344E-4</v>
      </c>
      <c r="AE118">
        <f t="shared" ca="1" si="59"/>
        <v>1.9129282249835853E-3</v>
      </c>
      <c r="AF118">
        <f t="shared" ca="1" si="63"/>
        <v>2541.5413396395329</v>
      </c>
      <c r="AG118">
        <f t="shared" ca="1" si="64"/>
        <v>0</v>
      </c>
      <c r="AH118">
        <f t="shared" ca="1" si="65"/>
        <v>0.19148454351223945</v>
      </c>
      <c r="AI118">
        <f t="shared" ca="1" si="66"/>
        <v>0.25415413396395331</v>
      </c>
      <c r="AJ118">
        <f t="shared" ca="1" si="56"/>
        <v>-1.3698143693786906</v>
      </c>
      <c r="AK118">
        <f t="shared" si="57"/>
        <v>0</v>
      </c>
      <c r="AM118">
        <f t="shared" ca="1" si="67"/>
        <v>1.1263116465652063</v>
      </c>
      <c r="AN118">
        <f t="shared" ca="1" si="68"/>
        <v>0.14868533071421552</v>
      </c>
      <c r="AO118">
        <f t="shared" si="69"/>
        <v>0</v>
      </c>
      <c r="AP118">
        <v>8.5667579696746543E-2</v>
      </c>
      <c r="AQ118">
        <v>-7.1088379627326503E-2</v>
      </c>
      <c r="AR118">
        <v>0.23732809495413676</v>
      </c>
      <c r="AS118">
        <v>0.132383775053313</v>
      </c>
      <c r="AT118">
        <v>0.14868533071421552</v>
      </c>
      <c r="AU118">
        <v>0.89258037405670621</v>
      </c>
      <c r="AV118">
        <v>1.7152115106000565</v>
      </c>
      <c r="AW118">
        <v>-1.1953761713812128</v>
      </c>
      <c r="AX118">
        <v>-0.138405766847427</v>
      </c>
      <c r="AY118">
        <v>0.95180212156265043</v>
      </c>
      <c r="AZ118">
        <v>0.49704112825565971</v>
      </c>
    </row>
    <row r="119" spans="10:52" x14ac:dyDescent="0.55000000000000004">
      <c r="J119">
        <f t="shared" si="62"/>
        <v>0</v>
      </c>
      <c r="K119">
        <v>108</v>
      </c>
      <c r="L119">
        <f t="shared" ca="1" si="70"/>
        <v>2.3989342925280104</v>
      </c>
      <c r="M119">
        <f t="shared" ca="1" si="72"/>
        <v>0.38988444964713259</v>
      </c>
      <c r="N119">
        <f t="shared" ca="1" si="72"/>
        <v>0.18812352305498045</v>
      </c>
      <c r="O119">
        <f t="shared" ca="1" si="72"/>
        <v>0.10591489270169323</v>
      </c>
      <c r="P119">
        <f t="shared" ca="1" si="72"/>
        <v>9.9168489655933209E-2</v>
      </c>
      <c r="Q119">
        <f t="shared" ca="1" si="72"/>
        <v>2.9315034983979391E-2</v>
      </c>
      <c r="R119">
        <f t="shared" ca="1" si="72"/>
        <v>0.11539665516112975</v>
      </c>
      <c r="S119">
        <f t="shared" ca="1" si="72"/>
        <v>3.6756972302014135E-2</v>
      </c>
      <c r="T119">
        <f t="shared" ca="1" si="72"/>
        <v>3.6445198629271182E-2</v>
      </c>
      <c r="U119">
        <f t="shared" ca="1" si="72"/>
        <v>4.4652318561711679E-3</v>
      </c>
      <c r="V119">
        <f t="shared" ca="1" si="72"/>
        <v>2.6049910852783613E-3</v>
      </c>
      <c r="W119">
        <f t="shared" ca="1" si="72"/>
        <v>7.4154515556973093E-3</v>
      </c>
      <c r="X119">
        <f t="shared" ca="1" si="72"/>
        <v>1.6061243549998327E-2</v>
      </c>
      <c r="Y119">
        <f t="shared" ca="1" si="72"/>
        <v>1.3006714946964147E-2</v>
      </c>
      <c r="Z119">
        <f t="shared" ca="1" si="72"/>
        <v>4.6867942128459234E-3</v>
      </c>
      <c r="AA119">
        <f t="shared" ca="1" si="72"/>
        <v>6.2295314097340329E-4</v>
      </c>
      <c r="AB119">
        <f t="shared" ca="1" si="71"/>
        <v>2.0584349725637687E-3</v>
      </c>
      <c r="AC119">
        <f t="shared" ca="1" si="71"/>
        <v>4.2560647875519958E-4</v>
      </c>
      <c r="AD119">
        <f t="shared" ca="1" si="71"/>
        <v>5.1271653850201585E-4</v>
      </c>
      <c r="AE119">
        <f t="shared" ca="1" si="59"/>
        <v>1.8175392408288926E-3</v>
      </c>
      <c r="AF119">
        <f t="shared" ca="1" si="63"/>
        <v>2358.9305250075181</v>
      </c>
      <c r="AG119">
        <f t="shared" ca="1" si="64"/>
        <v>0</v>
      </c>
      <c r="AH119">
        <f t="shared" ca="1" si="65"/>
        <v>0.13759609899181177</v>
      </c>
      <c r="AI119">
        <f t="shared" ca="1" si="66"/>
        <v>0.23589305250075182</v>
      </c>
      <c r="AJ119">
        <f t="shared" ca="1" si="56"/>
        <v>-1.4443767440375865</v>
      </c>
      <c r="AK119">
        <f t="shared" si="57"/>
        <v>0</v>
      </c>
      <c r="AM119">
        <f t="shared" ca="1" si="67"/>
        <v>2.1638835005498356</v>
      </c>
      <c r="AN119">
        <f t="shared" ca="1" si="68"/>
        <v>0.96488065537414514</v>
      </c>
      <c r="AO119">
        <f t="shared" si="69"/>
        <v>0</v>
      </c>
      <c r="AP119">
        <v>-6.7484506871551275E-2</v>
      </c>
      <c r="AQ119">
        <v>-0.91828269432880916</v>
      </c>
      <c r="AR119">
        <v>0.39278347685467452</v>
      </c>
      <c r="AS119">
        <v>-0.1387149950460298</v>
      </c>
      <c r="AT119">
        <v>0.96488065537414514</v>
      </c>
      <c r="AU119">
        <v>0.44354919737088494</v>
      </c>
      <c r="AV119">
        <v>0.72458988142898306</v>
      </c>
      <c r="AW119">
        <v>-0.51897472985729109</v>
      </c>
      <c r="AX119">
        <v>0.79095798355410807</v>
      </c>
      <c r="AY119">
        <v>1.3203680282458663</v>
      </c>
      <c r="AZ119">
        <v>0.77247477747732773</v>
      </c>
    </row>
    <row r="120" spans="10:52" x14ac:dyDescent="0.55000000000000004">
      <c r="J120">
        <f t="shared" si="62"/>
        <v>0</v>
      </c>
      <c r="K120">
        <v>109</v>
      </c>
      <c r="L120">
        <f t="shared" ca="1" si="70"/>
        <v>4.0003128946557709</v>
      </c>
      <c r="M120">
        <f t="shared" ca="1" si="72"/>
        <v>0.74502331784712639</v>
      </c>
      <c r="N120">
        <f t="shared" ca="1" si="72"/>
        <v>0.19197240909753641</v>
      </c>
      <c r="O120">
        <f t="shared" ca="1" si="72"/>
        <v>0.10865876822784264</v>
      </c>
      <c r="P120">
        <f t="shared" ca="1" si="72"/>
        <v>6.626021543123535E-2</v>
      </c>
      <c r="Q120">
        <f t="shared" ca="1" si="72"/>
        <v>6.501874480628729E-2</v>
      </c>
      <c r="R120">
        <f t="shared" ca="1" si="72"/>
        <v>1.9807887156204157E-2</v>
      </c>
      <c r="S120">
        <f t="shared" ca="1" si="72"/>
        <v>7.9583734796100314E-2</v>
      </c>
      <c r="T120">
        <f t="shared" ca="1" si="72"/>
        <v>2.5717588795944532E-2</v>
      </c>
      <c r="U120">
        <f t="shared" ca="1" si="72"/>
        <v>2.5766561371149445E-2</v>
      </c>
      <c r="V120">
        <f t="shared" ca="1" si="72"/>
        <v>3.1812162330704902E-3</v>
      </c>
      <c r="W120">
        <f t="shared" ca="1" si="72"/>
        <v>1.866566676260398E-3</v>
      </c>
      <c r="X120">
        <f t="shared" ca="1" si="72"/>
        <v>5.3364316065484521E-3</v>
      </c>
      <c r="Y120">
        <f t="shared" ca="1" si="72"/>
        <v>1.159625686605165E-2</v>
      </c>
      <c r="Z120">
        <f t="shared" ca="1" si="72"/>
        <v>9.41445835021598E-3</v>
      </c>
      <c r="AA120">
        <f t="shared" ca="1" si="72"/>
        <v>3.3989076379763706E-3</v>
      </c>
      <c r="AB120">
        <f t="shared" ca="1" si="71"/>
        <v>4.5244144591766221E-4</v>
      </c>
      <c r="AC120">
        <f t="shared" ca="1" si="71"/>
        <v>1.4967212682423109E-3</v>
      </c>
      <c r="AD120">
        <f t="shared" ca="1" si="71"/>
        <v>3.0973926357114566E-4</v>
      </c>
      <c r="AE120">
        <f t="shared" ca="1" si="59"/>
        <v>1.6970291292992042E-3</v>
      </c>
      <c r="AF120">
        <f t="shared" ca="1" si="63"/>
        <v>2224.5696894794523</v>
      </c>
      <c r="AG120">
        <f t="shared" ca="1" si="64"/>
        <v>0</v>
      </c>
      <c r="AH120">
        <f t="shared" ca="1" si="65"/>
        <v>9.4356498685288406E-2</v>
      </c>
      <c r="AI120">
        <f t="shared" ca="1" si="66"/>
        <v>0.22245696894794523</v>
      </c>
      <c r="AJ120">
        <f t="shared" ca="1" si="56"/>
        <v>-1.5030215940664073</v>
      </c>
      <c r="AK120">
        <f t="shared" si="57"/>
        <v>0</v>
      </c>
      <c r="AM120">
        <f t="shared" ca="1" si="67"/>
        <v>3.6341150071987882</v>
      </c>
      <c r="AN120">
        <f t="shared" ca="1" si="68"/>
        <v>1.6129570212797262</v>
      </c>
      <c r="AO120">
        <f t="shared" si="69"/>
        <v>0</v>
      </c>
      <c r="AP120">
        <v>-0.42874148675764445</v>
      </c>
      <c r="AQ120">
        <v>-1.3314229363459162</v>
      </c>
      <c r="AR120">
        <v>1.5188970792223699</v>
      </c>
      <c r="AS120">
        <v>1.022922333504539</v>
      </c>
      <c r="AT120">
        <v>1.6129570212797262</v>
      </c>
      <c r="AU120">
        <v>-1.0104804459842853</v>
      </c>
      <c r="AV120">
        <v>-6.8021108745597303E-2</v>
      </c>
      <c r="AW120">
        <v>0.73878709372365847</v>
      </c>
      <c r="AX120">
        <v>-0.28880776881123893</v>
      </c>
      <c r="AY120">
        <v>0.72468992584617808</v>
      </c>
      <c r="AZ120">
        <v>-0.88621845861780457</v>
      </c>
    </row>
    <row r="121" spans="10:52" x14ac:dyDescent="0.55000000000000004">
      <c r="J121">
        <f t="shared" si="62"/>
        <v>0</v>
      </c>
      <c r="K121">
        <v>110</v>
      </c>
      <c r="L121">
        <f t="shared" ca="1" si="70"/>
        <v>1.1564349157440685</v>
      </c>
      <c r="M121">
        <f t="shared" ca="1" si="72"/>
        <v>1.2423543214526314</v>
      </c>
      <c r="N121">
        <f t="shared" ca="1" si="72"/>
        <v>0.3668366904358385</v>
      </c>
      <c r="O121">
        <f t="shared" ca="1" si="72"/>
        <v>0.11088185659894038</v>
      </c>
      <c r="P121">
        <f t="shared" ca="1" si="72"/>
        <v>6.7976780296114328E-2</v>
      </c>
      <c r="Q121">
        <f t="shared" ca="1" si="72"/>
        <v>4.3442791685951179E-2</v>
      </c>
      <c r="R121">
        <f t="shared" ca="1" si="72"/>
        <v>4.3932540447753167E-2</v>
      </c>
      <c r="S121">
        <f t="shared" ca="1" si="72"/>
        <v>1.366058345546764E-2</v>
      </c>
      <c r="T121">
        <f t="shared" ca="1" si="72"/>
        <v>5.5682000941613449E-2</v>
      </c>
      <c r="U121">
        <f t="shared" ca="1" si="72"/>
        <v>1.8182198340290449E-2</v>
      </c>
      <c r="V121">
        <f t="shared" ca="1" si="72"/>
        <v>1.8357166199784784E-2</v>
      </c>
      <c r="W121">
        <f t="shared" ca="1" si="72"/>
        <v>2.2794520273736359E-3</v>
      </c>
      <c r="X121">
        <f t="shared" ca="1" si="72"/>
        <v>1.3432500141239774E-3</v>
      </c>
      <c r="Y121">
        <f t="shared" ca="1" si="72"/>
        <v>3.8529165855067911E-3</v>
      </c>
      <c r="Z121">
        <f t="shared" ca="1" si="72"/>
        <v>8.3935473122159036E-3</v>
      </c>
      <c r="AA121">
        <f t="shared" ca="1" si="72"/>
        <v>6.8274545330483166E-3</v>
      </c>
      <c r="AB121">
        <f t="shared" ca="1" si="71"/>
        <v>2.4685752187776047E-3</v>
      </c>
      <c r="AC121">
        <f t="shared" ca="1" si="71"/>
        <v>3.289774725775506E-4</v>
      </c>
      <c r="AD121">
        <f t="shared" ca="1" si="71"/>
        <v>1.0892534924575108E-3</v>
      </c>
      <c r="AE121">
        <f t="shared" ca="1" si="59"/>
        <v>1.4614466140003628E-3</v>
      </c>
      <c r="AF121">
        <f t="shared" ca="1" si="63"/>
        <v>2192.3466347906328</v>
      </c>
      <c r="AG121">
        <f t="shared" ca="1" si="64"/>
        <v>0</v>
      </c>
      <c r="AH121">
        <f t="shared" ca="1" si="65"/>
        <v>0.14019690568122553</v>
      </c>
      <c r="AI121">
        <f t="shared" ca="1" si="66"/>
        <v>0.21923466347906329</v>
      </c>
      <c r="AJ121">
        <f t="shared" ca="1" si="56"/>
        <v>-1.5176126001009096</v>
      </c>
      <c r="AK121">
        <f t="shared" si="57"/>
        <v>0</v>
      </c>
      <c r="AM121">
        <f t="shared" ca="1" si="67"/>
        <v>1.0568316788674474</v>
      </c>
      <c r="AN121">
        <f t="shared" ca="1" si="68"/>
        <v>6.9094312493689358E-2</v>
      </c>
      <c r="AO121">
        <f t="shared" si="69"/>
        <v>0</v>
      </c>
      <c r="AP121">
        <v>0.24804194254102185</v>
      </c>
      <c r="AQ121">
        <v>-2.5861663743853569</v>
      </c>
      <c r="AR121">
        <v>3.5158791433786973E-2</v>
      </c>
      <c r="AS121">
        <v>1.9370781956240535</v>
      </c>
      <c r="AT121">
        <v>6.9094312493689358E-2</v>
      </c>
      <c r="AU121">
        <v>1.2032251106575131</v>
      </c>
      <c r="AV121">
        <v>0.83644408732652664</v>
      </c>
      <c r="AW121">
        <v>-0.10180428944295272</v>
      </c>
      <c r="AX121">
        <v>0.50884864322142676</v>
      </c>
      <c r="AY121">
        <v>0.20987499738112092</v>
      </c>
      <c r="AZ121">
        <v>1.2439795682439581</v>
      </c>
    </row>
    <row r="122" spans="10:52" x14ac:dyDescent="0.55000000000000004">
      <c r="J122">
        <f t="shared" si="62"/>
        <v>0</v>
      </c>
      <c r="K122">
        <v>111</v>
      </c>
      <c r="L122">
        <f t="shared" ca="1" si="70"/>
        <v>1.5405451531227539</v>
      </c>
      <c r="M122">
        <f t="shared" ca="1" si="72"/>
        <v>0.35914738493899295</v>
      </c>
      <c r="N122">
        <f t="shared" ca="1" si="72"/>
        <v>0.61171393795738893</v>
      </c>
      <c r="O122">
        <f t="shared" ca="1" si="72"/>
        <v>0.21188218398337805</v>
      </c>
      <c r="P122">
        <f t="shared" ca="1" si="72"/>
        <v>6.936754141227279E-2</v>
      </c>
      <c r="Q122">
        <f t="shared" ca="1" si="72"/>
        <v>4.4568238824253217E-2</v>
      </c>
      <c r="R122">
        <f t="shared" ca="1" si="72"/>
        <v>2.9353876464280941E-2</v>
      </c>
      <c r="S122">
        <f t="shared" ca="1" si="72"/>
        <v>3.0298240820160607E-2</v>
      </c>
      <c r="T122">
        <f t="shared" ca="1" si="72"/>
        <v>9.5578402141992813E-3</v>
      </c>
      <c r="U122">
        <f t="shared" ca="1" si="72"/>
        <v>3.9366878175776193E-2</v>
      </c>
      <c r="V122">
        <f t="shared" ca="1" si="72"/>
        <v>1.2953751647431146E-2</v>
      </c>
      <c r="W122">
        <f t="shared" ca="1" si="72"/>
        <v>1.3153547777085987E-2</v>
      </c>
      <c r="X122">
        <f t="shared" ca="1" si="72"/>
        <v>1.6403774946303681E-3</v>
      </c>
      <c r="Y122">
        <f t="shared" ca="1" si="72"/>
        <v>9.6982977380420654E-4</v>
      </c>
      <c r="Z122">
        <f t="shared" ca="1" si="72"/>
        <v>2.7887996983878265E-3</v>
      </c>
      <c r="AA122">
        <f t="shared" ca="1" si="72"/>
        <v>6.0870801604671499E-3</v>
      </c>
      <c r="AB122">
        <f t="shared" ca="1" si="71"/>
        <v>4.9586769817753628E-3</v>
      </c>
      <c r="AC122">
        <f t="shared" ca="1" si="71"/>
        <v>1.7949408562557328E-3</v>
      </c>
      <c r="AD122">
        <f t="shared" ca="1" si="71"/>
        <v>2.3941656242097893E-4</v>
      </c>
      <c r="AE122">
        <f t="shared" ca="1" si="59"/>
        <v>1.8575696364149677E-3</v>
      </c>
      <c r="AF122">
        <f t="shared" ca="1" si="63"/>
        <v>2261.9877095309325</v>
      </c>
      <c r="AG122">
        <f t="shared" ca="1" si="64"/>
        <v>0</v>
      </c>
      <c r="AH122">
        <f t="shared" ca="1" si="65"/>
        <v>0.15409263052912309</v>
      </c>
      <c r="AI122">
        <f t="shared" ca="1" si="66"/>
        <v>0.22619877095309324</v>
      </c>
      <c r="AJ122">
        <f t="shared" ca="1" si="56"/>
        <v>-1.4863411487671627</v>
      </c>
      <c r="AK122">
        <f t="shared" si="57"/>
        <v>0</v>
      </c>
      <c r="AM122">
        <f t="shared" ca="1" si="67"/>
        <v>1.4100104192306988</v>
      </c>
      <c r="AN122">
        <f t="shared" ca="1" si="68"/>
        <v>0.42949636736011598</v>
      </c>
      <c r="AO122">
        <f t="shared" si="69"/>
        <v>0</v>
      </c>
      <c r="AP122">
        <v>-1.1509246178320609</v>
      </c>
      <c r="AQ122">
        <v>-0.63213519752025604</v>
      </c>
      <c r="AR122">
        <v>-1.5066461855894886</v>
      </c>
      <c r="AS122">
        <v>1.8875653040595353</v>
      </c>
      <c r="AT122">
        <v>0.42949636736011598</v>
      </c>
      <c r="AU122">
        <v>0.92108621174702421</v>
      </c>
      <c r="AV122">
        <v>0.57504053074808326</v>
      </c>
      <c r="AW122">
        <v>-0.9283598956244532</v>
      </c>
      <c r="AX122">
        <v>-0.98480995802674443</v>
      </c>
      <c r="AY122">
        <v>-0.83525037553044967</v>
      </c>
      <c r="AZ122">
        <v>-0.4367223027657019</v>
      </c>
    </row>
    <row r="123" spans="10:52" x14ac:dyDescent="0.55000000000000004">
      <c r="J123">
        <f t="shared" si="62"/>
        <v>0</v>
      </c>
      <c r="K123">
        <v>112</v>
      </c>
      <c r="L123">
        <f t="shared" ca="1" si="70"/>
        <v>0.67283453065628018</v>
      </c>
      <c r="M123">
        <f t="shared" ca="1" si="72"/>
        <v>0.47843830689640376</v>
      </c>
      <c r="N123">
        <f t="shared" ca="1" si="72"/>
        <v>0.17683800615854031</v>
      </c>
      <c r="O123">
        <f t="shared" ca="1" si="72"/>
        <v>0.35332148753575626</v>
      </c>
      <c r="P123">
        <f t="shared" ca="1" si="72"/>
        <v>0.13255321134413828</v>
      </c>
      <c r="Q123">
        <f t="shared" ca="1" si="72"/>
        <v>4.5480076267898344E-2</v>
      </c>
      <c r="R123">
        <f t="shared" ca="1" si="72"/>
        <v>3.0114330269911487E-2</v>
      </c>
      <c r="S123">
        <f t="shared" ca="1" si="72"/>
        <v>2.0244010682189298E-2</v>
      </c>
      <c r="T123">
        <f t="shared" ca="1" si="72"/>
        <v>2.1198636608344774E-2</v>
      </c>
      <c r="U123">
        <f t="shared" ca="1" si="72"/>
        <v>6.7573421388081164E-3</v>
      </c>
      <c r="V123">
        <f t="shared" ca="1" si="72"/>
        <v>2.8046595548002144E-2</v>
      </c>
      <c r="W123">
        <f t="shared" ca="1" si="72"/>
        <v>9.2818133982460489E-3</v>
      </c>
      <c r="X123">
        <f t="shared" ca="1" si="72"/>
        <v>9.4657766379658073E-3</v>
      </c>
      <c r="Y123">
        <f t="shared" ca="1" si="72"/>
        <v>1.1843565366410243E-3</v>
      </c>
      <c r="Z123">
        <f t="shared" ca="1" si="72"/>
        <v>7.0197755924605604E-4</v>
      </c>
      <c r="AA123">
        <f t="shared" ca="1" si="72"/>
        <v>2.0224640052802327E-3</v>
      </c>
      <c r="AB123">
        <f t="shared" ca="1" si="71"/>
        <v>4.4209542709987802E-3</v>
      </c>
      <c r="AC123">
        <f t="shared" ca="1" si="71"/>
        <v>3.6055340100071367E-3</v>
      </c>
      <c r="AD123">
        <f t="shared" ca="1" si="71"/>
        <v>1.3062857045702812E-3</v>
      </c>
      <c r="AE123">
        <f t="shared" ca="1" si="59"/>
        <v>1.5271485193719019E-3</v>
      </c>
      <c r="AF123">
        <f t="shared" ca="1" si="63"/>
        <v>2335.5658791383967</v>
      </c>
      <c r="AG123">
        <f t="shared" ca="1" si="64"/>
        <v>0</v>
      </c>
      <c r="AH123">
        <f t="shared" ca="1" si="65"/>
        <v>0.20435168752733451</v>
      </c>
      <c r="AI123">
        <f t="shared" ca="1" si="66"/>
        <v>0.23355658791383965</v>
      </c>
      <c r="AJ123">
        <f t="shared" ca="1" si="56"/>
        <v>-1.454330884708281</v>
      </c>
      <c r="AK123">
        <f t="shared" si="57"/>
        <v>0</v>
      </c>
      <c r="AM123">
        <f t="shared" ca="1" si="67"/>
        <v>0.61382589362435214</v>
      </c>
      <c r="AN123">
        <f t="shared" ca="1" si="68"/>
        <v>-0.61005493989796378</v>
      </c>
      <c r="AO123">
        <f t="shared" si="69"/>
        <v>0</v>
      </c>
      <c r="AP123">
        <v>2.9187958716647699E-2</v>
      </c>
      <c r="AQ123">
        <v>2.2234598873183131</v>
      </c>
      <c r="AR123">
        <v>-1.9055914890486747</v>
      </c>
      <c r="AS123">
        <v>1.7219099390786141</v>
      </c>
      <c r="AT123">
        <v>-0.61005493989796378</v>
      </c>
      <c r="AU123">
        <v>0.65803760662674904</v>
      </c>
      <c r="AV123">
        <v>-0.1723208242765395</v>
      </c>
      <c r="AW123">
        <v>-1.7787442629924044E-2</v>
      </c>
      <c r="AX123">
        <v>-1.2649820746446494</v>
      </c>
      <c r="AY123">
        <v>1.3528870113077573</v>
      </c>
      <c r="AZ123">
        <v>-2.5971530703827739</v>
      </c>
    </row>
    <row r="124" spans="10:52" x14ac:dyDescent="0.55000000000000004">
      <c r="J124">
        <f t="shared" si="62"/>
        <v>0</v>
      </c>
      <c r="K124">
        <v>113</v>
      </c>
      <c r="L124">
        <f t="shared" ca="1" si="70"/>
        <v>2.4919093778019117</v>
      </c>
      <c r="M124">
        <f t="shared" ca="1" si="72"/>
        <v>0.20895837620604732</v>
      </c>
      <c r="N124">
        <f t="shared" ca="1" si="72"/>
        <v>0.23557480802985542</v>
      </c>
      <c r="O124">
        <f t="shared" ca="1" si="72"/>
        <v>0.10214033637589764</v>
      </c>
      <c r="P124">
        <f t="shared" ca="1" si="72"/>
        <v>0.22103745076285647</v>
      </c>
      <c r="Q124">
        <f t="shared" ca="1" si="72"/>
        <v>8.6907075539218462E-2</v>
      </c>
      <c r="R124">
        <f t="shared" ca="1" si="72"/>
        <v>3.073045005958238E-2</v>
      </c>
      <c r="S124">
        <f t="shared" ca="1" si="72"/>
        <v>2.0768460493212695E-2</v>
      </c>
      <c r="T124">
        <f t="shared" ca="1" si="72"/>
        <v>1.4164037723986439E-2</v>
      </c>
      <c r="U124">
        <f t="shared" ca="1" si="72"/>
        <v>1.4987323205721654E-2</v>
      </c>
      <c r="V124">
        <f t="shared" ca="1" si="72"/>
        <v>4.8142105934943433E-3</v>
      </c>
      <c r="W124">
        <f t="shared" ca="1" si="72"/>
        <v>2.0096360762347863E-2</v>
      </c>
      <c r="X124">
        <f t="shared" ca="1" si="72"/>
        <v>6.6795342148017588E-3</v>
      </c>
      <c r="Y124">
        <f t="shared" ca="1" si="72"/>
        <v>6.8343137309896367E-3</v>
      </c>
      <c r="Z124">
        <f t="shared" ca="1" si="72"/>
        <v>8.5725529708909857E-4</v>
      </c>
      <c r="AA124">
        <f t="shared" ca="1" si="72"/>
        <v>5.0908078730442594E-4</v>
      </c>
      <c r="AB124">
        <f t="shared" ca="1" si="71"/>
        <v>1.4688850230943492E-3</v>
      </c>
      <c r="AC124">
        <f t="shared" ca="1" si="71"/>
        <v>3.2145471542825567E-3</v>
      </c>
      <c r="AD124">
        <f t="shared" ca="1" si="71"/>
        <v>2.6239625212159359E-3</v>
      </c>
      <c r="AE124">
        <f t="shared" ca="1" si="59"/>
        <v>2.0634732275457853E-3</v>
      </c>
      <c r="AF124">
        <f t="shared" ca="1" si="63"/>
        <v>2322.8751250997047</v>
      </c>
      <c r="AG124">
        <f t="shared" ca="1" si="64"/>
        <v>0</v>
      </c>
      <c r="AH124">
        <f t="shared" ca="1" si="65"/>
        <v>0.13728429932154537</v>
      </c>
      <c r="AI124">
        <f t="shared" ca="1" si="66"/>
        <v>0.23228751250997048</v>
      </c>
      <c r="AJ124">
        <f t="shared" ca="1" si="56"/>
        <v>-1.459779396526822</v>
      </c>
      <c r="AK124">
        <f t="shared" si="57"/>
        <v>0</v>
      </c>
      <c r="AM124">
        <f t="shared" ca="1" si="67"/>
        <v>2.2660282707905712</v>
      </c>
      <c r="AN124">
        <f t="shared" ca="1" si="68"/>
        <v>1.0225357982562855</v>
      </c>
      <c r="AO124">
        <f t="shared" si="69"/>
        <v>0</v>
      </c>
      <c r="AP124">
        <v>-0.92026766651542857</v>
      </c>
      <c r="AQ124">
        <v>-0.36909341361024417</v>
      </c>
      <c r="AR124">
        <v>-0.39526412365376018</v>
      </c>
      <c r="AS124">
        <v>1.583330231369473</v>
      </c>
      <c r="AT124">
        <v>1.0225357982562855</v>
      </c>
      <c r="AU124">
        <v>-0.35944822229794227</v>
      </c>
      <c r="AV124">
        <v>0.62189201344153844</v>
      </c>
      <c r="AW124">
        <v>0.33701326174195856</v>
      </c>
      <c r="AX124">
        <v>-1.2162672646809369</v>
      </c>
      <c r="AY124">
        <v>1.5517116480623372</v>
      </c>
      <c r="AZ124">
        <v>0.70131136453710496</v>
      </c>
    </row>
    <row r="125" spans="10:52" x14ac:dyDescent="0.55000000000000004">
      <c r="J125">
        <f t="shared" si="62"/>
        <v>0</v>
      </c>
      <c r="K125">
        <v>114</v>
      </c>
      <c r="L125">
        <f t="shared" ca="1" si="70"/>
        <v>2.1865164017577778</v>
      </c>
      <c r="M125">
        <f t="shared" ca="1" si="72"/>
        <v>0.77389805890345009</v>
      </c>
      <c r="N125">
        <f t="shared" ca="1" si="72"/>
        <v>0.10288751684682444</v>
      </c>
      <c r="O125">
        <f t="shared" ca="1" si="72"/>
        <v>0.13606628267616269</v>
      </c>
      <c r="P125">
        <f t="shared" ca="1" si="72"/>
        <v>6.389885803450969E-2</v>
      </c>
      <c r="Q125">
        <f t="shared" ca="1" si="72"/>
        <v>0.14492080754325184</v>
      </c>
      <c r="R125">
        <f t="shared" ca="1" si="72"/>
        <v>5.8722274979283375E-2</v>
      </c>
      <c r="S125">
        <f t="shared" ca="1" si="72"/>
        <v>2.1193369810344389E-2</v>
      </c>
      <c r="T125">
        <f t="shared" ca="1" si="72"/>
        <v>1.4530977211634924E-2</v>
      </c>
      <c r="U125">
        <f t="shared" ca="1" si="72"/>
        <v>1.0013899251608244E-2</v>
      </c>
      <c r="V125">
        <f t="shared" ca="1" si="72"/>
        <v>1.0677590191967876E-2</v>
      </c>
      <c r="W125">
        <f t="shared" ca="1" si="72"/>
        <v>3.4495492583830139E-3</v>
      </c>
      <c r="X125">
        <f t="shared" ca="1" si="72"/>
        <v>1.446208015025037E-2</v>
      </c>
      <c r="Y125">
        <f t="shared" ca="1" si="72"/>
        <v>4.8226399319142308E-3</v>
      </c>
      <c r="Z125">
        <f t="shared" ca="1" si="72"/>
        <v>4.9467803542299366E-3</v>
      </c>
      <c r="AA125">
        <f t="shared" ca="1" si="72"/>
        <v>6.2168967627929171E-4</v>
      </c>
      <c r="AB125">
        <f t="shared" ca="1" si="72"/>
        <v>3.697376774391288E-4</v>
      </c>
      <c r="AC125">
        <f t="shared" ref="AC125:AD140" ca="1" si="73">AB124*AB$10*(1-AB$2*$J124)</f>
        <v>1.0680499913629418E-3</v>
      </c>
      <c r="AD125">
        <f t="shared" ca="1" si="73"/>
        <v>2.3394180257648085E-3</v>
      </c>
      <c r="AE125">
        <f t="shared" ca="1" si="59"/>
        <v>3.4136660352586368E-3</v>
      </c>
      <c r="AF125">
        <f t="shared" ca="1" si="63"/>
        <v>2242.1631785707355</v>
      </c>
      <c r="AG125">
        <f t="shared" ca="1" si="64"/>
        <v>0</v>
      </c>
      <c r="AH125">
        <f t="shared" ca="1" si="65"/>
        <v>0.12907575775506619</v>
      </c>
      <c r="AI125">
        <f t="shared" ca="1" si="66"/>
        <v>0.22421631785707355</v>
      </c>
      <c r="AJ125">
        <f t="shared" ca="1" si="56"/>
        <v>-1.4951439884008375</v>
      </c>
      <c r="AK125">
        <f t="shared" si="57"/>
        <v>0</v>
      </c>
      <c r="AM125">
        <f t="shared" ca="1" si="67"/>
        <v>1.9893991392278947</v>
      </c>
      <c r="AN125">
        <f t="shared" ca="1" si="68"/>
        <v>0.85979081632103771</v>
      </c>
      <c r="AO125">
        <f t="shared" si="69"/>
        <v>0</v>
      </c>
      <c r="AP125">
        <v>-2.5431290850974619</v>
      </c>
      <c r="AQ125">
        <v>0.20588799998222385</v>
      </c>
      <c r="AR125">
        <v>-0.77815798249503132</v>
      </c>
      <c r="AS125">
        <v>0.40039822124526836</v>
      </c>
      <c r="AT125">
        <v>0.85979081632103771</v>
      </c>
      <c r="AU125">
        <v>1.7751744962879457</v>
      </c>
      <c r="AV125">
        <v>-0.82263113654335029</v>
      </c>
      <c r="AW125">
        <v>-0.70601572588202544</v>
      </c>
      <c r="AX125">
        <v>0.30199316825019196</v>
      </c>
      <c r="AY125">
        <v>-0.82649876276263967</v>
      </c>
      <c r="AZ125">
        <v>-0.59683884501282591</v>
      </c>
    </row>
    <row r="126" spans="10:52" x14ac:dyDescent="0.55000000000000004">
      <c r="J126">
        <f t="shared" si="62"/>
        <v>0</v>
      </c>
      <c r="K126">
        <v>115</v>
      </c>
      <c r="L126">
        <f t="shared" ca="1" si="70"/>
        <v>0.2824428904327137</v>
      </c>
      <c r="M126">
        <f t="shared" ref="M126:AB141" ca="1" si="74">L125*L$10*(1-L$2*$J125)</f>
        <v>0.679053907078082</v>
      </c>
      <c r="N126">
        <f t="shared" ca="1" si="74"/>
        <v>0.38105411718283205</v>
      </c>
      <c r="O126">
        <f t="shared" ca="1" si="74"/>
        <v>5.9427075705625734E-2</v>
      </c>
      <c r="P126">
        <f t="shared" ca="1" si="74"/>
        <v>8.5122884733902712E-2</v>
      </c>
      <c r="Q126">
        <f t="shared" ca="1" si="74"/>
        <v>4.1894593316622084E-2</v>
      </c>
      <c r="R126">
        <f t="shared" ca="1" si="74"/>
        <v>9.7921595658046326E-2</v>
      </c>
      <c r="S126">
        <f t="shared" ca="1" si="74"/>
        <v>4.0498036550968716E-2</v>
      </c>
      <c r="T126">
        <f t="shared" ca="1" si="74"/>
        <v>1.4828271640669266E-2</v>
      </c>
      <c r="U126">
        <f t="shared" ca="1" si="74"/>
        <v>1.0273323515533072E-2</v>
      </c>
      <c r="V126">
        <f t="shared" ca="1" si="74"/>
        <v>7.1343168466205201E-3</v>
      </c>
      <c r="W126">
        <f t="shared" ca="1" si="74"/>
        <v>7.6508645836545729E-3</v>
      </c>
      <c r="X126">
        <f t="shared" ca="1" si="74"/>
        <v>2.4824224866842747E-3</v>
      </c>
      <c r="Y126">
        <f t="shared" ca="1" si="74"/>
        <v>1.0441657006050917E-2</v>
      </c>
      <c r="Z126">
        <f t="shared" ca="1" si="74"/>
        <v>3.4907002238633829E-3</v>
      </c>
      <c r="AA126">
        <f t="shared" ca="1" si="74"/>
        <v>3.5874520548180786E-3</v>
      </c>
      <c r="AB126">
        <f t="shared" ca="1" si="74"/>
        <v>4.5152381061659198E-4</v>
      </c>
      <c r="AC126">
        <f t="shared" ca="1" si="73"/>
        <v>2.6884222862012981E-4</v>
      </c>
      <c r="AD126">
        <f t="shared" ca="1" si="73"/>
        <v>7.7728379217696414E-4</v>
      </c>
      <c r="AE126">
        <f t="shared" ca="1" si="59"/>
        <v>4.1897337285725185E-3</v>
      </c>
      <c r="AF126">
        <f t="shared" ca="1" si="63"/>
        <v>2160.3395929826534</v>
      </c>
      <c r="AG126">
        <f t="shared" ca="1" si="64"/>
        <v>0</v>
      </c>
      <c r="AH126">
        <f t="shared" ca="1" si="65"/>
        <v>0.20708864194338697</v>
      </c>
      <c r="AI126">
        <f t="shared" ca="1" si="66"/>
        <v>0.21603395929826533</v>
      </c>
      <c r="AJ126">
        <f t="shared" ca="1" si="56"/>
        <v>-1.5323196646821291</v>
      </c>
      <c r="AK126">
        <f t="shared" si="57"/>
        <v>0</v>
      </c>
      <c r="AM126">
        <f t="shared" ca="1" si="67"/>
        <v>0.25790559869270591</v>
      </c>
      <c r="AN126">
        <f t="shared" ca="1" si="68"/>
        <v>-1.6939520719461143</v>
      </c>
      <c r="AO126">
        <f t="shared" si="69"/>
        <v>0</v>
      </c>
      <c r="AP126">
        <v>0.28147724151494913</v>
      </c>
      <c r="AQ126">
        <v>-1.2617533684533555</v>
      </c>
      <c r="AR126">
        <v>-0.20167021830275189</v>
      </c>
      <c r="AS126">
        <v>0.80929112300509587</v>
      </c>
      <c r="AT126">
        <v>-1.6939520719461143</v>
      </c>
      <c r="AU126">
        <v>0.52335622058308218</v>
      </c>
      <c r="AV126">
        <v>-0.16991407392197289</v>
      </c>
      <c r="AW126">
        <v>0.83666009231819771</v>
      </c>
      <c r="AX126">
        <v>0.1116518433263991</v>
      </c>
      <c r="AY126">
        <v>0.40969780457089655</v>
      </c>
      <c r="AZ126">
        <v>-1.2459713616408408</v>
      </c>
    </row>
    <row r="127" spans="10:52" x14ac:dyDescent="0.55000000000000004">
      <c r="J127">
        <f t="shared" si="62"/>
        <v>0</v>
      </c>
      <c r="K127">
        <v>116</v>
      </c>
      <c r="L127">
        <f t="shared" ca="1" si="70"/>
        <v>2.2860975691550065</v>
      </c>
      <c r="M127">
        <f t="shared" ca="1" si="74"/>
        <v>8.7716674853467569E-2</v>
      </c>
      <c r="N127">
        <f t="shared" ca="1" si="74"/>
        <v>0.33435448519902966</v>
      </c>
      <c r="O127">
        <f t="shared" ca="1" si="74"/>
        <v>0.22009406547810431</v>
      </c>
      <c r="P127">
        <f t="shared" ca="1" si="74"/>
        <v>3.7177499200168128E-2</v>
      </c>
      <c r="Q127">
        <f t="shared" ca="1" si="74"/>
        <v>5.5809896257278502E-2</v>
      </c>
      <c r="R127">
        <f t="shared" ca="1" si="74"/>
        <v>2.8307773718306079E-2</v>
      </c>
      <c r="S127">
        <f t="shared" ca="1" si="74"/>
        <v>6.7531994655993396E-2</v>
      </c>
      <c r="T127">
        <f t="shared" ca="1" si="74"/>
        <v>2.8335082729430208E-2</v>
      </c>
      <c r="U127">
        <f t="shared" ca="1" si="74"/>
        <v>1.0483509093856737E-2</v>
      </c>
      <c r="V127">
        <f t="shared" ca="1" si="74"/>
        <v>7.319141443916502E-3</v>
      </c>
      <c r="W127">
        <f t="shared" ca="1" si="74"/>
        <v>5.1119860482601413E-3</v>
      </c>
      <c r="X127">
        <f t="shared" ca="1" si="74"/>
        <v>5.5058434776325835E-3</v>
      </c>
      <c r="Y127">
        <f t="shared" ca="1" si="74"/>
        <v>1.7923150667655825E-3</v>
      </c>
      <c r="Z127">
        <f t="shared" ca="1" si="74"/>
        <v>7.5578303508259557E-3</v>
      </c>
      <c r="AA127">
        <f t="shared" ca="1" si="74"/>
        <v>2.5314889269632888E-3</v>
      </c>
      <c r="AB127">
        <f t="shared" ca="1" si="74"/>
        <v>2.605512177538692E-3</v>
      </c>
      <c r="AC127">
        <f t="shared" ca="1" si="73"/>
        <v>3.2831024514996219E-4</v>
      </c>
      <c r="AD127">
        <f t="shared" ca="1" si="73"/>
        <v>1.9565255245449496E-4</v>
      </c>
      <c r="AE127">
        <f t="shared" ca="1" si="59"/>
        <v>3.6172739032415031E-3</v>
      </c>
      <c r="AF127">
        <f t="shared" ca="1" si="63"/>
        <v>2110.8491662908145</v>
      </c>
      <c r="AG127">
        <f t="shared" ca="1" si="64"/>
        <v>0</v>
      </c>
      <c r="AH127">
        <f t="shared" ca="1" si="65"/>
        <v>0.13805485569574433</v>
      </c>
      <c r="AI127">
        <f t="shared" ca="1" si="66"/>
        <v>0.21108491662908144</v>
      </c>
      <c r="AJ127">
        <f t="shared" ca="1" si="56"/>
        <v>-1.5554947779876798</v>
      </c>
      <c r="AK127">
        <f t="shared" si="57"/>
        <v>0</v>
      </c>
      <c r="AM127">
        <f t="shared" ca="1" si="67"/>
        <v>2.0956560693301349</v>
      </c>
      <c r="AN127">
        <f t="shared" ca="1" si="68"/>
        <v>0.92483332991832867</v>
      </c>
      <c r="AO127">
        <f t="shared" si="69"/>
        <v>0</v>
      </c>
      <c r="AP127">
        <v>-0.44430862544686534</v>
      </c>
      <c r="AQ127">
        <v>-0.38618168218818028</v>
      </c>
      <c r="AR127">
        <v>-3.0718183552380651E-2</v>
      </c>
      <c r="AS127">
        <v>-1.3024737199884839</v>
      </c>
      <c r="AT127">
        <v>0.92483332991832867</v>
      </c>
      <c r="AU127">
        <v>0.32231355362455361</v>
      </c>
      <c r="AV127">
        <v>1.0525423022045288</v>
      </c>
      <c r="AW127">
        <v>2.9007060220465064</v>
      </c>
      <c r="AX127">
        <v>-0.37220729609543923</v>
      </c>
      <c r="AY127">
        <v>0.27273358682577964</v>
      </c>
      <c r="AZ127">
        <v>-0.51766164688160643</v>
      </c>
    </row>
    <row r="128" spans="10:52" x14ac:dyDescent="0.55000000000000004">
      <c r="J128">
        <f t="shared" si="62"/>
        <v>0</v>
      </c>
      <c r="K128">
        <v>117</v>
      </c>
      <c r="L128">
        <f t="shared" ca="1" si="70"/>
        <v>1.0067499042461479</v>
      </c>
      <c r="M128">
        <f t="shared" ca="1" si="74"/>
        <v>0.70998026131815228</v>
      </c>
      <c r="N128">
        <f t="shared" ca="1" si="74"/>
        <v>4.3190184694172511E-2</v>
      </c>
      <c r="O128">
        <f t="shared" ca="1" si="74"/>
        <v>0.19312070028883704</v>
      </c>
      <c r="P128">
        <f t="shared" ca="1" si="74"/>
        <v>0.13769055344076714</v>
      </c>
      <c r="Q128">
        <f t="shared" ca="1" si="74"/>
        <v>2.4375024177723366E-2</v>
      </c>
      <c r="R128">
        <f t="shared" ca="1" si="74"/>
        <v>3.7710210063463125E-2</v>
      </c>
      <c r="S128">
        <f t="shared" ca="1" si="74"/>
        <v>1.952256201117809E-2</v>
      </c>
      <c r="T128">
        <f t="shared" ca="1" si="74"/>
        <v>4.724981303853458E-2</v>
      </c>
      <c r="U128">
        <f t="shared" ca="1" si="74"/>
        <v>2.0032752613895151E-2</v>
      </c>
      <c r="V128">
        <f t="shared" ca="1" si="74"/>
        <v>7.4688863609237675E-3</v>
      </c>
      <c r="W128">
        <f t="shared" ca="1" si="74"/>
        <v>5.2444192977309598E-3</v>
      </c>
      <c r="X128">
        <f t="shared" ca="1" si="74"/>
        <v>3.6787731286857415E-3</v>
      </c>
      <c r="Y128">
        <f t="shared" ca="1" si="74"/>
        <v>3.9752323680384751E-3</v>
      </c>
      <c r="Z128">
        <f t="shared" ca="1" si="74"/>
        <v>1.2973049394357317E-3</v>
      </c>
      <c r="AA128">
        <f t="shared" ca="1" si="74"/>
        <v>5.48101028962256E-3</v>
      </c>
      <c r="AB128">
        <f t="shared" ca="1" si="74"/>
        <v>1.8385821261774837E-3</v>
      </c>
      <c r="AC128">
        <f t="shared" ca="1" si="73"/>
        <v>1.8945099275734763E-3</v>
      </c>
      <c r="AD128">
        <f t="shared" ca="1" si="73"/>
        <v>2.3893098115666133E-4</v>
      </c>
      <c r="AE128">
        <f t="shared" ca="1" si="59"/>
        <v>2.7767970025374691E-3</v>
      </c>
      <c r="AF128">
        <f t="shared" ca="1" si="63"/>
        <v>2056.6803039102829</v>
      </c>
      <c r="AG128">
        <f t="shared" ca="1" si="64"/>
        <v>0</v>
      </c>
      <c r="AH128">
        <f t="shared" ca="1" si="65"/>
        <v>0.16847427585198513</v>
      </c>
      <c r="AI128">
        <f t="shared" ca="1" si="66"/>
        <v>0.20566803039102827</v>
      </c>
      <c r="AJ128">
        <f t="shared" ca="1" si="56"/>
        <v>-1.5814919130162997</v>
      </c>
      <c r="AK128">
        <f t="shared" si="57"/>
        <v>0</v>
      </c>
      <c r="AM128">
        <f t="shared" ca="1" si="67"/>
        <v>0.92519319663184207</v>
      </c>
      <c r="AN128">
        <f t="shared" ca="1" si="68"/>
        <v>-9.7190877568209544E-2</v>
      </c>
      <c r="AO128">
        <f t="shared" si="69"/>
        <v>0</v>
      </c>
      <c r="AP128">
        <v>0.53470671446120832</v>
      </c>
      <c r="AQ128">
        <v>-1.3078511074127164</v>
      </c>
      <c r="AR128">
        <v>1.1518159226397984</v>
      </c>
      <c r="AS128">
        <v>-0.91188894657534547</v>
      </c>
      <c r="AT128">
        <v>-9.7190877568209544E-2</v>
      </c>
      <c r="AU128">
        <v>-1.1204542715859134</v>
      </c>
      <c r="AV128">
        <v>0.76887317845830694</v>
      </c>
      <c r="AW128">
        <v>0.80663994594942778</v>
      </c>
      <c r="AX128">
        <v>0.28538011065393221</v>
      </c>
      <c r="AY128">
        <v>1.4366332834470086</v>
      </c>
      <c r="AZ128">
        <v>-1.2005489224975463</v>
      </c>
    </row>
    <row r="129" spans="10:52" x14ac:dyDescent="0.55000000000000004">
      <c r="J129">
        <f t="shared" si="62"/>
        <v>0</v>
      </c>
      <c r="K129">
        <v>118</v>
      </c>
      <c r="L129">
        <f t="shared" ca="1" si="70"/>
        <v>3.0276579802480095</v>
      </c>
      <c r="M129">
        <f t="shared" ca="1" si="74"/>
        <v>0.31266056608550657</v>
      </c>
      <c r="N129">
        <f t="shared" ca="1" si="74"/>
        <v>0.34958209105364491</v>
      </c>
      <c r="O129">
        <f t="shared" ca="1" si="74"/>
        <v>2.494633415423677E-2</v>
      </c>
      <c r="P129">
        <f t="shared" ca="1" si="74"/>
        <v>0.12081605219966207</v>
      </c>
      <c r="Q129">
        <f t="shared" ca="1" si="74"/>
        <v>9.0275318172762742E-2</v>
      </c>
      <c r="R129">
        <f t="shared" ca="1" si="74"/>
        <v>1.6469969372574562E-2</v>
      </c>
      <c r="S129">
        <f t="shared" ca="1" si="74"/>
        <v>2.6006987400158034E-2</v>
      </c>
      <c r="T129">
        <f t="shared" ca="1" si="74"/>
        <v>1.3659264912286978E-2</v>
      </c>
      <c r="U129">
        <f t="shared" ca="1" si="74"/>
        <v>3.340536622716947E-2</v>
      </c>
      <c r="V129">
        <f t="shared" ca="1" si="74"/>
        <v>1.4272163207008529E-2</v>
      </c>
      <c r="W129">
        <f t="shared" ca="1" si="74"/>
        <v>5.3517167367144311E-3</v>
      </c>
      <c r="X129">
        <f t="shared" ca="1" si="74"/>
        <v>3.7740769645918659E-3</v>
      </c>
      <c r="Y129">
        <f t="shared" ca="1" si="74"/>
        <v>2.656083136985541E-3</v>
      </c>
      <c r="Z129">
        <f t="shared" ca="1" si="74"/>
        <v>2.87733372445929E-3</v>
      </c>
      <c r="AA129">
        <f t="shared" ca="1" si="74"/>
        <v>9.4081785271196824E-4</v>
      </c>
      <c r="AB129">
        <f t="shared" ca="1" si="74"/>
        <v>3.9807748888648613E-3</v>
      </c>
      <c r="AC129">
        <f t="shared" ca="1" si="73"/>
        <v>1.3368627177144203E-3</v>
      </c>
      <c r="AD129">
        <f t="shared" ca="1" si="73"/>
        <v>1.3787480667848365E-3</v>
      </c>
      <c r="AE129">
        <f t="shared" ca="1" si="59"/>
        <v>2.1962302506728136E-3</v>
      </c>
      <c r="AF129">
        <f t="shared" ca="1" si="63"/>
        <v>1996.7933217308901</v>
      </c>
      <c r="AG129">
        <f t="shared" ca="1" si="64"/>
        <v>0</v>
      </c>
      <c r="AH129">
        <f t="shared" ca="1" si="65"/>
        <v>0.1089309232640189</v>
      </c>
      <c r="AI129">
        <f t="shared" ca="1" si="66"/>
        <v>0.199679332173089</v>
      </c>
      <c r="AJ129">
        <f t="shared" ca="1" si="56"/>
        <v>-1.6110425382923992</v>
      </c>
      <c r="AK129">
        <f t="shared" si="57"/>
        <v>0</v>
      </c>
      <c r="AM129">
        <f t="shared" ca="1" si="67"/>
        <v>2.7903738856622442</v>
      </c>
      <c r="AN129">
        <f t="shared" ca="1" si="68"/>
        <v>1.2827194950659759</v>
      </c>
      <c r="AO129">
        <f t="shared" si="69"/>
        <v>0</v>
      </c>
      <c r="AP129">
        <v>-1.2321265785431024</v>
      </c>
      <c r="AQ129">
        <v>-0.61540731621789746</v>
      </c>
      <c r="AR129">
        <v>0.87685407379467506</v>
      </c>
      <c r="AS129">
        <v>-1.0751750778581481</v>
      </c>
      <c r="AT129">
        <v>1.2827194950659759</v>
      </c>
      <c r="AU129">
        <v>-1.9653089111670852</v>
      </c>
      <c r="AV129">
        <v>1.7681941244518384</v>
      </c>
      <c r="AW129">
        <v>-0.93556309366249479</v>
      </c>
      <c r="AX129">
        <v>-1.2795908332918771</v>
      </c>
      <c r="AY129">
        <v>-0.7768130672047846</v>
      </c>
      <c r="AZ129">
        <v>1.3080307326163165</v>
      </c>
    </row>
    <row r="130" spans="10:52" x14ac:dyDescent="0.55000000000000004">
      <c r="J130">
        <f t="shared" si="62"/>
        <v>0</v>
      </c>
      <c r="K130">
        <v>119</v>
      </c>
      <c r="L130">
        <f t="shared" ca="1" si="70"/>
        <v>0.14248117497903193</v>
      </c>
      <c r="M130">
        <f t="shared" ca="1" si="74"/>
        <v>0.94028244157269425</v>
      </c>
      <c r="N130">
        <f t="shared" ca="1" si="74"/>
        <v>0.15394869468520136</v>
      </c>
      <c r="O130">
        <f t="shared" ca="1" si="74"/>
        <v>0.20191605383289118</v>
      </c>
      <c r="P130">
        <f t="shared" ca="1" si="74"/>
        <v>1.560639333256755E-2</v>
      </c>
      <c r="Q130">
        <f t="shared" ca="1" si="74"/>
        <v>7.9211734430231218E-2</v>
      </c>
      <c r="R130">
        <f t="shared" ca="1" si="74"/>
        <v>6.0998164127511308E-2</v>
      </c>
      <c r="S130">
        <f t="shared" ca="1" si="74"/>
        <v>1.1358575972732175E-2</v>
      </c>
      <c r="T130">
        <f t="shared" ca="1" si="74"/>
        <v>1.8196194242634214E-2</v>
      </c>
      <c r="U130">
        <f t="shared" ca="1" si="74"/>
        <v>9.6570275615004628E-3</v>
      </c>
      <c r="V130">
        <f t="shared" ca="1" si="74"/>
        <v>2.3799367364690443E-2</v>
      </c>
      <c r="W130">
        <f t="shared" ca="1" si="74"/>
        <v>1.0226501115839785E-2</v>
      </c>
      <c r="X130">
        <f t="shared" ca="1" si="74"/>
        <v>3.8512921470244422E-3</v>
      </c>
      <c r="Y130">
        <f t="shared" ca="1" si="74"/>
        <v>2.7248927380632585E-3</v>
      </c>
      <c r="Z130">
        <f t="shared" ca="1" si="74"/>
        <v>1.9225134224762762E-3</v>
      </c>
      <c r="AA130">
        <f t="shared" ca="1" si="74"/>
        <v>2.0866697211212046E-3</v>
      </c>
      <c r="AB130">
        <f t="shared" ca="1" si="74"/>
        <v>6.8330177926549153E-4</v>
      </c>
      <c r="AC130">
        <f t="shared" ca="1" si="73"/>
        <v>2.8944856260521884E-3</v>
      </c>
      <c r="AD130">
        <f t="shared" ca="1" si="73"/>
        <v>9.7291487406787078E-4</v>
      </c>
      <c r="AE130">
        <f t="shared" ca="1" si="59"/>
        <v>2.6035091920598844E-3</v>
      </c>
      <c r="AF130">
        <f t="shared" ca="1" si="63"/>
        <v>1958.0022407217675</v>
      </c>
      <c r="AG130">
        <f t="shared" ca="1" si="64"/>
        <v>0</v>
      </c>
      <c r="AH130">
        <f t="shared" ca="1" si="65"/>
        <v>0.19563648333749517</v>
      </c>
      <c r="AI130">
        <f t="shared" ca="1" si="66"/>
        <v>0.19580022407217676</v>
      </c>
      <c r="AJ130">
        <f t="shared" ca="1" si="56"/>
        <v>-1.6306604044932422</v>
      </c>
      <c r="AK130">
        <f t="shared" si="57"/>
        <v>0</v>
      </c>
      <c r="AM130">
        <f t="shared" ca="1" si="67"/>
        <v>0.13175385173109316</v>
      </c>
      <c r="AN130">
        <f t="shared" ca="1" si="68"/>
        <v>-2.5335248210467398</v>
      </c>
      <c r="AO130">
        <f t="shared" si="69"/>
        <v>0</v>
      </c>
      <c r="AP130">
        <v>-0.11072756933572236</v>
      </c>
      <c r="AQ130">
        <v>-1.6831336324685253</v>
      </c>
      <c r="AR130">
        <v>0.14528268366120756</v>
      </c>
      <c r="AS130">
        <v>-1.2278883332328405</v>
      </c>
      <c r="AT130">
        <v>-2.5335248210467398</v>
      </c>
      <c r="AU130">
        <v>0.60159891290822998</v>
      </c>
      <c r="AV130">
        <v>0.37893869375693612</v>
      </c>
      <c r="AW130">
        <v>-0.80780637290445156</v>
      </c>
      <c r="AX130">
        <v>-0.47209368858602829</v>
      </c>
      <c r="AY130">
        <v>0.80198788054985926</v>
      </c>
      <c r="AZ130">
        <v>1.5914201867417432</v>
      </c>
    </row>
    <row r="131" spans="10:52" x14ac:dyDescent="0.55000000000000004">
      <c r="J131">
        <f t="shared" si="62"/>
        <v>0</v>
      </c>
      <c r="K131">
        <v>120</v>
      </c>
      <c r="L131">
        <f t="shared" ca="1" si="70"/>
        <v>1.5620051287179013</v>
      </c>
      <c r="M131">
        <f t="shared" ca="1" si="74"/>
        <v>4.4249564502148987E-2</v>
      </c>
      <c r="N131">
        <f t="shared" ca="1" si="74"/>
        <v>0.46297893056312917</v>
      </c>
      <c r="O131">
        <f t="shared" ca="1" si="74"/>
        <v>8.8919637816315844E-2</v>
      </c>
      <c r="P131">
        <f t="shared" ca="1" si="74"/>
        <v>0.12631841363115875</v>
      </c>
      <c r="Q131">
        <f t="shared" ca="1" si="74"/>
        <v>1.023216254434549E-2</v>
      </c>
      <c r="R131">
        <f t="shared" ca="1" si="74"/>
        <v>5.352260701372849E-2</v>
      </c>
      <c r="S131">
        <f t="shared" ca="1" si="74"/>
        <v>4.2067612013489616E-2</v>
      </c>
      <c r="T131">
        <f t="shared" ca="1" si="74"/>
        <v>7.9472047853684346E-3</v>
      </c>
      <c r="U131">
        <f t="shared" ca="1" si="74"/>
        <v>1.2864612440268833E-2</v>
      </c>
      <c r="V131">
        <f t="shared" ca="1" si="74"/>
        <v>6.8800666642643326E-3</v>
      </c>
      <c r="W131">
        <f t="shared" ca="1" si="74"/>
        <v>1.7053074112253059E-2</v>
      </c>
      <c r="X131">
        <f t="shared" ca="1" si="74"/>
        <v>7.3593662326661494E-3</v>
      </c>
      <c r="Y131">
        <f t="shared" ca="1" si="74"/>
        <v>2.7806422873842569E-3</v>
      </c>
      <c r="Z131">
        <f t="shared" ca="1" si="74"/>
        <v>1.9723188595972265E-3</v>
      </c>
      <c r="AA131">
        <f t="shared" ca="1" si="74"/>
        <v>1.3942249774604144E-3</v>
      </c>
      <c r="AB131">
        <f t="shared" ca="1" si="74"/>
        <v>1.5155166635831931E-3</v>
      </c>
      <c r="AC131">
        <f t="shared" ca="1" si="73"/>
        <v>4.9683974441062473E-4</v>
      </c>
      <c r="AD131">
        <f t="shared" ca="1" si="73"/>
        <v>2.1064901287518719E-3</v>
      </c>
      <c r="AE131">
        <f t="shared" ca="1" si="59"/>
        <v>2.6045620711594988E-3</v>
      </c>
      <c r="AF131">
        <f t="shared" ca="1" si="63"/>
        <v>1942.0746483275561</v>
      </c>
      <c r="AG131">
        <f t="shared" ca="1" si="64"/>
        <v>0</v>
      </c>
      <c r="AH131">
        <f t="shared" ca="1" si="65"/>
        <v>0.15839235071438523</v>
      </c>
      <c r="AI131">
        <f t="shared" ca="1" si="66"/>
        <v>0.19420746483275561</v>
      </c>
      <c r="AJ131">
        <f t="shared" ca="1" si="56"/>
        <v>-1.6388282849720324</v>
      </c>
      <c r="AK131">
        <f t="shared" si="57"/>
        <v>0</v>
      </c>
      <c r="AM131">
        <f t="shared" ca="1" si="67"/>
        <v>1.4476789160320216</v>
      </c>
      <c r="AN131">
        <f t="shared" ca="1" si="68"/>
        <v>0.46245190787885804</v>
      </c>
      <c r="AO131">
        <f t="shared" si="69"/>
        <v>0</v>
      </c>
      <c r="AP131">
        <v>0.70150804276636336</v>
      </c>
      <c r="AQ131">
        <v>-0.22985886971582659</v>
      </c>
      <c r="AR131">
        <v>0.95011955636437051</v>
      </c>
      <c r="AS131">
        <v>0.83937720773974434</v>
      </c>
      <c r="AT131">
        <v>0.46245190787885804</v>
      </c>
      <c r="AU131">
        <v>0.61883156377007253</v>
      </c>
      <c r="AV131">
        <v>0.91490619524847716</v>
      </c>
      <c r="AW131">
        <v>-0.39005840335448738</v>
      </c>
      <c r="AX131">
        <v>-0.62672597778146155</v>
      </c>
      <c r="AY131">
        <v>1.1344650374667253</v>
      </c>
      <c r="AZ131">
        <v>1.2019654604955576</v>
      </c>
    </row>
    <row r="132" spans="10:52" x14ac:dyDescent="0.55000000000000004">
      <c r="J132">
        <f t="shared" si="62"/>
        <v>0</v>
      </c>
      <c r="K132">
        <v>121</v>
      </c>
      <c r="L132">
        <f t="shared" ca="1" si="70"/>
        <v>1.3974448694110635</v>
      </c>
      <c r="M132">
        <f t="shared" ca="1" si="74"/>
        <v>0.48510300891371777</v>
      </c>
      <c r="N132">
        <f t="shared" ca="1" si="74"/>
        <v>2.1787725842060509E-2</v>
      </c>
      <c r="O132">
        <f t="shared" ca="1" si="74"/>
        <v>0.26741323728947497</v>
      </c>
      <c r="P132">
        <f t="shared" ca="1" si="74"/>
        <v>5.5628006671079956E-2</v>
      </c>
      <c r="Q132">
        <f t="shared" ca="1" si="74"/>
        <v>8.2819298032214911E-2</v>
      </c>
      <c r="R132">
        <f t="shared" ca="1" si="74"/>
        <v>6.9137738076416122E-3</v>
      </c>
      <c r="S132">
        <f t="shared" ca="1" si="74"/>
        <v>3.6912066092633582E-2</v>
      </c>
      <c r="T132">
        <f t="shared" ca="1" si="74"/>
        <v>2.9433260675036054E-2</v>
      </c>
      <c r="U132">
        <f t="shared" ca="1" si="74"/>
        <v>5.6186314667750047E-3</v>
      </c>
      <c r="V132">
        <f t="shared" ca="1" si="74"/>
        <v>9.1652830682427567E-3</v>
      </c>
      <c r="W132">
        <f t="shared" ca="1" si="74"/>
        <v>4.9298069534827486E-3</v>
      </c>
      <c r="X132">
        <f t="shared" ca="1" si="74"/>
        <v>1.2272019174816524E-2</v>
      </c>
      <c r="Y132">
        <f t="shared" ca="1" si="74"/>
        <v>5.313480300555706E-3</v>
      </c>
      <c r="Z132">
        <f t="shared" ca="1" si="74"/>
        <v>2.0126712323728256E-3</v>
      </c>
      <c r="AA132">
        <f t="shared" ca="1" si="74"/>
        <v>1.4303443530837697E-3</v>
      </c>
      <c r="AB132">
        <f t="shared" ca="1" si="74"/>
        <v>1.012604517493944E-3</v>
      </c>
      <c r="AC132">
        <f t="shared" ca="1" si="73"/>
        <v>1.1019566092658399E-3</v>
      </c>
      <c r="AD132">
        <f t="shared" ca="1" si="73"/>
        <v>3.6157996700782852E-4</v>
      </c>
      <c r="AE132">
        <f t="shared" ca="1" si="59"/>
        <v>3.4308649221306753E-3</v>
      </c>
      <c r="AF132">
        <f t="shared" ca="1" si="63"/>
        <v>1913.6909878596639</v>
      </c>
      <c r="AG132">
        <f t="shared" ca="1" si="64"/>
        <v>0</v>
      </c>
      <c r="AH132">
        <f t="shared" ca="1" si="65"/>
        <v>0.1542578934536965</v>
      </c>
      <c r="AI132">
        <f t="shared" ca="1" si="66"/>
        <v>0.19136909878596639</v>
      </c>
      <c r="AJ132">
        <f t="shared" ca="1" si="56"/>
        <v>-1.6535512613466536</v>
      </c>
      <c r="AK132">
        <f t="shared" si="57"/>
        <v>0</v>
      </c>
      <c r="AM132">
        <f t="shared" ca="1" si="67"/>
        <v>1.2964005489912667</v>
      </c>
      <c r="AN132">
        <f t="shared" ca="1" si="68"/>
        <v>0.32448951969854534</v>
      </c>
      <c r="AO132">
        <f t="shared" si="69"/>
        <v>0</v>
      </c>
      <c r="AP132">
        <v>-0.76466449172585271</v>
      </c>
      <c r="AQ132">
        <v>-1.1262045518378727</v>
      </c>
      <c r="AR132">
        <v>0.49851450967253186</v>
      </c>
      <c r="AS132">
        <v>-0.96451458375668153</v>
      </c>
      <c r="AT132">
        <v>0.32448951969854534</v>
      </c>
      <c r="AU132">
        <v>2.0527022570604458</v>
      </c>
      <c r="AV132">
        <v>-1.9497110770316795</v>
      </c>
      <c r="AW132">
        <v>-0.93036305770510808</v>
      </c>
      <c r="AX132">
        <v>0.16301100913551636</v>
      </c>
      <c r="AY132">
        <v>-0.61051537159073632</v>
      </c>
      <c r="AZ132">
        <v>1.0828443919308484</v>
      </c>
    </row>
    <row r="133" spans="10:52" x14ac:dyDescent="0.55000000000000004">
      <c r="J133">
        <f t="shared" si="62"/>
        <v>0</v>
      </c>
      <c r="K133">
        <v>122</v>
      </c>
      <c r="L133">
        <f t="shared" ca="1" si="70"/>
        <v>3.6773335158062816</v>
      </c>
      <c r="M133">
        <f t="shared" ca="1" si="74"/>
        <v>0.43399646933219133</v>
      </c>
      <c r="N133">
        <f t="shared" ca="1" si="74"/>
        <v>0.23885639287720942</v>
      </c>
      <c r="O133">
        <f t="shared" ca="1" si="74"/>
        <v>1.258443077207486E-2</v>
      </c>
      <c r="P133">
        <f t="shared" ca="1" si="74"/>
        <v>0.16729336413406387</v>
      </c>
      <c r="Q133">
        <f t="shared" ca="1" si="74"/>
        <v>3.6471899313765536E-2</v>
      </c>
      <c r="R133">
        <f t="shared" ca="1" si="74"/>
        <v>5.5960203038293167E-2</v>
      </c>
      <c r="S133">
        <f t="shared" ca="1" si="74"/>
        <v>4.7681099627999652E-3</v>
      </c>
      <c r="T133">
        <f t="shared" ca="1" si="74"/>
        <v>2.5826102584816546E-2</v>
      </c>
      <c r="U133">
        <f t="shared" ca="1" si="74"/>
        <v>2.0809158573970494E-2</v>
      </c>
      <c r="V133">
        <f t="shared" ca="1" si="74"/>
        <v>4.0029459175882328E-3</v>
      </c>
      <c r="W133">
        <f t="shared" ca="1" si="74"/>
        <v>6.567243953484592E-3</v>
      </c>
      <c r="X133">
        <f t="shared" ca="1" si="74"/>
        <v>3.5476703533361361E-3</v>
      </c>
      <c r="Y133">
        <f t="shared" ca="1" si="74"/>
        <v>8.8604276607397846E-3</v>
      </c>
      <c r="Z133">
        <f t="shared" ca="1" si="74"/>
        <v>3.8459779574050407E-3</v>
      </c>
      <c r="AA133">
        <f t="shared" ca="1" si="74"/>
        <v>1.4596082767400573E-3</v>
      </c>
      <c r="AB133">
        <f t="shared" ca="1" si="74"/>
        <v>1.0388374738077026E-3</v>
      </c>
      <c r="AC133">
        <f t="shared" ca="1" si="73"/>
        <v>7.3628107657137932E-4</v>
      </c>
      <c r="AD133">
        <f t="shared" ca="1" si="73"/>
        <v>8.0195966386516877E-4</v>
      </c>
      <c r="AE133">
        <f t="shared" ca="1" si="59"/>
        <v>2.7618811227572123E-3</v>
      </c>
      <c r="AF133">
        <f t="shared" ca="1" si="63"/>
        <v>1870.2420087524031</v>
      </c>
      <c r="AG133">
        <f t="shared" ca="1" si="64"/>
        <v>0</v>
      </c>
      <c r="AH133">
        <f t="shared" ca="1" si="65"/>
        <v>9.1652474132325495E-2</v>
      </c>
      <c r="AI133">
        <f t="shared" ca="1" si="66"/>
        <v>0.1870242008752403</v>
      </c>
      <c r="AJ133">
        <f t="shared" ca="1" si="56"/>
        <v>-1.6765172540560009</v>
      </c>
      <c r="AK133">
        <f t="shared" si="57"/>
        <v>0</v>
      </c>
      <c r="AM133">
        <f t="shared" ca="1" si="67"/>
        <v>3.4173755083183233</v>
      </c>
      <c r="AN133">
        <f t="shared" ca="1" si="68"/>
        <v>1.5360910765593871</v>
      </c>
      <c r="AO133">
        <f t="shared" si="69"/>
        <v>0</v>
      </c>
      <c r="AP133">
        <v>-2.2929452825337648</v>
      </c>
      <c r="AQ133">
        <v>-9.3712060333928093E-3</v>
      </c>
      <c r="AR133">
        <v>-0.56056933317449875</v>
      </c>
      <c r="AS133">
        <v>0.19589606381487101</v>
      </c>
      <c r="AT133">
        <v>1.5360910765593871</v>
      </c>
      <c r="AU133">
        <v>-3.8417056202888489</v>
      </c>
      <c r="AV133">
        <v>-0.29279817681526765</v>
      </c>
      <c r="AW133">
        <v>-2.1348023437894881</v>
      </c>
      <c r="AX133">
        <v>0.70493570092367008</v>
      </c>
      <c r="AY133">
        <v>-1.1276483746769372</v>
      </c>
      <c r="AZ133">
        <v>-0.91293259174562991</v>
      </c>
    </row>
    <row r="134" spans="10:52" x14ac:dyDescent="0.55000000000000004">
      <c r="J134">
        <f t="shared" si="62"/>
        <v>0</v>
      </c>
      <c r="K134">
        <v>123</v>
      </c>
      <c r="L134">
        <f t="shared" ca="1" si="70"/>
        <v>2.1487327777759799</v>
      </c>
      <c r="M134">
        <f t="shared" ca="1" si="74"/>
        <v>1.142048460981115</v>
      </c>
      <c r="N134">
        <f t="shared" ca="1" si="74"/>
        <v>0.21369241023316249</v>
      </c>
      <c r="O134">
        <f t="shared" ca="1" si="74"/>
        <v>0.13796170203445543</v>
      </c>
      <c r="P134">
        <f t="shared" ca="1" si="74"/>
        <v>7.8728030852625985E-3</v>
      </c>
      <c r="Q134">
        <f t="shared" ca="1" si="74"/>
        <v>0.10968407997496628</v>
      </c>
      <c r="R134">
        <f t="shared" ca="1" si="74"/>
        <v>2.4643711541682104E-2</v>
      </c>
      <c r="S134">
        <f t="shared" ca="1" si="74"/>
        <v>3.8593163307176832E-2</v>
      </c>
      <c r="T134">
        <f t="shared" ca="1" si="74"/>
        <v>3.3360824811573659E-3</v>
      </c>
      <c r="U134">
        <f t="shared" ca="1" si="74"/>
        <v>1.8258917011219601E-2</v>
      </c>
      <c r="V134">
        <f t="shared" ca="1" si="74"/>
        <v>1.4825306990624338E-2</v>
      </c>
      <c r="W134">
        <f t="shared" ca="1" si="74"/>
        <v>2.8682499141237509E-3</v>
      </c>
      <c r="X134">
        <f t="shared" ca="1" si="74"/>
        <v>4.7260302272979903E-3</v>
      </c>
      <c r="Y134">
        <f t="shared" ca="1" si="74"/>
        <v>2.5614266146512881E-3</v>
      </c>
      <c r="Z134">
        <f t="shared" ca="1" si="74"/>
        <v>6.4133124710791158E-3</v>
      </c>
      <c r="AA134">
        <f t="shared" ca="1" si="74"/>
        <v>2.7891397106968507E-3</v>
      </c>
      <c r="AB134">
        <f t="shared" ca="1" si="74"/>
        <v>1.0600914190267382E-3</v>
      </c>
      <c r="AC134">
        <f t="shared" ca="1" si="73"/>
        <v>7.5535548220818775E-4</v>
      </c>
      <c r="AD134">
        <f t="shared" ca="1" si="73"/>
        <v>5.3583573047477531E-4</v>
      </c>
      <c r="AE134">
        <f t="shared" ca="1" si="59"/>
        <v>2.5953981879273907E-3</v>
      </c>
      <c r="AF134">
        <f t="shared" ca="1" si="63"/>
        <v>1870.7434912837207</v>
      </c>
      <c r="AG134">
        <f t="shared" ca="1" si="64"/>
        <v>0</v>
      </c>
      <c r="AH134">
        <f t="shared" ca="1" si="65"/>
        <v>0.10815901861033893</v>
      </c>
      <c r="AI134">
        <f t="shared" ca="1" si="66"/>
        <v>0.18707434912837206</v>
      </c>
      <c r="AJ134">
        <f t="shared" ca="1" si="56"/>
        <v>-1.6762491522233065</v>
      </c>
      <c r="AK134">
        <f t="shared" si="57"/>
        <v>0</v>
      </c>
      <c r="AM134">
        <f t="shared" ca="1" si="67"/>
        <v>2.0023489937624395</v>
      </c>
      <c r="AN134">
        <f t="shared" ca="1" si="68"/>
        <v>0.8679012353240978</v>
      </c>
      <c r="AO134">
        <f t="shared" si="69"/>
        <v>0</v>
      </c>
      <c r="AP134">
        <v>0.58835894378717057</v>
      </c>
      <c r="AQ134">
        <v>-0.98506006906973198</v>
      </c>
      <c r="AR134">
        <v>-0.10457256394147407</v>
      </c>
      <c r="AS134">
        <v>-0.21472487787832506</v>
      </c>
      <c r="AT134">
        <v>0.8679012353240978</v>
      </c>
      <c r="AU134">
        <v>1.6939520719461143</v>
      </c>
      <c r="AV134">
        <v>0.5425772542366758</v>
      </c>
      <c r="AW134">
        <v>1.1117549547634553</v>
      </c>
      <c r="AX134">
        <v>0.3792683855863288</v>
      </c>
      <c r="AY134">
        <v>-1.1896190699189901E-2</v>
      </c>
      <c r="AZ134">
        <v>1.6274543668259867</v>
      </c>
    </row>
    <row r="135" spans="10:52" x14ac:dyDescent="0.55000000000000004">
      <c r="J135">
        <f t="shared" si="62"/>
        <v>0</v>
      </c>
      <c r="K135">
        <v>124</v>
      </c>
      <c r="L135">
        <f t="shared" ca="1" si="70"/>
        <v>1.7839694254503429</v>
      </c>
      <c r="M135">
        <f t="shared" ca="1" si="74"/>
        <v>0.66731966284017796</v>
      </c>
      <c r="N135">
        <f t="shared" ca="1" si="74"/>
        <v>0.56232505440805514</v>
      </c>
      <c r="O135">
        <f t="shared" ca="1" si="74"/>
        <v>0.1234271700769084</v>
      </c>
      <c r="P135">
        <f t="shared" ca="1" si="74"/>
        <v>8.6308656553232541E-2</v>
      </c>
      <c r="Q135">
        <f t="shared" ca="1" si="74"/>
        <v>5.1617179659266352E-3</v>
      </c>
      <c r="R135">
        <f t="shared" ca="1" si="74"/>
        <v>7.411247778361961E-2</v>
      </c>
      <c r="S135">
        <f t="shared" ca="1" si="74"/>
        <v>1.6995627828088465E-2</v>
      </c>
      <c r="T135">
        <f t="shared" ca="1" si="74"/>
        <v>2.7002308463102719E-2</v>
      </c>
      <c r="U135">
        <f t="shared" ca="1" si="74"/>
        <v>2.3585925505402237E-3</v>
      </c>
      <c r="V135">
        <f t="shared" ca="1" si="74"/>
        <v>1.3008409208158281E-2</v>
      </c>
      <c r="W135">
        <f t="shared" ca="1" si="74"/>
        <v>1.0622847867086931E-2</v>
      </c>
      <c r="X135">
        <f t="shared" ca="1" si="74"/>
        <v>2.0640981041066962E-3</v>
      </c>
      <c r="Y135">
        <f t="shared" ca="1" si="74"/>
        <v>3.4122053066356541E-3</v>
      </c>
      <c r="Z135">
        <f t="shared" ca="1" si="74"/>
        <v>1.853999590142301E-3</v>
      </c>
      <c r="AA135">
        <f t="shared" ca="1" si="74"/>
        <v>4.6509950624530495E-3</v>
      </c>
      <c r="AB135">
        <f t="shared" ca="1" si="74"/>
        <v>2.025709994177444E-3</v>
      </c>
      <c r="AC135">
        <f t="shared" ca="1" si="73"/>
        <v>7.7080956857350383E-4</v>
      </c>
      <c r="AD135">
        <f t="shared" ca="1" si="73"/>
        <v>5.4971731510732643E-4</v>
      </c>
      <c r="AE135">
        <f t="shared" ca="1" si="59"/>
        <v>2.2803484567277526E-3</v>
      </c>
      <c r="AF135">
        <f t="shared" ca="1" si="63"/>
        <v>1961.5844780097993</v>
      </c>
      <c r="AG135">
        <f t="shared" ca="1" si="64"/>
        <v>0</v>
      </c>
      <c r="AH135">
        <f t="shared" ca="1" si="65"/>
        <v>0.12706648888848956</v>
      </c>
      <c r="AI135">
        <f t="shared" ca="1" si="66"/>
        <v>0.19615844780097993</v>
      </c>
      <c r="AJ135">
        <f t="shared" ca="1" si="56"/>
        <v>-1.6288325391888241</v>
      </c>
      <c r="AK135">
        <f t="shared" si="57"/>
        <v>0</v>
      </c>
      <c r="AM135">
        <f t="shared" ca="1" si="67"/>
        <v>1.6623813211117844</v>
      </c>
      <c r="AN135">
        <f t="shared" ca="1" si="68"/>
        <v>0.63531388150295243</v>
      </c>
      <c r="AO135">
        <f t="shared" si="69"/>
        <v>0</v>
      </c>
      <c r="AP135">
        <v>-2.4104883777908981</v>
      </c>
      <c r="AQ135">
        <v>-0.23929487724672072</v>
      </c>
      <c r="AR135">
        <v>0.46458126234938391</v>
      </c>
      <c r="AS135">
        <v>-1.067569428414572</v>
      </c>
      <c r="AT135">
        <v>0.63531388150295243</v>
      </c>
      <c r="AU135">
        <v>1.9857634470099583</v>
      </c>
      <c r="AV135">
        <v>0.66079564930987544</v>
      </c>
      <c r="AW135">
        <v>0.90184812506777234</v>
      </c>
      <c r="AX135">
        <v>-0.10849589671124704</v>
      </c>
      <c r="AY135">
        <v>3.4622189559740946E-2</v>
      </c>
      <c r="AZ135">
        <v>-0.52871428124490194</v>
      </c>
    </row>
    <row r="136" spans="10:52" x14ac:dyDescent="0.55000000000000004">
      <c r="J136">
        <f t="shared" si="62"/>
        <v>0</v>
      </c>
      <c r="K136">
        <v>125</v>
      </c>
      <c r="L136">
        <f t="shared" ca="1" si="70"/>
        <v>1.3934976309110636</v>
      </c>
      <c r="M136">
        <f t="shared" ca="1" si="74"/>
        <v>0.55403719244274696</v>
      </c>
      <c r="N136">
        <f t="shared" ca="1" si="74"/>
        <v>0.32857674480100124</v>
      </c>
      <c r="O136">
        <f t="shared" ca="1" si="74"/>
        <v>0.32479483035078233</v>
      </c>
      <c r="P136">
        <f t="shared" ca="1" si="74"/>
        <v>7.7215872770580937E-2</v>
      </c>
      <c r="Q136">
        <f t="shared" ca="1" si="74"/>
        <v>5.6587334691472507E-2</v>
      </c>
      <c r="R136">
        <f t="shared" ca="1" si="74"/>
        <v>3.4877231788091635E-3</v>
      </c>
      <c r="S136">
        <f t="shared" ca="1" si="74"/>
        <v>5.1111947471768608E-2</v>
      </c>
      <c r="T136">
        <f t="shared" ca="1" si="74"/>
        <v>1.1891256010434255E-2</v>
      </c>
      <c r="U136">
        <f t="shared" ca="1" si="74"/>
        <v>1.909048830422461E-2</v>
      </c>
      <c r="V136">
        <f t="shared" ca="1" si="74"/>
        <v>1.6803590833940486E-3</v>
      </c>
      <c r="W136">
        <f t="shared" ca="1" si="74"/>
        <v>9.3209774407011295E-3</v>
      </c>
      <c r="X136">
        <f t="shared" ca="1" si="74"/>
        <v>7.6445919285825425E-3</v>
      </c>
      <c r="Y136">
        <f t="shared" ca="1" si="74"/>
        <v>1.4902838461691818E-3</v>
      </c>
      <c r="Z136">
        <f t="shared" ca="1" si="74"/>
        <v>2.4698061634083309E-3</v>
      </c>
      <c r="AA136">
        <f t="shared" ca="1" si="74"/>
        <v>1.3445380960973054E-3</v>
      </c>
      <c r="AB136">
        <f t="shared" ca="1" si="74"/>
        <v>3.3779473809604043E-3</v>
      </c>
      <c r="AC136">
        <f t="shared" ca="1" si="73"/>
        <v>1.4729264086492592E-3</v>
      </c>
      <c r="AD136">
        <f t="shared" ca="1" si="73"/>
        <v>5.6096417710049438E-4</v>
      </c>
      <c r="AE136">
        <f t="shared" ca="1" si="59"/>
        <v>2.0610201228707069E-3</v>
      </c>
      <c r="AF136">
        <f t="shared" ca="1" si="63"/>
        <v>2101.6521461411012</v>
      </c>
      <c r="AG136">
        <f t="shared" ca="1" si="64"/>
        <v>0</v>
      </c>
      <c r="AH136">
        <f t="shared" ca="1" si="65"/>
        <v>0.15046320570310728</v>
      </c>
      <c r="AI136">
        <f t="shared" ca="1" si="66"/>
        <v>0.21016521461411014</v>
      </c>
      <c r="AJ136">
        <f t="shared" ca="1" si="56"/>
        <v>-1.5598613213217485</v>
      </c>
      <c r="AK136">
        <f t="shared" si="57"/>
        <v>0</v>
      </c>
      <c r="AM136">
        <f t="shared" ca="1" si="67"/>
        <v>1.2912300562651742</v>
      </c>
      <c r="AN136">
        <f t="shared" ca="1" si="68"/>
        <v>0.31949412004905753</v>
      </c>
      <c r="AO136">
        <f t="shared" si="69"/>
        <v>0</v>
      </c>
      <c r="AP136">
        <v>-0.14288616512203589</v>
      </c>
      <c r="AQ136">
        <v>1.3220164873928297</v>
      </c>
      <c r="AR136">
        <v>-0.8218785296776332</v>
      </c>
      <c r="AS136">
        <v>-0.2424451395199867</v>
      </c>
      <c r="AT136">
        <v>0.31949412004905753</v>
      </c>
      <c r="AU136">
        <v>0.54665974857925903</v>
      </c>
      <c r="AV136">
        <v>-1.1113297659903765</v>
      </c>
      <c r="AW136">
        <v>0.27853388928633649</v>
      </c>
      <c r="AX136">
        <v>-1.2372083801892586</v>
      </c>
      <c r="AY136">
        <v>0.73497403718647547</v>
      </c>
      <c r="AZ136">
        <v>-2.8353679226711392</v>
      </c>
    </row>
    <row r="137" spans="10:52" x14ac:dyDescent="0.55000000000000004">
      <c r="J137">
        <f t="shared" si="62"/>
        <v>0</v>
      </c>
      <c r="K137">
        <v>126</v>
      </c>
      <c r="L137">
        <f t="shared" ca="1" si="70"/>
        <v>0.65127419309078216</v>
      </c>
      <c r="M137">
        <f t="shared" ca="1" si="74"/>
        <v>0.43277059802226697</v>
      </c>
      <c r="N137">
        <f t="shared" ca="1" si="74"/>
        <v>0.27279840131898359</v>
      </c>
      <c r="O137">
        <f t="shared" ca="1" si="74"/>
        <v>0.18978351977788874</v>
      </c>
      <c r="P137">
        <f t="shared" ca="1" si="74"/>
        <v>0.20319121212356497</v>
      </c>
      <c r="Q137">
        <f t="shared" ca="1" si="74"/>
        <v>5.062574961143191E-2</v>
      </c>
      <c r="R137">
        <f t="shared" ca="1" si="74"/>
        <v>3.8235517735237243E-2</v>
      </c>
      <c r="S137">
        <f t="shared" ca="1" si="74"/>
        <v>2.4053213337682242E-3</v>
      </c>
      <c r="T137">
        <f t="shared" ca="1" si="74"/>
        <v>3.5761271000191538E-2</v>
      </c>
      <c r="U137">
        <f t="shared" ca="1" si="74"/>
        <v>8.4070546820073991E-3</v>
      </c>
      <c r="V137">
        <f t="shared" ca="1" si="74"/>
        <v>1.3600855061245812E-2</v>
      </c>
      <c r="W137">
        <f t="shared" ca="1" si="74"/>
        <v>1.2040357016729066E-3</v>
      </c>
      <c r="X137">
        <f t="shared" ca="1" si="74"/>
        <v>6.7077180998191084E-3</v>
      </c>
      <c r="Y137">
        <f t="shared" ca="1" si="74"/>
        <v>5.5194139460015574E-3</v>
      </c>
      <c r="Z137">
        <f t="shared" ca="1" si="74"/>
        <v>1.0786901425124402E-3</v>
      </c>
      <c r="AA137">
        <f t="shared" ca="1" si="74"/>
        <v>1.7911268666588802E-3</v>
      </c>
      <c r="AB137">
        <f t="shared" ca="1" si="74"/>
        <v>9.7651768693083393E-4</v>
      </c>
      <c r="AC137">
        <f t="shared" ca="1" si="73"/>
        <v>2.4561600222861657E-3</v>
      </c>
      <c r="AD137">
        <f t="shared" ca="1" si="73"/>
        <v>1.0719365514450367E-3</v>
      </c>
      <c r="AE137">
        <f t="shared" ca="1" si="59"/>
        <v>1.9094829731068966E-3</v>
      </c>
      <c r="AF137">
        <f t="shared" ca="1" si="63"/>
        <v>2191.4785279321081</v>
      </c>
      <c r="AG137">
        <f t="shared" ca="1" si="64"/>
        <v>0</v>
      </c>
      <c r="AH137">
        <f t="shared" ca="1" si="65"/>
        <v>0.20020317024442286</v>
      </c>
      <c r="AI137">
        <f t="shared" ca="1" si="66"/>
        <v>0.21914785279321081</v>
      </c>
      <c r="AJ137">
        <f t="shared" ca="1" si="56"/>
        <v>-1.5180086500516483</v>
      </c>
      <c r="AK137">
        <f t="shared" si="57"/>
        <v>0</v>
      </c>
      <c r="AM137">
        <f t="shared" ca="1" si="67"/>
        <v>0.59879996640431521</v>
      </c>
      <c r="AN137">
        <f t="shared" ca="1" si="68"/>
        <v>-0.64103460317710415</v>
      </c>
      <c r="AO137">
        <f t="shared" si="69"/>
        <v>0</v>
      </c>
      <c r="AP137">
        <v>-1.2481359590310603</v>
      </c>
      <c r="AQ137">
        <v>-1.2544956007332075</v>
      </c>
      <c r="AR137">
        <v>9.0967660071328282E-2</v>
      </c>
      <c r="AS137">
        <v>-1.3977933122077957</v>
      </c>
      <c r="AT137">
        <v>-0.64103460317710415</v>
      </c>
      <c r="AU137">
        <v>0.78761559052509256</v>
      </c>
      <c r="AV137">
        <v>-2.3680149752181023</v>
      </c>
      <c r="AW137">
        <v>-8.2241058407817036E-3</v>
      </c>
      <c r="AX137">
        <v>-0.23960978978720959</v>
      </c>
      <c r="AY137">
        <v>-2.7921487344428897E-3</v>
      </c>
      <c r="AZ137">
        <v>-0.11319116310914978</v>
      </c>
    </row>
    <row r="138" spans="10:52" x14ac:dyDescent="0.55000000000000004">
      <c r="J138">
        <f t="shared" si="62"/>
        <v>0</v>
      </c>
      <c r="K138">
        <v>127</v>
      </c>
      <c r="L138">
        <f t="shared" ca="1" si="70"/>
        <v>0.72454779688277227</v>
      </c>
      <c r="M138">
        <f t="shared" ca="1" si="74"/>
        <v>0.20226250534498086</v>
      </c>
      <c r="N138">
        <f t="shared" ca="1" si="74"/>
        <v>0.21308881224708554</v>
      </c>
      <c r="O138">
        <f t="shared" ca="1" si="74"/>
        <v>0.15756635736181895</v>
      </c>
      <c r="P138">
        <f t="shared" ca="1" si="74"/>
        <v>0.11872831652861587</v>
      </c>
      <c r="Q138">
        <f t="shared" ca="1" si="74"/>
        <v>0.1332201147136442</v>
      </c>
      <c r="R138">
        <f t="shared" ca="1" si="74"/>
        <v>3.4207332041374397E-2</v>
      </c>
      <c r="S138">
        <f t="shared" ca="1" si="74"/>
        <v>2.6369267800560058E-2</v>
      </c>
      <c r="T138">
        <f t="shared" ca="1" si="74"/>
        <v>1.6829205756039491E-3</v>
      </c>
      <c r="U138">
        <f t="shared" ca="1" si="74"/>
        <v>2.5283028179099512E-2</v>
      </c>
      <c r="V138">
        <f t="shared" ca="1" si="74"/>
        <v>5.9895341805713369E-3</v>
      </c>
      <c r="W138">
        <f t="shared" ca="1" si="74"/>
        <v>9.7454854910784625E-3</v>
      </c>
      <c r="X138">
        <f t="shared" ca="1" si="74"/>
        <v>8.6646836346513571E-4</v>
      </c>
      <c r="Y138">
        <f t="shared" ca="1" si="74"/>
        <v>4.8429887653732989E-3</v>
      </c>
      <c r="Z138">
        <f t="shared" ca="1" si="74"/>
        <v>3.9950358660209764E-3</v>
      </c>
      <c r="AA138">
        <f t="shared" ca="1" si="74"/>
        <v>7.8227632746201892E-4</v>
      </c>
      <c r="AB138">
        <f t="shared" ca="1" si="74"/>
        <v>1.3008683576213227E-3</v>
      </c>
      <c r="AC138">
        <f t="shared" ca="1" si="73"/>
        <v>7.1004176003859035E-4</v>
      </c>
      <c r="AD138">
        <f t="shared" ca="1" si="73"/>
        <v>1.7874943979726986E-3</v>
      </c>
      <c r="AE138">
        <f t="shared" ca="1" si="59"/>
        <v>2.1712448155707504E-3</v>
      </c>
      <c r="AF138">
        <f t="shared" ca="1" si="63"/>
        <v>2174.4405619968343</v>
      </c>
      <c r="AG138">
        <f t="shared" ca="1" si="64"/>
        <v>0</v>
      </c>
      <c r="AH138">
        <f t="shared" ca="1" si="65"/>
        <v>0.22076868880579809</v>
      </c>
      <c r="AI138">
        <f t="shared" ca="1" si="66"/>
        <v>0.21744405619968343</v>
      </c>
      <c r="AJ138">
        <f t="shared" ca="1" si="56"/>
        <v>-1.5258136744133219</v>
      </c>
      <c r="AK138">
        <f t="shared" si="57"/>
        <v>0</v>
      </c>
      <c r="AM138">
        <f t="shared" ca="1" si="67"/>
        <v>0.66318249520492567</v>
      </c>
      <c r="AN138">
        <f t="shared" ca="1" si="68"/>
        <v>-0.51338133744138759</v>
      </c>
      <c r="AO138">
        <f t="shared" si="69"/>
        <v>0</v>
      </c>
      <c r="AP138">
        <v>-0.97479642136022449</v>
      </c>
      <c r="AQ138">
        <v>-0.54683710004610475</v>
      </c>
      <c r="AR138">
        <v>1.3871022019884549</v>
      </c>
      <c r="AS138">
        <v>-0.32908928915276192</v>
      </c>
      <c r="AT138">
        <v>-0.51338133744138759</v>
      </c>
      <c r="AU138">
        <v>-0.5808260539197363</v>
      </c>
      <c r="AV138">
        <v>0.12929831427754834</v>
      </c>
      <c r="AW138">
        <v>-1.5993418855941854</v>
      </c>
      <c r="AX138">
        <v>-0.41527869143465068</v>
      </c>
      <c r="AY138">
        <v>-0.30968863029556815</v>
      </c>
      <c r="AZ138">
        <v>-0.6422555998142343</v>
      </c>
    </row>
    <row r="139" spans="10:52" x14ac:dyDescent="0.55000000000000004">
      <c r="J139">
        <f t="shared" si="62"/>
        <v>0</v>
      </c>
      <c r="K139">
        <v>128</v>
      </c>
      <c r="L139">
        <f t="shared" ca="1" si="70"/>
        <v>1.168995922730266</v>
      </c>
      <c r="M139">
        <f t="shared" ca="1" si="74"/>
        <v>0.22501866985426236</v>
      </c>
      <c r="N139">
        <f t="shared" ca="1" si="74"/>
        <v>9.9590584995943227E-2</v>
      </c>
      <c r="O139">
        <f t="shared" ca="1" si="74"/>
        <v>0.12307853630369993</v>
      </c>
      <c r="P139">
        <f t="shared" ca="1" si="74"/>
        <v>9.8573302745197725E-2</v>
      </c>
      <c r="Q139">
        <f t="shared" ca="1" si="74"/>
        <v>7.7842933178042195E-2</v>
      </c>
      <c r="R139">
        <f t="shared" ca="1" si="74"/>
        <v>9.001555006250346E-2</v>
      </c>
      <c r="S139">
        <f t="shared" ca="1" si="74"/>
        <v>2.3591214472045471E-2</v>
      </c>
      <c r="T139">
        <f t="shared" ca="1" si="74"/>
        <v>1.8449669373551317E-2</v>
      </c>
      <c r="U139">
        <f t="shared" ca="1" si="74"/>
        <v>1.1898158859049814E-3</v>
      </c>
      <c r="V139">
        <f t="shared" ca="1" si="74"/>
        <v>1.8012677114038488E-2</v>
      </c>
      <c r="W139">
        <f t="shared" ca="1" si="74"/>
        <v>4.2917094691640534E-3</v>
      </c>
      <c r="X139">
        <f t="shared" ca="1" si="74"/>
        <v>7.0132097020840284E-3</v>
      </c>
      <c r="Y139">
        <f t="shared" ca="1" si="74"/>
        <v>6.2559226362333346E-4</v>
      </c>
      <c r="Z139">
        <f t="shared" ca="1" si="74"/>
        <v>3.5054290194014592E-3</v>
      </c>
      <c r="AA139">
        <f t="shared" ca="1" si="74"/>
        <v>2.89723792049383E-3</v>
      </c>
      <c r="AB139">
        <f t="shared" ca="1" si="74"/>
        <v>5.6815546696021158E-4</v>
      </c>
      <c r="AC139">
        <f t="shared" ca="1" si="73"/>
        <v>9.4588236402253433E-4</v>
      </c>
      <c r="AD139">
        <f t="shared" ca="1" si="73"/>
        <v>5.1673981209673079E-4</v>
      </c>
      <c r="AE139">
        <f t="shared" ca="1" si="59"/>
        <v>2.8829864173156292E-3</v>
      </c>
      <c r="AF139">
        <f t="shared" ca="1" si="63"/>
        <v>2058.1392231233126</v>
      </c>
      <c r="AG139">
        <f t="shared" ca="1" si="64"/>
        <v>0</v>
      </c>
      <c r="AH139">
        <f t="shared" ca="1" si="65"/>
        <v>0.1891311802964574</v>
      </c>
      <c r="AI139">
        <f t="shared" ca="1" si="66"/>
        <v>0.20581392231233128</v>
      </c>
      <c r="AJ139">
        <f t="shared" ca="1" si="56"/>
        <v>-1.5807828081505442</v>
      </c>
      <c r="AK139">
        <f t="shared" si="57"/>
        <v>0</v>
      </c>
      <c r="AM139">
        <f t="shared" ca="1" si="67"/>
        <v>1.0708718476809402</v>
      </c>
      <c r="AN139">
        <f t="shared" ca="1" si="68"/>
        <v>8.559140951547306E-2</v>
      </c>
      <c r="AO139">
        <f t="shared" si="69"/>
        <v>0</v>
      </c>
      <c r="AP139">
        <v>-2.8882141123176552E-2</v>
      </c>
      <c r="AQ139">
        <v>-1.3540329746319912</v>
      </c>
      <c r="AR139">
        <v>-0.6352206582960207</v>
      </c>
      <c r="AS139">
        <v>-1.8311402527615428</v>
      </c>
      <c r="AT139">
        <v>8.559140951547306E-2</v>
      </c>
      <c r="AU139">
        <v>2.6930501917377114</v>
      </c>
      <c r="AV139">
        <v>-2.5132248993031681</v>
      </c>
      <c r="AW139">
        <v>-0.19698859432537574</v>
      </c>
      <c r="AX139">
        <v>-0.15727664504083805</v>
      </c>
      <c r="AY139">
        <v>-0.49860091166920029</v>
      </c>
      <c r="AZ139">
        <v>-0.48444462663610466</v>
      </c>
    </row>
    <row r="140" spans="10:52" x14ac:dyDescent="0.55000000000000004">
      <c r="J140">
        <f t="shared" ref="J140:J171" si="75">Cullrate</f>
        <v>0</v>
      </c>
      <c r="K140">
        <v>129</v>
      </c>
      <c r="L140">
        <f t="shared" ca="1" si="70"/>
        <v>1.4377188992016987</v>
      </c>
      <c r="M140">
        <f t="shared" ca="1" si="74"/>
        <v>0.36304838511624082</v>
      </c>
      <c r="N140">
        <f t="shared" ca="1" si="74"/>
        <v>0.11079532970074081</v>
      </c>
      <c r="O140">
        <f t="shared" ca="1" si="74"/>
        <v>5.752279203056828E-2</v>
      </c>
      <c r="P140">
        <f t="shared" ca="1" si="74"/>
        <v>7.6997767947641071E-2</v>
      </c>
      <c r="Q140">
        <f t="shared" ca="1" si="74"/>
        <v>6.4628516962791663E-2</v>
      </c>
      <c r="R140">
        <f t="shared" ca="1" si="74"/>
        <v>5.2597721174177277E-2</v>
      </c>
      <c r="S140">
        <f t="shared" ca="1" si="74"/>
        <v>6.2079560743736488E-2</v>
      </c>
      <c r="T140">
        <f t="shared" ca="1" si="74"/>
        <v>1.6505961046083109E-2</v>
      </c>
      <c r="U140">
        <f t="shared" ca="1" si="74"/>
        <v>1.3043818008148222E-2</v>
      </c>
      <c r="V140">
        <f t="shared" ca="1" si="74"/>
        <v>8.4767414829197134E-4</v>
      </c>
      <c r="W140">
        <f t="shared" ca="1" si="74"/>
        <v>1.2906709370834499E-2</v>
      </c>
      <c r="X140">
        <f t="shared" ca="1" si="74"/>
        <v>3.0884719406971723E-3</v>
      </c>
      <c r="Y140">
        <f t="shared" ca="1" si="74"/>
        <v>5.0635544444415344E-3</v>
      </c>
      <c r="Z140">
        <f t="shared" ca="1" si="74"/>
        <v>4.5281320718679104E-4</v>
      </c>
      <c r="AA140">
        <f t="shared" ca="1" si="74"/>
        <v>2.5421703892547945E-3</v>
      </c>
      <c r="AB140">
        <f t="shared" ca="1" si="74"/>
        <v>2.1042200892790338E-3</v>
      </c>
      <c r="AC140">
        <f t="shared" ca="1" si="73"/>
        <v>4.1311500358369782E-4</v>
      </c>
      <c r="AD140">
        <f t="shared" ca="1" si="73"/>
        <v>6.8837511053441601E-4</v>
      </c>
      <c r="AE140">
        <f t="shared" ca="1" si="59"/>
        <v>2.4758803278719533E-3</v>
      </c>
      <c r="AF140">
        <f t="shared" ref="AF140:AF171" ca="1" si="76">SUMPRODUCT(L140:AE140,mwt)*fec</f>
        <v>1890.6760610973649</v>
      </c>
      <c r="AG140">
        <f t="shared" ref="AG140:AG171" ca="1" si="77">J140*SUMPRODUCT(L140:AE140,wt,vul)</f>
        <v>0</v>
      </c>
      <c r="AH140">
        <f t="shared" ref="AH140:AH171" ca="1" si="78">SUMPRODUCT(L140:AE140,vul,wt)/SUMPRODUCT(L140:AE140,vul)</f>
        <v>0.1576371807980457</v>
      </c>
      <c r="AI140">
        <f t="shared" ref="AI140:AI171" ca="1" si="79">SUMPRODUCT(L140:AE140,mwt)</f>
        <v>0.1890676061097365</v>
      </c>
      <c r="AJ140">
        <f t="shared" ca="1" si="56"/>
        <v>-1.6656506235990998</v>
      </c>
      <c r="AK140">
        <f t="shared" si="57"/>
        <v>0</v>
      </c>
      <c r="AM140">
        <f t="shared" ref="AM140:AM171" ca="1" si="80">EXP(AN140*sdr)*IF(AO140=0,1,0)</f>
        <v>1.3249370103097435</v>
      </c>
      <c r="AN140">
        <f t="shared" ref="AN140:AN171" ca="1" si="81">OFFSET(AO140,0,normseq)</f>
        <v>0.35170614864910021</v>
      </c>
      <c r="AO140">
        <f t="shared" ref="AO140:AO171" si="82">MOD(K140,yrbetween)</f>
        <v>0</v>
      </c>
      <c r="AP140">
        <v>0.23001575755188242</v>
      </c>
      <c r="AQ140">
        <v>0.90311232270323671</v>
      </c>
      <c r="AR140">
        <v>-1.1453039405751042</v>
      </c>
      <c r="AS140">
        <v>-1.1072256711486261</v>
      </c>
      <c r="AT140">
        <v>0.35170614864910021</v>
      </c>
      <c r="AU140">
        <v>-1.7685579223325476</v>
      </c>
      <c r="AV140">
        <v>-1.169064489658922</v>
      </c>
      <c r="AW140">
        <v>-0.10434177966089919</v>
      </c>
      <c r="AX140">
        <v>1.0896042113017756</v>
      </c>
      <c r="AY140">
        <v>-0.27654664336296264</v>
      </c>
      <c r="AZ140">
        <v>-1.1404540600779001</v>
      </c>
    </row>
    <row r="141" spans="10:52" x14ac:dyDescent="0.55000000000000004">
      <c r="J141">
        <f t="shared" si="75"/>
        <v>0</v>
      </c>
      <c r="K141">
        <v>130</v>
      </c>
      <c r="L141">
        <f t="shared" ref="L141:L172" ca="1" si="83">reca*AF140/(1+recb*AF140)*Rmult</f>
        <v>1.5247852281937992</v>
      </c>
      <c r="M141">
        <f t="shared" ca="1" si="74"/>
        <v>0.4465041446741756</v>
      </c>
      <c r="N141">
        <f t="shared" ca="1" si="74"/>
        <v>0.17875879166971928</v>
      </c>
      <c r="O141">
        <f t="shared" ca="1" si="74"/>
        <v>6.3994570456570463E-2</v>
      </c>
      <c r="P141">
        <f t="shared" ca="1" si="74"/>
        <v>3.5986181876108053E-2</v>
      </c>
      <c r="Q141">
        <f t="shared" ca="1" si="74"/>
        <v>5.0482751549517799E-2</v>
      </c>
      <c r="R141">
        <f t="shared" ca="1" si="74"/>
        <v>4.3668867247520095E-2</v>
      </c>
      <c r="S141">
        <f t="shared" ca="1" si="74"/>
        <v>3.6274215114468433E-2</v>
      </c>
      <c r="T141">
        <f t="shared" ca="1" si="74"/>
        <v>4.3434932635972076E-2</v>
      </c>
      <c r="U141">
        <f t="shared" ca="1" si="74"/>
        <v>1.1669626570291724E-2</v>
      </c>
      <c r="V141">
        <f t="shared" ca="1" si="74"/>
        <v>9.2929565418624158E-3</v>
      </c>
      <c r="W141">
        <f t="shared" ca="1" si="74"/>
        <v>6.073879970150206E-4</v>
      </c>
      <c r="X141">
        <f t="shared" ca="1" si="74"/>
        <v>9.2881426445485821E-3</v>
      </c>
      <c r="Y141">
        <f t="shared" ca="1" si="74"/>
        <v>2.22988424504161E-3</v>
      </c>
      <c r="Z141">
        <f t="shared" ca="1" si="74"/>
        <v>3.6650778167759013E-3</v>
      </c>
      <c r="AA141">
        <f t="shared" ca="1" si="74"/>
        <v>3.2838443477321014E-4</v>
      </c>
      <c r="AB141">
        <f t="shared" ref="AB141:AD156" ca="1" si="84">AA140*AA$10*(1-AA$2*$J140)</f>
        <v>1.8463399107134641E-3</v>
      </c>
      <c r="AC141">
        <f t="shared" ca="1" si="84"/>
        <v>1.5300123650561894E-3</v>
      </c>
      <c r="AD141">
        <f t="shared" ca="1" si="84"/>
        <v>3.006484707527317E-4</v>
      </c>
      <c r="AE141">
        <f t="shared" ca="1" si="59"/>
        <v>2.3043966671593813E-3</v>
      </c>
      <c r="AF141">
        <f t="shared" ca="1" si="76"/>
        <v>1737.7592726202706</v>
      </c>
      <c r="AG141">
        <f t="shared" ca="1" si="77"/>
        <v>0</v>
      </c>
      <c r="AH141">
        <f t="shared" ca="1" si="78"/>
        <v>0.14051753028954772</v>
      </c>
      <c r="AI141">
        <f t="shared" ca="1" si="79"/>
        <v>0.17377592726202706</v>
      </c>
      <c r="AJ141">
        <f t="shared" ref="AJ141:AJ204" ca="1" si="85">LN(AI141)</f>
        <v>-1.7499885840177245</v>
      </c>
      <c r="AK141">
        <f t="shared" ref="AK141:AK204" si="86">J141</f>
        <v>0</v>
      </c>
      <c r="AM141">
        <f t="shared" ca="1" si="80"/>
        <v>1.4190455179940844</v>
      </c>
      <c r="AN141">
        <f t="shared" ca="1" si="81"/>
        <v>0.43748059397330508</v>
      </c>
      <c r="AO141">
        <f t="shared" si="82"/>
        <v>0</v>
      </c>
      <c r="AP141">
        <v>1.0031135388999246</v>
      </c>
      <c r="AQ141">
        <v>0.92530399342649616</v>
      </c>
      <c r="AR141">
        <v>1.3266117093735375</v>
      </c>
      <c r="AS141">
        <v>2.3434768081642687</v>
      </c>
      <c r="AT141">
        <v>0.43748059397330508</v>
      </c>
      <c r="AU141">
        <v>7.4080617196159437E-2</v>
      </c>
      <c r="AV141">
        <v>0.6045343070582021</v>
      </c>
      <c r="AW141">
        <v>1.2391842574288603</v>
      </c>
      <c r="AX141">
        <v>-0.42204192141070962</v>
      </c>
      <c r="AY141">
        <v>-1.7212369129993021</v>
      </c>
      <c r="AZ141">
        <v>0.63606307776353788</v>
      </c>
    </row>
    <row r="142" spans="10:52" x14ac:dyDescent="0.55000000000000004">
      <c r="J142">
        <f t="shared" si="75"/>
        <v>0</v>
      </c>
      <c r="K142">
        <v>131</v>
      </c>
      <c r="L142">
        <f t="shared" ca="1" si="83"/>
        <v>0.5627892202079221</v>
      </c>
      <c r="M142">
        <f t="shared" ref="M142:AB157" ca="1" si="87">L141*L$10*(1-L$2*$J141)</f>
        <v>0.4735438370494543</v>
      </c>
      <c r="N142">
        <f t="shared" ca="1" si="87"/>
        <v>0.21985097482783594</v>
      </c>
      <c r="O142">
        <f t="shared" ca="1" si="87"/>
        <v>0.10324976801041789</v>
      </c>
      <c r="P142">
        <f t="shared" ca="1" si="87"/>
        <v>4.0034917816745702E-2</v>
      </c>
      <c r="Q142">
        <f t="shared" ca="1" si="87"/>
        <v>2.3593949893491419E-2</v>
      </c>
      <c r="R142">
        <f t="shared" ca="1" si="87"/>
        <v>3.4110709626442998E-2</v>
      </c>
      <c r="S142">
        <f t="shared" ca="1" si="87"/>
        <v>3.0116397611526114E-2</v>
      </c>
      <c r="T142">
        <f t="shared" ca="1" si="87"/>
        <v>2.5379820202395091E-2</v>
      </c>
      <c r="U142">
        <f t="shared" ca="1" si="87"/>
        <v>3.0708266095651054E-2</v>
      </c>
      <c r="V142">
        <f t="shared" ca="1" si="87"/>
        <v>8.3139256090310545E-3</v>
      </c>
      <c r="W142">
        <f t="shared" ca="1" si="87"/>
        <v>6.6587264359574266E-3</v>
      </c>
      <c r="X142">
        <f t="shared" ca="1" si="87"/>
        <v>4.3709873638360245E-4</v>
      </c>
      <c r="Y142">
        <f t="shared" ca="1" si="87"/>
        <v>6.706061556156705E-3</v>
      </c>
      <c r="Z142">
        <f t="shared" ca="1" si="87"/>
        <v>1.6140241741552876E-3</v>
      </c>
      <c r="AA142">
        <f t="shared" ca="1" si="87"/>
        <v>2.6579492120805217E-3</v>
      </c>
      <c r="AB142">
        <f t="shared" ca="1" si="84"/>
        <v>2.385006491073921E-4</v>
      </c>
      <c r="AC142">
        <f t="shared" ca="1" si="84"/>
        <v>1.342503527972799E-3</v>
      </c>
      <c r="AD142">
        <f t="shared" ca="1" si="84"/>
        <v>1.1134814126733058E-3</v>
      </c>
      <c r="AE142">
        <f t="shared" ref="AE142:AE205" ca="1" si="88">(AD141+AE141)*AD$10*(1-AD$2*$J141)</f>
        <v>1.897146880350398E-3</v>
      </c>
      <c r="AF142">
        <f t="shared" ca="1" si="76"/>
        <v>1635.2330035170785</v>
      </c>
      <c r="AG142">
        <f t="shared" ca="1" si="77"/>
        <v>0</v>
      </c>
      <c r="AH142">
        <f t="shared" ca="1" si="78"/>
        <v>0.18594465548974126</v>
      </c>
      <c r="AI142">
        <f t="shared" ca="1" si="79"/>
        <v>0.16352330035170784</v>
      </c>
      <c r="AJ142">
        <f t="shared" ca="1" si="85"/>
        <v>-1.8107997890020071</v>
      </c>
      <c r="AK142">
        <f t="shared" si="86"/>
        <v>0</v>
      </c>
      <c r="AM142">
        <f t="shared" ca="1" si="80"/>
        <v>0.52929864620668077</v>
      </c>
      <c r="AN142">
        <f t="shared" ca="1" si="81"/>
        <v>-0.79525307228323072</v>
      </c>
      <c r="AO142">
        <f t="shared" si="82"/>
        <v>0</v>
      </c>
      <c r="AP142">
        <v>0.192856077774195</v>
      </c>
      <c r="AQ142">
        <v>1.4387842384167016</v>
      </c>
      <c r="AR142">
        <v>1.3360772754822392</v>
      </c>
      <c r="AS142">
        <v>0.61171476772869937</v>
      </c>
      <c r="AT142">
        <v>-0.79525307228323072</v>
      </c>
      <c r="AU142">
        <v>0.33822857403720263</v>
      </c>
      <c r="AV142">
        <v>-1.0319990906282328</v>
      </c>
      <c r="AW142">
        <v>0.27440137273515575</v>
      </c>
      <c r="AX142">
        <v>0.45081947064318229</v>
      </c>
      <c r="AY142">
        <v>-0.71546992330695502</v>
      </c>
      <c r="AZ142">
        <v>0.12575014807225671</v>
      </c>
    </row>
    <row r="143" spans="10:52" x14ac:dyDescent="0.55000000000000004">
      <c r="J143">
        <f t="shared" si="75"/>
        <v>0</v>
      </c>
      <c r="K143">
        <v>132</v>
      </c>
      <c r="L143">
        <f t="shared" ca="1" si="83"/>
        <v>1.9956922615917221</v>
      </c>
      <c r="M143">
        <f t="shared" ca="1" si="87"/>
        <v>0.17478223284142222</v>
      </c>
      <c r="N143">
        <f t="shared" ca="1" si="87"/>
        <v>0.23316485511015184</v>
      </c>
      <c r="O143">
        <f t="shared" ca="1" si="87"/>
        <v>0.12698431185291717</v>
      </c>
      <c r="P143">
        <f t="shared" ca="1" si="87"/>
        <v>6.4592916983486598E-2</v>
      </c>
      <c r="Q143">
        <f t="shared" ca="1" si="87"/>
        <v>2.6248459706292759E-2</v>
      </c>
      <c r="R143">
        <f t="shared" ca="1" si="87"/>
        <v>1.5942204991903196E-2</v>
      </c>
      <c r="S143">
        <f t="shared" ca="1" si="87"/>
        <v>2.352457846223633E-2</v>
      </c>
      <c r="T143">
        <f t="shared" ca="1" si="87"/>
        <v>2.1071407172074234E-2</v>
      </c>
      <c r="U143">
        <f t="shared" ca="1" si="87"/>
        <v>1.7943397743167389E-2</v>
      </c>
      <c r="V143">
        <f t="shared" ca="1" si="87"/>
        <v>2.1877841451373115E-2</v>
      </c>
      <c r="W143">
        <f t="shared" ca="1" si="87"/>
        <v>5.9572167361436638E-3</v>
      </c>
      <c r="X143">
        <f t="shared" ca="1" si="87"/>
        <v>4.7918643855076101E-3</v>
      </c>
      <c r="Y143">
        <f t="shared" ca="1" si="87"/>
        <v>3.1558634965916932E-4</v>
      </c>
      <c r="Z143">
        <f t="shared" ca="1" si="87"/>
        <v>4.8539494770090076E-3</v>
      </c>
      <c r="AA143">
        <f t="shared" ca="1" si="87"/>
        <v>1.1705056472030892E-3</v>
      </c>
      <c r="AB143">
        <f t="shared" ca="1" si="84"/>
        <v>1.930428318910692E-3</v>
      </c>
      <c r="AC143">
        <f t="shared" ca="1" si="84"/>
        <v>1.7341766864951166E-4</v>
      </c>
      <c r="AD143">
        <f t="shared" ca="1" si="84"/>
        <v>9.7702002871797125E-4</v>
      </c>
      <c r="AE143">
        <f t="shared" ca="1" si="88"/>
        <v>2.192516356389237E-3</v>
      </c>
      <c r="AF143">
        <f t="shared" ca="1" si="76"/>
        <v>1580.1327680779384</v>
      </c>
      <c r="AG143">
        <f t="shared" ca="1" si="77"/>
        <v>0</v>
      </c>
      <c r="AH143">
        <f t="shared" ca="1" si="78"/>
        <v>0.12380798747412093</v>
      </c>
      <c r="AI143">
        <f t="shared" ca="1" si="79"/>
        <v>0.15801327680779384</v>
      </c>
      <c r="AJ143">
        <f t="shared" ca="1" si="85"/>
        <v>-1.845076219056454</v>
      </c>
      <c r="AK143">
        <f t="shared" si="86"/>
        <v>0</v>
      </c>
      <c r="AM143">
        <f t="shared" ca="1" si="80"/>
        <v>1.8921539892984172</v>
      </c>
      <c r="AN143">
        <f t="shared" ca="1" si="81"/>
        <v>0.79714482126291841</v>
      </c>
      <c r="AO143">
        <f t="shared" si="82"/>
        <v>0</v>
      </c>
      <c r="AP143">
        <v>1.4008492144057527</v>
      </c>
      <c r="AQ143">
        <v>-0.67552264226833358</v>
      </c>
      <c r="AR143">
        <v>0.83492523117456585</v>
      </c>
      <c r="AS143">
        <v>-1.9653089111670852</v>
      </c>
      <c r="AT143">
        <v>0.79714482126291841</v>
      </c>
      <c r="AU143">
        <v>-4.7043613449204713E-3</v>
      </c>
      <c r="AV143">
        <v>1.2411646821419708</v>
      </c>
      <c r="AW143">
        <v>-1.5622526916558854</v>
      </c>
      <c r="AX143">
        <v>-0.78667653724551201</v>
      </c>
      <c r="AY143">
        <v>-1.0000826478062663</v>
      </c>
      <c r="AZ143">
        <v>-0.12374584912322462</v>
      </c>
    </row>
    <row r="144" spans="10:52" x14ac:dyDescent="0.55000000000000004">
      <c r="J144">
        <f t="shared" si="75"/>
        <v>0</v>
      </c>
      <c r="K144">
        <v>133</v>
      </c>
      <c r="L144">
        <f t="shared" ca="1" si="83"/>
        <v>2.2413767446767032</v>
      </c>
      <c r="M144">
        <f t="shared" ca="1" si="87"/>
        <v>0.61979074406663415</v>
      </c>
      <c r="N144">
        <f t="shared" ca="1" si="87"/>
        <v>8.6059770622762863E-2</v>
      </c>
      <c r="O144">
        <f t="shared" ca="1" si="87"/>
        <v>0.13467431153140824</v>
      </c>
      <c r="P144">
        <f t="shared" ca="1" si="87"/>
        <v>7.9441215915303967E-2</v>
      </c>
      <c r="Q144">
        <f t="shared" ca="1" si="87"/>
        <v>4.2349645539768957E-2</v>
      </c>
      <c r="R144">
        <f t="shared" ca="1" si="87"/>
        <v>1.7735831738579112E-2</v>
      </c>
      <c r="S144">
        <f t="shared" ca="1" si="87"/>
        <v>1.0994601293851484E-2</v>
      </c>
      <c r="T144">
        <f t="shared" ca="1" si="87"/>
        <v>1.6459338122813118E-2</v>
      </c>
      <c r="U144">
        <f t="shared" ca="1" si="87"/>
        <v>1.4897372671736946E-2</v>
      </c>
      <c r="V144">
        <f t="shared" ca="1" si="87"/>
        <v>1.2783620205099681E-2</v>
      </c>
      <c r="W144">
        <f t="shared" ca="1" si="87"/>
        <v>1.5676233992669431E-2</v>
      </c>
      <c r="X144">
        <f t="shared" ca="1" si="87"/>
        <v>4.2870322109234077E-3</v>
      </c>
      <c r="Y144">
        <f t="shared" ca="1" si="87"/>
        <v>3.4597377288159473E-3</v>
      </c>
      <c r="Z144">
        <f t="shared" ca="1" si="87"/>
        <v>2.2842620576200257E-4</v>
      </c>
      <c r="AA144">
        <f t="shared" ca="1" si="87"/>
        <v>3.5201302217490161E-3</v>
      </c>
      <c r="AB144">
        <f t="shared" ca="1" si="84"/>
        <v>8.5012055103830851E-4</v>
      </c>
      <c r="AC144">
        <f t="shared" ca="1" si="84"/>
        <v>1.403645565801994E-3</v>
      </c>
      <c r="AD144">
        <f t="shared" ca="1" si="84"/>
        <v>1.2620639877199819E-4</v>
      </c>
      <c r="AE144">
        <f t="shared" ca="1" si="88"/>
        <v>2.3082425627306276E-3</v>
      </c>
      <c r="AF144">
        <f t="shared" ca="1" si="76"/>
        <v>1555.8366583014197</v>
      </c>
      <c r="AG144">
        <f t="shared" ca="1" si="77"/>
        <v>0</v>
      </c>
      <c r="AH144">
        <f t="shared" ca="1" si="78"/>
        <v>0.10521382577842503</v>
      </c>
      <c r="AI144">
        <f t="shared" ca="1" si="79"/>
        <v>0.15558366583014197</v>
      </c>
      <c r="AJ144">
        <f t="shared" ca="1" si="85"/>
        <v>-1.8605716481328389</v>
      </c>
      <c r="AK144">
        <f t="shared" si="86"/>
        <v>0</v>
      </c>
      <c r="AM144">
        <f t="shared" ca="1" si="80"/>
        <v>2.1351963273253305</v>
      </c>
      <c r="AN144">
        <f t="shared" ca="1" si="81"/>
        <v>0.9481982488068752</v>
      </c>
      <c r="AO144">
        <f t="shared" si="82"/>
        <v>0</v>
      </c>
      <c r="AP144">
        <v>0.59702188082155772</v>
      </c>
      <c r="AQ144">
        <v>0.34560912354208995</v>
      </c>
      <c r="AR144">
        <v>-1.1286601875326596</v>
      </c>
      <c r="AS144">
        <v>-0.4849607648793608</v>
      </c>
      <c r="AT144">
        <v>0.9481982488068752</v>
      </c>
      <c r="AU144">
        <v>-0.32578100217506289</v>
      </c>
      <c r="AV144">
        <v>-1.246803549292963</v>
      </c>
      <c r="AW144">
        <v>-0.19410322238400113</v>
      </c>
      <c r="AX144">
        <v>0.1824230366764823</v>
      </c>
      <c r="AY144">
        <v>-0.36377628021000419</v>
      </c>
      <c r="AZ144">
        <v>-0.83394979810691439</v>
      </c>
    </row>
    <row r="145" spans="10:52" x14ac:dyDescent="0.55000000000000004">
      <c r="J145">
        <f t="shared" si="75"/>
        <v>0</v>
      </c>
      <c r="K145">
        <v>134</v>
      </c>
      <c r="L145">
        <f t="shared" ca="1" si="83"/>
        <v>0.66096623911154517</v>
      </c>
      <c r="M145">
        <f t="shared" ca="1" si="87"/>
        <v>0.69609157035506053</v>
      </c>
      <c r="N145">
        <f t="shared" ca="1" si="87"/>
        <v>0.30517432121879301</v>
      </c>
      <c r="O145">
        <f t="shared" ca="1" si="87"/>
        <v>4.9707492811024753E-2</v>
      </c>
      <c r="P145">
        <f t="shared" ca="1" si="87"/>
        <v>8.4252069444637742E-2</v>
      </c>
      <c r="Q145">
        <f t="shared" ca="1" si="87"/>
        <v>5.2084771711447431E-2</v>
      </c>
      <c r="R145">
        <f t="shared" ca="1" si="87"/>
        <v>2.8615248128321249E-2</v>
      </c>
      <c r="S145">
        <f t="shared" ca="1" si="87"/>
        <v>1.2231582687561152E-2</v>
      </c>
      <c r="T145">
        <f t="shared" ca="1" si="87"/>
        <v>7.692544226096075E-3</v>
      </c>
      <c r="U145">
        <f t="shared" ca="1" si="87"/>
        <v>1.1636664411792915E-2</v>
      </c>
      <c r="V145">
        <f t="shared" ca="1" si="87"/>
        <v>1.0613505703613697E-2</v>
      </c>
      <c r="W145">
        <f t="shared" ca="1" si="87"/>
        <v>9.1599083051212872E-3</v>
      </c>
      <c r="X145">
        <f t="shared" ca="1" si="87"/>
        <v>1.1281194398183066E-2</v>
      </c>
      <c r="Y145">
        <f t="shared" ca="1" si="87"/>
        <v>3.0952476722084406E-3</v>
      </c>
      <c r="Z145">
        <f t="shared" ca="1" si="87"/>
        <v>2.5042108544256966E-3</v>
      </c>
      <c r="AA145">
        <f t="shared" ca="1" si="87"/>
        <v>1.6565685204407253E-4</v>
      </c>
      <c r="AB145">
        <f t="shared" ca="1" si="84"/>
        <v>2.5566173482293804E-3</v>
      </c>
      <c r="AC145">
        <f t="shared" ca="1" si="84"/>
        <v>6.1813636392125167E-4</v>
      </c>
      <c r="AD145">
        <f t="shared" ca="1" si="84"/>
        <v>1.0215167427384991E-3</v>
      </c>
      <c r="AE145">
        <f t="shared" ca="1" si="88"/>
        <v>1.7729087244870566E-3</v>
      </c>
      <c r="AF145">
        <f t="shared" ca="1" si="76"/>
        <v>1562.301914760465</v>
      </c>
      <c r="AG145">
        <f t="shared" ca="1" si="77"/>
        <v>0</v>
      </c>
      <c r="AH145">
        <f t="shared" ca="1" si="78"/>
        <v>0.15543960431320489</v>
      </c>
      <c r="AI145">
        <f t="shared" ca="1" si="79"/>
        <v>0.1562301914760465</v>
      </c>
      <c r="AJ145">
        <f t="shared" ca="1" si="85"/>
        <v>-1.8564247729555015</v>
      </c>
      <c r="AK145">
        <f t="shared" si="86"/>
        <v>0</v>
      </c>
      <c r="AM145">
        <f t="shared" ca="1" si="80"/>
        <v>0.6310352880500214</v>
      </c>
      <c r="AN145">
        <f t="shared" ca="1" si="81"/>
        <v>-0.57549186749383807</v>
      </c>
      <c r="AO145">
        <f t="shared" si="82"/>
        <v>0</v>
      </c>
      <c r="AP145">
        <v>1.225939740834292</v>
      </c>
      <c r="AQ145">
        <v>1.0840813047252595</v>
      </c>
      <c r="AR145">
        <v>-0.1811008587537799</v>
      </c>
      <c r="AS145">
        <v>-0.68671283770527225</v>
      </c>
      <c r="AT145">
        <v>-0.57549186749383807</v>
      </c>
      <c r="AU145">
        <v>-1.6300464267260395</v>
      </c>
      <c r="AV145">
        <v>0.15781893125677016</v>
      </c>
      <c r="AW145">
        <v>0.57224497140850872</v>
      </c>
      <c r="AX145">
        <v>-0.62003664424992166</v>
      </c>
      <c r="AY145">
        <v>1.0613689482852351</v>
      </c>
      <c r="AZ145">
        <v>-1.883945515146479</v>
      </c>
    </row>
    <row r="146" spans="10:52" x14ac:dyDescent="0.55000000000000004">
      <c r="J146">
        <f t="shared" si="75"/>
        <v>0</v>
      </c>
      <c r="K146">
        <v>135</v>
      </c>
      <c r="L146">
        <f t="shared" ca="1" si="83"/>
        <v>0.17059713916692726</v>
      </c>
      <c r="M146">
        <f t="shared" ca="1" si="87"/>
        <v>0.20527250870589267</v>
      </c>
      <c r="N146">
        <f t="shared" ca="1" si="87"/>
        <v>0.34274353807773367</v>
      </c>
      <c r="O146">
        <f t="shared" ca="1" si="87"/>
        <v>0.1762664514246356</v>
      </c>
      <c r="P146">
        <f t="shared" ca="1" si="87"/>
        <v>3.1096941121221834E-2</v>
      </c>
      <c r="Q146">
        <f t="shared" ca="1" si="87"/>
        <v>5.5238955656462925E-2</v>
      </c>
      <c r="R146">
        <f t="shared" ca="1" si="87"/>
        <v>3.5193179239964109E-2</v>
      </c>
      <c r="S146">
        <f t="shared" ca="1" si="87"/>
        <v>1.9734612887948019E-2</v>
      </c>
      <c r="T146">
        <f t="shared" ca="1" si="87"/>
        <v>8.558017545559779E-3</v>
      </c>
      <c r="U146">
        <f t="shared" ca="1" si="87"/>
        <v>5.4385878073604996E-3</v>
      </c>
      <c r="V146">
        <f t="shared" ca="1" si="87"/>
        <v>8.2904420012205136E-3</v>
      </c>
      <c r="W146">
        <f t="shared" ca="1" si="87"/>
        <v>7.6049458198234384E-3</v>
      </c>
      <c r="X146">
        <f t="shared" ca="1" si="87"/>
        <v>6.5918068273238652E-3</v>
      </c>
      <c r="Y146">
        <f t="shared" ca="1" si="87"/>
        <v>8.1450497646682798E-3</v>
      </c>
      <c r="Z146">
        <f t="shared" ca="1" si="87"/>
        <v>2.2403874008487296E-3</v>
      </c>
      <c r="AA146">
        <f t="shared" ca="1" si="87"/>
        <v>1.8160774750642223E-3</v>
      </c>
      <c r="AB146">
        <f t="shared" ca="1" si="84"/>
        <v>1.2031406655703559E-4</v>
      </c>
      <c r="AC146">
        <f t="shared" ca="1" si="84"/>
        <v>1.8589577085771306E-3</v>
      </c>
      <c r="AD146">
        <f t="shared" ca="1" si="84"/>
        <v>4.4985476421198657E-4</v>
      </c>
      <c r="AE146">
        <f t="shared" ca="1" si="88"/>
        <v>2.0350647596715545E-3</v>
      </c>
      <c r="AF146">
        <f t="shared" ca="1" si="76"/>
        <v>1592.5065492006959</v>
      </c>
      <c r="AG146">
        <f t="shared" ca="1" si="77"/>
        <v>0</v>
      </c>
      <c r="AH146">
        <f t="shared" ca="1" si="78"/>
        <v>0.23512994855411001</v>
      </c>
      <c r="AI146">
        <f t="shared" ca="1" si="79"/>
        <v>0.1592506549200696</v>
      </c>
      <c r="AJ146">
        <f t="shared" ca="1" si="85"/>
        <v>-1.8372758720104112</v>
      </c>
      <c r="AK146">
        <f t="shared" si="86"/>
        <v>0</v>
      </c>
      <c r="AM146">
        <f t="shared" ca="1" si="80"/>
        <v>0.16277595570203368</v>
      </c>
      <c r="AN146">
        <f t="shared" ca="1" si="81"/>
        <v>-2.2692256607115269</v>
      </c>
      <c r="AO146">
        <f t="shared" si="82"/>
        <v>0</v>
      </c>
      <c r="AP146">
        <v>1.2823693396057934</v>
      </c>
      <c r="AQ146">
        <v>-0.83611894297064282</v>
      </c>
      <c r="AR146">
        <v>0.19301182874187361</v>
      </c>
      <c r="AS146">
        <v>-0.34650270208658185</v>
      </c>
      <c r="AT146">
        <v>-2.2692256607115269</v>
      </c>
      <c r="AU146">
        <v>-0.55806594900786877</v>
      </c>
      <c r="AV146">
        <v>0.12274313121451996</v>
      </c>
      <c r="AW146">
        <v>0.70180135480768513</v>
      </c>
      <c r="AX146">
        <v>1.1110455488960724</v>
      </c>
      <c r="AY146">
        <v>0.52133941608190071</v>
      </c>
      <c r="AZ146">
        <v>-1.1425095181039069</v>
      </c>
    </row>
    <row r="147" spans="10:52" x14ac:dyDescent="0.55000000000000004">
      <c r="J147">
        <f t="shared" si="75"/>
        <v>0</v>
      </c>
      <c r="K147">
        <v>136</v>
      </c>
      <c r="L147">
        <f t="shared" ca="1" si="83"/>
        <v>1.227638656032233</v>
      </c>
      <c r="M147">
        <f t="shared" ca="1" si="87"/>
        <v>5.2981378870296039E-2</v>
      </c>
      <c r="N147">
        <f t="shared" ca="1" si="87"/>
        <v>0.10107265897224287</v>
      </c>
      <c r="O147">
        <f t="shared" ca="1" si="87"/>
        <v>0.19796615575126641</v>
      </c>
      <c r="P147">
        <f t="shared" ca="1" si="87"/>
        <v>0.11027205661804933</v>
      </c>
      <c r="Q147">
        <f t="shared" ca="1" si="87"/>
        <v>2.0388372214115852E-2</v>
      </c>
      <c r="R147">
        <f t="shared" ca="1" si="87"/>
        <v>3.7324430991392064E-2</v>
      </c>
      <c r="S147">
        <f t="shared" ca="1" si="87"/>
        <v>2.4271107679456824E-2</v>
      </c>
      <c r="T147">
        <f t="shared" ca="1" si="87"/>
        <v>1.3807629614574759E-2</v>
      </c>
      <c r="U147">
        <f t="shared" ca="1" si="87"/>
        <v>6.0504728358356458E-3</v>
      </c>
      <c r="V147">
        <f t="shared" ca="1" si="87"/>
        <v>3.8746753528247795E-3</v>
      </c>
      <c r="W147">
        <f t="shared" ca="1" si="87"/>
        <v>5.9403899147294787E-3</v>
      </c>
      <c r="X147">
        <f t="shared" ca="1" si="87"/>
        <v>5.4727986467410878E-3</v>
      </c>
      <c r="Y147">
        <f t="shared" ca="1" si="87"/>
        <v>4.7593005450096964E-3</v>
      </c>
      <c r="Z147">
        <f t="shared" ca="1" si="87"/>
        <v>5.8955110558338089E-3</v>
      </c>
      <c r="AA147">
        <f t="shared" ca="1" si="87"/>
        <v>1.6247502030064301E-3</v>
      </c>
      <c r="AB147">
        <f t="shared" ca="1" si="84"/>
        <v>1.3189896072000617E-3</v>
      </c>
      <c r="AC147">
        <f t="shared" ca="1" si="84"/>
        <v>8.7482298292062017E-5</v>
      </c>
      <c r="AD147">
        <f t="shared" ca="1" si="84"/>
        <v>1.3528745928601549E-3</v>
      </c>
      <c r="AE147">
        <f t="shared" ca="1" si="88"/>
        <v>1.8096643524710019E-3</v>
      </c>
      <c r="AF147">
        <f t="shared" ca="1" si="76"/>
        <v>1593.1633941912557</v>
      </c>
      <c r="AG147">
        <f t="shared" ca="1" si="77"/>
        <v>0</v>
      </c>
      <c r="AH147">
        <f t="shared" ca="1" si="78"/>
        <v>0.16953067767776317</v>
      </c>
      <c r="AI147">
        <f t="shared" ca="1" si="79"/>
        <v>0.15931633941912557</v>
      </c>
      <c r="AJ147">
        <f t="shared" ca="1" si="85"/>
        <v>-1.8368634972123061</v>
      </c>
      <c r="AK147">
        <f t="shared" si="86"/>
        <v>0</v>
      </c>
      <c r="AM147">
        <f t="shared" ca="1" si="80"/>
        <v>1.1682057495405753</v>
      </c>
      <c r="AN147">
        <f t="shared" ca="1" si="81"/>
        <v>0.19433628040133044</v>
      </c>
      <c r="AO147">
        <f t="shared" si="82"/>
        <v>0</v>
      </c>
      <c r="AP147">
        <v>-1.2602276910911314</v>
      </c>
      <c r="AQ147">
        <v>-0.28378735805745237</v>
      </c>
      <c r="AR147">
        <v>3.9062797441147268E-2</v>
      </c>
      <c r="AS147">
        <v>-0.65064568843808956</v>
      </c>
      <c r="AT147">
        <v>0.19433628040133044</v>
      </c>
      <c r="AU147">
        <v>0.61208311308291741</v>
      </c>
      <c r="AV147">
        <v>-0.85559122453560121</v>
      </c>
      <c r="AW147">
        <v>0.6793720785935875</v>
      </c>
      <c r="AX147">
        <v>9.4271399575518444E-2</v>
      </c>
      <c r="AY147">
        <v>-0.31828676583245397</v>
      </c>
      <c r="AZ147">
        <v>-1.1814245226560161</v>
      </c>
    </row>
    <row r="148" spans="10:52" x14ac:dyDescent="0.55000000000000004">
      <c r="J148">
        <f t="shared" si="75"/>
        <v>0</v>
      </c>
      <c r="K148">
        <v>137</v>
      </c>
      <c r="L148">
        <f t="shared" ca="1" si="83"/>
        <v>0.28912095548854888</v>
      </c>
      <c r="M148">
        <f t="shared" ca="1" si="87"/>
        <v>0.38126072376525594</v>
      </c>
      <c r="N148">
        <f t="shared" ca="1" si="87"/>
        <v>2.6087121320805016E-2</v>
      </c>
      <c r="O148">
        <f t="shared" ca="1" si="87"/>
        <v>5.8378827097699114E-2</v>
      </c>
      <c r="P148">
        <f t="shared" ca="1" si="87"/>
        <v>0.12384736266614468</v>
      </c>
      <c r="Q148">
        <f t="shared" ca="1" si="87"/>
        <v>7.2298678071925748E-2</v>
      </c>
      <c r="R148">
        <f t="shared" ca="1" si="87"/>
        <v>1.3776226988526489E-2</v>
      </c>
      <c r="S148">
        <f t="shared" ca="1" si="87"/>
        <v>2.5740933420354894E-2</v>
      </c>
      <c r="T148">
        <f t="shared" ca="1" si="87"/>
        <v>1.6981658929730695E-2</v>
      </c>
      <c r="U148">
        <f t="shared" ca="1" si="87"/>
        <v>9.7619206160204086E-3</v>
      </c>
      <c r="V148">
        <f t="shared" ca="1" si="87"/>
        <v>4.3106076063017685E-3</v>
      </c>
      <c r="W148">
        <f t="shared" ca="1" si="87"/>
        <v>2.7763395950882526E-3</v>
      </c>
      <c r="X148">
        <f t="shared" ca="1" si="87"/>
        <v>4.2749230115094608E-3</v>
      </c>
      <c r="Y148">
        <f t="shared" ca="1" si="87"/>
        <v>3.9513739198479515E-3</v>
      </c>
      <c r="Z148">
        <f t="shared" ca="1" si="87"/>
        <v>3.4448542110636529E-3</v>
      </c>
      <c r="AA148">
        <f t="shared" ca="1" si="87"/>
        <v>4.2754805624973195E-3</v>
      </c>
      <c r="AB148">
        <f t="shared" ca="1" si="84"/>
        <v>1.1800315027781993E-3</v>
      </c>
      <c r="AC148">
        <f t="shared" ca="1" si="84"/>
        <v>9.5905861686177026E-4</v>
      </c>
      <c r="AD148">
        <f t="shared" ca="1" si="84"/>
        <v>6.3666095327651409E-5</v>
      </c>
      <c r="AE148">
        <f t="shared" ca="1" si="88"/>
        <v>2.303146616081421E-3</v>
      </c>
      <c r="AF148">
        <f t="shared" ca="1" si="76"/>
        <v>1517.9566271920464</v>
      </c>
      <c r="AG148">
        <f t="shared" ca="1" si="77"/>
        <v>0</v>
      </c>
      <c r="AH148">
        <f t="shared" ca="1" si="78"/>
        <v>0.23172067610096445</v>
      </c>
      <c r="AI148">
        <f t="shared" ca="1" si="79"/>
        <v>0.15179566271920464</v>
      </c>
      <c r="AJ148">
        <f t="shared" ca="1" si="85"/>
        <v>-1.88521998676606</v>
      </c>
      <c r="AK148">
        <f t="shared" si="86"/>
        <v>0</v>
      </c>
      <c r="AM148">
        <f t="shared" ca="1" si="80"/>
        <v>0.27510809888213805</v>
      </c>
      <c r="AN148">
        <f t="shared" ca="1" si="81"/>
        <v>-1.6132389646372758</v>
      </c>
      <c r="AO148">
        <f t="shared" si="82"/>
        <v>0</v>
      </c>
      <c r="AP148">
        <v>-1.809094101190567</v>
      </c>
      <c r="AQ148">
        <v>-1.3467979442793876</v>
      </c>
      <c r="AR148">
        <v>-0.977013314695796</v>
      </c>
      <c r="AS148">
        <v>0.55886971495056059</v>
      </c>
      <c r="AT148">
        <v>-1.6132389646372758</v>
      </c>
      <c r="AU148">
        <v>0.42271153688488994</v>
      </c>
      <c r="AV148">
        <v>0.42781948650372215</v>
      </c>
      <c r="AW148">
        <v>-0.13199723980505951</v>
      </c>
      <c r="AX148">
        <v>-0.30664068617625162</v>
      </c>
      <c r="AY148">
        <v>-0.44051262193534058</v>
      </c>
      <c r="AZ148">
        <v>-3.0305818654596806</v>
      </c>
    </row>
    <row r="149" spans="10:52" x14ac:dyDescent="0.55000000000000004">
      <c r="J149">
        <f t="shared" si="75"/>
        <v>0</v>
      </c>
      <c r="K149">
        <v>138</v>
      </c>
      <c r="L149">
        <f t="shared" ca="1" si="83"/>
        <v>0.22878747377309874</v>
      </c>
      <c r="M149">
        <f t="shared" ca="1" si="87"/>
        <v>8.9790643365316336E-2</v>
      </c>
      <c r="N149">
        <f t="shared" ca="1" si="87"/>
        <v>0.18772623453366505</v>
      </c>
      <c r="O149">
        <f t="shared" ca="1" si="87"/>
        <v>1.5067730091895704E-2</v>
      </c>
      <c r="P149">
        <f t="shared" ca="1" si="87"/>
        <v>3.6521716270921961E-2</v>
      </c>
      <c r="Q149">
        <f t="shared" ca="1" si="87"/>
        <v>8.1199180264413778E-2</v>
      </c>
      <c r="R149">
        <f t="shared" ca="1" si="87"/>
        <v>4.88515213293816E-2</v>
      </c>
      <c r="S149">
        <f t="shared" ca="1" si="87"/>
        <v>9.5008264634265701E-3</v>
      </c>
      <c r="T149">
        <f t="shared" ca="1" si="87"/>
        <v>1.8010045427277983E-2</v>
      </c>
      <c r="U149">
        <f t="shared" ca="1" si="87"/>
        <v>1.2005942441082098E-2</v>
      </c>
      <c r="V149">
        <f t="shared" ca="1" si="87"/>
        <v>6.9547968235312086E-3</v>
      </c>
      <c r="W149">
        <f t="shared" ca="1" si="87"/>
        <v>3.0887002100806449E-3</v>
      </c>
      <c r="X149">
        <f t="shared" ca="1" si="87"/>
        <v>1.9979560589749802E-3</v>
      </c>
      <c r="Y149">
        <f t="shared" ca="1" si="87"/>
        <v>3.0865048008106412E-3</v>
      </c>
      <c r="Z149">
        <f t="shared" ca="1" si="87"/>
        <v>2.8600646163327299E-3</v>
      </c>
      <c r="AA149">
        <f t="shared" ca="1" si="87"/>
        <v>2.4982409634302059E-3</v>
      </c>
      <c r="AB149">
        <f t="shared" ca="1" si="84"/>
        <v>3.1052168782173865E-3</v>
      </c>
      <c r="AC149">
        <f t="shared" ca="1" si="84"/>
        <v>8.5801993793581041E-4</v>
      </c>
      <c r="AD149">
        <f t="shared" ca="1" si="84"/>
        <v>6.9796425697548692E-4</v>
      </c>
      <c r="AE149">
        <f t="shared" ca="1" si="88"/>
        <v>1.7236520344604007E-3</v>
      </c>
      <c r="AF149">
        <f t="shared" ca="1" si="76"/>
        <v>1390.6744435851683</v>
      </c>
      <c r="AG149">
        <f t="shared" ca="1" si="77"/>
        <v>0</v>
      </c>
      <c r="AH149">
        <f t="shared" ca="1" si="78"/>
        <v>0.27721327934190731</v>
      </c>
      <c r="AI149">
        <f t="shared" ca="1" si="79"/>
        <v>0.13906744435851684</v>
      </c>
      <c r="AJ149">
        <f t="shared" ca="1" si="85"/>
        <v>-1.9727962523159903</v>
      </c>
      <c r="AK149">
        <f t="shared" si="86"/>
        <v>0</v>
      </c>
      <c r="AM149">
        <f t="shared" ca="1" si="80"/>
        <v>0.2192029025663696</v>
      </c>
      <c r="AN149">
        <f t="shared" ca="1" si="81"/>
        <v>-1.8971968529513106</v>
      </c>
      <c r="AO149">
        <f t="shared" si="82"/>
        <v>0</v>
      </c>
      <c r="AP149">
        <v>-0.31338231565314345</v>
      </c>
      <c r="AQ149">
        <v>0.35040443435718771</v>
      </c>
      <c r="AR149">
        <v>0.33312971936538815</v>
      </c>
      <c r="AS149">
        <v>1.2504733604146168</v>
      </c>
      <c r="AT149">
        <v>-1.8971968529513106</v>
      </c>
      <c r="AU149">
        <v>-0.33830929169198498</v>
      </c>
      <c r="AV149">
        <v>-1.5358455129899085</v>
      </c>
      <c r="AW149">
        <v>8.7663920567138121E-2</v>
      </c>
      <c r="AX149">
        <v>1.1731640370271634</v>
      </c>
      <c r="AY149">
        <v>0.70180135480768513</v>
      </c>
      <c r="AZ149">
        <v>-0.58173213801637758</v>
      </c>
    </row>
    <row r="150" spans="10:52" x14ac:dyDescent="0.55000000000000004">
      <c r="J150">
        <f t="shared" si="75"/>
        <v>0</v>
      </c>
      <c r="K150">
        <v>139</v>
      </c>
      <c r="L150">
        <f t="shared" ca="1" si="83"/>
        <v>0.93760746930282846</v>
      </c>
      <c r="M150">
        <f t="shared" ca="1" si="87"/>
        <v>7.1053218640962923E-2</v>
      </c>
      <c r="N150">
        <f t="shared" ca="1" si="87"/>
        <v>4.4211371181534044E-2</v>
      </c>
      <c r="O150">
        <f t="shared" ca="1" si="87"/>
        <v>0.10842929728951359</v>
      </c>
      <c r="P150">
        <f t="shared" ca="1" si="87"/>
        <v>9.4263518234462221E-3</v>
      </c>
      <c r="Q150">
        <f t="shared" ca="1" si="87"/>
        <v>2.3945067211827143E-2</v>
      </c>
      <c r="R150">
        <f t="shared" ca="1" si="87"/>
        <v>5.486550504656626E-2</v>
      </c>
      <c r="S150">
        <f t="shared" ca="1" si="87"/>
        <v>3.3690634381343031E-2</v>
      </c>
      <c r="T150">
        <f t="shared" ca="1" si="87"/>
        <v>6.647401374640525E-3</v>
      </c>
      <c r="U150">
        <f t="shared" ca="1" si="87"/>
        <v>1.2733006218998555E-2</v>
      </c>
      <c r="V150">
        <f t="shared" ca="1" si="87"/>
        <v>8.5535309737824784E-3</v>
      </c>
      <c r="W150">
        <f t="shared" ca="1" si="87"/>
        <v>4.9833537106242524E-3</v>
      </c>
      <c r="X150">
        <f t="shared" ca="1" si="87"/>
        <v>2.2227422430618603E-3</v>
      </c>
      <c r="Y150">
        <f t="shared" ca="1" si="87"/>
        <v>1.4425291288830823E-3</v>
      </c>
      <c r="Z150">
        <f t="shared" ca="1" si="87"/>
        <v>2.2340591773909618E-3</v>
      </c>
      <c r="AA150">
        <f t="shared" ca="1" si="87"/>
        <v>2.0741460000345126E-3</v>
      </c>
      <c r="AB150">
        <f t="shared" ca="1" si="84"/>
        <v>1.8144346330430554E-3</v>
      </c>
      <c r="AC150">
        <f t="shared" ca="1" si="84"/>
        <v>2.2578532749782921E-3</v>
      </c>
      <c r="AD150">
        <f t="shared" ca="1" si="84"/>
        <v>6.2443237349885203E-4</v>
      </c>
      <c r="AE150">
        <f t="shared" ca="1" si="88"/>
        <v>1.7635632203998643E-3</v>
      </c>
      <c r="AF150">
        <f t="shared" ca="1" si="76"/>
        <v>1252.6109237722685</v>
      </c>
      <c r="AG150">
        <f t="shared" ca="1" si="77"/>
        <v>0</v>
      </c>
      <c r="AH150">
        <f t="shared" ca="1" si="78"/>
        <v>0.17634353529958774</v>
      </c>
      <c r="AI150">
        <f t="shared" ca="1" si="79"/>
        <v>0.12526109237722685</v>
      </c>
      <c r="AJ150">
        <f t="shared" ca="1" si="85"/>
        <v>-2.0773549810445093</v>
      </c>
      <c r="AK150">
        <f t="shared" si="86"/>
        <v>0</v>
      </c>
      <c r="AM150">
        <f t="shared" ca="1" si="80"/>
        <v>0.91027952766063036</v>
      </c>
      <c r="AN150">
        <f t="shared" ca="1" si="81"/>
        <v>-0.1175044417323079</v>
      </c>
      <c r="AO150">
        <f t="shared" si="82"/>
        <v>0</v>
      </c>
      <c r="AP150">
        <v>-1.0194435162702575</v>
      </c>
      <c r="AQ150">
        <v>-1.6949206838035025</v>
      </c>
      <c r="AR150">
        <v>1.0043800102721434</v>
      </c>
      <c r="AS150">
        <v>-0.17177740119223017</v>
      </c>
      <c r="AT150">
        <v>-0.1175044417323079</v>
      </c>
      <c r="AU150">
        <v>-0.47260641622415278</v>
      </c>
      <c r="AV150">
        <v>0.1008811523206532</v>
      </c>
      <c r="AW150">
        <v>-1.2340888133621775</v>
      </c>
      <c r="AX150">
        <v>-1.0554754226177465</v>
      </c>
      <c r="AY150">
        <v>1.9296385289635509</v>
      </c>
      <c r="AZ150">
        <v>0.46236664275056683</v>
      </c>
    </row>
    <row r="151" spans="10:52" x14ac:dyDescent="0.55000000000000004">
      <c r="J151">
        <f t="shared" si="75"/>
        <v>0</v>
      </c>
      <c r="K151">
        <v>140</v>
      </c>
      <c r="L151">
        <f t="shared" ca="1" si="83"/>
        <v>0.43433243948431144</v>
      </c>
      <c r="M151">
        <f t="shared" ca="1" si="87"/>
        <v>0.29118739508372121</v>
      </c>
      <c r="N151">
        <f t="shared" ca="1" si="87"/>
        <v>3.4985384949271087E-2</v>
      </c>
      <c r="O151">
        <f t="shared" ca="1" si="87"/>
        <v>2.5536163985433333E-2</v>
      </c>
      <c r="P151">
        <f t="shared" ca="1" si="87"/>
        <v>6.7833223583540256E-2</v>
      </c>
      <c r="Q151">
        <f t="shared" ca="1" si="87"/>
        <v>6.1802853485957258E-3</v>
      </c>
      <c r="R151">
        <f t="shared" ca="1" si="87"/>
        <v>1.6179451586491395E-2</v>
      </c>
      <c r="S151">
        <f t="shared" ca="1" si="87"/>
        <v>3.7838200743194619E-2</v>
      </c>
      <c r="T151">
        <f t="shared" ca="1" si="87"/>
        <v>2.3572177658561219E-2</v>
      </c>
      <c r="U151">
        <f t="shared" ca="1" si="87"/>
        <v>4.6996773764534563E-3</v>
      </c>
      <c r="V151">
        <f t="shared" ca="1" si="87"/>
        <v>9.0715213418724999E-3</v>
      </c>
      <c r="W151">
        <f t="shared" ca="1" si="87"/>
        <v>6.128902309973731E-3</v>
      </c>
      <c r="X151">
        <f t="shared" ca="1" si="87"/>
        <v>3.5862045686960295E-3</v>
      </c>
      <c r="Y151">
        <f t="shared" ca="1" si="87"/>
        <v>1.6048252999420975E-3</v>
      </c>
      <c r="Z151">
        <f t="shared" ca="1" si="87"/>
        <v>1.0441245509122906E-3</v>
      </c>
      <c r="AA151">
        <f t="shared" ca="1" si="87"/>
        <v>1.6201609153038733E-3</v>
      </c>
      <c r="AB151">
        <f t="shared" ca="1" si="84"/>
        <v>1.5064208743431251E-3</v>
      </c>
      <c r="AC151">
        <f t="shared" ca="1" si="84"/>
        <v>1.3193046859909215E-3</v>
      </c>
      <c r="AD151">
        <f t="shared" ca="1" si="84"/>
        <v>1.6431747295973975E-3</v>
      </c>
      <c r="AE151">
        <f t="shared" ca="1" si="88"/>
        <v>1.739078653695208E-3</v>
      </c>
      <c r="AF151">
        <f t="shared" ca="1" si="76"/>
        <v>1117.2777625402209</v>
      </c>
      <c r="AG151">
        <f t="shared" ca="1" si="77"/>
        <v>0</v>
      </c>
      <c r="AH151">
        <f t="shared" ca="1" si="78"/>
        <v>0.19866229394008564</v>
      </c>
      <c r="AI151">
        <f t="shared" ca="1" si="79"/>
        <v>0.1117277762540221</v>
      </c>
      <c r="AJ151">
        <f t="shared" ca="1" si="85"/>
        <v>-2.1916899354758543</v>
      </c>
      <c r="AK151">
        <f t="shared" si="86"/>
        <v>0</v>
      </c>
      <c r="AM151">
        <f t="shared" ca="1" si="80"/>
        <v>0.42895040695183601</v>
      </c>
      <c r="AN151">
        <f t="shared" ca="1" si="81"/>
        <v>-1.0580174603092019</v>
      </c>
      <c r="AO151">
        <f t="shared" si="82"/>
        <v>0</v>
      </c>
      <c r="AP151">
        <v>-0.56891394706326537</v>
      </c>
      <c r="AQ151">
        <v>-2.3678694560658187E-2</v>
      </c>
      <c r="AR151">
        <v>-0.51827555580530316</v>
      </c>
      <c r="AS151">
        <v>7.0398300522356294E-2</v>
      </c>
      <c r="AT151">
        <v>-1.0580174603092019</v>
      </c>
      <c r="AU151">
        <v>-1.4094712241785601</v>
      </c>
      <c r="AV151">
        <v>-0.22154154066811316</v>
      </c>
      <c r="AW151">
        <v>-1.8741138774203137</v>
      </c>
      <c r="AX151">
        <v>0.67523387770052068</v>
      </c>
      <c r="AY151">
        <v>-1.3255066733108833</v>
      </c>
      <c r="AZ151">
        <v>-0.28267209017940331</v>
      </c>
    </row>
    <row r="152" spans="10:52" x14ac:dyDescent="0.55000000000000004">
      <c r="J152">
        <f t="shared" si="75"/>
        <v>0</v>
      </c>
      <c r="K152">
        <v>141</v>
      </c>
      <c r="L152">
        <f t="shared" ca="1" si="83"/>
        <v>0.49016484410917949</v>
      </c>
      <c r="M152">
        <f t="shared" ca="1" si="87"/>
        <v>0.13488814434022672</v>
      </c>
      <c r="N152">
        <f t="shared" ca="1" si="87"/>
        <v>0.14337567395583664</v>
      </c>
      <c r="O152">
        <f t="shared" ca="1" si="87"/>
        <v>2.0207301951567717E-2</v>
      </c>
      <c r="P152">
        <f t="shared" ca="1" si="87"/>
        <v>1.5975390087281993E-2</v>
      </c>
      <c r="Q152">
        <f t="shared" ca="1" si="87"/>
        <v>4.4474117422460498E-2</v>
      </c>
      <c r="R152">
        <f t="shared" ca="1" si="87"/>
        <v>4.1759593616390841E-3</v>
      </c>
      <c r="S152">
        <f t="shared" ca="1" si="87"/>
        <v>1.1158219295071894E-2</v>
      </c>
      <c r="T152">
        <f t="shared" ca="1" si="87"/>
        <v>2.6474087133628241E-2</v>
      </c>
      <c r="U152">
        <f t="shared" ca="1" si="87"/>
        <v>1.6665404089830901E-2</v>
      </c>
      <c r="V152">
        <f t="shared" ca="1" si="87"/>
        <v>3.3482449381671605E-3</v>
      </c>
      <c r="W152">
        <f t="shared" ca="1" si="87"/>
        <v>6.5000604168727327E-3</v>
      </c>
      <c r="X152">
        <f t="shared" ca="1" si="87"/>
        <v>4.4105834627512575E-3</v>
      </c>
      <c r="Y152">
        <f t="shared" ca="1" si="87"/>
        <v>2.5892484117651937E-3</v>
      </c>
      <c r="Z152">
        <f t="shared" ca="1" si="87"/>
        <v>1.1615969910376317E-3</v>
      </c>
      <c r="AA152">
        <f t="shared" ca="1" si="87"/>
        <v>7.5720903242719364E-4</v>
      </c>
      <c r="AB152">
        <f t="shared" ca="1" si="84"/>
        <v>1.1766983725195854E-3</v>
      </c>
      <c r="AC152">
        <f t="shared" ca="1" si="84"/>
        <v>1.0953429142069654E-3</v>
      </c>
      <c r="AD152">
        <f t="shared" ca="1" si="84"/>
        <v>9.6013684533179176E-4</v>
      </c>
      <c r="AE152">
        <f t="shared" ca="1" si="88"/>
        <v>2.4631555750358075E-3</v>
      </c>
      <c r="AF152">
        <f t="shared" ca="1" si="76"/>
        <v>1001.4374579771147</v>
      </c>
      <c r="AG152">
        <f t="shared" ca="1" si="77"/>
        <v>0</v>
      </c>
      <c r="AH152">
        <f t="shared" ca="1" si="78"/>
        <v>0.19273753968858731</v>
      </c>
      <c r="AI152">
        <f t="shared" ca="1" si="79"/>
        <v>0.10014374579771147</v>
      </c>
      <c r="AJ152">
        <f t="shared" ca="1" si="85"/>
        <v>-2.3011486671706489</v>
      </c>
      <c r="AK152">
        <f t="shared" si="86"/>
        <v>0</v>
      </c>
      <c r="AM152">
        <f t="shared" ca="1" si="80"/>
        <v>0.4941111346942319</v>
      </c>
      <c r="AN152">
        <f t="shared" ca="1" si="81"/>
        <v>-0.88124352259910665</v>
      </c>
      <c r="AO152">
        <f t="shared" si="82"/>
        <v>0</v>
      </c>
      <c r="AP152">
        <v>-0.24961991584859788</v>
      </c>
      <c r="AQ152">
        <v>0.12043074093526229</v>
      </c>
      <c r="AR152">
        <v>-0.31716126613900997</v>
      </c>
      <c r="AS152">
        <v>-1.1226075002923608</v>
      </c>
      <c r="AT152">
        <v>-0.88124352259910665</v>
      </c>
      <c r="AU152">
        <v>-0.18569153326097876</v>
      </c>
      <c r="AV152">
        <v>0.93627477326663211</v>
      </c>
      <c r="AW152">
        <v>0.68806912167929113</v>
      </c>
      <c r="AX152">
        <v>0.56514068091928493</v>
      </c>
      <c r="AY152">
        <v>0.59008698372053914</v>
      </c>
      <c r="AZ152">
        <v>-1.0157191354664974</v>
      </c>
    </row>
    <row r="153" spans="10:52" x14ac:dyDescent="0.55000000000000004">
      <c r="J153">
        <f t="shared" si="75"/>
        <v>0</v>
      </c>
      <c r="K153">
        <v>142</v>
      </c>
      <c r="L153">
        <f t="shared" ca="1" si="83"/>
        <v>1.6987779963475571</v>
      </c>
      <c r="M153">
        <f t="shared" ca="1" si="87"/>
        <v>0.15222769526772123</v>
      </c>
      <c r="N153">
        <f t="shared" ca="1" si="87"/>
        <v>6.6416606384598814E-2</v>
      </c>
      <c r="O153">
        <f t="shared" ca="1" si="87"/>
        <v>8.2812738528848975E-2</v>
      </c>
      <c r="P153">
        <f t="shared" ca="1" si="87"/>
        <v>1.2641661115269149E-2</v>
      </c>
      <c r="Q153">
        <f t="shared" ca="1" si="87"/>
        <v>1.0474091264974051E-2</v>
      </c>
      <c r="R153">
        <f t="shared" ca="1" si="87"/>
        <v>3.0050733344077599E-2</v>
      </c>
      <c r="S153">
        <f t="shared" ca="1" si="87"/>
        <v>2.8799659911453159E-3</v>
      </c>
      <c r="T153">
        <f t="shared" ca="1" si="87"/>
        <v>7.8070221118268944E-3</v>
      </c>
      <c r="U153">
        <f t="shared" ca="1" si="87"/>
        <v>1.871703863690621E-2</v>
      </c>
      <c r="V153">
        <f t="shared" ca="1" si="87"/>
        <v>1.187312456081723E-2</v>
      </c>
      <c r="W153">
        <f t="shared" ca="1" si="87"/>
        <v>2.3991339014016442E-3</v>
      </c>
      <c r="X153">
        <f t="shared" ca="1" si="87"/>
        <v>4.6776824840051657E-3</v>
      </c>
      <c r="Y153">
        <f t="shared" ca="1" si="87"/>
        <v>3.1844519762125431E-3</v>
      </c>
      <c r="Z153">
        <f t="shared" ca="1" si="87"/>
        <v>1.8741374305751121E-3</v>
      </c>
      <c r="AA153">
        <f t="shared" ca="1" si="87"/>
        <v>8.4240116074794902E-4</v>
      </c>
      <c r="AB153">
        <f t="shared" ca="1" si="84"/>
        <v>5.4994946964702807E-4</v>
      </c>
      <c r="AC153">
        <f t="shared" ca="1" si="84"/>
        <v>8.5559636516602028E-4</v>
      </c>
      <c r="AD153">
        <f t="shared" ca="1" si="84"/>
        <v>7.971464828181805E-4</v>
      </c>
      <c r="AE153">
        <f t="shared" ca="1" si="88"/>
        <v>2.4930426123183206E-3</v>
      </c>
      <c r="AF153">
        <f t="shared" ca="1" si="76"/>
        <v>923.62096489345606</v>
      </c>
      <c r="AG153">
        <f t="shared" ca="1" si="77"/>
        <v>0</v>
      </c>
      <c r="AH153">
        <f t="shared" ca="1" si="78"/>
        <v>9.8097004957827388E-2</v>
      </c>
      <c r="AI153">
        <f t="shared" ca="1" si="79"/>
        <v>9.236209648934561E-2</v>
      </c>
      <c r="AJ153">
        <f t="shared" ca="1" si="85"/>
        <v>-2.3820385956483787</v>
      </c>
      <c r="AK153">
        <f t="shared" si="86"/>
        <v>0</v>
      </c>
      <c r="AM153">
        <f t="shared" ca="1" si="80"/>
        <v>1.7496354530508569</v>
      </c>
      <c r="AN153">
        <f t="shared" ca="1" si="81"/>
        <v>0.69925931711622979</v>
      </c>
      <c r="AO153">
        <f t="shared" si="82"/>
        <v>0</v>
      </c>
      <c r="AP153">
        <v>-0.40554141378379427</v>
      </c>
      <c r="AQ153">
        <v>0.31169520298135467</v>
      </c>
      <c r="AR153">
        <v>-2.2918902686797082</v>
      </c>
      <c r="AS153">
        <v>0.57071360970439855</v>
      </c>
      <c r="AT153">
        <v>0.69925931711622979</v>
      </c>
      <c r="AU153">
        <v>-0.37220729609543923</v>
      </c>
      <c r="AV153">
        <v>-0.47697312766104005</v>
      </c>
      <c r="AW153">
        <v>1.3291992218000814</v>
      </c>
      <c r="AX153">
        <v>2.6297493604943156</v>
      </c>
      <c r="AY153">
        <v>0.73878709372365847</v>
      </c>
      <c r="AZ153">
        <v>1.8553964764578268</v>
      </c>
    </row>
    <row r="154" spans="10:52" x14ac:dyDescent="0.55000000000000004">
      <c r="J154">
        <f t="shared" si="75"/>
        <v>0</v>
      </c>
      <c r="K154">
        <v>143</v>
      </c>
      <c r="L154">
        <f t="shared" ca="1" si="83"/>
        <v>1.5023074529948501</v>
      </c>
      <c r="M154">
        <f t="shared" ca="1" si="87"/>
        <v>0.52757977701457737</v>
      </c>
      <c r="N154">
        <f t="shared" ca="1" si="87"/>
        <v>7.495430355932127E-2</v>
      </c>
      <c r="O154">
        <f t="shared" ca="1" si="87"/>
        <v>3.836174510465036E-2</v>
      </c>
      <c r="P154">
        <f t="shared" ca="1" si="87"/>
        <v>5.1807538632235944E-2</v>
      </c>
      <c r="Q154">
        <f t="shared" ca="1" si="87"/>
        <v>8.2883680172300914E-3</v>
      </c>
      <c r="R154">
        <f t="shared" ca="1" si="87"/>
        <v>7.0772427170484832E-3</v>
      </c>
      <c r="S154">
        <f t="shared" ca="1" si="87"/>
        <v>2.0724600635469468E-2</v>
      </c>
      <c r="T154">
        <f t="shared" ca="1" si="87"/>
        <v>2.0150131109281152E-3</v>
      </c>
      <c r="U154">
        <f t="shared" ca="1" si="87"/>
        <v>5.5195230630118025E-3</v>
      </c>
      <c r="V154">
        <f t="shared" ca="1" si="87"/>
        <v>1.3334794040860911E-2</v>
      </c>
      <c r="W154">
        <f t="shared" ca="1" si="87"/>
        <v>8.5075065222122073E-3</v>
      </c>
      <c r="X154">
        <f t="shared" ca="1" si="87"/>
        <v>1.726504971898198E-3</v>
      </c>
      <c r="Y154">
        <f t="shared" ca="1" si="87"/>
        <v>3.3772981185108851E-3</v>
      </c>
      <c r="Z154">
        <f t="shared" ca="1" si="87"/>
        <v>2.3049548345267195E-3</v>
      </c>
      <c r="AA154">
        <f t="shared" ca="1" si="87"/>
        <v>1.3591422490750119E-3</v>
      </c>
      <c r="AB154">
        <f t="shared" ca="1" si="84"/>
        <v>6.1182322416091894E-4</v>
      </c>
      <c r="AC154">
        <f t="shared" ca="1" si="84"/>
        <v>3.9987712929988442E-4</v>
      </c>
      <c r="AD154">
        <f t="shared" ca="1" si="84"/>
        <v>6.2266859479153194E-4</v>
      </c>
      <c r="AE154">
        <f t="shared" ca="1" si="88"/>
        <v>2.3961089528774598E-3</v>
      </c>
      <c r="AF154">
        <f t="shared" ca="1" si="76"/>
        <v>892.86699739795904</v>
      </c>
      <c r="AG154">
        <f t="shared" ca="1" si="77"/>
        <v>0</v>
      </c>
      <c r="AH154">
        <f t="shared" ca="1" si="78"/>
        <v>9.2204996769462602E-2</v>
      </c>
      <c r="AI154">
        <f t="shared" ca="1" si="79"/>
        <v>8.9286699739795902E-2</v>
      </c>
      <c r="AJ154">
        <f t="shared" ca="1" si="85"/>
        <v>-2.415902741276243</v>
      </c>
      <c r="AK154">
        <f t="shared" si="86"/>
        <v>0</v>
      </c>
      <c r="AM154">
        <f t="shared" ca="1" si="80"/>
        <v>1.5740019619142431</v>
      </c>
      <c r="AN154">
        <f t="shared" ca="1" si="81"/>
        <v>0.56702674555708654</v>
      </c>
      <c r="AO154">
        <f t="shared" si="82"/>
        <v>0</v>
      </c>
      <c r="AP154">
        <v>0.50085418479284272</v>
      </c>
      <c r="AQ154">
        <v>-0.21895402824156918</v>
      </c>
      <c r="AR154">
        <v>0.38313373806886375</v>
      </c>
      <c r="AS154">
        <v>0.399486452806741</v>
      </c>
      <c r="AT154">
        <v>0.56702674555708654</v>
      </c>
      <c r="AU154">
        <v>-1.0409007700218353</v>
      </c>
      <c r="AV154">
        <v>1.9227900338592008</v>
      </c>
      <c r="AW154">
        <v>0.60756860875699203</v>
      </c>
      <c r="AX154">
        <v>-9.9496446637203917E-2</v>
      </c>
      <c r="AY154">
        <v>0.61383616412058473</v>
      </c>
      <c r="AZ154">
        <v>0.34301137930015102</v>
      </c>
    </row>
    <row r="155" spans="10:52" x14ac:dyDescent="0.55000000000000004">
      <c r="J155">
        <f t="shared" si="75"/>
        <v>0</v>
      </c>
      <c r="K155">
        <v>144</v>
      </c>
      <c r="L155">
        <f t="shared" ca="1" si="83"/>
        <v>0.65241417874454921</v>
      </c>
      <c r="M155">
        <f t="shared" ca="1" si="87"/>
        <v>0.46656304282399202</v>
      </c>
      <c r="N155">
        <f t="shared" ca="1" si="87"/>
        <v>0.25977122420833731</v>
      </c>
      <c r="O155">
        <f t="shared" ca="1" si="87"/>
        <v>4.3293056423100149E-2</v>
      </c>
      <c r="P155">
        <f t="shared" ca="1" si="87"/>
        <v>2.3999056507675004E-2</v>
      </c>
      <c r="Q155">
        <f t="shared" ca="1" si="87"/>
        <v>3.3967050875314861E-2</v>
      </c>
      <c r="R155">
        <f t="shared" ca="1" si="87"/>
        <v>5.600370543105495E-3</v>
      </c>
      <c r="S155">
        <f t="shared" ca="1" si="87"/>
        <v>4.8808469075188468E-3</v>
      </c>
      <c r="T155">
        <f t="shared" ca="1" si="87"/>
        <v>1.4500289978289886E-2</v>
      </c>
      <c r="U155">
        <f t="shared" ca="1" si="87"/>
        <v>1.4246035400860791E-3</v>
      </c>
      <c r="V155">
        <f t="shared" ca="1" si="87"/>
        <v>3.9323369832616837E-3</v>
      </c>
      <c r="W155">
        <f t="shared" ca="1" si="87"/>
        <v>9.5548435202445284E-3</v>
      </c>
      <c r="X155">
        <f t="shared" ca="1" si="87"/>
        <v>6.1223145154484359E-3</v>
      </c>
      <c r="Y155">
        <f t="shared" ca="1" si="87"/>
        <v>1.2465407844866954E-3</v>
      </c>
      <c r="Z155">
        <f t="shared" ca="1" si="87"/>
        <v>2.4445398090626089E-3</v>
      </c>
      <c r="AA155">
        <f t="shared" ca="1" si="87"/>
        <v>1.6715751186153005E-3</v>
      </c>
      <c r="AB155">
        <f t="shared" ca="1" si="84"/>
        <v>9.8712446239280788E-4</v>
      </c>
      <c r="AC155">
        <f t="shared" ca="1" si="84"/>
        <v>4.4486653414447939E-4</v>
      </c>
      <c r="AD155">
        <f t="shared" ca="1" si="84"/>
        <v>2.9101447870470611E-4</v>
      </c>
      <c r="AE155">
        <f t="shared" ca="1" si="88"/>
        <v>2.1984511222796583E-3</v>
      </c>
      <c r="AF155">
        <f t="shared" ca="1" si="76"/>
        <v>920.68515277110009</v>
      </c>
      <c r="AG155">
        <f t="shared" ca="1" si="77"/>
        <v>0</v>
      </c>
      <c r="AH155">
        <f t="shared" ca="1" si="78"/>
        <v>0.12969057964785818</v>
      </c>
      <c r="AI155">
        <f t="shared" ca="1" si="79"/>
        <v>9.2068515277110005E-2</v>
      </c>
      <c r="AJ155">
        <f t="shared" ca="1" si="85"/>
        <v>-2.385222247834891</v>
      </c>
      <c r="AK155">
        <f t="shared" si="86"/>
        <v>0</v>
      </c>
      <c r="AM155">
        <f t="shared" ca="1" si="80"/>
        <v>0.68869269024355728</v>
      </c>
      <c r="AN155">
        <f t="shared" ca="1" si="81"/>
        <v>-0.46620016291853972</v>
      </c>
      <c r="AO155">
        <f t="shared" si="82"/>
        <v>0</v>
      </c>
      <c r="AP155">
        <v>-3.1866420613368973E-2</v>
      </c>
      <c r="AQ155">
        <v>1.5793284546816722</v>
      </c>
      <c r="AR155">
        <v>1.8999799067387357</v>
      </c>
      <c r="AS155">
        <v>-5.6370481615886092E-2</v>
      </c>
      <c r="AT155">
        <v>-0.46620016291853972</v>
      </c>
      <c r="AU155">
        <v>0.83254235505592078</v>
      </c>
      <c r="AV155">
        <v>0.18927266864920966</v>
      </c>
      <c r="AW155">
        <v>-0.15301793609978631</v>
      </c>
      <c r="AX155">
        <v>-0.55190866987686604</v>
      </c>
      <c r="AY155">
        <v>0.84614157458418049</v>
      </c>
      <c r="AZ155">
        <v>-0.28745262170559727</v>
      </c>
    </row>
    <row r="156" spans="10:52" x14ac:dyDescent="0.55000000000000004">
      <c r="J156">
        <f t="shared" si="75"/>
        <v>0</v>
      </c>
      <c r="K156">
        <v>145</v>
      </c>
      <c r="L156">
        <f t="shared" ca="1" si="83"/>
        <v>0.32928749672511232</v>
      </c>
      <c r="M156">
        <f t="shared" ca="1" si="87"/>
        <v>0.20261654417660416</v>
      </c>
      <c r="N156">
        <f t="shared" ca="1" si="87"/>
        <v>0.22972763188647863</v>
      </c>
      <c r="O156">
        <f t="shared" ca="1" si="87"/>
        <v>0.15004195533414125</v>
      </c>
      <c r="P156">
        <f t="shared" ca="1" si="87"/>
        <v>2.7084078283028685E-2</v>
      </c>
      <c r="Q156">
        <f t="shared" ca="1" si="87"/>
        <v>1.573472114053551E-2</v>
      </c>
      <c r="R156">
        <f t="shared" ca="1" si="87"/>
        <v>2.2951209546056308E-2</v>
      </c>
      <c r="S156">
        <f t="shared" ca="1" si="87"/>
        <v>3.8623164895036683E-3</v>
      </c>
      <c r="T156">
        <f t="shared" ca="1" si="87"/>
        <v>3.4149606423554374E-3</v>
      </c>
      <c r="U156">
        <f t="shared" ca="1" si="87"/>
        <v>1.0251627804958438E-2</v>
      </c>
      <c r="V156">
        <f t="shared" ca="1" si="87"/>
        <v>1.0149466037576785E-3</v>
      </c>
      <c r="W156">
        <f t="shared" ca="1" si="87"/>
        <v>2.8176561579281853E-3</v>
      </c>
      <c r="X156">
        <f t="shared" ca="1" si="87"/>
        <v>6.8760167299431393E-3</v>
      </c>
      <c r="Y156">
        <f t="shared" ca="1" si="87"/>
        <v>4.4203259551408771E-3</v>
      </c>
      <c r="Z156">
        <f t="shared" ca="1" si="87"/>
        <v>9.0226520264709059E-4</v>
      </c>
      <c r="AA156">
        <f t="shared" ca="1" si="87"/>
        <v>1.7728034667250597E-3</v>
      </c>
      <c r="AB156">
        <f t="shared" ca="1" si="84"/>
        <v>1.2140397308929914E-3</v>
      </c>
      <c r="AC156">
        <f t="shared" ca="1" si="84"/>
        <v>7.1775411754951735E-4</v>
      </c>
      <c r="AD156">
        <f t="shared" ca="1" si="84"/>
        <v>3.2375595662070399E-4</v>
      </c>
      <c r="AE156">
        <f t="shared" ca="1" si="88"/>
        <v>1.8129750728359366E-3</v>
      </c>
      <c r="AF156">
        <f t="shared" ca="1" si="76"/>
        <v>989.52483721320107</v>
      </c>
      <c r="AG156">
        <f t="shared" ca="1" si="77"/>
        <v>0</v>
      </c>
      <c r="AH156">
        <f t="shared" ca="1" si="78"/>
        <v>0.18261088353997468</v>
      </c>
      <c r="AI156">
        <f t="shared" ca="1" si="79"/>
        <v>9.8952483721320109E-2</v>
      </c>
      <c r="AJ156">
        <f t="shared" ca="1" si="85"/>
        <v>-2.3131155064772817</v>
      </c>
      <c r="AK156">
        <f t="shared" si="86"/>
        <v>0</v>
      </c>
      <c r="AM156">
        <f t="shared" ca="1" si="80"/>
        <v>0.34524238805388929</v>
      </c>
      <c r="AN156">
        <f t="shared" ca="1" si="81"/>
        <v>-1.3293856682139449</v>
      </c>
      <c r="AO156">
        <f t="shared" si="82"/>
        <v>0</v>
      </c>
      <c r="AP156">
        <v>2.2752828954253346</v>
      </c>
      <c r="AQ156">
        <v>0.99655608210014179</v>
      </c>
      <c r="AR156">
        <v>0.40205577533924952</v>
      </c>
      <c r="AS156">
        <v>0.69156385507085361</v>
      </c>
      <c r="AT156">
        <v>-1.3293856682139449</v>
      </c>
      <c r="AU156">
        <v>1.0853204912564252</v>
      </c>
      <c r="AV156">
        <v>0.45073534238326829</v>
      </c>
      <c r="AW156">
        <v>-2.6201450964435935</v>
      </c>
      <c r="AX156">
        <v>0.89714831119636074</v>
      </c>
      <c r="AY156">
        <v>-1.0387998372607399</v>
      </c>
      <c r="AZ156">
        <v>0.94126562544261105</v>
      </c>
    </row>
    <row r="157" spans="10:52" x14ac:dyDescent="0.55000000000000004">
      <c r="J157">
        <f t="shared" si="75"/>
        <v>0</v>
      </c>
      <c r="K157">
        <v>146</v>
      </c>
      <c r="L157">
        <f t="shared" ca="1" si="83"/>
        <v>4.887902272679912</v>
      </c>
      <c r="M157">
        <f t="shared" ca="1" si="87"/>
        <v>0.10226493660115681</v>
      </c>
      <c r="N157">
        <f t="shared" ca="1" si="87"/>
        <v>9.9764907638157652E-2</v>
      </c>
      <c r="O157">
        <f t="shared" ca="1" si="87"/>
        <v>0.13268899658757044</v>
      </c>
      <c r="P157">
        <f t="shared" ca="1" si="87"/>
        <v>9.3866046885067125E-2</v>
      </c>
      <c r="Q157">
        <f t="shared" ca="1" si="87"/>
        <v>1.7757382211904964E-2</v>
      </c>
      <c r="R157">
        <f t="shared" ca="1" si="87"/>
        <v>1.0631799721760362E-2</v>
      </c>
      <c r="S157">
        <f t="shared" ca="1" si="87"/>
        <v>1.5828387497130201E-2</v>
      </c>
      <c r="T157">
        <f t="shared" ca="1" si="87"/>
        <v>2.702329954184189E-3</v>
      </c>
      <c r="U157">
        <f t="shared" ca="1" si="87"/>
        <v>2.4143589905047235E-3</v>
      </c>
      <c r="V157">
        <f t="shared" ca="1" si="87"/>
        <v>7.3036845205380133E-3</v>
      </c>
      <c r="W157">
        <f t="shared" ca="1" si="87"/>
        <v>7.2724452665653256E-4</v>
      </c>
      <c r="X157">
        <f t="shared" ca="1" si="87"/>
        <v>2.0276889768097092E-3</v>
      </c>
      <c r="Y157">
        <f t="shared" ca="1" si="87"/>
        <v>4.9645007852270225E-3</v>
      </c>
      <c r="Z157">
        <f t="shared" ca="1" si="87"/>
        <v>3.199499240872167E-3</v>
      </c>
      <c r="AA157">
        <f t="shared" ca="1" si="87"/>
        <v>6.5433128690651804E-4</v>
      </c>
      <c r="AB157">
        <f t="shared" ca="1" si="87"/>
        <v>1.2875603493380172E-3</v>
      </c>
      <c r="AC157">
        <f t="shared" ref="AC157:AD172" ca="1" si="89">AB156*AB$10*(1-AB$2*$J156)</f>
        <v>8.8274786910346294E-4</v>
      </c>
      <c r="AD157">
        <f t="shared" ca="1" si="89"/>
        <v>5.2235255545256189E-4</v>
      </c>
      <c r="AE157">
        <f t="shared" ca="1" si="88"/>
        <v>1.5560930394973907E-3</v>
      </c>
      <c r="AF157">
        <f t="shared" ca="1" si="76"/>
        <v>1075.0329549697062</v>
      </c>
      <c r="AG157">
        <f t="shared" ca="1" si="77"/>
        <v>0</v>
      </c>
      <c r="AH157">
        <f t="shared" ca="1" si="78"/>
        <v>5.4619374144789068E-2</v>
      </c>
      <c r="AI157">
        <f t="shared" ca="1" si="79"/>
        <v>0.10750329549697063</v>
      </c>
      <c r="AJ157">
        <f t="shared" ca="1" si="85"/>
        <v>-2.2302337760985251</v>
      </c>
      <c r="AK157">
        <f t="shared" si="86"/>
        <v>0</v>
      </c>
      <c r="AM157">
        <f t="shared" ca="1" si="80"/>
        <v>5.0466565068884419</v>
      </c>
      <c r="AN157">
        <f t="shared" ca="1" si="81"/>
        <v>2.0234074327163398</v>
      </c>
      <c r="AO157">
        <f t="shared" si="82"/>
        <v>0</v>
      </c>
      <c r="AP157">
        <v>-1.483954292780254</v>
      </c>
      <c r="AQ157">
        <v>-0.48255287765641697</v>
      </c>
      <c r="AR157">
        <v>-1.2189957487862557</v>
      </c>
      <c r="AS157">
        <v>2.0458355720620602</v>
      </c>
      <c r="AT157">
        <v>2.0234074327163398</v>
      </c>
      <c r="AU157">
        <v>9.150426194537431E-2</v>
      </c>
      <c r="AV157">
        <v>0.26511997930356301</v>
      </c>
      <c r="AW157">
        <v>-0.10834241948032286</v>
      </c>
      <c r="AX157">
        <v>-0.30023215913388412</v>
      </c>
      <c r="AY157">
        <v>0.53788653531228192</v>
      </c>
      <c r="AZ157">
        <v>-0.49851450967253186</v>
      </c>
    </row>
    <row r="158" spans="10:52" x14ac:dyDescent="0.55000000000000004">
      <c r="J158">
        <f t="shared" si="75"/>
        <v>0</v>
      </c>
      <c r="K158">
        <v>147</v>
      </c>
      <c r="L158">
        <f t="shared" ca="1" si="83"/>
        <v>0.45108822955592576</v>
      </c>
      <c r="M158">
        <f t="shared" ref="M158:AB173" ca="1" si="90">L157*L$10*(1-L$2*$J157)</f>
        <v>1.5180078836869508</v>
      </c>
      <c r="N158">
        <f t="shared" ca="1" si="90"/>
        <v>5.0353499000278176E-2</v>
      </c>
      <c r="O158">
        <f t="shared" ca="1" si="90"/>
        <v>5.7623479511164241E-2</v>
      </c>
      <c r="P158">
        <f t="shared" ca="1" si="90"/>
        <v>8.3010059067041037E-2</v>
      </c>
      <c r="Q158">
        <f t="shared" ca="1" si="90"/>
        <v>6.1542255706120201E-2</v>
      </c>
      <c r="R158">
        <f t="shared" ca="1" si="90"/>
        <v>1.1998492351628564E-2</v>
      </c>
      <c r="S158">
        <f t="shared" ca="1" si="90"/>
        <v>7.3322604392682313E-3</v>
      </c>
      <c r="T158">
        <f t="shared" ca="1" si="90"/>
        <v>1.1074578112946437E-2</v>
      </c>
      <c r="U158">
        <f t="shared" ca="1" si="90"/>
        <v>1.9105328885122008E-3</v>
      </c>
      <c r="V158">
        <f t="shared" ca="1" si="90"/>
        <v>1.7200894064298916E-3</v>
      </c>
      <c r="W158">
        <f t="shared" ca="1" si="90"/>
        <v>5.2333438747635469E-3</v>
      </c>
      <c r="X158">
        <f t="shared" ca="1" si="90"/>
        <v>5.2335190225301798E-4</v>
      </c>
      <c r="Y158">
        <f t="shared" ca="1" si="90"/>
        <v>1.4639963677998821E-3</v>
      </c>
      <c r="Z158">
        <f t="shared" ca="1" si="90"/>
        <v>3.593381269806586E-3</v>
      </c>
      <c r="AA158">
        <f t="shared" ca="1" si="90"/>
        <v>2.3203072107782158E-3</v>
      </c>
      <c r="AB158">
        <f t="shared" ca="1" si="90"/>
        <v>4.7523091880483716E-4</v>
      </c>
      <c r="AC158">
        <f t="shared" ca="1" si="89"/>
        <v>9.3620589656009132E-4</v>
      </c>
      <c r="AD158">
        <f t="shared" ca="1" si="89"/>
        <v>6.4242836644498407E-4</v>
      </c>
      <c r="AE158">
        <f t="shared" ca="1" si="88"/>
        <v>1.5136461626141539E-3</v>
      </c>
      <c r="AF158">
        <f t="shared" ca="1" si="76"/>
        <v>1177.4711586503734</v>
      </c>
      <c r="AG158">
        <f t="shared" ca="1" si="77"/>
        <v>0</v>
      </c>
      <c r="AH158">
        <f t="shared" ca="1" si="78"/>
        <v>0.11443948264630963</v>
      </c>
      <c r="AI158">
        <f t="shared" ca="1" si="79"/>
        <v>0.11774711586503733</v>
      </c>
      <c r="AJ158">
        <f t="shared" ca="1" si="85"/>
        <v>-2.1392160401007678</v>
      </c>
      <c r="AK158">
        <f t="shared" si="86"/>
        <v>0</v>
      </c>
      <c r="AM158">
        <f t="shared" ca="1" si="80"/>
        <v>0.45807387721318854</v>
      </c>
      <c r="AN158">
        <f t="shared" ca="1" si="81"/>
        <v>-0.97590600489638746</v>
      </c>
      <c r="AO158">
        <f t="shared" si="82"/>
        <v>0</v>
      </c>
      <c r="AP158">
        <v>0.96536723503959365</v>
      </c>
      <c r="AQ158">
        <v>0.46389914132305421</v>
      </c>
      <c r="AR158">
        <v>0.92202071755309589</v>
      </c>
      <c r="AS158">
        <v>0.63148036133497953</v>
      </c>
      <c r="AT158">
        <v>-0.97590600489638746</v>
      </c>
      <c r="AU158">
        <v>-0.65395852288929746</v>
      </c>
      <c r="AV158">
        <v>0.44650505515164696</v>
      </c>
      <c r="AW158">
        <v>-0.30992850952316076</v>
      </c>
      <c r="AX158">
        <v>0.89258037405670621</v>
      </c>
      <c r="AY158">
        <v>-1.2479677025112323</v>
      </c>
      <c r="AZ158">
        <v>-1.0155918062082492</v>
      </c>
    </row>
    <row r="159" spans="10:52" x14ac:dyDescent="0.55000000000000004">
      <c r="J159">
        <f t="shared" si="75"/>
        <v>0</v>
      </c>
      <c r="K159">
        <v>148</v>
      </c>
      <c r="L159">
        <f t="shared" ca="1" si="83"/>
        <v>1.1561965519473463</v>
      </c>
      <c r="M159">
        <f t="shared" ca="1" si="90"/>
        <v>0.14009189433504168</v>
      </c>
      <c r="N159">
        <f t="shared" ca="1" si="90"/>
        <v>0.74744101931786289</v>
      </c>
      <c r="O159">
        <f t="shared" ca="1" si="90"/>
        <v>2.9083812000124467E-2</v>
      </c>
      <c r="P159">
        <f t="shared" ca="1" si="90"/>
        <v>3.6049171829506836E-2</v>
      </c>
      <c r="Q159">
        <f t="shared" ca="1" si="90"/>
        <v>5.4424645021422517E-2</v>
      </c>
      <c r="R159">
        <f t="shared" ca="1" si="90"/>
        <v>4.1583510203255208E-2</v>
      </c>
      <c r="S159">
        <f t="shared" ca="1" si="90"/>
        <v>8.2748051226591308E-3</v>
      </c>
      <c r="T159">
        <f t="shared" ca="1" si="90"/>
        <v>5.1301303429591568E-3</v>
      </c>
      <c r="U159">
        <f t="shared" ca="1" si="90"/>
        <v>7.8296677570482264E-3</v>
      </c>
      <c r="V159">
        <f t="shared" ca="1" si="90"/>
        <v>1.3611428106135688E-3</v>
      </c>
      <c r="W159">
        <f t="shared" ca="1" si="90"/>
        <v>1.2325038593702068E-3</v>
      </c>
      <c r="X159">
        <f t="shared" ca="1" si="90"/>
        <v>3.7661066829798467E-3</v>
      </c>
      <c r="Y159">
        <f t="shared" ca="1" si="90"/>
        <v>3.7786134498056246E-4</v>
      </c>
      <c r="Z159">
        <f t="shared" ca="1" si="90"/>
        <v>1.0596628653522114E-3</v>
      </c>
      <c r="AA159">
        <f t="shared" ca="1" si="90"/>
        <v>2.6059541958618425E-3</v>
      </c>
      <c r="AB159">
        <f t="shared" ca="1" si="90"/>
        <v>1.6852040392272372E-3</v>
      </c>
      <c r="AC159">
        <f t="shared" ca="1" si="89"/>
        <v>3.4554806587629497E-4</v>
      </c>
      <c r="AD159">
        <f t="shared" ca="1" si="89"/>
        <v>6.8133296701594018E-4</v>
      </c>
      <c r="AE159">
        <f t="shared" ca="1" si="88"/>
        <v>1.5701801120750851E-3</v>
      </c>
      <c r="AF159">
        <f t="shared" ca="1" si="76"/>
        <v>1340.4352540962952</v>
      </c>
      <c r="AG159">
        <f t="shared" ca="1" si="77"/>
        <v>0</v>
      </c>
      <c r="AH159">
        <f t="shared" ca="1" si="78"/>
        <v>0.13456026797806347</v>
      </c>
      <c r="AI159">
        <f t="shared" ca="1" si="79"/>
        <v>0.13404352540962952</v>
      </c>
      <c r="AJ159">
        <f t="shared" ca="1" si="85"/>
        <v>-2.0095907152829087</v>
      </c>
      <c r="AK159">
        <f t="shared" si="86"/>
        <v>0</v>
      </c>
      <c r="AM159">
        <f t="shared" ca="1" si="80"/>
        <v>1.1543215940762666</v>
      </c>
      <c r="AN159">
        <f t="shared" ca="1" si="81"/>
        <v>0.1793910087144468</v>
      </c>
      <c r="AO159">
        <f t="shared" si="82"/>
        <v>0</v>
      </c>
      <c r="AP159">
        <v>0.68710050982190296</v>
      </c>
      <c r="AQ159">
        <v>0.16704348126950208</v>
      </c>
      <c r="AR159">
        <v>-1.0052690413431264</v>
      </c>
      <c r="AS159">
        <v>1.3398221199167892</v>
      </c>
      <c r="AT159">
        <v>0.1793910087144468</v>
      </c>
      <c r="AU159">
        <v>1.013161181617761</v>
      </c>
      <c r="AV159">
        <v>0.56164481065934524</v>
      </c>
      <c r="AW159">
        <v>-0.98792270364356227</v>
      </c>
      <c r="AX159">
        <v>0.83438408182701096</v>
      </c>
      <c r="AY159">
        <v>-2.3834581952542067</v>
      </c>
      <c r="AZ159">
        <v>-0.48409901864943095</v>
      </c>
    </row>
    <row r="160" spans="10:52" x14ac:dyDescent="0.55000000000000004">
      <c r="J160">
        <f t="shared" si="75"/>
        <v>0</v>
      </c>
      <c r="K160">
        <v>149</v>
      </c>
      <c r="L160">
        <f t="shared" ca="1" si="83"/>
        <v>0.49083591038572344</v>
      </c>
      <c r="M160">
        <f t="shared" ca="1" si="90"/>
        <v>0.35907335765644427</v>
      </c>
      <c r="N160">
        <f t="shared" ca="1" si="90"/>
        <v>6.8978843539094337E-2</v>
      </c>
      <c r="O160">
        <f t="shared" ca="1" si="90"/>
        <v>0.43171645503527034</v>
      </c>
      <c r="P160">
        <f t="shared" ca="1" si="90"/>
        <v>1.8194793947603056E-2</v>
      </c>
      <c r="Q160">
        <f t="shared" ca="1" si="90"/>
        <v>2.3635248573340283E-2</v>
      </c>
      <c r="R160">
        <f t="shared" ca="1" si="90"/>
        <v>3.6774209128181183E-2</v>
      </c>
      <c r="S160">
        <f t="shared" ca="1" si="90"/>
        <v>2.8678223327061596E-2</v>
      </c>
      <c r="T160">
        <f t="shared" ca="1" si="90"/>
        <v>5.7895964271100168E-3</v>
      </c>
      <c r="U160">
        <f t="shared" ca="1" si="90"/>
        <v>3.6269748360676303E-3</v>
      </c>
      <c r="V160">
        <f t="shared" ca="1" si="90"/>
        <v>5.5781798057913945E-3</v>
      </c>
      <c r="W160">
        <f t="shared" ca="1" si="90"/>
        <v>9.7530614453186044E-4</v>
      </c>
      <c r="X160">
        <f t="shared" ca="1" si="90"/>
        <v>8.8695509652178398E-4</v>
      </c>
      <c r="Y160">
        <f t="shared" ca="1" si="90"/>
        <v>2.719138175374509E-3</v>
      </c>
      <c r="Z160">
        <f t="shared" ca="1" si="90"/>
        <v>2.7350179572486197E-4</v>
      </c>
      <c r="AA160">
        <f t="shared" ca="1" si="90"/>
        <v>7.6847756550815771E-4</v>
      </c>
      <c r="AB160">
        <f t="shared" ca="1" si="90"/>
        <v>1.8926651249058706E-3</v>
      </c>
      <c r="AC160">
        <f t="shared" ca="1" si="89"/>
        <v>1.2253390369178238E-3</v>
      </c>
      <c r="AD160">
        <f t="shared" ca="1" si="89"/>
        <v>2.5147597321825249E-4</v>
      </c>
      <c r="AE160">
        <f t="shared" ca="1" si="88"/>
        <v>1.6396840699233076E-3</v>
      </c>
      <c r="AF160">
        <f t="shared" ca="1" si="76"/>
        <v>1516.444770718763</v>
      </c>
      <c r="AG160">
        <f t="shared" ca="1" si="77"/>
        <v>0</v>
      </c>
      <c r="AH160">
        <f t="shared" ca="1" si="78"/>
        <v>0.18846261070498418</v>
      </c>
      <c r="AI160">
        <f t="shared" ca="1" si="79"/>
        <v>0.15164447707187631</v>
      </c>
      <c r="AJ160">
        <f t="shared" ca="1" si="85"/>
        <v>-1.8862164644235155</v>
      </c>
      <c r="AK160">
        <f t="shared" si="86"/>
        <v>0</v>
      </c>
      <c r="AM160">
        <f t="shared" ca="1" si="80"/>
        <v>0.47932627245127996</v>
      </c>
      <c r="AN160">
        <f t="shared" ca="1" si="81"/>
        <v>-0.91921720013488084</v>
      </c>
      <c r="AO160">
        <f t="shared" si="82"/>
        <v>0</v>
      </c>
      <c r="AP160">
        <v>-0.96281155492761172</v>
      </c>
      <c r="AQ160">
        <v>-0.85625288193114102</v>
      </c>
      <c r="AR160">
        <v>0.92483332991832867</v>
      </c>
      <c r="AS160">
        <v>0.31836862035561353</v>
      </c>
      <c r="AT160">
        <v>-0.91921720013488084</v>
      </c>
      <c r="AU160">
        <v>-1.2231885193614289</v>
      </c>
      <c r="AV160">
        <v>0.25269969228247646</v>
      </c>
      <c r="AW160">
        <v>0.20870174921583384</v>
      </c>
      <c r="AX160">
        <v>1.1570273272809573</v>
      </c>
      <c r="AY160">
        <v>2.261258487123996</v>
      </c>
      <c r="AZ160">
        <v>-2.2048152459319681</v>
      </c>
    </row>
    <row r="161" spans="10:52" x14ac:dyDescent="0.55000000000000004">
      <c r="J161">
        <f t="shared" si="75"/>
        <v>0</v>
      </c>
      <c r="K161">
        <v>150</v>
      </c>
      <c r="L161">
        <f t="shared" ca="1" si="83"/>
        <v>0.56753116129876169</v>
      </c>
      <c r="M161">
        <f t="shared" ca="1" si="90"/>
        <v>0.15243610448734984</v>
      </c>
      <c r="N161">
        <f t="shared" ca="1" si="90"/>
        <v>0.17680155639558445</v>
      </c>
      <c r="O161">
        <f t="shared" ca="1" si="90"/>
        <v>3.9841674507385016E-2</v>
      </c>
      <c r="P161">
        <f t="shared" ca="1" si="90"/>
        <v>0.27008123773880699</v>
      </c>
      <c r="Q161">
        <f t="shared" ca="1" si="90"/>
        <v>1.1929219337580232E-2</v>
      </c>
      <c r="R161">
        <f t="shared" ca="1" si="90"/>
        <v>1.5970110112623455E-2</v>
      </c>
      <c r="S161">
        <f t="shared" ca="1" si="90"/>
        <v>2.5361470854653588E-2</v>
      </c>
      <c r="T161">
        <f t="shared" ca="1" si="90"/>
        <v>2.0065166109538908E-2</v>
      </c>
      <c r="U161">
        <f t="shared" ca="1" si="90"/>
        <v>4.0932138461032995E-3</v>
      </c>
      <c r="V161">
        <f t="shared" ca="1" si="90"/>
        <v>2.5840071909121994E-3</v>
      </c>
      <c r="W161">
        <f t="shared" ca="1" si="90"/>
        <v>3.9969597587188347E-3</v>
      </c>
      <c r="X161">
        <f t="shared" ca="1" si="90"/>
        <v>7.0186616373240068E-4</v>
      </c>
      <c r="Y161">
        <f t="shared" ca="1" si="90"/>
        <v>6.4038373466550867E-4</v>
      </c>
      <c r="Z161">
        <f t="shared" ca="1" si="90"/>
        <v>1.9681536194902632E-3</v>
      </c>
      <c r="AA161">
        <f t="shared" ca="1" si="90"/>
        <v>1.9834609762501364E-4</v>
      </c>
      <c r="AB161">
        <f t="shared" ca="1" si="90"/>
        <v>5.5813363481963787E-4</v>
      </c>
      <c r="AC161">
        <f t="shared" ca="1" si="89"/>
        <v>1.3761873383733277E-3</v>
      </c>
      <c r="AD161">
        <f t="shared" ca="1" si="89"/>
        <v>8.9175242827589792E-4</v>
      </c>
      <c r="AE161">
        <f t="shared" ca="1" si="88"/>
        <v>1.3772538233118236E-3</v>
      </c>
      <c r="AF161">
        <f t="shared" ca="1" si="76"/>
        <v>1588.8656173173699</v>
      </c>
      <c r="AG161">
        <f t="shared" ca="1" si="77"/>
        <v>0</v>
      </c>
      <c r="AH161">
        <f t="shared" ca="1" si="78"/>
        <v>0.21145156330199785</v>
      </c>
      <c r="AI161">
        <f t="shared" ca="1" si="79"/>
        <v>0.15888656173173699</v>
      </c>
      <c r="AJ161">
        <f t="shared" ca="1" si="85"/>
        <v>-1.839564779615277</v>
      </c>
      <c r="AK161">
        <f t="shared" si="86"/>
        <v>0</v>
      </c>
      <c r="AM161">
        <f t="shared" ca="1" si="80"/>
        <v>0.54383443294733469</v>
      </c>
      <c r="AN161">
        <f t="shared" ca="1" si="81"/>
        <v>-0.76138803706271574</v>
      </c>
      <c r="AO161">
        <f t="shared" si="82"/>
        <v>0</v>
      </c>
      <c r="AP161">
        <v>-0.13423687050817534</v>
      </c>
      <c r="AQ161">
        <v>-0.42354827201052103</v>
      </c>
      <c r="AR161">
        <v>-0.75130856203031726</v>
      </c>
      <c r="AS161">
        <v>-0.46236664275056683</v>
      </c>
      <c r="AT161">
        <v>-0.76138803706271574</v>
      </c>
      <c r="AU161">
        <v>2.3705433704890311</v>
      </c>
      <c r="AV161">
        <v>0.41853354559862055</v>
      </c>
      <c r="AW161">
        <v>-1.6056947060860693</v>
      </c>
      <c r="AX161">
        <v>-0.9405516721017193</v>
      </c>
      <c r="AY161">
        <v>1.2598911780514754</v>
      </c>
      <c r="AZ161">
        <v>-1.355183485429734</v>
      </c>
    </row>
    <row r="162" spans="10:52" x14ac:dyDescent="0.55000000000000004">
      <c r="J162">
        <f t="shared" si="75"/>
        <v>0</v>
      </c>
      <c r="K162">
        <v>151</v>
      </c>
      <c r="L162">
        <f t="shared" ca="1" si="83"/>
        <v>1.8399294872283924</v>
      </c>
      <c r="M162">
        <f t="shared" ca="1" si="90"/>
        <v>0.17625491039475777</v>
      </c>
      <c r="N162">
        <f t="shared" ca="1" si="90"/>
        <v>7.505692068089781E-2</v>
      </c>
      <c r="O162">
        <f t="shared" ca="1" si="90"/>
        <v>0.10211928325994137</v>
      </c>
      <c r="P162">
        <f t="shared" ca="1" si="90"/>
        <v>2.4924898365669447E-2</v>
      </c>
      <c r="Q162">
        <f t="shared" ca="1" si="90"/>
        <v>0.17707583461673779</v>
      </c>
      <c r="R162">
        <f t="shared" ca="1" si="90"/>
        <v>8.0604587587745063E-3</v>
      </c>
      <c r="S162">
        <f t="shared" ca="1" si="90"/>
        <v>1.1013846164716703E-2</v>
      </c>
      <c r="T162">
        <f t="shared" ca="1" si="90"/>
        <v>1.7744548526500183E-2</v>
      </c>
      <c r="U162">
        <f t="shared" ca="1" si="90"/>
        <v>1.4185965598456151E-2</v>
      </c>
      <c r="V162">
        <f t="shared" ca="1" si="90"/>
        <v>2.9161751846450042E-3</v>
      </c>
      <c r="W162">
        <f t="shared" ca="1" si="90"/>
        <v>1.8515309864327451E-3</v>
      </c>
      <c r="X162">
        <f t="shared" ca="1" si="90"/>
        <v>2.8763592110775719E-3</v>
      </c>
      <c r="Y162">
        <f t="shared" ca="1" si="90"/>
        <v>5.0674907549310094E-4</v>
      </c>
      <c r="Z162">
        <f t="shared" ca="1" si="90"/>
        <v>4.6351949917772044E-4</v>
      </c>
      <c r="AA162">
        <f t="shared" ca="1" si="90"/>
        <v>1.4273236814326101E-3</v>
      </c>
      <c r="AB162">
        <f t="shared" ca="1" si="90"/>
        <v>1.4405577129182235E-4</v>
      </c>
      <c r="AC162">
        <f t="shared" ca="1" si="89"/>
        <v>4.0582796779608257E-4</v>
      </c>
      <c r="AD162">
        <f t="shared" ca="1" si="89"/>
        <v>1.0015337500744799E-3</v>
      </c>
      <c r="AE162">
        <f t="shared" ca="1" si="88"/>
        <v>1.6524236256210401E-3</v>
      </c>
      <c r="AF162">
        <f t="shared" ca="1" si="76"/>
        <v>1547.8003427082688</v>
      </c>
      <c r="AG162">
        <f t="shared" ca="1" si="77"/>
        <v>0</v>
      </c>
      <c r="AH162">
        <f t="shared" ca="1" si="78"/>
        <v>0.12911118297793381</v>
      </c>
      <c r="AI162">
        <f t="shared" ca="1" si="79"/>
        <v>0.15478003427082687</v>
      </c>
      <c r="AJ162">
        <f t="shared" ca="1" si="85"/>
        <v>-1.8657503037234713</v>
      </c>
      <c r="AK162">
        <f t="shared" si="86"/>
        <v>0</v>
      </c>
      <c r="AM162">
        <f t="shared" ca="1" si="80"/>
        <v>1.7514138206477019</v>
      </c>
      <c r="AN162">
        <f t="shared" ca="1" si="81"/>
        <v>0.70052919909358025</v>
      </c>
      <c r="AO162">
        <f t="shared" si="82"/>
        <v>0</v>
      </c>
      <c r="AP162">
        <v>-0.27273358682577964</v>
      </c>
      <c r="AQ162">
        <v>-1.1205975170014426</v>
      </c>
      <c r="AR162">
        <v>0.13979615687276237</v>
      </c>
      <c r="AS162">
        <v>1.2193163456686307</v>
      </c>
      <c r="AT162">
        <v>0.70052919909358025</v>
      </c>
      <c r="AU162">
        <v>2.1072446543257684</v>
      </c>
      <c r="AV162">
        <v>2.5078770704567432</v>
      </c>
      <c r="AW162">
        <v>1.0700091479520779</v>
      </c>
      <c r="AX162">
        <v>-0.77309323387453333</v>
      </c>
      <c r="AY162">
        <v>0.95252516985055991</v>
      </c>
      <c r="AZ162">
        <v>0.6542427399836015</v>
      </c>
    </row>
    <row r="163" spans="10:52" x14ac:dyDescent="0.55000000000000004">
      <c r="J163">
        <f t="shared" si="75"/>
        <v>0</v>
      </c>
      <c r="K163">
        <v>152</v>
      </c>
      <c r="L163">
        <f t="shared" ca="1" si="83"/>
        <v>1.5167732231267161</v>
      </c>
      <c r="M163">
        <f t="shared" ca="1" si="90"/>
        <v>0.57141638912298531</v>
      </c>
      <c r="N163">
        <f t="shared" ca="1" si="90"/>
        <v>8.6784891765690111E-2</v>
      </c>
      <c r="O163">
        <f t="shared" ca="1" si="90"/>
        <v>4.3352327320479285E-2</v>
      </c>
      <c r="P163">
        <f t="shared" ca="1" si="90"/>
        <v>6.3885687233282598E-2</v>
      </c>
      <c r="Q163">
        <f t="shared" ca="1" si="90"/>
        <v>1.6341739314400763E-2</v>
      </c>
      <c r="R163">
        <f t="shared" ca="1" si="90"/>
        <v>0.11964843815113482</v>
      </c>
      <c r="S163">
        <f t="shared" ca="1" si="90"/>
        <v>5.5589255277590675E-3</v>
      </c>
      <c r="T163">
        <f t="shared" ca="1" si="90"/>
        <v>7.7060092000682543E-3</v>
      </c>
      <c r="U163">
        <f t="shared" ca="1" si="90"/>
        <v>1.254530132383997E-2</v>
      </c>
      <c r="V163">
        <f t="shared" ca="1" si="90"/>
        <v>1.0106669820788427E-2</v>
      </c>
      <c r="W163">
        <f t="shared" ca="1" si="90"/>
        <v>2.0895409019083956E-3</v>
      </c>
      <c r="X163">
        <f t="shared" ca="1" si="90"/>
        <v>1.3324297788598282E-3</v>
      </c>
      <c r="Y163">
        <f t="shared" ca="1" si="90"/>
        <v>2.0767383388998343E-3</v>
      </c>
      <c r="Z163">
        <f t="shared" ca="1" si="90"/>
        <v>3.667926978251938E-4</v>
      </c>
      <c r="AA163">
        <f t="shared" ca="1" si="90"/>
        <v>3.3614873932121773E-4</v>
      </c>
      <c r="AB163">
        <f t="shared" ca="1" si="90"/>
        <v>1.0366436056664205E-3</v>
      </c>
      <c r="AC163">
        <f t="shared" ca="1" si="89"/>
        <v>1.0474527472537934E-4</v>
      </c>
      <c r="AD163">
        <f t="shared" ca="1" si="89"/>
        <v>2.9534525942692208E-4</v>
      </c>
      <c r="AE163">
        <f t="shared" ca="1" si="88"/>
        <v>1.9327676448320911E-3</v>
      </c>
      <c r="AF163">
        <f t="shared" ca="1" si="76"/>
        <v>1466.1000032268666</v>
      </c>
      <c r="AG163">
        <f t="shared" ca="1" si="77"/>
        <v>0</v>
      </c>
      <c r="AH163">
        <f t="shared" ca="1" si="78"/>
        <v>0.12286965302167888</v>
      </c>
      <c r="AI163">
        <f t="shared" ca="1" si="79"/>
        <v>0.14661000032268667</v>
      </c>
      <c r="AJ163">
        <f t="shared" ca="1" si="85"/>
        <v>-1.9199792768309771</v>
      </c>
      <c r="AK163">
        <f t="shared" si="86"/>
        <v>0</v>
      </c>
      <c r="AM163">
        <f t="shared" ca="1" si="80"/>
        <v>1.4491582764144559</v>
      </c>
      <c r="AN163">
        <f t="shared" ca="1" si="81"/>
        <v>0.46372861106647179</v>
      </c>
      <c r="AO163">
        <f t="shared" si="82"/>
        <v>0</v>
      </c>
      <c r="AP163">
        <v>0.46262130126706325</v>
      </c>
      <c r="AQ163">
        <v>0.76159267337061465</v>
      </c>
      <c r="AR163">
        <v>0.97578094937489368</v>
      </c>
      <c r="AS163">
        <v>-0.7311700755963102</v>
      </c>
      <c r="AT163">
        <v>0.46372861106647179</v>
      </c>
      <c r="AU163">
        <v>1.0978124009852763</v>
      </c>
      <c r="AV163">
        <v>1.4830311556579545</v>
      </c>
      <c r="AW163">
        <v>0.76016249295207672</v>
      </c>
      <c r="AX163">
        <v>1.0498843039385974</v>
      </c>
      <c r="AY163">
        <v>-1.9841172615997493</v>
      </c>
      <c r="AZ163">
        <v>-1.3355156625038944</v>
      </c>
    </row>
    <row r="164" spans="10:52" x14ac:dyDescent="0.55000000000000004">
      <c r="J164">
        <f t="shared" si="75"/>
        <v>0</v>
      </c>
      <c r="K164">
        <v>153</v>
      </c>
      <c r="L164">
        <f t="shared" ca="1" si="83"/>
        <v>1.3714172867940853</v>
      </c>
      <c r="M164">
        <f t="shared" ca="1" si="90"/>
        <v>0.47105559440926265</v>
      </c>
      <c r="N164">
        <f t="shared" ca="1" si="90"/>
        <v>0.28135561938168097</v>
      </c>
      <c r="O164">
        <f t="shared" ca="1" si="90"/>
        <v>5.012631746903104E-2</v>
      </c>
      <c r="P164">
        <f t="shared" ca="1" si="90"/>
        <v>2.7121158077276369E-2</v>
      </c>
      <c r="Q164">
        <f t="shared" ca="1" si="90"/>
        <v>4.1885958023628822E-2</v>
      </c>
      <c r="R164">
        <f t="shared" ca="1" si="90"/>
        <v>1.1041956062909503E-2</v>
      </c>
      <c r="S164">
        <f t="shared" ca="1" si="90"/>
        <v>8.2515992836115951E-2</v>
      </c>
      <c r="T164">
        <f t="shared" ca="1" si="90"/>
        <v>3.8893889217951959E-3</v>
      </c>
      <c r="U164">
        <f t="shared" ca="1" si="90"/>
        <v>5.4481074722618848E-3</v>
      </c>
      <c r="V164">
        <f t="shared" ca="1" si="90"/>
        <v>8.9377925952498528E-3</v>
      </c>
      <c r="W164">
        <f t="shared" ca="1" si="90"/>
        <v>7.2417802894072071E-3</v>
      </c>
      <c r="X164">
        <f t="shared" ca="1" si="90"/>
        <v>1.5037104656900654E-3</v>
      </c>
      <c r="Y164">
        <f t="shared" ca="1" si="90"/>
        <v>9.6201753765427301E-4</v>
      </c>
      <c r="Z164">
        <f t="shared" ca="1" si="90"/>
        <v>1.5031748351210408E-3</v>
      </c>
      <c r="AA164">
        <f t="shared" ca="1" si="90"/>
        <v>2.6600154510197493E-4</v>
      </c>
      <c r="AB164">
        <f t="shared" ca="1" si="90"/>
        <v>2.4413974608787528E-4</v>
      </c>
      <c r="AC164">
        <f t="shared" ca="1" si="89"/>
        <v>7.5376028529862177E-4</v>
      </c>
      <c r="AD164">
        <f t="shared" ca="1" si="89"/>
        <v>7.6229394700209248E-5</v>
      </c>
      <c r="AE164">
        <f t="shared" ca="1" si="88"/>
        <v>1.6226426881690602E-3</v>
      </c>
      <c r="AF164">
        <f t="shared" ca="1" si="76"/>
        <v>1418.6095424845482</v>
      </c>
      <c r="AG164">
        <f t="shared" ca="1" si="77"/>
        <v>0</v>
      </c>
      <c r="AH164">
        <f t="shared" ca="1" si="78"/>
        <v>0.12671665540733845</v>
      </c>
      <c r="AI164">
        <f t="shared" ca="1" si="79"/>
        <v>0.14186095424845482</v>
      </c>
      <c r="AJ164">
        <f t="shared" ca="1" si="85"/>
        <v>-1.9529078965393301</v>
      </c>
      <c r="AK164">
        <f t="shared" si="86"/>
        <v>0</v>
      </c>
      <c r="AM164">
        <f t="shared" ca="1" si="80"/>
        <v>1.3207201288390027</v>
      </c>
      <c r="AN164">
        <f t="shared" ca="1" si="81"/>
        <v>0.34772142498695757</v>
      </c>
      <c r="AO164">
        <f t="shared" si="82"/>
        <v>0</v>
      </c>
      <c r="AP164">
        <v>0.10126541383215226</v>
      </c>
      <c r="AQ164">
        <v>-0.49470600060885772</v>
      </c>
      <c r="AR164">
        <v>-0.21456912691064645</v>
      </c>
      <c r="AS164">
        <v>-0.73617684392957017</v>
      </c>
      <c r="AT164">
        <v>0.34772142498695757</v>
      </c>
      <c r="AU164">
        <v>0.35292714528623037</v>
      </c>
      <c r="AV164">
        <v>-1.0141820894205011</v>
      </c>
      <c r="AW164">
        <v>-2.4189648684114218</v>
      </c>
      <c r="AX164">
        <v>0.89292370830662549</v>
      </c>
      <c r="AY164">
        <v>-1.4693887351313606</v>
      </c>
      <c r="AZ164">
        <v>-6.8864665081491694E-2</v>
      </c>
    </row>
    <row r="165" spans="10:52" x14ac:dyDescent="0.55000000000000004">
      <c r="J165">
        <f t="shared" si="75"/>
        <v>0</v>
      </c>
      <c r="K165">
        <v>154</v>
      </c>
      <c r="L165">
        <f t="shared" ca="1" si="83"/>
        <v>0.24431519116962874</v>
      </c>
      <c r="M165">
        <f t="shared" ca="1" si="90"/>
        <v>0.42591323169736361</v>
      </c>
      <c r="N165">
        <f t="shared" ca="1" si="90"/>
        <v>0.23193968715464827</v>
      </c>
      <c r="O165">
        <f t="shared" ca="1" si="90"/>
        <v>0.1625089438021016</v>
      </c>
      <c r="P165">
        <f t="shared" ca="1" si="90"/>
        <v>3.1358957267955526E-2</v>
      </c>
      <c r="Q165">
        <f t="shared" ca="1" si="90"/>
        <v>1.7781693176890156E-2</v>
      </c>
      <c r="R165">
        <f t="shared" ca="1" si="90"/>
        <v>2.8301938933893753E-2</v>
      </c>
      <c r="S165">
        <f t="shared" ca="1" si="90"/>
        <v>7.6151262938579847E-3</v>
      </c>
      <c r="T165">
        <f t="shared" ca="1" si="90"/>
        <v>5.7733600999885719E-2</v>
      </c>
      <c r="U165">
        <f t="shared" ca="1" si="90"/>
        <v>2.7497772578804237E-3</v>
      </c>
      <c r="V165">
        <f t="shared" ca="1" si="90"/>
        <v>3.8814575566370681E-3</v>
      </c>
      <c r="W165">
        <f t="shared" ca="1" si="90"/>
        <v>6.4042391207790343E-3</v>
      </c>
      <c r="X165">
        <f t="shared" ca="1" si="90"/>
        <v>5.2114513774122045E-3</v>
      </c>
      <c r="Y165">
        <f t="shared" ca="1" si="90"/>
        <v>1.0856826096951853E-3</v>
      </c>
      <c r="Z165">
        <f t="shared" ca="1" si="90"/>
        <v>6.9632294375278976E-4</v>
      </c>
      <c r="AA165">
        <f t="shared" ca="1" si="90"/>
        <v>1.090116654642788E-3</v>
      </c>
      <c r="AB165">
        <f t="shared" ca="1" si="90"/>
        <v>1.9319289970063427E-4</v>
      </c>
      <c r="AC165">
        <f t="shared" ca="1" si="89"/>
        <v>1.7751794701480683E-4</v>
      </c>
      <c r="AD165">
        <f t="shared" ca="1" si="89"/>
        <v>5.4855639500699094E-4</v>
      </c>
      <c r="AE165">
        <f t="shared" ca="1" si="88"/>
        <v>1.2372184363427152E-3</v>
      </c>
      <c r="AF165">
        <f t="shared" ca="1" si="76"/>
        <v>1420.9412279730693</v>
      </c>
      <c r="AG165">
        <f t="shared" ca="1" si="77"/>
        <v>0</v>
      </c>
      <c r="AH165">
        <f t="shared" ca="1" si="78"/>
        <v>0.19963759196607872</v>
      </c>
      <c r="AI165">
        <f t="shared" ca="1" si="79"/>
        <v>0.14209412279730693</v>
      </c>
      <c r="AJ165">
        <f t="shared" ca="1" si="85"/>
        <v>-1.9512656043592782</v>
      </c>
      <c r="AK165">
        <f t="shared" si="86"/>
        <v>0</v>
      </c>
      <c r="AM165">
        <f t="shared" ca="1" si="80"/>
        <v>0.23646292896612495</v>
      </c>
      <c r="AN165">
        <f t="shared" ca="1" si="81"/>
        <v>-1.8024547898676246</v>
      </c>
      <c r="AO165">
        <f t="shared" si="82"/>
        <v>0</v>
      </c>
      <c r="AP165">
        <v>-1.9032449927181005</v>
      </c>
      <c r="AQ165">
        <v>0.39849169297667686</v>
      </c>
      <c r="AR165">
        <v>0.62625986174680293</v>
      </c>
      <c r="AS165">
        <v>0.6757136361557059</v>
      </c>
      <c r="AT165">
        <v>-1.8024547898676246</v>
      </c>
      <c r="AU165">
        <v>-0.28322915568423923</v>
      </c>
      <c r="AV165">
        <v>0.19730009626073297</v>
      </c>
      <c r="AW165">
        <v>-1.0732674127211794</v>
      </c>
      <c r="AX165">
        <v>1.4370607459568419</v>
      </c>
      <c r="AY165">
        <v>-1.7039974409271963</v>
      </c>
      <c r="AZ165">
        <v>-1.2011787475785241</v>
      </c>
    </row>
    <row r="166" spans="10:52" x14ac:dyDescent="0.55000000000000004">
      <c r="J166">
        <f t="shared" si="75"/>
        <v>0</v>
      </c>
      <c r="K166">
        <v>155</v>
      </c>
      <c r="L166">
        <f t="shared" ca="1" si="83"/>
        <v>0.29157454352061662</v>
      </c>
      <c r="M166">
        <f t="shared" ca="1" si="90"/>
        <v>7.5875573121195222E-2</v>
      </c>
      <c r="N166">
        <f t="shared" ca="1" si="90"/>
        <v>0.20971236280251945</v>
      </c>
      <c r="O166">
        <f t="shared" ca="1" si="90"/>
        <v>0.13396666349911865</v>
      </c>
      <c r="P166">
        <f t="shared" ca="1" si="90"/>
        <v>0.10166537822171279</v>
      </c>
      <c r="Q166">
        <f t="shared" ca="1" si="90"/>
        <v>2.0560160259277285E-2</v>
      </c>
      <c r="R166">
        <f t="shared" ca="1" si="90"/>
        <v>1.2014919036820932E-2</v>
      </c>
      <c r="S166">
        <f t="shared" ca="1" si="90"/>
        <v>1.9518538030287007E-2</v>
      </c>
      <c r="T166">
        <f t="shared" ca="1" si="90"/>
        <v>5.3280418486452248E-3</v>
      </c>
      <c r="U166">
        <f t="shared" ca="1" si="90"/>
        <v>4.081734849282008E-2</v>
      </c>
      <c r="V166">
        <f t="shared" ca="1" si="90"/>
        <v>1.9590552813080926E-3</v>
      </c>
      <c r="W166">
        <f t="shared" ca="1" si="90"/>
        <v>2.7811992799060496E-3</v>
      </c>
      <c r="X166">
        <f t="shared" ca="1" si="90"/>
        <v>4.60872595597526E-3</v>
      </c>
      <c r="Y166">
        <f t="shared" ca="1" si="90"/>
        <v>3.7626805564141327E-3</v>
      </c>
      <c r="Z166">
        <f t="shared" ca="1" si="90"/>
        <v>7.8583360611856798E-4</v>
      </c>
      <c r="AA166">
        <f t="shared" ca="1" si="90"/>
        <v>5.0498000648985469E-4</v>
      </c>
      <c r="AB166">
        <f t="shared" ca="1" si="90"/>
        <v>7.9173524139364662E-4</v>
      </c>
      <c r="AC166">
        <f t="shared" ca="1" si="89"/>
        <v>1.4047367330491907E-4</v>
      </c>
      <c r="AD166">
        <f t="shared" ca="1" si="89"/>
        <v>1.291904163203629E-4</v>
      </c>
      <c r="AE166">
        <f t="shared" ca="1" si="88"/>
        <v>1.3005061221390822E-3</v>
      </c>
      <c r="AF166">
        <f t="shared" ca="1" si="76"/>
        <v>1422.7215340741348</v>
      </c>
      <c r="AG166">
        <f t="shared" ca="1" si="77"/>
        <v>0</v>
      </c>
      <c r="AH166">
        <f t="shared" ca="1" si="78"/>
        <v>0.24707355728546743</v>
      </c>
      <c r="AI166">
        <f t="shared" ca="1" si="79"/>
        <v>0.14227215340741348</v>
      </c>
      <c r="AJ166">
        <f t="shared" ca="1" si="85"/>
        <v>-1.950013482372505</v>
      </c>
      <c r="AK166">
        <f t="shared" si="86"/>
        <v>0</v>
      </c>
      <c r="AM166">
        <f t="shared" ca="1" si="80"/>
        <v>0.28213207162729315</v>
      </c>
      <c r="AN166">
        <f t="shared" ca="1" si="81"/>
        <v>-1.5817249732208438</v>
      </c>
      <c r="AO166">
        <f t="shared" si="82"/>
        <v>0</v>
      </c>
      <c r="AP166">
        <v>-1.0612347978167236</v>
      </c>
      <c r="AQ166">
        <v>0.27511646294442471</v>
      </c>
      <c r="AR166">
        <v>7.5997377280145884E-2</v>
      </c>
      <c r="AS166">
        <v>-4.2064129956997931E-4</v>
      </c>
      <c r="AT166">
        <v>-1.5817249732208438</v>
      </c>
      <c r="AU166">
        <v>-6.3421339291380718E-2</v>
      </c>
      <c r="AV166">
        <v>2.7292844606563449</v>
      </c>
      <c r="AW166">
        <v>-5.9819740272359923E-2</v>
      </c>
      <c r="AX166">
        <v>-0.57233478401030879</v>
      </c>
      <c r="AY166">
        <v>-5.4837983043398708E-2</v>
      </c>
      <c r="AZ166">
        <v>-3.7837253330508247E-2</v>
      </c>
    </row>
    <row r="167" spans="10:52" x14ac:dyDescent="0.55000000000000004">
      <c r="J167">
        <f t="shared" si="75"/>
        <v>0</v>
      </c>
      <c r="K167">
        <v>156</v>
      </c>
      <c r="L167">
        <f t="shared" ca="1" si="83"/>
        <v>0.25304305368371055</v>
      </c>
      <c r="M167">
        <f t="shared" ca="1" si="90"/>
        <v>9.0552640182809313E-2</v>
      </c>
      <c r="N167">
        <f t="shared" ca="1" si="90"/>
        <v>3.7359829500548669E-2</v>
      </c>
      <c r="O167">
        <f t="shared" ca="1" si="90"/>
        <v>0.12112832384928554</v>
      </c>
      <c r="P167">
        <f t="shared" ca="1" si="90"/>
        <v>8.380936578065859E-2</v>
      </c>
      <c r="Q167">
        <f t="shared" ca="1" si="90"/>
        <v>6.665580271683344E-2</v>
      </c>
      <c r="R167">
        <f t="shared" ca="1" si="90"/>
        <v>1.3892302518206128E-2</v>
      </c>
      <c r="S167">
        <f t="shared" ca="1" si="90"/>
        <v>8.2861338475351091E-3</v>
      </c>
      <c r="T167">
        <f t="shared" ca="1" si="90"/>
        <v>1.3656449471313514E-2</v>
      </c>
      <c r="U167">
        <f t="shared" ca="1" si="90"/>
        <v>3.7668972167683068E-3</v>
      </c>
      <c r="V167">
        <f t="shared" ca="1" si="90"/>
        <v>2.9079970715696915E-2</v>
      </c>
      <c r="W167">
        <f t="shared" ca="1" si="90"/>
        <v>1.4037312164739638E-3</v>
      </c>
      <c r="X167">
        <f t="shared" ca="1" si="90"/>
        <v>2.0014532668610773E-3</v>
      </c>
      <c r="Y167">
        <f t="shared" ca="1" si="90"/>
        <v>3.3275113377341276E-3</v>
      </c>
      <c r="Z167">
        <f t="shared" ca="1" si="90"/>
        <v>2.7234854863792063E-3</v>
      </c>
      <c r="AA167">
        <f t="shared" ca="1" si="90"/>
        <v>5.6989398823914668E-4</v>
      </c>
      <c r="AB167">
        <f t="shared" ca="1" si="90"/>
        <v>3.6675934234599983E-4</v>
      </c>
      <c r="AC167">
        <f t="shared" ca="1" si="89"/>
        <v>5.7568346360483357E-4</v>
      </c>
      <c r="AD167">
        <f t="shared" ca="1" si="89"/>
        <v>1.0223108503389477E-4</v>
      </c>
      <c r="AE167">
        <f t="shared" ca="1" si="88"/>
        <v>1.0411889945062464E-3</v>
      </c>
      <c r="AF167">
        <f t="shared" ca="1" si="76"/>
        <v>1366.0794095858703</v>
      </c>
      <c r="AG167">
        <f t="shared" ca="1" si="77"/>
        <v>0</v>
      </c>
      <c r="AH167">
        <f t="shared" ca="1" si="78"/>
        <v>0.28257263143120137</v>
      </c>
      <c r="AI167">
        <f t="shared" ca="1" si="79"/>
        <v>0.13660794095858703</v>
      </c>
      <c r="AJ167">
        <f t="shared" ca="1" si="85"/>
        <v>-1.9906402006025457</v>
      </c>
      <c r="AK167">
        <f t="shared" si="86"/>
        <v>0</v>
      </c>
      <c r="AM167">
        <f t="shared" ca="1" si="80"/>
        <v>0.24480129317562679</v>
      </c>
      <c r="AN167">
        <f t="shared" ca="1" si="81"/>
        <v>-1.7591355572221801</v>
      </c>
      <c r="AO167">
        <f t="shared" si="82"/>
        <v>0</v>
      </c>
      <c r="AP167">
        <v>-1.0656799531716388</v>
      </c>
      <c r="AQ167">
        <v>1.1280826583970338</v>
      </c>
      <c r="AR167">
        <v>-8.7511580204591155E-2</v>
      </c>
      <c r="AS167">
        <v>-2.0042352844029665</v>
      </c>
      <c r="AT167">
        <v>-1.7591355572221801</v>
      </c>
      <c r="AU167">
        <v>-0.58545083447825164</v>
      </c>
      <c r="AV167">
        <v>-1.1821930456790142</v>
      </c>
      <c r="AW167">
        <v>-1.0999110600096174</v>
      </c>
      <c r="AX167">
        <v>-0.41027988118003123</v>
      </c>
      <c r="AY167">
        <v>1.115024588216329</v>
      </c>
      <c r="AZ167">
        <v>0.32174966690945439</v>
      </c>
    </row>
    <row r="168" spans="10:52" x14ac:dyDescent="0.55000000000000004">
      <c r="J168">
        <f t="shared" si="75"/>
        <v>0</v>
      </c>
      <c r="K168">
        <v>157</v>
      </c>
      <c r="L168">
        <f t="shared" ca="1" si="83"/>
        <v>0.59655821698395706</v>
      </c>
      <c r="M168">
        <f t="shared" ca="1" si="90"/>
        <v>7.8586135518926611E-2</v>
      </c>
      <c r="N168">
        <f t="shared" ca="1" si="90"/>
        <v>4.4586565331778245E-2</v>
      </c>
      <c r="O168">
        <f t="shared" ca="1" si="90"/>
        <v>2.1578763722947213E-2</v>
      </c>
      <c r="P168">
        <f t="shared" ca="1" si="90"/>
        <v>7.5777717640550399E-2</v>
      </c>
      <c r="Q168">
        <f t="shared" ca="1" si="90"/>
        <v>5.494870180009246E-2</v>
      </c>
      <c r="R168">
        <f t="shared" ca="1" si="90"/>
        <v>4.5038684730984983E-2</v>
      </c>
      <c r="S168">
        <f t="shared" ca="1" si="90"/>
        <v>9.580878386573238E-3</v>
      </c>
      <c r="T168">
        <f t="shared" ca="1" si="90"/>
        <v>5.797522746110095E-3</v>
      </c>
      <c r="U168">
        <f t="shared" ca="1" si="90"/>
        <v>9.6550370597236011E-3</v>
      </c>
      <c r="V168">
        <f t="shared" ca="1" si="90"/>
        <v>2.6836936939186847E-3</v>
      </c>
      <c r="W168">
        <f t="shared" ca="1" si="90"/>
        <v>2.0836809995742438E-2</v>
      </c>
      <c r="X168">
        <f t="shared" ca="1" si="90"/>
        <v>1.0101765987446953E-3</v>
      </c>
      <c r="Y168">
        <f t="shared" ca="1" si="90"/>
        <v>1.4450541214737816E-3</v>
      </c>
      <c r="Z168">
        <f t="shared" ca="1" si="90"/>
        <v>2.4085033789628231E-3</v>
      </c>
      <c r="AA168">
        <f t="shared" ca="1" si="90"/>
        <v>1.975097518939518E-3</v>
      </c>
      <c r="AB168">
        <f t="shared" ca="1" si="90"/>
        <v>4.1390538565357554E-4</v>
      </c>
      <c r="AC168">
        <f t="shared" ca="1" si="89"/>
        <v>2.6667663313751592E-4</v>
      </c>
      <c r="AD168">
        <f t="shared" ca="1" si="89"/>
        <v>4.1895925219129237E-4</v>
      </c>
      <c r="AE168">
        <f t="shared" ca="1" si="88"/>
        <v>8.3270566227815082E-4</v>
      </c>
      <c r="AF168">
        <f t="shared" ca="1" si="76"/>
        <v>1241.9225728729357</v>
      </c>
      <c r="AG168">
        <f t="shared" ca="1" si="77"/>
        <v>0</v>
      </c>
      <c r="AH168">
        <f t="shared" ca="1" si="78"/>
        <v>0.2191350505676814</v>
      </c>
      <c r="AI168">
        <f t="shared" ca="1" si="79"/>
        <v>0.12419225728729358</v>
      </c>
      <c r="AJ168">
        <f t="shared" ca="1" si="85"/>
        <v>-2.0859244521080362</v>
      </c>
      <c r="AK168">
        <f t="shared" si="86"/>
        <v>0</v>
      </c>
      <c r="AM168">
        <f t="shared" ca="1" si="80"/>
        <v>0.58080334930668365</v>
      </c>
      <c r="AN168">
        <f t="shared" ca="1" si="81"/>
        <v>-0.67917881096946076</v>
      </c>
      <c r="AO168">
        <f t="shared" si="82"/>
        <v>0</v>
      </c>
      <c r="AP168">
        <v>-0.39865767575975042</v>
      </c>
      <c r="AQ168">
        <v>9.6115400083363056E-2</v>
      </c>
      <c r="AR168">
        <v>-1.153002813225612</v>
      </c>
      <c r="AS168">
        <v>-0.70729129220126197</v>
      </c>
      <c r="AT168">
        <v>-0.67917881096946076</v>
      </c>
      <c r="AU168">
        <v>0.61383616412058473</v>
      </c>
      <c r="AV168">
        <v>0.11257498044869862</v>
      </c>
      <c r="AW168">
        <v>-8.1369080362492241E-2</v>
      </c>
      <c r="AX168">
        <v>0.41953512663894799</v>
      </c>
      <c r="AY168">
        <v>4.3985437514493242E-3</v>
      </c>
      <c r="AZ168">
        <v>-0.61346781876636669</v>
      </c>
    </row>
    <row r="169" spans="10:52" x14ac:dyDescent="0.55000000000000004">
      <c r="J169">
        <f t="shared" si="75"/>
        <v>0</v>
      </c>
      <c r="K169">
        <v>158</v>
      </c>
      <c r="L169">
        <f t="shared" ca="1" si="83"/>
        <v>1.1989725626131162</v>
      </c>
      <c r="M169">
        <f t="shared" ca="1" si="90"/>
        <v>0.18526967724405238</v>
      </c>
      <c r="N169">
        <f t="shared" ca="1" si="90"/>
        <v>3.86944638876668E-2</v>
      </c>
      <c r="O169">
        <f t="shared" ca="1" si="90"/>
        <v>2.5752873376953245E-2</v>
      </c>
      <c r="P169">
        <f t="shared" ca="1" si="90"/>
        <v>1.3499645767939775E-2</v>
      </c>
      <c r="Q169">
        <f t="shared" ca="1" si="90"/>
        <v>4.968283879655782E-2</v>
      </c>
      <c r="R169">
        <f t="shared" ca="1" si="90"/>
        <v>3.7128309252605761E-2</v>
      </c>
      <c r="S169">
        <f t="shared" ca="1" si="90"/>
        <v>3.1061097361886399E-2</v>
      </c>
      <c r="T169">
        <f t="shared" ca="1" si="90"/>
        <v>6.7034109508617348E-3</v>
      </c>
      <c r="U169">
        <f t="shared" ca="1" si="90"/>
        <v>4.0988177114310853E-3</v>
      </c>
      <c r="V169">
        <f t="shared" ca="1" si="90"/>
        <v>6.8786485483033986E-3</v>
      </c>
      <c r="W169">
        <f t="shared" ca="1" si="90"/>
        <v>1.9229598314819229E-3</v>
      </c>
      <c r="X169">
        <f t="shared" ca="1" si="90"/>
        <v>1.4994934645010779E-2</v>
      </c>
      <c r="Y169">
        <f t="shared" ca="1" si="90"/>
        <v>7.2934995865367447E-4</v>
      </c>
      <c r="Z169">
        <f t="shared" ca="1" si="90"/>
        <v>1.0459521790010641E-3</v>
      </c>
      <c r="AA169">
        <f t="shared" ca="1" si="90"/>
        <v>1.7466695056529374E-3</v>
      </c>
      <c r="AB169">
        <f t="shared" ca="1" si="90"/>
        <v>1.4344834603467152E-3</v>
      </c>
      <c r="AC169">
        <f t="shared" ca="1" si="89"/>
        <v>3.0095728162651527E-4</v>
      </c>
      <c r="AD169">
        <f t="shared" ca="1" si="89"/>
        <v>1.9407651923258613E-4</v>
      </c>
      <c r="AE169">
        <f t="shared" ca="1" si="88"/>
        <v>9.1153590898349502E-4</v>
      </c>
      <c r="AF169">
        <f t="shared" ca="1" si="76"/>
        <v>1095.4954937220325</v>
      </c>
      <c r="AG169">
        <f t="shared" ca="1" si="77"/>
        <v>0</v>
      </c>
      <c r="AH169">
        <f t="shared" ca="1" si="78"/>
        <v>0.13413205941603804</v>
      </c>
      <c r="AI169">
        <f t="shared" ca="1" si="79"/>
        <v>0.10954954937220325</v>
      </c>
      <c r="AJ169">
        <f t="shared" ca="1" si="85"/>
        <v>-2.2113783263931817</v>
      </c>
      <c r="AK169">
        <f t="shared" si="86"/>
        <v>0</v>
      </c>
      <c r="AM169">
        <f t="shared" ca="1" si="80"/>
        <v>1.1858569555403646</v>
      </c>
      <c r="AN169">
        <f t="shared" ca="1" si="81"/>
        <v>0.21308210307324771</v>
      </c>
      <c r="AO169">
        <f t="shared" si="82"/>
        <v>0</v>
      </c>
      <c r="AP169">
        <v>1.4757188182557002</v>
      </c>
      <c r="AQ169">
        <v>1.5109435480553657</v>
      </c>
      <c r="AR169">
        <v>-1.5841351341805421</v>
      </c>
      <c r="AS169">
        <v>0.7478638508473523</v>
      </c>
      <c r="AT169">
        <v>0.21308210307324771</v>
      </c>
      <c r="AU169">
        <v>-1.0386679605289828</v>
      </c>
      <c r="AV169">
        <v>-0.48797346607898362</v>
      </c>
      <c r="AW169">
        <v>-0.95264567789854482</v>
      </c>
      <c r="AX169">
        <v>-0.56729618336248677</v>
      </c>
      <c r="AY169">
        <v>-0.8866709322319366</v>
      </c>
      <c r="AZ169">
        <v>-0.49782101996243</v>
      </c>
    </row>
    <row r="170" spans="10:52" x14ac:dyDescent="0.55000000000000004">
      <c r="J170">
        <f t="shared" si="75"/>
        <v>0</v>
      </c>
      <c r="K170">
        <v>159</v>
      </c>
      <c r="L170">
        <f t="shared" ca="1" si="83"/>
        <v>2.4565202393295937</v>
      </c>
      <c r="M170">
        <f t="shared" ca="1" si="90"/>
        <v>0.37235805890471901</v>
      </c>
      <c r="N170">
        <f t="shared" ca="1" si="90"/>
        <v>9.1223608188153157E-2</v>
      </c>
      <c r="O170">
        <f t="shared" ca="1" si="90"/>
        <v>2.2349638763897804E-2</v>
      </c>
      <c r="P170">
        <f t="shared" ca="1" si="90"/>
        <v>1.6110963193214544E-2</v>
      </c>
      <c r="Q170">
        <f t="shared" ca="1" si="90"/>
        <v>8.85089635030494E-3</v>
      </c>
      <c r="R170">
        <f t="shared" ca="1" si="90"/>
        <v>3.3570216273660067E-2</v>
      </c>
      <c r="S170">
        <f t="shared" ca="1" si="90"/>
        <v>2.5605677329738355E-2</v>
      </c>
      <c r="T170">
        <f t="shared" ca="1" si="90"/>
        <v>2.1732381082432622E-2</v>
      </c>
      <c r="U170">
        <f t="shared" ca="1" si="90"/>
        <v>4.739275848607667E-3</v>
      </c>
      <c r="V170">
        <f t="shared" ca="1" si="90"/>
        <v>2.9201676105532035E-3</v>
      </c>
      <c r="W170">
        <f t="shared" ca="1" si="90"/>
        <v>4.928790824095316E-3</v>
      </c>
      <c r="X170">
        <f t="shared" ca="1" si="90"/>
        <v>1.3838326022046622E-3</v>
      </c>
      <c r="Y170">
        <f t="shared" ca="1" si="90"/>
        <v>1.0826379245909644E-2</v>
      </c>
      <c r="Z170">
        <f t="shared" ca="1" si="90"/>
        <v>5.2791460691459507E-4</v>
      </c>
      <c r="AA170">
        <f t="shared" ca="1" si="90"/>
        <v>7.5853444566024888E-4</v>
      </c>
      <c r="AB170">
        <f t="shared" ca="1" si="90"/>
        <v>1.2685796486121954E-3</v>
      </c>
      <c r="AC170">
        <f t="shared" ca="1" si="89"/>
        <v>1.0430360602398099E-3</v>
      </c>
      <c r="AD170">
        <f t="shared" ca="1" si="89"/>
        <v>2.1902459532573994E-4</v>
      </c>
      <c r="AE170">
        <f t="shared" ca="1" si="88"/>
        <v>8.0517190989937116E-4</v>
      </c>
      <c r="AF170">
        <f t="shared" ca="1" si="76"/>
        <v>994.14107102390585</v>
      </c>
      <c r="AG170">
        <f t="shared" ca="1" si="77"/>
        <v>0</v>
      </c>
      <c r="AH170">
        <f t="shared" ca="1" si="78"/>
        <v>7.6992886779259098E-2</v>
      </c>
      <c r="AI170">
        <f t="shared" ca="1" si="79"/>
        <v>9.9414107102390584E-2</v>
      </c>
      <c r="AJ170">
        <f t="shared" ca="1" si="85"/>
        <v>-2.3084612528304009</v>
      </c>
      <c r="AK170">
        <f t="shared" si="86"/>
        <v>0</v>
      </c>
      <c r="AM170">
        <f t="shared" ca="1" si="80"/>
        <v>2.4855393766569547</v>
      </c>
      <c r="AN170">
        <f t="shared" ca="1" si="81"/>
        <v>1.1381121112208348</v>
      </c>
      <c r="AO170">
        <f t="shared" si="82"/>
        <v>0</v>
      </c>
      <c r="AP170">
        <v>0.6573736754944548</v>
      </c>
      <c r="AQ170">
        <v>-0.67985411078552715</v>
      </c>
      <c r="AR170">
        <v>0.37910240280325525</v>
      </c>
      <c r="AS170">
        <v>1.3724388736591209</v>
      </c>
      <c r="AT170">
        <v>1.1381121112208348</v>
      </c>
      <c r="AU170">
        <v>0.68942654252168722</v>
      </c>
      <c r="AV170">
        <v>-0.68690724219777621</v>
      </c>
      <c r="AW170">
        <v>0.39080077840480953</v>
      </c>
      <c r="AX170">
        <v>-0.2260117071273271</v>
      </c>
      <c r="AY170">
        <v>1.0605640454741661</v>
      </c>
      <c r="AZ170">
        <v>1.3345834304345772</v>
      </c>
    </row>
    <row r="171" spans="10:52" x14ac:dyDescent="0.55000000000000004">
      <c r="J171">
        <f t="shared" si="75"/>
        <v>0</v>
      </c>
      <c r="K171">
        <v>160</v>
      </c>
      <c r="L171">
        <f t="shared" ca="1" si="83"/>
        <v>1.1642404783692146</v>
      </c>
      <c r="M171">
        <f t="shared" ca="1" si="90"/>
        <v>0.76290745635025836</v>
      </c>
      <c r="N171">
        <f t="shared" ca="1" si="90"/>
        <v>0.18334271520579223</v>
      </c>
      <c r="O171">
        <f t="shared" ca="1" si="90"/>
        <v>5.2690087544911314E-2</v>
      </c>
      <c r="P171">
        <f t="shared" ca="1" si="90"/>
        <v>1.3981904164101394E-2</v>
      </c>
      <c r="Q171">
        <f t="shared" ca="1" si="90"/>
        <v>1.0562978301650795E-2</v>
      </c>
      <c r="R171">
        <f t="shared" ca="1" si="90"/>
        <v>5.9804655267820814E-3</v>
      </c>
      <c r="S171">
        <f t="shared" ca="1" si="90"/>
        <v>2.3151825200134667E-2</v>
      </c>
      <c r="T171">
        <f t="shared" ca="1" si="90"/>
        <v>1.7915411394527889E-2</v>
      </c>
      <c r="U171">
        <f t="shared" ca="1" si="90"/>
        <v>1.5364677706872616E-2</v>
      </c>
      <c r="V171">
        <f t="shared" ca="1" si="90"/>
        <v>3.3764565308636667E-3</v>
      </c>
      <c r="W171">
        <f t="shared" ca="1" si="90"/>
        <v>2.0924016138700596E-3</v>
      </c>
      <c r="X171">
        <f t="shared" ca="1" si="90"/>
        <v>3.5469391092657369E-3</v>
      </c>
      <c r="Y171">
        <f t="shared" ca="1" si="90"/>
        <v>9.9913050099932057E-4</v>
      </c>
      <c r="Z171">
        <f t="shared" ca="1" si="90"/>
        <v>7.8362981667441621E-3</v>
      </c>
      <c r="AA171">
        <f t="shared" ca="1" si="90"/>
        <v>3.828486825223232E-4</v>
      </c>
      <c r="AB171">
        <f t="shared" ca="1" si="90"/>
        <v>5.5091209723513994E-4</v>
      </c>
      <c r="AC171">
        <f t="shared" ca="1" si="89"/>
        <v>9.2240472293006069E-4</v>
      </c>
      <c r="AD171">
        <f t="shared" ca="1" si="89"/>
        <v>7.5907965997540849E-4</v>
      </c>
      <c r="AE171">
        <f t="shared" ca="1" si="88"/>
        <v>7.4588005270070402E-4</v>
      </c>
      <c r="AF171">
        <f t="shared" ca="1" si="76"/>
        <v>985.0334356718721</v>
      </c>
      <c r="AG171">
        <f t="shared" ca="1" si="77"/>
        <v>0</v>
      </c>
      <c r="AH171">
        <f t="shared" ca="1" si="78"/>
        <v>0.10194849384072623</v>
      </c>
      <c r="AI171">
        <f t="shared" ca="1" si="79"/>
        <v>9.8503343567187207E-2</v>
      </c>
      <c r="AJ171">
        <f t="shared" ca="1" si="85"/>
        <v>-2.317664786535667</v>
      </c>
      <c r="AK171">
        <f t="shared" si="86"/>
        <v>0</v>
      </c>
      <c r="AM171">
        <f t="shared" ca="1" si="80"/>
        <v>1.2008989118001168</v>
      </c>
      <c r="AN171">
        <f t="shared" ca="1" si="81"/>
        <v>0.22883796191308647</v>
      </c>
      <c r="AO171">
        <f t="shared" si="82"/>
        <v>0</v>
      </c>
      <c r="AP171">
        <v>0.44768853513232898</v>
      </c>
      <c r="AQ171">
        <v>-0.16890453480300494</v>
      </c>
      <c r="AR171">
        <v>0.70945588959148154</v>
      </c>
      <c r="AS171">
        <v>0.58091700338991359</v>
      </c>
      <c r="AT171">
        <v>0.22883796191308647</v>
      </c>
      <c r="AU171">
        <v>4.2966803448507562E-2</v>
      </c>
      <c r="AV171">
        <v>-0.58100795286009088</v>
      </c>
      <c r="AW171">
        <v>-0.33401988730474841</v>
      </c>
      <c r="AX171">
        <v>-0.15456635082955472</v>
      </c>
      <c r="AY171">
        <v>-0.499467205372639</v>
      </c>
      <c r="AZ171">
        <v>0.56137537285394501</v>
      </c>
    </row>
    <row r="172" spans="10:52" x14ac:dyDescent="0.55000000000000004">
      <c r="J172">
        <f t="shared" ref="J172:J203" si="91">Cullrate</f>
        <v>0</v>
      </c>
      <c r="K172">
        <v>161</v>
      </c>
      <c r="L172">
        <f t="shared" ca="1" si="83"/>
        <v>2.2934962444969549</v>
      </c>
      <c r="M172">
        <f t="shared" ca="1" si="90"/>
        <v>0.36157151392942127</v>
      </c>
      <c r="N172">
        <f t="shared" ca="1" si="90"/>
        <v>0.37564253318280505</v>
      </c>
      <c r="O172">
        <f t="shared" ca="1" si="90"/>
        <v>0.10589740865094925</v>
      </c>
      <c r="P172">
        <f t="shared" ca="1" si="90"/>
        <v>3.296284840366609E-2</v>
      </c>
      <c r="Q172">
        <f t="shared" ca="1" si="90"/>
        <v>9.1670838378779713E-3</v>
      </c>
      <c r="R172">
        <f t="shared" ca="1" si="90"/>
        <v>7.1373028327230692E-3</v>
      </c>
      <c r="S172">
        <f t="shared" ca="1" si="90"/>
        <v>4.1244504164880159E-3</v>
      </c>
      <c r="T172">
        <f t="shared" ca="1" si="90"/>
        <v>1.6198535490912117E-2</v>
      </c>
      <c r="U172">
        <f t="shared" ca="1" si="90"/>
        <v>1.2666100461742063E-2</v>
      </c>
      <c r="V172">
        <f t="shared" ca="1" si="90"/>
        <v>1.0946433177808485E-2</v>
      </c>
      <c r="W172">
        <f t="shared" ca="1" si="90"/>
        <v>2.4193484883570935E-3</v>
      </c>
      <c r="X172">
        <f t="shared" ca="1" si="90"/>
        <v>1.5057691392064106E-3</v>
      </c>
      <c r="Y172">
        <f t="shared" ca="1" si="90"/>
        <v>2.5608986546558042E-3</v>
      </c>
      <c r="Z172">
        <f t="shared" ca="1" si="90"/>
        <v>7.2318587179340124E-4</v>
      </c>
      <c r="AA172">
        <f t="shared" ca="1" si="90"/>
        <v>5.6829577922162923E-3</v>
      </c>
      <c r="AB172">
        <f t="shared" ca="1" si="90"/>
        <v>2.7805720863275545E-4</v>
      </c>
      <c r="AC172">
        <f t="shared" ca="1" si="89"/>
        <v>4.0057707134504375E-4</v>
      </c>
      <c r="AD172">
        <f t="shared" ca="1" si="89"/>
        <v>6.7128902837786802E-4</v>
      </c>
      <c r="AE172">
        <f t="shared" ca="1" si="88"/>
        <v>1.0960000586572724E-3</v>
      </c>
      <c r="AF172">
        <f t="shared" ref="AF172:AF203" ca="1" si="92">SUMPRODUCT(L172:AE172,mwt)*fec</f>
        <v>1081.7265568482287</v>
      </c>
      <c r="AG172">
        <f t="shared" ref="AG172:AG203" ca="1" si="93">J172*SUMPRODUCT(L172:AE172,wt,vul)</f>
        <v>0</v>
      </c>
      <c r="AH172">
        <f t="shared" ref="AH172:AH203" ca="1" si="94">SUMPRODUCT(L172:AE172,vul,wt)/SUMPRODUCT(L172:AE172,vul)</f>
        <v>8.7070704080039613E-2</v>
      </c>
      <c r="AI172">
        <f t="shared" ref="AI172:AI203" ca="1" si="95">SUMPRODUCT(L172:AE172,mwt)</f>
        <v>0.10817265568482287</v>
      </c>
      <c r="AJ172">
        <f t="shared" ca="1" si="85"/>
        <v>-2.2240266646121629</v>
      </c>
      <c r="AK172">
        <f t="shared" si="86"/>
        <v>0</v>
      </c>
      <c r="AM172">
        <f t="shared" ref="AM172:AM203" ca="1" si="96">EXP(AN172*sdr)*IF(AO172=0,1,0)</f>
        <v>2.3702208648487839</v>
      </c>
      <c r="AN172">
        <f t="shared" ref="AN172:AN203" ca="1" si="97">OFFSET(AO172,0,normseq)</f>
        <v>1.0787289284053259</v>
      </c>
      <c r="AO172">
        <f t="shared" ref="AO172:AO203" si="98">MOD(K172,yrbetween)</f>
        <v>0</v>
      </c>
      <c r="AP172">
        <v>-1.8311402527615428</v>
      </c>
      <c r="AQ172">
        <v>-0.81077814684249461</v>
      </c>
      <c r="AR172">
        <v>1.0034955266746692</v>
      </c>
      <c r="AS172">
        <v>-0.41086309465754312</v>
      </c>
      <c r="AT172">
        <v>1.0787289284053259</v>
      </c>
      <c r="AU172">
        <v>-1.1335919225530233</v>
      </c>
      <c r="AV172">
        <v>0.63728066379553638</v>
      </c>
      <c r="AW172">
        <v>-5.2616542234318331E-2</v>
      </c>
      <c r="AX172">
        <v>0.23685515770921484</v>
      </c>
      <c r="AY172">
        <v>0.24796349862299394</v>
      </c>
      <c r="AZ172">
        <v>1.7300499166594818</v>
      </c>
    </row>
    <row r="173" spans="10:52" x14ac:dyDescent="0.55000000000000004">
      <c r="J173">
        <f t="shared" si="91"/>
        <v>0</v>
      </c>
      <c r="K173">
        <v>162</v>
      </c>
      <c r="L173">
        <f t="shared" ref="L173:L204" ca="1" si="99">reca*AF172/(1+recb*AF172)*Rmult</f>
        <v>2.7534150327470788</v>
      </c>
      <c r="M173">
        <f t="shared" ca="1" si="90"/>
        <v>0.71227802564963094</v>
      </c>
      <c r="N173">
        <f t="shared" ca="1" si="90"/>
        <v>0.1780316056536648</v>
      </c>
      <c r="O173">
        <f t="shared" ca="1" si="90"/>
        <v>0.21696837421921489</v>
      </c>
      <c r="P173">
        <f t="shared" ca="1" si="90"/>
        <v>6.6249277432438802E-2</v>
      </c>
      <c r="Q173">
        <f t="shared" ca="1" si="90"/>
        <v>2.1611734088944786E-2</v>
      </c>
      <c r="R173">
        <f t="shared" ca="1" si="90"/>
        <v>6.1941103707153413E-3</v>
      </c>
      <c r="S173">
        <f t="shared" ca="1" si="90"/>
        <v>4.9222675909086321E-3</v>
      </c>
      <c r="T173">
        <f t="shared" ca="1" si="90"/>
        <v>2.8857360434632068E-3</v>
      </c>
      <c r="U173">
        <f t="shared" ca="1" si="90"/>
        <v>1.1452278339734655E-2</v>
      </c>
      <c r="V173">
        <f t="shared" ca="1" si="90"/>
        <v>9.0238549075358221E-3</v>
      </c>
      <c r="W173">
        <f t="shared" ca="1" si="90"/>
        <v>7.8434999294537712E-3</v>
      </c>
      <c r="X173">
        <f t="shared" ca="1" si="90"/>
        <v>1.741052131964196E-3</v>
      </c>
      <c r="Y173">
        <f t="shared" ca="1" si="90"/>
        <v>1.0871689769758109E-3</v>
      </c>
      <c r="Z173">
        <f t="shared" ca="1" si="90"/>
        <v>1.8536174446575778E-3</v>
      </c>
      <c r="AA173">
        <f t="shared" ca="1" si="90"/>
        <v>5.2446125681772046E-4</v>
      </c>
      <c r="AB173">
        <f t="shared" ref="AB173:AD188" ca="1" si="100">AA172*AA$10*(1-AA$2*$J172)</f>
        <v>4.12744630612459E-3</v>
      </c>
      <c r="AC173">
        <f t="shared" ca="1" si="100"/>
        <v>2.0217988107265402E-4</v>
      </c>
      <c r="AD173">
        <f t="shared" ca="1" si="100"/>
        <v>2.915238683508511E-4</v>
      </c>
      <c r="AE173">
        <f t="shared" ca="1" si="88"/>
        <v>1.2870437173435011E-3</v>
      </c>
      <c r="AF173">
        <f t="shared" ca="1" si="92"/>
        <v>1252.1804722546092</v>
      </c>
      <c r="AG173">
        <f t="shared" ca="1" si="93"/>
        <v>0</v>
      </c>
      <c r="AH173">
        <f t="shared" ca="1" si="94"/>
        <v>8.2355348097727418E-2</v>
      </c>
      <c r="AI173">
        <f t="shared" ca="1" si="95"/>
        <v>0.12521804722546093</v>
      </c>
      <c r="AJ173">
        <f t="shared" ca="1" si="85"/>
        <v>-2.0776986835361253</v>
      </c>
      <c r="AK173">
        <f t="shared" si="86"/>
        <v>0</v>
      </c>
      <c r="AM173">
        <f t="shared" ca="1" si="96"/>
        <v>2.7927045866800442</v>
      </c>
      <c r="AN173">
        <f t="shared" ca="1" si="97"/>
        <v>1.2837631402362604</v>
      </c>
      <c r="AO173">
        <f t="shared" si="98"/>
        <v>0</v>
      </c>
      <c r="AP173">
        <v>-0.73627688834676519</v>
      </c>
      <c r="AQ173">
        <v>-2.5489862309768796</v>
      </c>
      <c r="AR173">
        <v>-0.71616113928030245</v>
      </c>
      <c r="AS173">
        <v>0.38708776628482156</v>
      </c>
      <c r="AT173">
        <v>1.2837631402362604</v>
      </c>
      <c r="AU173">
        <v>0.61633272707695141</v>
      </c>
      <c r="AV173">
        <v>1.0042549547506496</v>
      </c>
      <c r="AW173">
        <v>-0.96110852609854192</v>
      </c>
      <c r="AX173">
        <v>-0.52063796829315834</v>
      </c>
      <c r="AY173">
        <v>0.848442596179666</v>
      </c>
      <c r="AZ173">
        <v>-0.24071255211310927</v>
      </c>
    </row>
    <row r="174" spans="10:52" x14ac:dyDescent="0.55000000000000004">
      <c r="J174">
        <f t="shared" si="91"/>
        <v>0</v>
      </c>
      <c r="K174">
        <v>163</v>
      </c>
      <c r="L174">
        <f t="shared" ca="1" si="99"/>
        <v>1.0906582121782038</v>
      </c>
      <c r="M174">
        <f t="shared" ref="M174:AB189" ca="1" si="101">L173*L$10*(1-L$2*$J173)</f>
        <v>0.8551123761483479</v>
      </c>
      <c r="N174">
        <f t="shared" ca="1" si="101"/>
        <v>0.35071347076025172</v>
      </c>
      <c r="O174">
        <f t="shared" ca="1" si="101"/>
        <v>0.10282975069682601</v>
      </c>
      <c r="P174">
        <f t="shared" ca="1" si="101"/>
        <v>0.13573512516337788</v>
      </c>
      <c r="Q174">
        <f t="shared" ca="1" si="101"/>
        <v>4.3435620305657785E-2</v>
      </c>
      <c r="R174">
        <f t="shared" ca="1" si="101"/>
        <v>1.4602840839782567E-2</v>
      </c>
      <c r="S174">
        <f t="shared" ca="1" si="101"/>
        <v>4.2717913821026417E-3</v>
      </c>
      <c r="T174">
        <f t="shared" ca="1" si="101"/>
        <v>3.4439412693318093E-3</v>
      </c>
      <c r="U174">
        <f t="shared" ca="1" si="101"/>
        <v>2.0402000170500825E-3</v>
      </c>
      <c r="V174">
        <f t="shared" ca="1" si="101"/>
        <v>8.1590777217210812E-3</v>
      </c>
      <c r="W174">
        <f t="shared" ca="1" si="101"/>
        <v>6.4659057595259917E-3</v>
      </c>
      <c r="X174">
        <f t="shared" ca="1" si="101"/>
        <v>5.6444709556951207E-3</v>
      </c>
      <c r="Y174">
        <f t="shared" ca="1" si="101"/>
        <v>1.257043869398629E-3</v>
      </c>
      <c r="Z174">
        <f t="shared" ca="1" si="101"/>
        <v>7.8690946139129683E-4</v>
      </c>
      <c r="AA174">
        <f t="shared" ca="1" si="101"/>
        <v>1.3442609605654565E-3</v>
      </c>
      <c r="AB174">
        <f t="shared" ca="1" si="100"/>
        <v>3.8090827986134954E-4</v>
      </c>
      <c r="AC174">
        <f t="shared" ca="1" si="100"/>
        <v>3.0011327791475617E-3</v>
      </c>
      <c r="AD174">
        <f t="shared" ca="1" si="100"/>
        <v>1.471383792265183E-4</v>
      </c>
      <c r="AE174">
        <f t="shared" ca="1" si="88"/>
        <v>1.1496056352492021E-3</v>
      </c>
      <c r="AF174">
        <f t="shared" ca="1" si="92"/>
        <v>1448.3598828541512</v>
      </c>
      <c r="AG174">
        <f t="shared" ca="1" si="93"/>
        <v>0</v>
      </c>
      <c r="AH174">
        <f t="shared" ca="1" si="94"/>
        <v>0.12328378137727766</v>
      </c>
      <c r="AI174">
        <f t="shared" ca="1" si="95"/>
        <v>0.14483598828541513</v>
      </c>
      <c r="AJ174">
        <f t="shared" ca="1" si="85"/>
        <v>-1.9321532920282429</v>
      </c>
      <c r="AK174">
        <f t="shared" si="86"/>
        <v>0</v>
      </c>
      <c r="AM174">
        <f t="shared" ca="1" si="96"/>
        <v>1.0772065911894451</v>
      </c>
      <c r="AN174">
        <f t="shared" ca="1" si="97"/>
        <v>9.296400094171986E-2</v>
      </c>
      <c r="AO174">
        <f t="shared" si="98"/>
        <v>0</v>
      </c>
      <c r="AP174">
        <v>-1.0295275387761649</v>
      </c>
      <c r="AQ174">
        <v>-0.33450533010181971</v>
      </c>
      <c r="AR174">
        <v>-0.26575321498967241</v>
      </c>
      <c r="AS174">
        <v>-0.3915442903235089</v>
      </c>
      <c r="AT174">
        <v>9.296400094171986E-2</v>
      </c>
      <c r="AU174">
        <v>1.3303088053362444</v>
      </c>
      <c r="AV174">
        <v>-0.71280510383076034</v>
      </c>
      <c r="AW174">
        <v>0.3446348273428157</v>
      </c>
      <c r="AX174">
        <v>0.35203129300498404</v>
      </c>
      <c r="AY174">
        <v>-9.3712060333928093E-3</v>
      </c>
      <c r="AZ174">
        <v>-5.2846189646515995E-2</v>
      </c>
    </row>
    <row r="175" spans="10:52" x14ac:dyDescent="0.55000000000000004">
      <c r="J175">
        <f t="shared" si="91"/>
        <v>0</v>
      </c>
      <c r="K175">
        <v>164</v>
      </c>
      <c r="L175">
        <f t="shared" ca="1" si="99"/>
        <v>0.77938981111568861</v>
      </c>
      <c r="M175">
        <f t="shared" ca="1" si="101"/>
        <v>0.33871948990229916</v>
      </c>
      <c r="N175">
        <f t="shared" ca="1" si="101"/>
        <v>0.42104265262923235</v>
      </c>
      <c r="O175">
        <f t="shared" ca="1" si="101"/>
        <v>0.2025695304599579</v>
      </c>
      <c r="P175">
        <f t="shared" ca="1" si="101"/>
        <v>6.4330154713011276E-2</v>
      </c>
      <c r="Q175">
        <f t="shared" ca="1" si="101"/>
        <v>8.8993262828412106E-2</v>
      </c>
      <c r="R175">
        <f t="shared" ca="1" si="101"/>
        <v>2.9349030831598483E-2</v>
      </c>
      <c r="S175">
        <f t="shared" ca="1" si="101"/>
        <v>1.0070903797343142E-2</v>
      </c>
      <c r="T175">
        <f t="shared" ca="1" si="101"/>
        <v>2.9888254474364148E-3</v>
      </c>
      <c r="U175">
        <f t="shared" ca="1" si="101"/>
        <v>2.4348481394638774E-3</v>
      </c>
      <c r="V175">
        <f t="shared" ca="1" si="101"/>
        <v>1.4535230469567841E-3</v>
      </c>
      <c r="W175">
        <f t="shared" ca="1" si="101"/>
        <v>5.8462628415313E-3</v>
      </c>
      <c r="X175">
        <f t="shared" ca="1" si="101"/>
        <v>4.6531035367074862E-3</v>
      </c>
      <c r="Y175">
        <f t="shared" ca="1" si="101"/>
        <v>4.0753217440137428E-3</v>
      </c>
      <c r="Z175">
        <f t="shared" ca="1" si="101"/>
        <v>9.0986749545164387E-4</v>
      </c>
      <c r="AA175">
        <f t="shared" ca="1" si="101"/>
        <v>5.7067420869214046E-4</v>
      </c>
      <c r="AB175">
        <f t="shared" ca="1" si="100"/>
        <v>9.7631640758492856E-4</v>
      </c>
      <c r="AC175">
        <f t="shared" ca="1" si="100"/>
        <v>2.7696455380759645E-4</v>
      </c>
      <c r="AD175">
        <f t="shared" ca="1" si="100"/>
        <v>2.1841036339746624E-3</v>
      </c>
      <c r="AE175">
        <f t="shared" ca="1" si="88"/>
        <v>9.4436515739124269E-4</v>
      </c>
      <c r="AF175">
        <f t="shared" ca="1" si="92"/>
        <v>1634.8373219749838</v>
      </c>
      <c r="AG175">
        <f t="shared" ca="1" si="93"/>
        <v>0</v>
      </c>
      <c r="AH175">
        <f t="shared" ca="1" si="94"/>
        <v>0.16461552004295826</v>
      </c>
      <c r="AI175">
        <f t="shared" ca="1" si="95"/>
        <v>0.16348373219749837</v>
      </c>
      <c r="AJ175">
        <f t="shared" ca="1" si="85"/>
        <v>-1.811041790858017</v>
      </c>
      <c r="AK175">
        <f t="shared" si="86"/>
        <v>0</v>
      </c>
      <c r="AM175">
        <f t="shared" ca="1" si="96"/>
        <v>0.75195462550170233</v>
      </c>
      <c r="AN175">
        <f t="shared" ca="1" si="97"/>
        <v>-0.35634911910165101</v>
      </c>
      <c r="AO175">
        <f t="shared" si="98"/>
        <v>0</v>
      </c>
      <c r="AP175">
        <v>-0.52968289310229011</v>
      </c>
      <c r="AQ175">
        <v>1.1553856893442571</v>
      </c>
      <c r="AR175">
        <v>-1.3636645235237665</v>
      </c>
      <c r="AS175">
        <v>-0.15224486560327932</v>
      </c>
      <c r="AT175">
        <v>-0.35634911910165101</v>
      </c>
      <c r="AU175">
        <v>-0.37122390494914725</v>
      </c>
      <c r="AV175">
        <v>-1.2660166248679161E-2</v>
      </c>
      <c r="AW175">
        <v>-2.2316817194223404</v>
      </c>
      <c r="AX175">
        <v>-0.73969204095192254</v>
      </c>
      <c r="AY175">
        <v>-1.9996878108941019</v>
      </c>
      <c r="AZ175">
        <v>0.1158093709818786</v>
      </c>
    </row>
    <row r="176" spans="10:52" x14ac:dyDescent="0.55000000000000004">
      <c r="J176">
        <f t="shared" si="91"/>
        <v>0</v>
      </c>
      <c r="K176">
        <v>165</v>
      </c>
      <c r="L176">
        <f t="shared" ca="1" si="99"/>
        <v>0.95680936332929545</v>
      </c>
      <c r="M176">
        <f t="shared" ca="1" si="101"/>
        <v>0.24205064089594092</v>
      </c>
      <c r="N176">
        <f t="shared" ca="1" si="101"/>
        <v>0.1667796613680903</v>
      </c>
      <c r="O176">
        <f t="shared" ca="1" si="101"/>
        <v>0.24319115049054793</v>
      </c>
      <c r="P176">
        <f t="shared" ca="1" si="101"/>
        <v>0.12672722773637313</v>
      </c>
      <c r="Q176">
        <f t="shared" ca="1" si="101"/>
        <v>4.2177368306667691E-2</v>
      </c>
      <c r="R176">
        <f t="shared" ca="1" si="101"/>
        <v>6.0131891663474206E-2</v>
      </c>
      <c r="S176">
        <f t="shared" ca="1" si="101"/>
        <v>2.0240668873487983E-2</v>
      </c>
      <c r="T176">
        <f t="shared" ca="1" si="101"/>
        <v>7.0462648701181269E-3</v>
      </c>
      <c r="U176">
        <f t="shared" ca="1" si="101"/>
        <v>2.1130836767390021E-3</v>
      </c>
      <c r="V176">
        <f t="shared" ca="1" si="101"/>
        <v>1.7346867253083228E-3</v>
      </c>
      <c r="W176">
        <f t="shared" ca="1" si="101"/>
        <v>1.0414997955112378E-3</v>
      </c>
      <c r="X176">
        <f t="shared" ca="1" si="101"/>
        <v>4.2071857085719559E-3</v>
      </c>
      <c r="Y176">
        <f t="shared" ca="1" si="101"/>
        <v>3.3595520588441002E-3</v>
      </c>
      <c r="Z176">
        <f t="shared" ca="1" si="101"/>
        <v>2.9497799389923609E-3</v>
      </c>
      <c r="AA176">
        <f t="shared" ca="1" si="101"/>
        <v>6.5984454178950522E-4</v>
      </c>
      <c r="AB176">
        <f t="shared" ca="1" si="100"/>
        <v>4.1447204796999867E-4</v>
      </c>
      <c r="AC176">
        <f t="shared" ca="1" si="100"/>
        <v>7.0989540657982676E-4</v>
      </c>
      <c r="AD176">
        <f t="shared" ca="1" si="100"/>
        <v>2.0156365378314349E-4</v>
      </c>
      <c r="AE176">
        <f t="shared" ca="1" si="88"/>
        <v>2.2783347288063932E-3</v>
      </c>
      <c r="AF176">
        <f t="shared" ca="1" si="92"/>
        <v>1753.8557266881976</v>
      </c>
      <c r="AG176">
        <f t="shared" ca="1" si="93"/>
        <v>0</v>
      </c>
      <c r="AH176">
        <f t="shared" ca="1" si="94"/>
        <v>0.17631529781963268</v>
      </c>
      <c r="AI176">
        <f t="shared" ca="1" si="95"/>
        <v>0.17538557266881977</v>
      </c>
      <c r="AJ176">
        <f t="shared" ca="1" si="85"/>
        <v>-1.7407684563106722</v>
      </c>
      <c r="AK176">
        <f t="shared" si="86"/>
        <v>0</v>
      </c>
      <c r="AM176">
        <f t="shared" ca="1" si="96"/>
        <v>0.9071991888449874</v>
      </c>
      <c r="AN176">
        <f t="shared" ca="1" si="97"/>
        <v>-0.12174155017419253</v>
      </c>
      <c r="AO176">
        <f t="shared" si="98"/>
        <v>0</v>
      </c>
      <c r="AP176">
        <v>-0.55012719712976832</v>
      </c>
      <c r="AQ176">
        <v>-1.4976649254094809</v>
      </c>
      <c r="AR176">
        <v>-0.42296278479625471</v>
      </c>
      <c r="AS176">
        <v>-0.7798166734573897</v>
      </c>
      <c r="AT176">
        <v>-0.12174155017419253</v>
      </c>
      <c r="AU176">
        <v>0.77268168752198108</v>
      </c>
      <c r="AV176">
        <v>-0.81354301073588431</v>
      </c>
      <c r="AW176">
        <v>0.44946546040591784</v>
      </c>
      <c r="AX176">
        <v>0.15263140085153282</v>
      </c>
      <c r="AY176">
        <v>1.7039974409271963</v>
      </c>
      <c r="AZ176">
        <v>-0.31314129955717362</v>
      </c>
    </row>
    <row r="177" spans="10:52" x14ac:dyDescent="0.55000000000000004">
      <c r="J177">
        <f t="shared" si="91"/>
        <v>0</v>
      </c>
      <c r="K177">
        <v>166</v>
      </c>
      <c r="L177">
        <f t="shared" ca="1" si="99"/>
        <v>1.7861016456339722</v>
      </c>
      <c r="M177">
        <f t="shared" ca="1" si="101"/>
        <v>0.29715081760892581</v>
      </c>
      <c r="N177">
        <f t="shared" ca="1" si="101"/>
        <v>0.11918157982051282</v>
      </c>
      <c r="O177">
        <f t="shared" ca="1" si="101"/>
        <v>9.6330710138875605E-2</v>
      </c>
      <c r="P177">
        <f t="shared" ca="1" si="101"/>
        <v>0.15214005897978947</v>
      </c>
      <c r="Q177">
        <f t="shared" ca="1" si="101"/>
        <v>8.3087332566897903E-2</v>
      </c>
      <c r="R177">
        <f t="shared" ca="1" si="101"/>
        <v>2.849884205905618E-2</v>
      </c>
      <c r="S177">
        <f t="shared" ca="1" si="101"/>
        <v>4.1470183968952017E-2</v>
      </c>
      <c r="T177">
        <f t="shared" ca="1" si="101"/>
        <v>1.4161699575422163E-2</v>
      </c>
      <c r="U177">
        <f t="shared" ca="1" si="101"/>
        <v>4.9816717439277085E-3</v>
      </c>
      <c r="V177">
        <f t="shared" ca="1" si="101"/>
        <v>1.5054483867367413E-3</v>
      </c>
      <c r="W177">
        <f t="shared" ca="1" si="101"/>
        <v>1.2429633458288004E-3</v>
      </c>
      <c r="X177">
        <f t="shared" ca="1" si="101"/>
        <v>7.4950154892587456E-4</v>
      </c>
      <c r="Y177">
        <f t="shared" ca="1" si="101"/>
        <v>3.0375983035128683E-3</v>
      </c>
      <c r="Z177">
        <f t="shared" ca="1" si="101"/>
        <v>2.4316949408314968E-3</v>
      </c>
      <c r="AA177">
        <f t="shared" ca="1" si="101"/>
        <v>2.1392084033710081E-3</v>
      </c>
      <c r="AB177">
        <f t="shared" ca="1" si="100"/>
        <v>4.792351124542562E-4</v>
      </c>
      <c r="AC177">
        <f t="shared" ca="1" si="100"/>
        <v>3.0136931093626101E-4</v>
      </c>
      <c r="AD177">
        <f t="shared" ca="1" si="100"/>
        <v>5.1663330194051541E-4</v>
      </c>
      <c r="AE177">
        <f t="shared" ca="1" si="88"/>
        <v>1.8060076624570418E-3</v>
      </c>
      <c r="AF177">
        <f t="shared" ca="1" si="92"/>
        <v>1768.1447659374949</v>
      </c>
      <c r="AG177">
        <f t="shared" ca="1" si="93"/>
        <v>0</v>
      </c>
      <c r="AH177">
        <f t="shared" ca="1" si="94"/>
        <v>0.13659660452364833</v>
      </c>
      <c r="AI177">
        <f t="shared" ca="1" si="95"/>
        <v>0.17681447659374949</v>
      </c>
      <c r="AJ177">
        <f t="shared" ca="1" si="85"/>
        <v>-1.7326542509443095</v>
      </c>
      <c r="AK177">
        <f t="shared" si="86"/>
        <v>0</v>
      </c>
      <c r="AM177">
        <f t="shared" ca="1" si="96"/>
        <v>1.6778197946688309</v>
      </c>
      <c r="AN177">
        <f t="shared" ca="1" si="97"/>
        <v>0.64686901168897748</v>
      </c>
      <c r="AO177">
        <f t="shared" si="98"/>
        <v>0</v>
      </c>
      <c r="AP177">
        <v>-1.8075206753564999</v>
      </c>
      <c r="AQ177">
        <v>-9.4347569756791927E-2</v>
      </c>
      <c r="AR177">
        <v>-1.0340863809688017</v>
      </c>
      <c r="AS177">
        <v>0.76825472206110135</v>
      </c>
      <c r="AT177">
        <v>0.64686901168897748</v>
      </c>
      <c r="AU177">
        <v>-1.7878892322187312</v>
      </c>
      <c r="AV177">
        <v>1.4700617612106726</v>
      </c>
      <c r="AW177">
        <v>-0.17503907656646334</v>
      </c>
      <c r="AX177">
        <v>-0.41061298361455556</v>
      </c>
      <c r="AY177">
        <v>-2.0198604033794254</v>
      </c>
      <c r="AZ177">
        <v>-0.57513034334988333</v>
      </c>
    </row>
    <row r="178" spans="10:52" x14ac:dyDescent="0.55000000000000004">
      <c r="J178">
        <f t="shared" si="91"/>
        <v>0</v>
      </c>
      <c r="K178">
        <v>167</v>
      </c>
      <c r="L178">
        <f t="shared" ca="1" si="99"/>
        <v>2.0735579518274516</v>
      </c>
      <c r="M178">
        <f t="shared" ca="1" si="101"/>
        <v>0.55469938388356133</v>
      </c>
      <c r="N178">
        <f t="shared" ca="1" si="101"/>
        <v>0.14631196082151224</v>
      </c>
      <c r="O178">
        <f t="shared" ca="1" si="101"/>
        <v>6.8838407065981128E-2</v>
      </c>
      <c r="P178">
        <f t="shared" ca="1" si="101"/>
        <v>6.0264363619033749E-2</v>
      </c>
      <c r="Q178">
        <f t="shared" ca="1" si="101"/>
        <v>9.9748979781185937E-2</v>
      </c>
      <c r="R178">
        <f t="shared" ca="1" si="101"/>
        <v>5.6141311395143764E-2</v>
      </c>
      <c r="S178">
        <f t="shared" ca="1" si="101"/>
        <v>1.9654333006940097E-2</v>
      </c>
      <c r="T178">
        <f t="shared" ca="1" si="101"/>
        <v>2.9015260828412635E-2</v>
      </c>
      <c r="U178">
        <f t="shared" ca="1" si="101"/>
        <v>1.001224619302324E-2</v>
      </c>
      <c r="V178">
        <f t="shared" ca="1" si="101"/>
        <v>3.5491494126355405E-3</v>
      </c>
      <c r="W178">
        <f t="shared" ca="1" si="101"/>
        <v>1.0787061066708055E-3</v>
      </c>
      <c r="X178">
        <f t="shared" ca="1" si="101"/>
        <v>8.9448212757399558E-4</v>
      </c>
      <c r="Y178">
        <f t="shared" ca="1" si="101"/>
        <v>5.4114193933936863E-4</v>
      </c>
      <c r="Z178">
        <f t="shared" ca="1" si="101"/>
        <v>2.1986599098785834E-3</v>
      </c>
      <c r="AA178">
        <f t="shared" ca="1" si="101"/>
        <v>1.7634882463938865E-3</v>
      </c>
      <c r="AB178">
        <f t="shared" ca="1" si="100"/>
        <v>1.5536747140050379E-3</v>
      </c>
      <c r="AC178">
        <f t="shared" ca="1" si="100"/>
        <v>3.4845957966085812E-4</v>
      </c>
      <c r="AD178">
        <f t="shared" ca="1" si="100"/>
        <v>2.1932445367221914E-4</v>
      </c>
      <c r="AE178">
        <f t="shared" ca="1" si="88"/>
        <v>1.6914835737980695E-3</v>
      </c>
      <c r="AF178">
        <f t="shared" ca="1" si="92"/>
        <v>1721.7902442626175</v>
      </c>
      <c r="AG178">
        <f t="shared" ca="1" si="93"/>
        <v>0</v>
      </c>
      <c r="AH178">
        <f t="shared" ca="1" si="94"/>
        <v>0.11681536935753074</v>
      </c>
      <c r="AI178">
        <f t="shared" ca="1" si="95"/>
        <v>0.17217902442626176</v>
      </c>
      <c r="AJ178">
        <f t="shared" ca="1" si="85"/>
        <v>-1.7592205037791728</v>
      </c>
      <c r="AK178">
        <f t="shared" si="86"/>
        <v>0</v>
      </c>
      <c r="AM178">
        <f t="shared" ca="1" si="96"/>
        <v>1.9458293282893313</v>
      </c>
      <c r="AN178">
        <f t="shared" ca="1" si="97"/>
        <v>0.83211034507257864</v>
      </c>
      <c r="AO178">
        <f t="shared" si="98"/>
        <v>0</v>
      </c>
      <c r="AP178">
        <v>-1.4718671081936918</v>
      </c>
      <c r="AQ178">
        <v>-6.9861698648310266E-2</v>
      </c>
      <c r="AR178">
        <v>0.97062184067908674</v>
      </c>
      <c r="AS178">
        <v>1.3714588931179605</v>
      </c>
      <c r="AT178">
        <v>0.83211034507257864</v>
      </c>
      <c r="AU178">
        <v>-0.24733253667363897</v>
      </c>
      <c r="AV178">
        <v>-0.12351392797427252</v>
      </c>
      <c r="AW178">
        <v>-0.37778818295919336</v>
      </c>
      <c r="AX178">
        <v>-1.3424551070784219</v>
      </c>
      <c r="AY178">
        <v>-0.54133806770551018</v>
      </c>
      <c r="AZ178">
        <v>0.5369145128497621</v>
      </c>
    </row>
    <row r="179" spans="10:52" x14ac:dyDescent="0.55000000000000004">
      <c r="J179">
        <f t="shared" si="91"/>
        <v>0</v>
      </c>
      <c r="K179">
        <v>168</v>
      </c>
      <c r="L179">
        <f t="shared" ca="1" si="99"/>
        <v>1.4331693173944726</v>
      </c>
      <c r="M179">
        <f t="shared" ca="1" si="101"/>
        <v>0.64397304662763788</v>
      </c>
      <c r="N179">
        <f t="shared" ca="1" si="101"/>
        <v>0.2731244530153053</v>
      </c>
      <c r="O179">
        <f t="shared" ca="1" si="101"/>
        <v>8.4508716303487275E-2</v>
      </c>
      <c r="P179">
        <f t="shared" ca="1" si="101"/>
        <v>4.3065215530941697E-2</v>
      </c>
      <c r="Q179">
        <f t="shared" ca="1" si="101"/>
        <v>3.9511676467534347E-2</v>
      </c>
      <c r="R179">
        <f t="shared" ca="1" si="101"/>
        <v>6.739942614880047E-2</v>
      </c>
      <c r="S179">
        <f t="shared" ca="1" si="101"/>
        <v>3.8718065362793867E-2</v>
      </c>
      <c r="T179">
        <f t="shared" ca="1" si="101"/>
        <v>1.3751460544081542E-2</v>
      </c>
      <c r="U179">
        <f t="shared" ca="1" si="101"/>
        <v>2.0513634908131476E-2</v>
      </c>
      <c r="V179">
        <f t="shared" ca="1" si="101"/>
        <v>7.1331391391745869E-3</v>
      </c>
      <c r="W179">
        <f t="shared" ca="1" si="101"/>
        <v>2.5430889418904738E-3</v>
      </c>
      <c r="X179">
        <f t="shared" ca="1" si="101"/>
        <v>7.7627657851695147E-4</v>
      </c>
      <c r="Y179">
        <f t="shared" ca="1" si="101"/>
        <v>6.4581826937314048E-4</v>
      </c>
      <c r="Z179">
        <f t="shared" ca="1" si="101"/>
        <v>3.9168677642579473E-4</v>
      </c>
      <c r="AA179">
        <f t="shared" ca="1" si="101"/>
        <v>1.5944890305864235E-3</v>
      </c>
      <c r="AB179">
        <f t="shared" ca="1" si="100"/>
        <v>1.2807948456773533E-3</v>
      </c>
      <c r="AC179">
        <f t="shared" ca="1" si="100"/>
        <v>1.1297019431638084E-3</v>
      </c>
      <c r="AD179">
        <f t="shared" ca="1" si="100"/>
        <v>2.53594855755345E-4</v>
      </c>
      <c r="AE179">
        <f t="shared" ca="1" si="88"/>
        <v>1.3915626395514902E-3</v>
      </c>
      <c r="AF179">
        <f t="shared" ca="1" si="92"/>
        <v>1690.8782578756241</v>
      </c>
      <c r="AG179">
        <f t="shared" ca="1" si="93"/>
        <v>0</v>
      </c>
      <c r="AH179">
        <f t="shared" ca="1" si="94"/>
        <v>0.13141168586461513</v>
      </c>
      <c r="AI179">
        <f t="shared" ca="1" si="95"/>
        <v>0.1690878257875624</v>
      </c>
      <c r="AJ179">
        <f t="shared" ca="1" si="85"/>
        <v>-1.7773370198291976</v>
      </c>
      <c r="AK179">
        <f t="shared" si="86"/>
        <v>0</v>
      </c>
      <c r="AM179">
        <f t="shared" ca="1" si="96"/>
        <v>1.3495009978608401</v>
      </c>
      <c r="AN179">
        <f t="shared" ca="1" si="97"/>
        <v>0.37466861613211222</v>
      </c>
      <c r="AO179">
        <f t="shared" si="98"/>
        <v>0</v>
      </c>
      <c r="AP179">
        <v>-0.38412281355704181</v>
      </c>
      <c r="AQ179">
        <v>-1.3017597666475922</v>
      </c>
      <c r="AR179">
        <v>-6.7177552409702912E-2</v>
      </c>
      <c r="AS179">
        <v>1.3988096725370269</v>
      </c>
      <c r="AT179">
        <v>0.37466861613211222</v>
      </c>
      <c r="AU179">
        <v>-0.26820998755283654</v>
      </c>
      <c r="AV179">
        <v>-1.4267698134062812E-2</v>
      </c>
      <c r="AW179">
        <v>-0.63437823882850353</v>
      </c>
      <c r="AX179">
        <v>1.5706018530181609</v>
      </c>
      <c r="AY179">
        <v>1.164830791822169</v>
      </c>
      <c r="AZ179">
        <v>1.1233260011067614</v>
      </c>
    </row>
    <row r="180" spans="10:52" x14ac:dyDescent="0.55000000000000004">
      <c r="J180">
        <f t="shared" si="91"/>
        <v>0</v>
      </c>
      <c r="K180">
        <v>169</v>
      </c>
      <c r="L180">
        <f t="shared" ca="1" si="99"/>
        <v>2.4515609479731557</v>
      </c>
      <c r="M180">
        <f t="shared" ca="1" si="101"/>
        <v>0.44509120704458149</v>
      </c>
      <c r="N180">
        <f t="shared" ca="1" si="101"/>
        <v>0.31708127181495804</v>
      </c>
      <c r="O180">
        <f t="shared" ca="1" si="101"/>
        <v>0.15775468243210036</v>
      </c>
      <c r="P180">
        <f t="shared" ca="1" si="101"/>
        <v>5.286854006317375E-2</v>
      </c>
      <c r="Q180">
        <f t="shared" ca="1" si="101"/>
        <v>2.8235241540421431E-2</v>
      </c>
      <c r="R180">
        <f t="shared" ca="1" si="101"/>
        <v>2.6697659724748083E-2</v>
      </c>
      <c r="S180">
        <f t="shared" ca="1" si="101"/>
        <v>4.6482266306123086E-2</v>
      </c>
      <c r="T180">
        <f t="shared" ca="1" si="101"/>
        <v>2.7089698133822445E-2</v>
      </c>
      <c r="U180">
        <f t="shared" ca="1" si="101"/>
        <v>9.7222093822651474E-3</v>
      </c>
      <c r="V180">
        <f t="shared" ca="1" si="101"/>
        <v>1.4614763683287613E-2</v>
      </c>
      <c r="W180">
        <f t="shared" ca="1" si="101"/>
        <v>5.1111421799316138E-3</v>
      </c>
      <c r="X180">
        <f t="shared" ca="1" si="101"/>
        <v>1.8301003122785607E-3</v>
      </c>
      <c r="Y180">
        <f t="shared" ca="1" si="101"/>
        <v>5.6047357575766412E-4</v>
      </c>
      <c r="Z180">
        <f t="shared" ca="1" si="101"/>
        <v>4.6745309815843347E-4</v>
      </c>
      <c r="AA180">
        <f t="shared" ca="1" si="101"/>
        <v>2.840549671327639E-4</v>
      </c>
      <c r="AB180">
        <f t="shared" ca="1" si="100"/>
        <v>1.1580532708625887E-3</v>
      </c>
      <c r="AC180">
        <f t="shared" ca="1" si="100"/>
        <v>9.3128658973026465E-4</v>
      </c>
      <c r="AD180">
        <f t="shared" ca="1" si="100"/>
        <v>8.2215160106083188E-4</v>
      </c>
      <c r="AE180">
        <f t="shared" ca="1" si="88"/>
        <v>1.1981003186792897E-3</v>
      </c>
      <c r="AF180">
        <f t="shared" ca="1" si="92"/>
        <v>1716.297225046975</v>
      </c>
      <c r="AG180">
        <f t="shared" ca="1" si="93"/>
        <v>0</v>
      </c>
      <c r="AH180">
        <f t="shared" ca="1" si="94"/>
        <v>0.10885932318789535</v>
      </c>
      <c r="AI180">
        <f t="shared" ca="1" si="95"/>
        <v>0.17162972250469749</v>
      </c>
      <c r="AJ180">
        <f t="shared" ca="1" si="85"/>
        <v>-1.7624158988577281</v>
      </c>
      <c r="AK180">
        <f t="shared" si="86"/>
        <v>0</v>
      </c>
      <c r="AM180">
        <f t="shared" ca="1" si="96"/>
        <v>2.313941791929135</v>
      </c>
      <c r="AN180">
        <f t="shared" ca="1" si="97"/>
        <v>1.0486905921425205</v>
      </c>
      <c r="AO180">
        <f t="shared" si="98"/>
        <v>0</v>
      </c>
      <c r="AP180">
        <v>-0.561107071916922</v>
      </c>
      <c r="AQ180">
        <v>0.99957787824678235</v>
      </c>
      <c r="AR180">
        <v>0.1302237251366023</v>
      </c>
      <c r="AS180">
        <v>0.3810760063061025</v>
      </c>
      <c r="AT180">
        <v>1.0486905921425205</v>
      </c>
      <c r="AU180">
        <v>0.5801018687634496</v>
      </c>
      <c r="AV180">
        <v>-0.53992152970749885</v>
      </c>
      <c r="AW180">
        <v>0.54426209317171015</v>
      </c>
      <c r="AX180">
        <v>0.17278580344282091</v>
      </c>
      <c r="AY180">
        <v>0.36582036955223884</v>
      </c>
      <c r="AZ180">
        <v>-1.415487531630788</v>
      </c>
    </row>
    <row r="181" spans="10:52" x14ac:dyDescent="0.55000000000000004">
      <c r="J181">
        <f t="shared" si="91"/>
        <v>0</v>
      </c>
      <c r="K181">
        <v>170</v>
      </c>
      <c r="L181">
        <f t="shared" ca="1" si="99"/>
        <v>0.34232788133097908</v>
      </c>
      <c r="M181">
        <f t="shared" ca="1" si="101"/>
        <v>0.76136727756668254</v>
      </c>
      <c r="N181">
        <f t="shared" ca="1" si="101"/>
        <v>0.21915526859768689</v>
      </c>
      <c r="O181">
        <f t="shared" ca="1" si="101"/>
        <v>0.18314381882728067</v>
      </c>
      <c r="P181">
        <f t="shared" ca="1" si="101"/>
        <v>9.8691118657669011E-2</v>
      </c>
      <c r="Q181">
        <f t="shared" ca="1" si="101"/>
        <v>3.4662684957437073E-2</v>
      </c>
      <c r="R181">
        <f t="shared" ca="1" si="101"/>
        <v>1.9078281112967506E-2</v>
      </c>
      <c r="S181">
        <f t="shared" ca="1" si="101"/>
        <v>1.8412140873963256E-2</v>
      </c>
      <c r="T181">
        <f t="shared" ca="1" si="101"/>
        <v>3.2522042385383233E-2</v>
      </c>
      <c r="U181">
        <f t="shared" ca="1" si="101"/>
        <v>1.9152272336099684E-2</v>
      </c>
      <c r="V181">
        <f t="shared" ca="1" si="101"/>
        <v>6.9265048947967809E-3</v>
      </c>
      <c r="W181">
        <f t="shared" ca="1" si="101"/>
        <v>1.0471986267749679E-2</v>
      </c>
      <c r="X181">
        <f t="shared" ca="1" si="101"/>
        <v>3.6781658500073906E-3</v>
      </c>
      <c r="Y181">
        <f t="shared" ca="1" si="101"/>
        <v>1.3213368719401394E-3</v>
      </c>
      <c r="Z181">
        <f t="shared" ca="1" si="101"/>
        <v>4.0567930925546519E-4</v>
      </c>
      <c r="AA181">
        <f t="shared" ca="1" si="101"/>
        <v>3.3900142262948763E-4</v>
      </c>
      <c r="AB181">
        <f t="shared" ca="1" si="100"/>
        <v>2.0630482711560602E-4</v>
      </c>
      <c r="AC181">
        <f t="shared" ca="1" si="100"/>
        <v>8.4203921103167829E-4</v>
      </c>
      <c r="AD181">
        <f t="shared" ca="1" si="100"/>
        <v>6.7775289351892129E-4</v>
      </c>
      <c r="AE181">
        <f t="shared" ca="1" si="88"/>
        <v>1.4712661102404972E-3</v>
      </c>
      <c r="AF181">
        <f t="shared" ca="1" si="92"/>
        <v>1771.5815391763251</v>
      </c>
      <c r="AG181">
        <f t="shared" ca="1" si="93"/>
        <v>0</v>
      </c>
      <c r="AH181">
        <f t="shared" ca="1" si="94"/>
        <v>0.18120751202477692</v>
      </c>
      <c r="AI181">
        <f t="shared" ca="1" si="95"/>
        <v>0.17715815391763251</v>
      </c>
      <c r="AJ181">
        <f t="shared" ca="1" si="85"/>
        <v>-1.730712420405724</v>
      </c>
      <c r="AK181">
        <f t="shared" si="86"/>
        <v>0</v>
      </c>
      <c r="AM181">
        <f t="shared" ca="1" si="96"/>
        <v>0.32247732471047003</v>
      </c>
      <c r="AN181">
        <f t="shared" ca="1" si="97"/>
        <v>-1.4146530702419113</v>
      </c>
      <c r="AO181">
        <f t="shared" si="98"/>
        <v>0</v>
      </c>
      <c r="AP181">
        <v>1.0247299542243127</v>
      </c>
      <c r="AQ181">
        <v>-0.28434442356228828</v>
      </c>
      <c r="AR181">
        <v>-0.42614374251570553</v>
      </c>
      <c r="AS181">
        <v>-0.88259866970474832</v>
      </c>
      <c r="AT181">
        <v>-1.4146530702419113</v>
      </c>
      <c r="AU181">
        <v>1.6629792298772372</v>
      </c>
      <c r="AV181">
        <v>3.9674432628089562E-2</v>
      </c>
      <c r="AW181">
        <v>-0.42162355384789407</v>
      </c>
      <c r="AX181">
        <v>0.36876599551760592</v>
      </c>
      <c r="AY181">
        <v>2.2835047275293618</v>
      </c>
      <c r="AZ181">
        <v>1.4571151041309349</v>
      </c>
    </row>
    <row r="182" spans="10:52" x14ac:dyDescent="0.55000000000000004">
      <c r="J182">
        <f t="shared" si="91"/>
        <v>0</v>
      </c>
      <c r="K182">
        <v>171</v>
      </c>
      <c r="L182">
        <f t="shared" ca="1" si="99"/>
        <v>0.75666647092595229</v>
      </c>
      <c r="M182">
        <f t="shared" ca="1" si="101"/>
        <v>0.10631481434700675</v>
      </c>
      <c r="N182">
        <f t="shared" ca="1" si="101"/>
        <v>0.37488417559303311</v>
      </c>
      <c r="O182">
        <f t="shared" ca="1" si="101"/>
        <v>0.12658247703296038</v>
      </c>
      <c r="P182">
        <f t="shared" ca="1" si="101"/>
        <v>0.11457452848083519</v>
      </c>
      <c r="Q182">
        <f t="shared" ca="1" si="101"/>
        <v>6.4705761688144126E-2</v>
      </c>
      <c r="R182">
        <f t="shared" ca="1" si="101"/>
        <v>2.342124280401478E-2</v>
      </c>
      <c r="S182">
        <f t="shared" ca="1" si="101"/>
        <v>1.3157407919144673E-2</v>
      </c>
      <c r="T182">
        <f t="shared" ca="1" si="101"/>
        <v>1.2882341449642277E-2</v>
      </c>
      <c r="U182">
        <f t="shared" ca="1" si="101"/>
        <v>2.2992910796350303E-2</v>
      </c>
      <c r="V182">
        <f t="shared" ca="1" si="101"/>
        <v>1.3644872566154072E-2</v>
      </c>
      <c r="W182">
        <f t="shared" ca="1" si="101"/>
        <v>4.9630815601047155E-3</v>
      </c>
      <c r="X182">
        <f t="shared" ca="1" si="101"/>
        <v>7.5360263744998343E-3</v>
      </c>
      <c r="Y182">
        <f t="shared" ca="1" si="101"/>
        <v>2.6556446803043064E-3</v>
      </c>
      <c r="Z182">
        <f t="shared" ca="1" si="101"/>
        <v>9.5640374977146788E-4</v>
      </c>
      <c r="AA182">
        <f t="shared" ca="1" si="101"/>
        <v>2.942024847214491E-4</v>
      </c>
      <c r="AB182">
        <f t="shared" ca="1" si="100"/>
        <v>2.4621160683605621E-4</v>
      </c>
      <c r="AC182">
        <f t="shared" ca="1" si="100"/>
        <v>1.5000756720548518E-4</v>
      </c>
      <c r="AD182">
        <f t="shared" ca="1" si="100"/>
        <v>6.1280224372006037E-4</v>
      </c>
      <c r="AE182">
        <f t="shared" ca="1" si="88"/>
        <v>1.5650418641358097E-3</v>
      </c>
      <c r="AF182">
        <f t="shared" ca="1" si="92"/>
        <v>1809.7001926274834</v>
      </c>
      <c r="AG182">
        <f t="shared" ca="1" si="93"/>
        <v>0</v>
      </c>
      <c r="AH182">
        <f t="shared" ca="1" si="94"/>
        <v>0.19830752566827367</v>
      </c>
      <c r="AI182">
        <f t="shared" ca="1" si="95"/>
        <v>0.18097001926274833</v>
      </c>
      <c r="AJ182">
        <f t="shared" ca="1" si="85"/>
        <v>-1.7094239008683667</v>
      </c>
      <c r="AK182">
        <f t="shared" si="86"/>
        <v>0</v>
      </c>
      <c r="AM182">
        <f t="shared" ca="1" si="96"/>
        <v>0.70988124332368852</v>
      </c>
      <c r="AN182">
        <f t="shared" ca="1" si="97"/>
        <v>-0.42832198232645169</v>
      </c>
      <c r="AO182">
        <f t="shared" si="98"/>
        <v>0</v>
      </c>
      <c r="AP182">
        <v>-0.11611746231210418</v>
      </c>
      <c r="AQ182">
        <v>-0.32626417123537976</v>
      </c>
      <c r="AR182">
        <v>-0.79682877185405232</v>
      </c>
      <c r="AS182">
        <v>0.83124405136913992</v>
      </c>
      <c r="AT182">
        <v>-0.42832198232645169</v>
      </c>
      <c r="AU182">
        <v>6.5338099375367165E-2</v>
      </c>
      <c r="AV182">
        <v>-2.0378320186864585</v>
      </c>
      <c r="AW182">
        <v>-0.29024363357166294</v>
      </c>
      <c r="AX182">
        <v>-1.5321211321861483</v>
      </c>
      <c r="AY182">
        <v>-0.65395852288929746</v>
      </c>
      <c r="AZ182">
        <v>1.1730116966646165</v>
      </c>
    </row>
    <row r="183" spans="10:52" x14ac:dyDescent="0.55000000000000004">
      <c r="J183">
        <f t="shared" si="91"/>
        <v>0</v>
      </c>
      <c r="K183">
        <v>172</v>
      </c>
      <c r="L183">
        <f t="shared" ca="1" si="99"/>
        <v>2.1573709980746205</v>
      </c>
      <c r="M183">
        <f t="shared" ca="1" si="101"/>
        <v>0.23499358295423048</v>
      </c>
      <c r="N183">
        <f t="shared" ca="1" si="101"/>
        <v>5.2347589270164453E-2</v>
      </c>
      <c r="O183">
        <f t="shared" ca="1" si="101"/>
        <v>0.21653035243308891</v>
      </c>
      <c r="P183">
        <f t="shared" ca="1" si="101"/>
        <v>7.9189828588565131E-2</v>
      </c>
      <c r="Q183">
        <f t="shared" ca="1" si="101"/>
        <v>7.5119547090434266E-2</v>
      </c>
      <c r="R183">
        <f t="shared" ca="1" si="101"/>
        <v>4.3721060765420712E-2</v>
      </c>
      <c r="S183">
        <f t="shared" ca="1" si="101"/>
        <v>1.6152547691327183E-2</v>
      </c>
      <c r="T183">
        <f t="shared" ca="1" si="101"/>
        <v>9.2057856045593064E-3</v>
      </c>
      <c r="U183">
        <f t="shared" ca="1" si="101"/>
        <v>9.1077468102949369E-3</v>
      </c>
      <c r="V183">
        <f t="shared" ca="1" si="101"/>
        <v>1.6381102578089148E-2</v>
      </c>
      <c r="W183">
        <f t="shared" ca="1" si="101"/>
        <v>9.7770255636331089E-3</v>
      </c>
      <c r="X183">
        <f t="shared" ca="1" si="101"/>
        <v>3.5716159837726946E-3</v>
      </c>
      <c r="Y183">
        <f t="shared" ca="1" si="101"/>
        <v>5.4410293521792172E-3</v>
      </c>
      <c r="Z183">
        <f t="shared" ca="1" si="101"/>
        <v>1.9221960608533999E-3</v>
      </c>
      <c r="AA183">
        <f t="shared" ca="1" si="101"/>
        <v>6.935930750229315E-4</v>
      </c>
      <c r="AB183">
        <f t="shared" ca="1" si="100"/>
        <v>2.1367481568830294E-4</v>
      </c>
      <c r="AC183">
        <f t="shared" ca="1" si="100"/>
        <v>1.7902443038103947E-4</v>
      </c>
      <c r="AD183">
        <f t="shared" ca="1" si="100"/>
        <v>1.0916946925295949E-4</v>
      </c>
      <c r="AE183">
        <f t="shared" ca="1" si="88"/>
        <v>1.5860339980211318E-3</v>
      </c>
      <c r="AF183">
        <f t="shared" ca="1" si="92"/>
        <v>1796.8965981051786</v>
      </c>
      <c r="AG183">
        <f t="shared" ca="1" si="93"/>
        <v>0</v>
      </c>
      <c r="AH183">
        <f t="shared" ca="1" si="94"/>
        <v>0.12821539530121925</v>
      </c>
      <c r="AI183">
        <f t="shared" ca="1" si="95"/>
        <v>0.17968965981051785</v>
      </c>
      <c r="AJ183">
        <f t="shared" ca="1" si="85"/>
        <v>-1.716524028247649</v>
      </c>
      <c r="AK183">
        <f t="shared" si="86"/>
        <v>0</v>
      </c>
      <c r="AM183">
        <f t="shared" ca="1" si="96"/>
        <v>2.0185566963938313</v>
      </c>
      <c r="AN183">
        <f t="shared" ca="1" si="97"/>
        <v>0.87797843661974184</v>
      </c>
      <c r="AO183">
        <f t="shared" si="98"/>
        <v>0</v>
      </c>
      <c r="AP183">
        <v>-1.3923272490501404</v>
      </c>
      <c r="AQ183">
        <v>-0.63756260715308599</v>
      </c>
      <c r="AR183">
        <v>-0.62263438849186059</v>
      </c>
      <c r="AS183">
        <v>0.20112338461331092</v>
      </c>
      <c r="AT183">
        <v>0.87797843661974184</v>
      </c>
      <c r="AU183">
        <v>0.40180680116463918</v>
      </c>
      <c r="AV183">
        <v>1.1425095181039069</v>
      </c>
      <c r="AW183">
        <v>-0.37187987800280098</v>
      </c>
      <c r="AX183">
        <v>0.87741682364139706</v>
      </c>
      <c r="AY183">
        <v>-0.39857468436821364</v>
      </c>
      <c r="AZ183">
        <v>0.65121412262669764</v>
      </c>
    </row>
    <row r="184" spans="10:52" x14ac:dyDescent="0.55000000000000004">
      <c r="J184">
        <f t="shared" si="91"/>
        <v>0</v>
      </c>
      <c r="K184">
        <v>173</v>
      </c>
      <c r="L184">
        <f t="shared" ca="1" si="99"/>
        <v>0.32876326581721982</v>
      </c>
      <c r="M184">
        <f t="shared" ca="1" si="101"/>
        <v>0.67000238556719593</v>
      </c>
      <c r="N184">
        <f t="shared" ca="1" si="101"/>
        <v>0.11570680565232738</v>
      </c>
      <c r="O184">
        <f t="shared" ca="1" si="101"/>
        <v>3.0235583926050202E-2</v>
      </c>
      <c r="P184">
        <f t="shared" ca="1" si="101"/>
        <v>0.13546109931892911</v>
      </c>
      <c r="Q184">
        <f t="shared" ca="1" si="101"/>
        <v>5.1919952336850962E-2</v>
      </c>
      <c r="R184">
        <f t="shared" ca="1" si="101"/>
        <v>5.0757555391138139E-2</v>
      </c>
      <c r="S184">
        <f t="shared" ca="1" si="101"/>
        <v>3.0152393066341317E-2</v>
      </c>
      <c r="T184">
        <f t="shared" ca="1" si="101"/>
        <v>1.1301381847211425E-2</v>
      </c>
      <c r="U184">
        <f t="shared" ca="1" si="101"/>
        <v>6.5084414043777962E-3</v>
      </c>
      <c r="V184">
        <f t="shared" ca="1" si="101"/>
        <v>6.488736292509234E-3</v>
      </c>
      <c r="W184">
        <f t="shared" ca="1" si="101"/>
        <v>1.1737629493421929E-2</v>
      </c>
      <c r="X184">
        <f t="shared" ca="1" si="101"/>
        <v>7.035907098026711E-3</v>
      </c>
      <c r="Y184">
        <f t="shared" ca="1" si="101"/>
        <v>2.5787154180056155E-3</v>
      </c>
      <c r="Z184">
        <f t="shared" ca="1" si="101"/>
        <v>3.9382999033395422E-3</v>
      </c>
      <c r="AA184">
        <f t="shared" ca="1" si="101"/>
        <v>1.3939948237999362E-3</v>
      </c>
      <c r="AB184">
        <f t="shared" ca="1" si="100"/>
        <v>5.0374616179236934E-4</v>
      </c>
      <c r="AC184">
        <f t="shared" ca="1" si="100"/>
        <v>1.5536640476435128E-4</v>
      </c>
      <c r="AD184">
        <f t="shared" ca="1" si="100"/>
        <v>1.3028677427479024E-4</v>
      </c>
      <c r="AE184">
        <f t="shared" ca="1" si="88"/>
        <v>1.2345467349851045E-3</v>
      </c>
      <c r="AF184">
        <f t="shared" ca="1" si="92"/>
        <v>1727.0425287199798</v>
      </c>
      <c r="AG184">
        <f t="shared" ca="1" si="93"/>
        <v>0</v>
      </c>
      <c r="AH184">
        <f t="shared" ca="1" si="94"/>
        <v>0.19801373725850871</v>
      </c>
      <c r="AI184">
        <f t="shared" ca="1" si="95"/>
        <v>0.17270425287199798</v>
      </c>
      <c r="AJ184">
        <f t="shared" ca="1" si="85"/>
        <v>-1.7561746683539181</v>
      </c>
      <c r="AK184">
        <f t="shared" si="86"/>
        <v>0</v>
      </c>
      <c r="AM184">
        <f t="shared" ca="1" si="96"/>
        <v>0.30788290545227254</v>
      </c>
      <c r="AN184">
        <f t="shared" ca="1" si="97"/>
        <v>-1.4725446817465127</v>
      </c>
      <c r="AO184">
        <f t="shared" si="98"/>
        <v>0</v>
      </c>
      <c r="AP184">
        <v>-0.16169337868632283</v>
      </c>
      <c r="AQ184">
        <v>1.4979013940319419</v>
      </c>
      <c r="AR184">
        <v>9.4271399575518444E-2</v>
      </c>
      <c r="AS184">
        <v>0.59866806623176672</v>
      </c>
      <c r="AT184">
        <v>-1.4725446817465127</v>
      </c>
      <c r="AU184">
        <v>-1.4825718608335592</v>
      </c>
      <c r="AV184">
        <v>-0.86667569121345878</v>
      </c>
      <c r="AW184">
        <v>-0.53938947530696169</v>
      </c>
      <c r="AX184">
        <v>0.17193201529153157</v>
      </c>
      <c r="AY184">
        <v>3.3397782317479141E-2</v>
      </c>
      <c r="AZ184">
        <v>-0.31201693673210684</v>
      </c>
    </row>
    <row r="185" spans="10:52" x14ac:dyDescent="0.55000000000000004">
      <c r="J185">
        <f t="shared" si="91"/>
        <v>0</v>
      </c>
      <c r="K185">
        <v>174</v>
      </c>
      <c r="L185">
        <f t="shared" ca="1" si="99"/>
        <v>0.56106275021826357</v>
      </c>
      <c r="M185">
        <f t="shared" ca="1" si="101"/>
        <v>0.10210212920308319</v>
      </c>
      <c r="N185">
        <f t="shared" ca="1" si="101"/>
        <v>0.32989767141223814</v>
      </c>
      <c r="O185">
        <f t="shared" ca="1" si="101"/>
        <v>6.6831402971790257E-2</v>
      </c>
      <c r="P185">
        <f t="shared" ca="1" si="101"/>
        <v>1.8915340926340334E-2</v>
      </c>
      <c r="Q185">
        <f t="shared" ca="1" si="101"/>
        <v>8.8813600755183422E-2</v>
      </c>
      <c r="R185">
        <f t="shared" ca="1" si="101"/>
        <v>3.5081812373953303E-2</v>
      </c>
      <c r="S185">
        <f t="shared" ca="1" si="101"/>
        <v>3.5005137900282646E-2</v>
      </c>
      <c r="T185">
        <f t="shared" ca="1" si="101"/>
        <v>2.1096591953286743E-2</v>
      </c>
      <c r="U185">
        <f t="shared" ca="1" si="101"/>
        <v>7.9900167895117537E-3</v>
      </c>
      <c r="V185">
        <f t="shared" ca="1" si="101"/>
        <v>4.6368833947513293E-3</v>
      </c>
      <c r="W185">
        <f t="shared" ca="1" si="101"/>
        <v>4.6494051373480857E-3</v>
      </c>
      <c r="X185">
        <f t="shared" ca="1" si="101"/>
        <v>8.4468297775511566E-3</v>
      </c>
      <c r="Y185">
        <f t="shared" ca="1" si="101"/>
        <v>5.0799420194585299E-3</v>
      </c>
      <c r="Z185">
        <f t="shared" ca="1" si="101"/>
        <v>1.8665134892911694E-3</v>
      </c>
      <c r="AA185">
        <f t="shared" ca="1" si="101"/>
        <v>2.8560924619675486E-3</v>
      </c>
      <c r="AB185">
        <f t="shared" ca="1" si="100"/>
        <v>1.0124373603707497E-3</v>
      </c>
      <c r="AC185">
        <f t="shared" ca="1" si="100"/>
        <v>3.662819589637117E-4</v>
      </c>
      <c r="AD185">
        <f t="shared" ca="1" si="100"/>
        <v>1.1306941552242239E-4</v>
      </c>
      <c r="AE185">
        <f t="shared" ca="1" si="88"/>
        <v>9.9395192682356134E-4</v>
      </c>
      <c r="AF185">
        <f t="shared" ca="1" si="92"/>
        <v>1640.7031683284217</v>
      </c>
      <c r="AG185">
        <f t="shared" ca="1" si="93"/>
        <v>0</v>
      </c>
      <c r="AH185">
        <f t="shared" ca="1" si="94"/>
        <v>0.21671594638709035</v>
      </c>
      <c r="AI185">
        <f t="shared" ca="1" si="95"/>
        <v>0.16407031683284218</v>
      </c>
      <c r="AJ185">
        <f t="shared" ca="1" si="85"/>
        <v>-1.8074601818738791</v>
      </c>
      <c r="AK185">
        <f t="shared" si="86"/>
        <v>0</v>
      </c>
      <c r="AM185">
        <f t="shared" ca="1" si="96"/>
        <v>0.52809844879674195</v>
      </c>
      <c r="AN185">
        <f t="shared" ca="1" si="97"/>
        <v>-0.79809069575276226</v>
      </c>
      <c r="AO185">
        <f t="shared" si="98"/>
        <v>0</v>
      </c>
      <c r="AP185">
        <v>-0.21558662410825491</v>
      </c>
      <c r="AQ185">
        <v>-0.84166458691470325</v>
      </c>
      <c r="AR185">
        <v>-0.13130375009495765</v>
      </c>
      <c r="AS185">
        <v>-0.92436494014691561</v>
      </c>
      <c r="AT185">
        <v>-0.79809069575276226</v>
      </c>
      <c r="AU185">
        <v>-2.7838541427627206</v>
      </c>
      <c r="AV185">
        <v>0.65746803556976374</v>
      </c>
      <c r="AW185">
        <v>-0.54852534958627075</v>
      </c>
      <c r="AX185">
        <v>-4.9794834922067821E-4</v>
      </c>
      <c r="AY185">
        <v>-0.45539763959823176</v>
      </c>
      <c r="AZ185">
        <v>-2.3025859263725579</v>
      </c>
    </row>
    <row r="186" spans="10:52" x14ac:dyDescent="0.55000000000000004">
      <c r="J186">
        <f t="shared" si="91"/>
        <v>0</v>
      </c>
      <c r="K186">
        <v>175</v>
      </c>
      <c r="L186">
        <f t="shared" ca="1" si="99"/>
        <v>3.0460342597602565</v>
      </c>
      <c r="M186">
        <f t="shared" ca="1" si="101"/>
        <v>0.17424605292025253</v>
      </c>
      <c r="N186">
        <f t="shared" ca="1" si="101"/>
        <v>5.0273335432699677E-2</v>
      </c>
      <c r="O186">
        <f t="shared" ca="1" si="101"/>
        <v>0.19054647730794963</v>
      </c>
      <c r="P186">
        <f t="shared" ca="1" si="101"/>
        <v>4.1809636449848676E-2</v>
      </c>
      <c r="Q186">
        <f t="shared" ca="1" si="101"/>
        <v>1.2401638150188996E-2</v>
      </c>
      <c r="R186">
        <f t="shared" ca="1" si="101"/>
        <v>6.0010495728770104E-2</v>
      </c>
      <c r="S186">
        <f t="shared" ca="1" si="101"/>
        <v>2.4194303103818982E-2</v>
      </c>
      <c r="T186">
        <f t="shared" ca="1" si="101"/>
        <v>2.4491890541688394E-2</v>
      </c>
      <c r="U186">
        <f t="shared" ca="1" si="101"/>
        <v>1.4915178177952789E-2</v>
      </c>
      <c r="V186">
        <f t="shared" ca="1" si="101"/>
        <v>5.6924191020835072E-3</v>
      </c>
      <c r="W186">
        <f t="shared" ca="1" si="101"/>
        <v>3.3224881556257486E-3</v>
      </c>
      <c r="X186">
        <f t="shared" ca="1" si="101"/>
        <v>3.3458828960362557E-3</v>
      </c>
      <c r="Y186">
        <f t="shared" ca="1" si="101"/>
        <v>6.0986316221017228E-3</v>
      </c>
      <c r="Z186">
        <f t="shared" ca="1" si="101"/>
        <v>3.6769393931299333E-3</v>
      </c>
      <c r="AA186">
        <f t="shared" ca="1" si="101"/>
        <v>1.3536132945093406E-3</v>
      </c>
      <c r="AB186">
        <f t="shared" ca="1" si="100"/>
        <v>2.0743367649579021E-3</v>
      </c>
      <c r="AC186">
        <f t="shared" ca="1" si="100"/>
        <v>7.3615953393109293E-4</v>
      </c>
      <c r="AD186">
        <f t="shared" ca="1" si="100"/>
        <v>2.6656526601906346E-4</v>
      </c>
      <c r="AE186">
        <f t="shared" ca="1" si="88"/>
        <v>8.0619796392328281E-4</v>
      </c>
      <c r="AF186">
        <f t="shared" ca="1" si="92"/>
        <v>1567.8136517676967</v>
      </c>
      <c r="AG186">
        <f t="shared" ca="1" si="93"/>
        <v>0</v>
      </c>
      <c r="AH186">
        <f t="shared" ca="1" si="94"/>
        <v>9.6252994695149224E-2</v>
      </c>
      <c r="AI186">
        <f t="shared" ca="1" si="95"/>
        <v>0.15678136517676966</v>
      </c>
      <c r="AJ186">
        <f t="shared" ca="1" si="85"/>
        <v>-1.8529030226643088</v>
      </c>
      <c r="AK186">
        <f t="shared" si="86"/>
        <v>0</v>
      </c>
      <c r="AM186">
        <f t="shared" ca="1" si="96"/>
        <v>2.8866904195829881</v>
      </c>
      <c r="AN186">
        <f t="shared" ca="1" si="97"/>
        <v>1.3251383279566653</v>
      </c>
      <c r="AO186">
        <f t="shared" si="98"/>
        <v>0</v>
      </c>
      <c r="AP186">
        <v>0.22868107407703064</v>
      </c>
      <c r="AQ186">
        <v>-0.12629016055143438</v>
      </c>
      <c r="AR186">
        <v>-0.82370434029144235</v>
      </c>
      <c r="AS186">
        <v>5.943547876086086E-2</v>
      </c>
      <c r="AT186">
        <v>1.3251383279566653</v>
      </c>
      <c r="AU186">
        <v>1.7229194781975821</v>
      </c>
      <c r="AV186">
        <v>-1.7209003999596462</v>
      </c>
      <c r="AW186">
        <v>-1.5318755686166696</v>
      </c>
      <c r="AX186">
        <v>0.61272885432117619</v>
      </c>
      <c r="AY186">
        <v>-0.29719217309320811</v>
      </c>
      <c r="AZ186">
        <v>-0.1326156962022651</v>
      </c>
    </row>
    <row r="187" spans="10:52" x14ac:dyDescent="0.55000000000000004">
      <c r="J187">
        <f t="shared" si="91"/>
        <v>0</v>
      </c>
      <c r="K187">
        <v>176</v>
      </c>
      <c r="L187">
        <f t="shared" ca="1" si="99"/>
        <v>1.6339884461924261</v>
      </c>
      <c r="M187">
        <f t="shared" ca="1" si="101"/>
        <v>0.94598945771504683</v>
      </c>
      <c r="N187">
        <f t="shared" ca="1" si="101"/>
        <v>8.5795764835228036E-2</v>
      </c>
      <c r="O187">
        <f t="shared" ca="1" si="101"/>
        <v>2.9037510110980685E-2</v>
      </c>
      <c r="P187">
        <f t="shared" ca="1" si="101"/>
        <v>0.11920562174053827</v>
      </c>
      <c r="Q187">
        <f t="shared" ca="1" si="101"/>
        <v>2.7412034732080013E-2</v>
      </c>
      <c r="R187">
        <f t="shared" ca="1" si="101"/>
        <v>8.3796676062391686E-3</v>
      </c>
      <c r="S187">
        <f t="shared" ca="1" si="101"/>
        <v>4.1386462808582804E-2</v>
      </c>
      <c r="T187">
        <f t="shared" ca="1" si="101"/>
        <v>1.6927921410827572E-2</v>
      </c>
      <c r="U187">
        <f t="shared" ca="1" si="101"/>
        <v>1.7315636201006724E-2</v>
      </c>
      <c r="V187">
        <f t="shared" ca="1" si="101"/>
        <v>1.0626191084179904E-2</v>
      </c>
      <c r="W187">
        <f t="shared" ca="1" si="101"/>
        <v>4.0788161860914112E-3</v>
      </c>
      <c r="X187">
        <f t="shared" ca="1" si="101"/>
        <v>2.3909846450877207E-3</v>
      </c>
      <c r="Y187">
        <f t="shared" ca="1" si="101"/>
        <v>2.4157355802109886E-3</v>
      </c>
      <c r="Z187">
        <f t="shared" ca="1" si="101"/>
        <v>4.4142824405472118E-3</v>
      </c>
      <c r="AA187">
        <f t="shared" ca="1" si="101"/>
        <v>2.666551339811596E-3</v>
      </c>
      <c r="AB187">
        <f t="shared" ca="1" si="100"/>
        <v>9.8310886630126782E-4</v>
      </c>
      <c r="AC187">
        <f t="shared" ca="1" si="100"/>
        <v>1.5082837179658647E-3</v>
      </c>
      <c r="AD187">
        <f t="shared" ca="1" si="100"/>
        <v>5.3574727663355346E-4</v>
      </c>
      <c r="AE187">
        <f t="shared" ca="1" si="88"/>
        <v>7.8124919427342387E-4</v>
      </c>
      <c r="AF187">
        <f t="shared" ca="1" si="92"/>
        <v>1518.0208708177888</v>
      </c>
      <c r="AG187">
        <f t="shared" ca="1" si="93"/>
        <v>0</v>
      </c>
      <c r="AH187">
        <f t="shared" ca="1" si="94"/>
        <v>0.11128793449855977</v>
      </c>
      <c r="AI187">
        <f t="shared" ca="1" si="95"/>
        <v>0.15180208708177889</v>
      </c>
      <c r="AJ187">
        <f t="shared" ca="1" si="85"/>
        <v>-1.8851776652232985</v>
      </c>
      <c r="AK187">
        <f t="shared" si="86"/>
        <v>0</v>
      </c>
      <c r="AM187">
        <f t="shared" ca="1" si="96"/>
        <v>1.5582994442852192</v>
      </c>
      <c r="AN187">
        <f t="shared" ca="1" si="97"/>
        <v>0.55449390856665559</v>
      </c>
      <c r="AO187">
        <f t="shared" si="98"/>
        <v>0</v>
      </c>
      <c r="AP187">
        <v>6.0585989558603615E-2</v>
      </c>
      <c r="AQ187">
        <v>0.58417981563252397</v>
      </c>
      <c r="AR187">
        <v>-0.2671799848030787</v>
      </c>
      <c r="AS187">
        <v>0.58336354413768277</v>
      </c>
      <c r="AT187">
        <v>0.55449390856665559</v>
      </c>
      <c r="AU187">
        <v>-0.5068466180091491</v>
      </c>
      <c r="AV187">
        <v>1.4105035006650724</v>
      </c>
      <c r="AW187">
        <v>-1.4941497283871286</v>
      </c>
      <c r="AX187">
        <v>0.16239027900155634</v>
      </c>
      <c r="AY187">
        <v>-1.8402124624117278</v>
      </c>
      <c r="AZ187">
        <v>1.5328669178416021</v>
      </c>
    </row>
    <row r="188" spans="10:52" x14ac:dyDescent="0.55000000000000004">
      <c r="J188">
        <f t="shared" si="91"/>
        <v>0</v>
      </c>
      <c r="K188">
        <v>177</v>
      </c>
      <c r="L188">
        <f t="shared" ca="1" si="99"/>
        <v>0.60330719748131911</v>
      </c>
      <c r="M188">
        <f t="shared" ca="1" si="101"/>
        <v>0.50745845657293587</v>
      </c>
      <c r="N188">
        <f t="shared" ca="1" si="101"/>
        <v>0.4657889673281182</v>
      </c>
      <c r="O188">
        <f t="shared" ca="1" si="101"/>
        <v>4.9555005002946802E-2</v>
      </c>
      <c r="P188">
        <f t="shared" ca="1" si="101"/>
        <v>1.8165827547588081E-2</v>
      </c>
      <c r="Q188">
        <f t="shared" ca="1" si="101"/>
        <v>7.8155873164083775E-2</v>
      </c>
      <c r="R188">
        <f t="shared" ca="1" si="101"/>
        <v>1.8522048191029771E-2</v>
      </c>
      <c r="S188">
        <f t="shared" ca="1" si="101"/>
        <v>5.7790691032008753E-3</v>
      </c>
      <c r="T188">
        <f t="shared" ca="1" si="101"/>
        <v>2.8956684013156913E-2</v>
      </c>
      <c r="U188">
        <f t="shared" ca="1" si="101"/>
        <v>1.1967950301353751E-2</v>
      </c>
      <c r="V188">
        <f t="shared" ca="1" si="101"/>
        <v>1.2336376865280975E-2</v>
      </c>
      <c r="W188">
        <f t="shared" ca="1" si="101"/>
        <v>7.6140353360119491E-3</v>
      </c>
      <c r="X188">
        <f t="shared" ca="1" si="101"/>
        <v>2.9352661060858122E-3</v>
      </c>
      <c r="Y188">
        <f t="shared" ca="1" si="101"/>
        <v>1.7262967229723278E-3</v>
      </c>
      <c r="Z188">
        <f t="shared" ca="1" si="101"/>
        <v>1.7485462007714343E-3</v>
      </c>
      <c r="AA188">
        <f t="shared" ca="1" si="101"/>
        <v>3.2012795147347201E-3</v>
      </c>
      <c r="AB188">
        <f t="shared" ca="1" si="100"/>
        <v>1.936675914199375E-3</v>
      </c>
      <c r="AC188">
        <f t="shared" ca="1" si="100"/>
        <v>7.1483431286538249E-4</v>
      </c>
      <c r="AD188">
        <f t="shared" ca="1" si="100"/>
        <v>1.0976681779503786E-3</v>
      </c>
      <c r="AE188">
        <f t="shared" ca="1" si="88"/>
        <v>9.5911418572047389E-4</v>
      </c>
      <c r="AF188">
        <f t="shared" ca="1" si="92"/>
        <v>1527.7878325841245</v>
      </c>
      <c r="AG188">
        <f t="shared" ca="1" si="93"/>
        <v>0</v>
      </c>
      <c r="AH188">
        <f t="shared" ca="1" si="94"/>
        <v>0.1623437366592215</v>
      </c>
      <c r="AI188">
        <f t="shared" ca="1" si="95"/>
        <v>0.15277878325841246</v>
      </c>
      <c r="AJ188">
        <f t="shared" ca="1" si="85"/>
        <v>-1.878764264911551</v>
      </c>
      <c r="AK188">
        <f t="shared" si="86"/>
        <v>0</v>
      </c>
      <c r="AM188">
        <f t="shared" ca="1" si="96"/>
        <v>0.57802935240837794</v>
      </c>
      <c r="AN188">
        <f t="shared" ca="1" si="97"/>
        <v>-0.68516328610712662</v>
      </c>
      <c r="AO188">
        <f t="shared" si="98"/>
        <v>0</v>
      </c>
      <c r="AP188">
        <v>-0.13879116522730328</v>
      </c>
      <c r="AQ188">
        <v>-0.7248877409438137</v>
      </c>
      <c r="AR188">
        <v>2.6445923140272498</v>
      </c>
      <c r="AS188">
        <v>-0.82606902651605196</v>
      </c>
      <c r="AT188">
        <v>-0.68516328610712662</v>
      </c>
      <c r="AU188">
        <v>-0.9428163139091339</v>
      </c>
      <c r="AV188">
        <v>0.16797457647044212</v>
      </c>
      <c r="AW188">
        <v>-0.3245713742217049</v>
      </c>
      <c r="AX188">
        <v>1.9765047909459099</v>
      </c>
      <c r="AY188">
        <v>0.38725374906789511</v>
      </c>
      <c r="AZ188">
        <v>-1.9018443708773702</v>
      </c>
    </row>
    <row r="189" spans="10:52" x14ac:dyDescent="0.55000000000000004">
      <c r="J189">
        <f t="shared" si="91"/>
        <v>0</v>
      </c>
      <c r="K189">
        <v>178</v>
      </c>
      <c r="L189">
        <f t="shared" ca="1" si="99"/>
        <v>1.0622061030062471</v>
      </c>
      <c r="M189">
        <f t="shared" ca="1" si="101"/>
        <v>0.18736566955942821</v>
      </c>
      <c r="N189">
        <f t="shared" ca="1" si="101"/>
        <v>0.2498638314849255</v>
      </c>
      <c r="O189">
        <f t="shared" ca="1" si="101"/>
        <v>0.26903629393119766</v>
      </c>
      <c r="P189">
        <f t="shared" ca="1" si="101"/>
        <v>3.1001544952126526E-2</v>
      </c>
      <c r="Q189">
        <f t="shared" ca="1" si="101"/>
        <v>1.191022783153769E-2</v>
      </c>
      <c r="R189">
        <f t="shared" ca="1" si="101"/>
        <v>5.280917171256358E-2</v>
      </c>
      <c r="S189">
        <f t="shared" ca="1" si="101"/>
        <v>1.2773799804312039E-2</v>
      </c>
      <c r="T189">
        <f t="shared" ca="1" si="101"/>
        <v>4.0434158068923445E-3</v>
      </c>
      <c r="U189">
        <f t="shared" ca="1" si="101"/>
        <v>2.047222141164964E-2</v>
      </c>
      <c r="V189">
        <f t="shared" ca="1" si="101"/>
        <v>8.5264637988795976E-3</v>
      </c>
      <c r="W189">
        <f t="shared" ca="1" si="101"/>
        <v>8.8394429035301737E-3</v>
      </c>
      <c r="X189">
        <f t="shared" ca="1" si="101"/>
        <v>5.4793397968129712E-3</v>
      </c>
      <c r="Y189">
        <f t="shared" ca="1" si="101"/>
        <v>2.1192692602180134E-3</v>
      </c>
      <c r="Z189">
        <f t="shared" ca="1" si="101"/>
        <v>1.2495198568436893E-3</v>
      </c>
      <c r="AA189">
        <f t="shared" ca="1" si="101"/>
        <v>1.268062297437161E-3</v>
      </c>
      <c r="AB189">
        <f t="shared" ca="1" si="101"/>
        <v>2.3250409014231254E-3</v>
      </c>
      <c r="AC189">
        <f t="shared" ref="AC189:AD204" ca="1" si="102">AB188*AB$10*(1-AB$2*$J188)</f>
        <v>1.4081882931014122E-3</v>
      </c>
      <c r="AD189">
        <f t="shared" ca="1" si="102"/>
        <v>5.202276391324894E-4</v>
      </c>
      <c r="AE189">
        <f t="shared" ca="1" si="88"/>
        <v>1.497869725176915E-3</v>
      </c>
      <c r="AF189">
        <f t="shared" ca="1" si="92"/>
        <v>1585.4572607257639</v>
      </c>
      <c r="AG189">
        <f t="shared" ca="1" si="93"/>
        <v>0</v>
      </c>
      <c r="AH189">
        <f t="shared" ca="1" si="94"/>
        <v>0.16317770346189783</v>
      </c>
      <c r="AI189">
        <f t="shared" ca="1" si="95"/>
        <v>0.15854572607257639</v>
      </c>
      <c r="AJ189">
        <f t="shared" ca="1" si="85"/>
        <v>-1.841712234699322</v>
      </c>
      <c r="AK189">
        <f t="shared" si="86"/>
        <v>0</v>
      </c>
      <c r="AM189">
        <f t="shared" ca="1" si="96"/>
        <v>1.01675528955009</v>
      </c>
      <c r="AN189">
        <f t="shared" ca="1" si="97"/>
        <v>2.0770585251739249E-2</v>
      </c>
      <c r="AO189">
        <f t="shared" si="98"/>
        <v>0</v>
      </c>
      <c r="AP189">
        <v>0.53214989748084918</v>
      </c>
      <c r="AQ189">
        <v>0.31458739613299258</v>
      </c>
      <c r="AR189">
        <v>-0.39071892388164997</v>
      </c>
      <c r="AS189">
        <v>-1.5348496162914671</v>
      </c>
      <c r="AT189">
        <v>2.0770585251739249E-2</v>
      </c>
      <c r="AU189">
        <v>-1.0663552529877052</v>
      </c>
      <c r="AV189">
        <v>0.2588649294921197</v>
      </c>
      <c r="AW189">
        <v>0.81471625890117139</v>
      </c>
      <c r="AX189">
        <v>-1.6765488908276893</v>
      </c>
      <c r="AY189">
        <v>0.60444335758802481</v>
      </c>
      <c r="AZ189">
        <v>-1.3008661881031003</v>
      </c>
    </row>
    <row r="190" spans="10:52" x14ac:dyDescent="0.55000000000000004">
      <c r="J190">
        <f t="shared" si="91"/>
        <v>0</v>
      </c>
      <c r="K190">
        <v>179</v>
      </c>
      <c r="L190">
        <f t="shared" ca="1" si="99"/>
        <v>0.41812589290105862</v>
      </c>
      <c r="M190">
        <f t="shared" ref="M190:AB205" ca="1" si="103">L189*L$10*(1-L$2*$J189)</f>
        <v>0.32988328090688651</v>
      </c>
      <c r="N190">
        <f t="shared" ca="1" si="103"/>
        <v>9.2255638818245722E-2</v>
      </c>
      <c r="O190">
        <f t="shared" ca="1" si="103"/>
        <v>0.1443195179047678</v>
      </c>
      <c r="P190">
        <f t="shared" ca="1" si="103"/>
        <v>0.16830874620163144</v>
      </c>
      <c r="Q190">
        <f t="shared" ca="1" si="103"/>
        <v>2.0325826750376058E-2</v>
      </c>
      <c r="R190">
        <f t="shared" ca="1" si="103"/>
        <v>8.0476263808216004E-3</v>
      </c>
      <c r="S190">
        <f t="shared" ca="1" si="103"/>
        <v>3.6420042769056263E-2</v>
      </c>
      <c r="T190">
        <f t="shared" ca="1" si="103"/>
        <v>8.9373882056932273E-3</v>
      </c>
      <c r="U190">
        <f t="shared" ca="1" si="103"/>
        <v>2.858673445497169E-3</v>
      </c>
      <c r="V190">
        <f t="shared" ca="1" si="103"/>
        <v>1.4585258992037562E-2</v>
      </c>
      <c r="W190">
        <f t="shared" ca="1" si="103"/>
        <v>6.1095077381536017E-3</v>
      </c>
      <c r="X190">
        <f t="shared" ca="1" si="103"/>
        <v>6.3611881407865424E-3</v>
      </c>
      <c r="Y190">
        <f t="shared" ca="1" si="103"/>
        <v>3.9560966460924557E-3</v>
      </c>
      <c r="Z190">
        <f t="shared" ca="1" si="103"/>
        <v>1.5339593636494965E-3</v>
      </c>
      <c r="AA190">
        <f t="shared" ca="1" si="103"/>
        <v>9.0616365736490999E-4</v>
      </c>
      <c r="AB190">
        <f t="shared" ca="1" si="103"/>
        <v>9.2097447084007339E-4</v>
      </c>
      <c r="AC190">
        <f t="shared" ca="1" si="102"/>
        <v>1.6905747390985218E-3</v>
      </c>
      <c r="AD190">
        <f t="shared" ca="1" si="102"/>
        <v>1.0248227568115029E-3</v>
      </c>
      <c r="AE190">
        <f t="shared" ca="1" si="88"/>
        <v>1.4696970364250612E-3</v>
      </c>
      <c r="AF190">
        <f t="shared" ca="1" si="92"/>
        <v>1605.71327437573</v>
      </c>
      <c r="AG190">
        <f t="shared" ca="1" si="93"/>
        <v>0</v>
      </c>
      <c r="AH190">
        <f t="shared" ca="1" si="94"/>
        <v>0.21436495161751493</v>
      </c>
      <c r="AI190">
        <f t="shared" ca="1" si="95"/>
        <v>0.16057132743757299</v>
      </c>
      <c r="AJ190">
        <f t="shared" ca="1" si="85"/>
        <v>-1.8290170274211912</v>
      </c>
      <c r="AK190">
        <f t="shared" si="86"/>
        <v>0</v>
      </c>
      <c r="AM190">
        <f t="shared" ca="1" si="96"/>
        <v>0.3981302113978335</v>
      </c>
      <c r="AN190">
        <f t="shared" ca="1" si="97"/>
        <v>-1.1512202036101371</v>
      </c>
      <c r="AO190">
        <f t="shared" si="98"/>
        <v>0</v>
      </c>
      <c r="AP190">
        <v>0.89429022409603931</v>
      </c>
      <c r="AQ190">
        <v>-1.8614173313835636</v>
      </c>
      <c r="AR190">
        <v>0.75019215728389099</v>
      </c>
      <c r="AS190">
        <v>-0.29783222998958081</v>
      </c>
      <c r="AT190">
        <v>-1.1512202036101371</v>
      </c>
      <c r="AU190">
        <v>-0.11303654900984839</v>
      </c>
      <c r="AV190">
        <v>-1.1054908100049943E-2</v>
      </c>
      <c r="AW190">
        <v>0.48040419642347842</v>
      </c>
      <c r="AX190">
        <v>-6.4648020270396955E-2</v>
      </c>
      <c r="AY190">
        <v>0.4393325525597902</v>
      </c>
      <c r="AZ190">
        <v>2.201359166065231</v>
      </c>
    </row>
    <row r="191" spans="10:52" x14ac:dyDescent="0.55000000000000004">
      <c r="J191">
        <f t="shared" si="91"/>
        <v>0</v>
      </c>
      <c r="K191">
        <v>180</v>
      </c>
      <c r="L191">
        <f t="shared" ca="1" si="99"/>
        <v>1.8010113863680268</v>
      </c>
      <c r="M191">
        <f t="shared" ca="1" si="103"/>
        <v>0.12985496975770194</v>
      </c>
      <c r="N191">
        <f t="shared" ca="1" si="103"/>
        <v>0.1624288637672269</v>
      </c>
      <c r="O191">
        <f t="shared" ca="1" si="103"/>
        <v>5.328618087347655E-2</v>
      </c>
      <c r="P191">
        <f t="shared" ca="1" si="103"/>
        <v>9.0286097671220755E-2</v>
      </c>
      <c r="Q191">
        <f t="shared" ca="1" si="103"/>
        <v>0.11034980421621579</v>
      </c>
      <c r="R191">
        <f t="shared" ca="1" si="103"/>
        <v>1.3733965620304779E-2</v>
      </c>
      <c r="S191">
        <f t="shared" ca="1" si="103"/>
        <v>5.5500756303128946E-3</v>
      </c>
      <c r="T191">
        <f t="shared" ca="1" si="103"/>
        <v>2.5481850794712439E-2</v>
      </c>
      <c r="U191">
        <f t="shared" ca="1" si="103"/>
        <v>6.3186858725150803E-3</v>
      </c>
      <c r="V191">
        <f t="shared" ca="1" si="103"/>
        <v>2.0366374385004694E-3</v>
      </c>
      <c r="W191">
        <f t="shared" ca="1" si="103"/>
        <v>1.0450845130725476E-2</v>
      </c>
      <c r="X191">
        <f t="shared" ca="1" si="103"/>
        <v>4.3966264157286935E-3</v>
      </c>
      <c r="Y191">
        <f t="shared" ca="1" si="103"/>
        <v>4.5927932930106127E-3</v>
      </c>
      <c r="Z191">
        <f t="shared" ca="1" si="103"/>
        <v>2.8634829975081192E-3</v>
      </c>
      <c r="AA191">
        <f t="shared" ca="1" si="103"/>
        <v>1.1124418868580369E-3</v>
      </c>
      <c r="AB191">
        <f t="shared" ca="1" si="103"/>
        <v>6.5813296122977749E-4</v>
      </c>
      <c r="AC191">
        <f t="shared" ca="1" si="102"/>
        <v>6.6965539178422736E-4</v>
      </c>
      <c r="AD191">
        <f t="shared" ca="1" si="102"/>
        <v>1.2303322454861963E-3</v>
      </c>
      <c r="AE191">
        <f t="shared" ca="1" si="88"/>
        <v>1.8166558324989482E-3</v>
      </c>
      <c r="AF191">
        <f t="shared" ca="1" si="92"/>
        <v>1557.52743479018</v>
      </c>
      <c r="AG191">
        <f t="shared" ca="1" si="93"/>
        <v>0</v>
      </c>
      <c r="AH191">
        <f t="shared" ca="1" si="94"/>
        <v>0.13218713147852579</v>
      </c>
      <c r="AI191">
        <f t="shared" ca="1" si="95"/>
        <v>0.15575274347901799</v>
      </c>
      <c r="AJ191">
        <f t="shared" ca="1" si="85"/>
        <v>-1.8594855068371712</v>
      </c>
      <c r="AK191">
        <f t="shared" si="86"/>
        <v>0</v>
      </c>
      <c r="AM191">
        <f t="shared" ca="1" si="96"/>
        <v>1.7118537580417581</v>
      </c>
      <c r="AN191">
        <f t="shared" ca="1" si="97"/>
        <v>0.6719710654579103</v>
      </c>
      <c r="AO191">
        <f t="shared" si="98"/>
        <v>0</v>
      </c>
      <c r="AP191">
        <v>-2.8346676117507741E-2</v>
      </c>
      <c r="AQ191">
        <v>-1.7935917639988475</v>
      </c>
      <c r="AR191">
        <v>-0.63746824707777705</v>
      </c>
      <c r="AS191">
        <v>0.96512394520686939</v>
      </c>
      <c r="AT191">
        <v>0.6719710654579103</v>
      </c>
      <c r="AU191">
        <v>3.1741365091875196E-3</v>
      </c>
      <c r="AV191">
        <v>-1.4308579920907505</v>
      </c>
      <c r="AW191">
        <v>-0.381899099011207</v>
      </c>
      <c r="AX191">
        <v>0.1142689143307507</v>
      </c>
      <c r="AY191">
        <v>-0.39080077840480953</v>
      </c>
      <c r="AZ191">
        <v>1.7105685401475057</v>
      </c>
    </row>
    <row r="192" spans="10:52" x14ac:dyDescent="0.55000000000000004">
      <c r="J192">
        <f t="shared" si="91"/>
        <v>0</v>
      </c>
      <c r="K192">
        <v>181</v>
      </c>
      <c r="L192">
        <f t="shared" ca="1" si="99"/>
        <v>0.59706537100186174</v>
      </c>
      <c r="M192">
        <f t="shared" ca="1" si="103"/>
        <v>0.55932981688229932</v>
      </c>
      <c r="N192">
        <f t="shared" ca="1" si="103"/>
        <v>6.3938357634513346E-2</v>
      </c>
      <c r="O192">
        <f t="shared" ca="1" si="103"/>
        <v>9.3817721330026305E-2</v>
      </c>
      <c r="P192">
        <f t="shared" ca="1" si="103"/>
        <v>3.3335763593969857E-2</v>
      </c>
      <c r="Q192">
        <f t="shared" ca="1" si="103"/>
        <v>5.9195100826963283E-2</v>
      </c>
      <c r="R192">
        <f t="shared" ca="1" si="103"/>
        <v>7.4562301249804327E-2</v>
      </c>
      <c r="S192">
        <f t="shared" ca="1" si="103"/>
        <v>9.4716807527820066E-3</v>
      </c>
      <c r="T192">
        <f t="shared" ca="1" si="103"/>
        <v>3.8831969530569417E-3</v>
      </c>
      <c r="U192">
        <f t="shared" ca="1" si="103"/>
        <v>1.8015532828653466E-2</v>
      </c>
      <c r="V192">
        <f t="shared" ca="1" si="103"/>
        <v>4.501693689553307E-3</v>
      </c>
      <c r="W192">
        <f t="shared" ca="1" si="103"/>
        <v>1.4593215292800486E-3</v>
      </c>
      <c r="X192">
        <f t="shared" ca="1" si="103"/>
        <v>7.5208124349350003E-3</v>
      </c>
      <c r="Y192">
        <f t="shared" ca="1" si="103"/>
        <v>3.1743749543517276E-3</v>
      </c>
      <c r="Z192">
        <f t="shared" ca="1" si="103"/>
        <v>3.324333726425818E-3</v>
      </c>
      <c r="AA192">
        <f t="shared" ca="1" si="103"/>
        <v>2.0766250425012585E-3</v>
      </c>
      <c r="AB192">
        <f t="shared" ca="1" si="103"/>
        <v>8.0794971994677112E-4</v>
      </c>
      <c r="AC192">
        <f t="shared" ca="1" si="102"/>
        <v>4.7853909087885185E-4</v>
      </c>
      <c r="AD192">
        <f t="shared" ca="1" si="102"/>
        <v>4.8734823892799959E-4</v>
      </c>
      <c r="AE192">
        <f t="shared" ca="1" si="88"/>
        <v>2.2189956874403274E-3</v>
      </c>
      <c r="AF192">
        <f t="shared" ca="1" si="92"/>
        <v>1475.7149559918737</v>
      </c>
      <c r="AG192">
        <f t="shared" ca="1" si="93"/>
        <v>0</v>
      </c>
      <c r="AH192">
        <f t="shared" ca="1" si="94"/>
        <v>0.17343073702232353</v>
      </c>
      <c r="AI192">
        <f t="shared" ca="1" si="95"/>
        <v>0.14757149559918736</v>
      </c>
      <c r="AJ192">
        <f t="shared" ca="1" si="85"/>
        <v>-1.913442504712386</v>
      </c>
      <c r="AK192">
        <f t="shared" si="86"/>
        <v>0</v>
      </c>
      <c r="AM192">
        <f t="shared" ca="1" si="96"/>
        <v>0.56994001599685751</v>
      </c>
      <c r="AN192">
        <f t="shared" ca="1" si="97"/>
        <v>-0.70278019848046824</v>
      </c>
      <c r="AO192">
        <f t="shared" si="98"/>
        <v>0</v>
      </c>
      <c r="AP192">
        <v>1.5625118976458907</v>
      </c>
      <c r="AQ192">
        <v>-1.4816578186582774</v>
      </c>
      <c r="AR192">
        <v>-0.10303438102710061</v>
      </c>
      <c r="AS192">
        <v>2.0047991711180657</v>
      </c>
      <c r="AT192">
        <v>-0.70278019848046824</v>
      </c>
      <c r="AU192">
        <v>1.0189296517637558</v>
      </c>
      <c r="AV192">
        <v>0.7914809430076275</v>
      </c>
      <c r="AW192">
        <v>-0.30231376513256691</v>
      </c>
      <c r="AX192">
        <v>0.90737557911779732</v>
      </c>
      <c r="AY192">
        <v>1.499779500591103</v>
      </c>
      <c r="AZ192">
        <v>6.487766768259462E-2</v>
      </c>
    </row>
    <row r="193" spans="10:52" x14ac:dyDescent="0.55000000000000004">
      <c r="J193">
        <f t="shared" si="91"/>
        <v>0</v>
      </c>
      <c r="K193">
        <v>182</v>
      </c>
      <c r="L193">
        <f t="shared" ca="1" si="99"/>
        <v>1.8350544421732389</v>
      </c>
      <c r="M193">
        <f t="shared" ca="1" si="103"/>
        <v>0.18542718116996471</v>
      </c>
      <c r="N193">
        <f t="shared" ca="1" si="103"/>
        <v>0.27540439872418643</v>
      </c>
      <c r="O193">
        <f t="shared" ca="1" si="103"/>
        <v>3.693032678878256E-2</v>
      </c>
      <c r="P193">
        <f t="shared" ca="1" si="103"/>
        <v>5.8692241176162445E-2</v>
      </c>
      <c r="Q193">
        <f t="shared" ca="1" si="103"/>
        <v>2.1856231889373856E-2</v>
      </c>
      <c r="R193">
        <f t="shared" ca="1" si="103"/>
        <v>3.9997560228783674E-2</v>
      </c>
      <c r="S193">
        <f t="shared" ca="1" si="103"/>
        <v>5.1422169907487575E-2</v>
      </c>
      <c r="T193">
        <f t="shared" ca="1" si="103"/>
        <v>6.6270091237401046E-3</v>
      </c>
      <c r="U193">
        <f t="shared" ca="1" si="103"/>
        <v>2.7453995689528535E-3</v>
      </c>
      <c r="V193">
        <f t="shared" ca="1" si="103"/>
        <v>1.2835012229593344E-2</v>
      </c>
      <c r="W193">
        <f t="shared" ca="1" si="103"/>
        <v>3.2256200319219271E-3</v>
      </c>
      <c r="X193">
        <f t="shared" ca="1" si="103"/>
        <v>1.0501814319026149E-3</v>
      </c>
      <c r="Y193">
        <f t="shared" ca="1" si="103"/>
        <v>5.4300448508490936E-3</v>
      </c>
      <c r="Z193">
        <f t="shared" ca="1" si="103"/>
        <v>2.2976609326468291E-3</v>
      </c>
      <c r="AA193">
        <f t="shared" ca="1" si="103"/>
        <v>2.4108383643049055E-3</v>
      </c>
      <c r="AB193">
        <f t="shared" ca="1" si="103"/>
        <v>1.5082213653983484E-3</v>
      </c>
      <c r="AC193">
        <f t="shared" ca="1" si="102"/>
        <v>5.8747327247778234E-4</v>
      </c>
      <c r="AD193">
        <f t="shared" ca="1" si="102"/>
        <v>3.4826148801197094E-4</v>
      </c>
      <c r="AE193">
        <f t="shared" ca="1" si="88"/>
        <v>1.9709186080284096E-3</v>
      </c>
      <c r="AF193">
        <f t="shared" ca="1" si="92"/>
        <v>1410.4450396769319</v>
      </c>
      <c r="AG193">
        <f t="shared" ca="1" si="93"/>
        <v>0</v>
      </c>
      <c r="AH193">
        <f t="shared" ca="1" si="94"/>
        <v>0.11947230866009713</v>
      </c>
      <c r="AI193">
        <f t="shared" ca="1" si="95"/>
        <v>0.14104450396769319</v>
      </c>
      <c r="AJ193">
        <f t="shared" ca="1" si="85"/>
        <v>-1.9586798074283991</v>
      </c>
      <c r="AK193">
        <f t="shared" si="86"/>
        <v>0</v>
      </c>
      <c r="AM193">
        <f t="shared" ca="1" si="96"/>
        <v>1.7654940224560811</v>
      </c>
      <c r="AN193">
        <f t="shared" ca="1" si="97"/>
        <v>0.71053818828659132</v>
      </c>
      <c r="AO193">
        <f t="shared" si="98"/>
        <v>0</v>
      </c>
      <c r="AP193">
        <v>-1.0419535101391375</v>
      </c>
      <c r="AQ193">
        <v>0.80367726695840247</v>
      </c>
      <c r="AR193">
        <v>0.85537067207042128</v>
      </c>
      <c r="AS193">
        <v>-1.5669320418965071</v>
      </c>
      <c r="AT193">
        <v>0.71053818828659132</v>
      </c>
      <c r="AU193">
        <v>0.42296278479625471</v>
      </c>
      <c r="AV193">
        <v>-0.88113210949813947</v>
      </c>
      <c r="AW193">
        <v>0.30303453968372196</v>
      </c>
      <c r="AX193">
        <v>0.51906226872233674</v>
      </c>
      <c r="AY193">
        <v>0.5118977242091205</v>
      </c>
      <c r="AZ193">
        <v>-6.2501612774212845E-2</v>
      </c>
    </row>
    <row r="194" spans="10:52" x14ac:dyDescent="0.55000000000000004">
      <c r="J194">
        <f t="shared" si="91"/>
        <v>0</v>
      </c>
      <c r="K194">
        <v>183</v>
      </c>
      <c r="L194">
        <f t="shared" ca="1" si="99"/>
        <v>2.2664961836849908</v>
      </c>
      <c r="M194">
        <f t="shared" ca="1" si="103"/>
        <v>0.56990237423189072</v>
      </c>
      <c r="N194">
        <f t="shared" ca="1" si="103"/>
        <v>9.1301160417094518E-2</v>
      </c>
      <c r="O194">
        <f t="shared" ca="1" si="103"/>
        <v>0.15907156236465925</v>
      </c>
      <c r="P194">
        <f t="shared" ca="1" si="103"/>
        <v>2.3103563120840838E-2</v>
      </c>
      <c r="Q194">
        <f t="shared" ca="1" si="103"/>
        <v>3.8480931436810056E-2</v>
      </c>
      <c r="R194">
        <f t="shared" ca="1" si="103"/>
        <v>1.4768045651698564E-2</v>
      </c>
      <c r="S194">
        <f t="shared" ca="1" si="103"/>
        <v>2.7584466995979141E-2</v>
      </c>
      <c r="T194">
        <f t="shared" ca="1" si="103"/>
        <v>3.5978322964416012E-2</v>
      </c>
      <c r="U194">
        <f t="shared" ca="1" si="103"/>
        <v>4.6852601636494752E-3</v>
      </c>
      <c r="V194">
        <f t="shared" ca="1" si="103"/>
        <v>1.9559364342855191E-3</v>
      </c>
      <c r="W194">
        <f t="shared" ca="1" si="103"/>
        <v>9.1967324773372851E-3</v>
      </c>
      <c r="X194">
        <f t="shared" ca="1" si="103"/>
        <v>2.3212747814175898E-3</v>
      </c>
      <c r="Y194">
        <f t="shared" ca="1" si="103"/>
        <v>7.5823354539081875E-4</v>
      </c>
      <c r="Z194">
        <f t="shared" ca="1" si="103"/>
        <v>3.9303491540002957E-3</v>
      </c>
      <c r="AA194">
        <f t="shared" ca="1" si="103"/>
        <v>1.6662855117573208E-3</v>
      </c>
      <c r="AB194">
        <f t="shared" ca="1" si="103"/>
        <v>1.7509554470108255E-3</v>
      </c>
      <c r="AC194">
        <f t="shared" ca="1" si="102"/>
        <v>1.096652080292633E-3</v>
      </c>
      <c r="AD194">
        <f t="shared" ca="1" si="102"/>
        <v>4.2753940052134667E-4</v>
      </c>
      <c r="AE194">
        <f t="shared" ca="1" si="88"/>
        <v>1.6889631661814921E-3</v>
      </c>
      <c r="AF194">
        <f t="shared" ca="1" si="92"/>
        <v>1390.8545661562694</v>
      </c>
      <c r="AG194">
        <f t="shared" ca="1" si="93"/>
        <v>0</v>
      </c>
      <c r="AH194">
        <f t="shared" ca="1" si="94"/>
        <v>9.8275705144829903E-2</v>
      </c>
      <c r="AI194">
        <f t="shared" ca="1" si="95"/>
        <v>0.13908545661562693</v>
      </c>
      <c r="AJ194">
        <f t="shared" ca="1" si="85"/>
        <v>-1.9726667389650803</v>
      </c>
      <c r="AK194">
        <f t="shared" si="86"/>
        <v>0</v>
      </c>
      <c r="AM194">
        <f t="shared" ca="1" si="96"/>
        <v>2.1956063690572911</v>
      </c>
      <c r="AN194">
        <f t="shared" ca="1" si="97"/>
        <v>0.98307282314635813</v>
      </c>
      <c r="AO194">
        <f t="shared" si="98"/>
        <v>0</v>
      </c>
      <c r="AP194">
        <v>-0.35138100429321639</v>
      </c>
      <c r="AQ194">
        <v>1.2403370419633575</v>
      </c>
      <c r="AR194">
        <v>0.40545842239225749</v>
      </c>
      <c r="AS194">
        <v>1.718217390589416</v>
      </c>
      <c r="AT194">
        <v>0.98307282314635813</v>
      </c>
      <c r="AU194">
        <v>0.44904254536959343</v>
      </c>
      <c r="AV194">
        <v>0.82005726653733291</v>
      </c>
      <c r="AW194">
        <v>1.1319934856146574</v>
      </c>
      <c r="AX194">
        <v>1.0155918062082492</v>
      </c>
      <c r="AY194">
        <v>-0.71467866291641258</v>
      </c>
      <c r="AZ194">
        <v>0.93355083663482219</v>
      </c>
    </row>
    <row r="195" spans="10:52" x14ac:dyDescent="0.55000000000000004">
      <c r="J195">
        <f t="shared" si="91"/>
        <v>0</v>
      </c>
      <c r="K195">
        <v>184</v>
      </c>
      <c r="L195">
        <f t="shared" ca="1" si="99"/>
        <v>1.1366698019427701</v>
      </c>
      <c r="M195">
        <f t="shared" ca="1" si="103"/>
        <v>0.70389277101766456</v>
      </c>
      <c r="N195">
        <f t="shared" ca="1" si="103"/>
        <v>0.28061014444336002</v>
      </c>
      <c r="O195">
        <f t="shared" ca="1" si="103"/>
        <v>5.2734881143995826E-2</v>
      </c>
      <c r="P195">
        <f t="shared" ca="1" si="103"/>
        <v>9.9514956984864206E-2</v>
      </c>
      <c r="Q195">
        <f t="shared" ca="1" si="103"/>
        <v>1.5147600612671295E-2</v>
      </c>
      <c r="R195">
        <f t="shared" ca="1" si="103"/>
        <v>2.6001195222264534E-2</v>
      </c>
      <c r="S195">
        <f t="shared" ca="1" si="103"/>
        <v>1.0184837913719429E-2</v>
      </c>
      <c r="T195">
        <f t="shared" ca="1" si="103"/>
        <v>1.9299902438346977E-2</v>
      </c>
      <c r="U195">
        <f t="shared" ca="1" si="103"/>
        <v>2.5436482762069643E-2</v>
      </c>
      <c r="V195">
        <f t="shared" ca="1" si="103"/>
        <v>3.3379735182532608E-3</v>
      </c>
      <c r="W195">
        <f t="shared" ca="1" si="103"/>
        <v>1.4014964541542042E-3</v>
      </c>
      <c r="X195">
        <f t="shared" ca="1" si="103"/>
        <v>6.6183068556798534E-3</v>
      </c>
      <c r="Y195">
        <f t="shared" ca="1" si="103"/>
        <v>1.6759660320329974E-3</v>
      </c>
      <c r="Z195">
        <f t="shared" ca="1" si="103"/>
        <v>5.4882098684607523E-4</v>
      </c>
      <c r="AA195">
        <f t="shared" ca="1" si="103"/>
        <v>2.8503265030989616E-3</v>
      </c>
      <c r="AB195">
        <f t="shared" ca="1" si="103"/>
        <v>1.2101979694221032E-3</v>
      </c>
      <c r="AC195">
        <f t="shared" ca="1" si="102"/>
        <v>1.2731479459959663E-3</v>
      </c>
      <c r="AD195">
        <f t="shared" ca="1" si="102"/>
        <v>7.9809924119829964E-4</v>
      </c>
      <c r="AE195">
        <f t="shared" ca="1" si="88"/>
        <v>1.5413614847733846E-3</v>
      </c>
      <c r="AF195">
        <f t="shared" ca="1" si="92"/>
        <v>1421.0637487589122</v>
      </c>
      <c r="AG195">
        <f t="shared" ca="1" si="93"/>
        <v>0</v>
      </c>
      <c r="AH195">
        <f t="shared" ca="1" si="94"/>
        <v>0.12723658910477542</v>
      </c>
      <c r="AI195">
        <f t="shared" ca="1" si="95"/>
        <v>0.14210637487589123</v>
      </c>
      <c r="AJ195">
        <f t="shared" ca="1" si="85"/>
        <v>-1.951179382986042</v>
      </c>
      <c r="AK195">
        <f t="shared" si="86"/>
        <v>0</v>
      </c>
      <c r="AM195">
        <f t="shared" ca="1" si="96"/>
        <v>1.1035175203653971</v>
      </c>
      <c r="AN195">
        <f t="shared" ca="1" si="97"/>
        <v>0.12312852959439624</v>
      </c>
      <c r="AO195">
        <f t="shared" si="98"/>
        <v>0</v>
      </c>
      <c r="AP195">
        <v>-1.1933457244595047</v>
      </c>
      <c r="AQ195">
        <v>-1.0353937796026003</v>
      </c>
      <c r="AR195">
        <v>-0.61245145843713544</v>
      </c>
      <c r="AS195">
        <v>-1.7000911611830816</v>
      </c>
      <c r="AT195">
        <v>0.12312852959439624</v>
      </c>
      <c r="AU195">
        <v>-0.35227571970608551</v>
      </c>
      <c r="AV195">
        <v>-2.244796633021906</v>
      </c>
      <c r="AW195">
        <v>-1.3887074601370841</v>
      </c>
      <c r="AX195">
        <v>-0.15154796528804582</v>
      </c>
      <c r="AY195">
        <v>-0.58245632317266427</v>
      </c>
      <c r="AZ195">
        <v>0.46228137762227561</v>
      </c>
    </row>
    <row r="196" spans="10:52" x14ac:dyDescent="0.55000000000000004">
      <c r="J196">
        <f t="shared" si="91"/>
        <v>0</v>
      </c>
      <c r="K196">
        <v>185</v>
      </c>
      <c r="L196">
        <f t="shared" ca="1" si="99"/>
        <v>2.2749923630226818</v>
      </c>
      <c r="M196">
        <f t="shared" ca="1" si="103"/>
        <v>0.3530090464660573</v>
      </c>
      <c r="N196">
        <f t="shared" ca="1" si="103"/>
        <v>0.34658471534553398</v>
      </c>
      <c r="O196">
        <f t="shared" ca="1" si="103"/>
        <v>0.16207836294104144</v>
      </c>
      <c r="P196">
        <f t="shared" ca="1" si="103"/>
        <v>3.2990871219434212E-2</v>
      </c>
      <c r="Q196">
        <f t="shared" ca="1" si="103"/>
        <v>6.5245902353222196E-2</v>
      </c>
      <c r="R196">
        <f t="shared" ca="1" si="103"/>
        <v>1.0235088028617884E-2</v>
      </c>
      <c r="S196">
        <f t="shared" ca="1" si="103"/>
        <v>1.7931821525164499E-2</v>
      </c>
      <c r="T196">
        <f t="shared" ca="1" si="103"/>
        <v>7.1259806511329328E-3</v>
      </c>
      <c r="U196">
        <f t="shared" ca="1" si="103"/>
        <v>1.3644928257722845E-2</v>
      </c>
      <c r="V196">
        <f t="shared" ca="1" si="103"/>
        <v>1.812200451877537E-2</v>
      </c>
      <c r="W196">
        <f t="shared" ca="1" si="103"/>
        <v>2.3917740719429136E-3</v>
      </c>
      <c r="X196">
        <f t="shared" ca="1" si="103"/>
        <v>1.0085683816069102E-3</v>
      </c>
      <c r="Y196">
        <f t="shared" ca="1" si="103"/>
        <v>4.7784336298681059E-3</v>
      </c>
      <c r="Z196">
        <f t="shared" ca="1" si="103"/>
        <v>1.2130897362853453E-3</v>
      </c>
      <c r="AA196">
        <f t="shared" ca="1" si="103"/>
        <v>3.9801018763743583E-4</v>
      </c>
      <c r="AB196">
        <f t="shared" ca="1" si="103"/>
        <v>2.0701490362251616E-3</v>
      </c>
      <c r="AC196">
        <f t="shared" ca="1" si="102"/>
        <v>8.799544623757145E-4</v>
      </c>
      <c r="AD196">
        <f t="shared" ca="1" si="102"/>
        <v>9.2654582788136109E-4</v>
      </c>
      <c r="AE196">
        <f t="shared" ca="1" si="88"/>
        <v>1.7037327121082668E-3</v>
      </c>
      <c r="AF196">
        <f t="shared" ca="1" si="92"/>
        <v>1503.2154797653898</v>
      </c>
      <c r="AG196">
        <f t="shared" ca="1" si="93"/>
        <v>0</v>
      </c>
      <c r="AH196">
        <f t="shared" ca="1" si="94"/>
        <v>0.10619994446121195</v>
      </c>
      <c r="AI196">
        <f t="shared" ca="1" si="95"/>
        <v>0.15032154797653899</v>
      </c>
      <c r="AJ196">
        <f t="shared" ca="1" si="85"/>
        <v>-1.8949786260551562</v>
      </c>
      <c r="AK196">
        <f t="shared" si="86"/>
        <v>0</v>
      </c>
      <c r="AM196">
        <f t="shared" ca="1" si="96"/>
        <v>2.2012888780091044</v>
      </c>
      <c r="AN196">
        <f t="shared" ca="1" si="97"/>
        <v>0.98630380307440646</v>
      </c>
      <c r="AO196">
        <f t="shared" si="98"/>
        <v>0</v>
      </c>
      <c r="AP196">
        <v>-0.13740191207034513</v>
      </c>
      <c r="AQ196">
        <v>-0.64357209339505062</v>
      </c>
      <c r="AR196">
        <v>-1.3443400348478463</v>
      </c>
      <c r="AS196">
        <v>0.4397543307277374</v>
      </c>
      <c r="AT196">
        <v>0.98630380307440646</v>
      </c>
      <c r="AU196">
        <v>0.69068846642039716</v>
      </c>
      <c r="AV196">
        <v>0.80642848843126558</v>
      </c>
      <c r="AW196">
        <v>0.4559069566312246</v>
      </c>
      <c r="AX196">
        <v>-2.6830093702301383E-4</v>
      </c>
      <c r="AY196">
        <v>0.59875901570194401</v>
      </c>
      <c r="AZ196">
        <v>-1.893049557111226</v>
      </c>
    </row>
    <row r="197" spans="10:52" x14ac:dyDescent="0.55000000000000004">
      <c r="J197">
        <f t="shared" si="91"/>
        <v>0</v>
      </c>
      <c r="K197">
        <v>186</v>
      </c>
      <c r="L197">
        <f t="shared" ca="1" si="99"/>
        <v>0.50726069521885175</v>
      </c>
      <c r="M197">
        <f t="shared" ca="1" si="103"/>
        <v>0.7065313808949365</v>
      </c>
      <c r="N197">
        <f t="shared" ca="1" si="103"/>
        <v>0.17381559368332603</v>
      </c>
      <c r="O197">
        <f t="shared" ca="1" si="103"/>
        <v>0.2001847915905601</v>
      </c>
      <c r="P197">
        <f t="shared" ca="1" si="103"/>
        <v>0.1013960074100483</v>
      </c>
      <c r="Q197">
        <f t="shared" ca="1" si="103"/>
        <v>2.1630106944208614E-2</v>
      </c>
      <c r="R197">
        <f t="shared" ca="1" si="103"/>
        <v>4.4086028617179737E-2</v>
      </c>
      <c r="S197">
        <f t="shared" ca="1" si="103"/>
        <v>7.0586667364570116E-3</v>
      </c>
      <c r="T197">
        <f t="shared" ca="1" si="103"/>
        <v>1.254627852798359E-2</v>
      </c>
      <c r="U197">
        <f t="shared" ca="1" si="103"/>
        <v>5.0380303766425659E-3</v>
      </c>
      <c r="V197">
        <f t="shared" ca="1" si="103"/>
        <v>9.7212123962967176E-3</v>
      </c>
      <c r="W197">
        <f t="shared" ca="1" si="103"/>
        <v>1.2985046257143687E-2</v>
      </c>
      <c r="X197">
        <f t="shared" ca="1" si="103"/>
        <v>1.7212085679978583E-3</v>
      </c>
      <c r="Y197">
        <f t="shared" ca="1" si="103"/>
        <v>7.2818882197281365E-4</v>
      </c>
      <c r="Z197">
        <f t="shared" ca="1" si="103"/>
        <v>3.4587030292506532E-3</v>
      </c>
      <c r="AA197">
        <f t="shared" ca="1" si="103"/>
        <v>8.797441882363588E-4</v>
      </c>
      <c r="AB197">
        <f t="shared" ca="1" si="103"/>
        <v>2.8906878052378229E-4</v>
      </c>
      <c r="AC197">
        <f t="shared" ca="1" si="102"/>
        <v>1.505238752862053E-3</v>
      </c>
      <c r="AD197">
        <f t="shared" ca="1" si="102"/>
        <v>6.4039543746975301E-4</v>
      </c>
      <c r="AE197">
        <f t="shared" ca="1" si="88"/>
        <v>1.9155233258619534E-3</v>
      </c>
      <c r="AF197">
        <f t="shared" ca="1" si="92"/>
        <v>1599.3603040759183</v>
      </c>
      <c r="AG197">
        <f t="shared" ca="1" si="93"/>
        <v>0</v>
      </c>
      <c r="AH197">
        <f t="shared" ca="1" si="94"/>
        <v>0.16668685885410545</v>
      </c>
      <c r="AI197">
        <f t="shared" ca="1" si="95"/>
        <v>0.15993603040759183</v>
      </c>
      <c r="AJ197">
        <f t="shared" ca="1" si="85"/>
        <v>-1.8329813536461697</v>
      </c>
      <c r="AK197">
        <f t="shared" si="86"/>
        <v>0</v>
      </c>
      <c r="AM197">
        <f t="shared" ca="1" si="96"/>
        <v>0.48670284090879762</v>
      </c>
      <c r="AN197">
        <f t="shared" ca="1" si="97"/>
        <v>-0.90012690634466708</v>
      </c>
      <c r="AO197">
        <f t="shared" si="98"/>
        <v>0</v>
      </c>
      <c r="AP197">
        <v>1.0691951501939911</v>
      </c>
      <c r="AQ197">
        <v>-0.11057409210479818</v>
      </c>
      <c r="AR197">
        <v>0.93083372121327557</v>
      </c>
      <c r="AS197">
        <v>-0.57107399697997607</v>
      </c>
      <c r="AT197">
        <v>-0.90012690634466708</v>
      </c>
      <c r="AU197">
        <v>-0.74644731284934096</v>
      </c>
      <c r="AV197">
        <v>0.29136117518646643</v>
      </c>
      <c r="AW197">
        <v>-1.0293979357811622</v>
      </c>
      <c r="AX197">
        <v>-0.86767840912216343</v>
      </c>
      <c r="AY197">
        <v>-0.31651779863750562</v>
      </c>
      <c r="AZ197">
        <v>0.29975126381032169</v>
      </c>
    </row>
    <row r="198" spans="10:52" x14ac:dyDescent="0.55000000000000004">
      <c r="J198">
        <f t="shared" si="91"/>
        <v>0</v>
      </c>
      <c r="K198">
        <v>187</v>
      </c>
      <c r="L198">
        <f t="shared" ca="1" si="99"/>
        <v>0.47081854306520649</v>
      </c>
      <c r="M198">
        <f t="shared" ca="1" si="103"/>
        <v>0.15753705607631863</v>
      </c>
      <c r="N198">
        <f t="shared" ca="1" si="103"/>
        <v>0.34788392154692743</v>
      </c>
      <c r="O198">
        <f t="shared" ca="1" si="103"/>
        <v>0.10039461308037299</v>
      </c>
      <c r="P198">
        <f t="shared" ca="1" si="103"/>
        <v>0.12523533828435263</v>
      </c>
      <c r="Q198">
        <f t="shared" ca="1" si="103"/>
        <v>6.6479192665368086E-2</v>
      </c>
      <c r="R198">
        <f t="shared" ca="1" si="103"/>
        <v>1.4615255201355121E-2</v>
      </c>
      <c r="S198">
        <f t="shared" ca="1" si="103"/>
        <v>3.0404094510225771E-2</v>
      </c>
      <c r="T198">
        <f t="shared" ca="1" si="103"/>
        <v>4.9387062428388855E-3</v>
      </c>
      <c r="U198">
        <f t="shared" ca="1" si="103"/>
        <v>8.8701521141164499E-3</v>
      </c>
      <c r="V198">
        <f t="shared" ca="1" si="103"/>
        <v>3.5893016383297953E-3</v>
      </c>
      <c r="W198">
        <f t="shared" ca="1" si="103"/>
        <v>6.9655866441623512E-3</v>
      </c>
      <c r="X198">
        <f t="shared" ca="1" si="103"/>
        <v>9.3445167483936498E-3</v>
      </c>
      <c r="Y198">
        <f t="shared" ca="1" si="103"/>
        <v>1.2427167680023239E-3</v>
      </c>
      <c r="Z198">
        <f t="shared" ca="1" si="103"/>
        <v>5.2707415850272114E-4</v>
      </c>
      <c r="AA198">
        <f t="shared" ca="1" si="103"/>
        <v>2.5082842577962626E-3</v>
      </c>
      <c r="AB198">
        <f t="shared" ca="1" si="103"/>
        <v>6.3894490032005799E-4</v>
      </c>
      <c r="AC198">
        <f t="shared" ca="1" si="102"/>
        <v>2.1018657259594842E-4</v>
      </c>
      <c r="AD198">
        <f t="shared" ca="1" si="102"/>
        <v>1.095452174914868E-3</v>
      </c>
      <c r="AE198">
        <f t="shared" ca="1" si="88"/>
        <v>1.8613701688755091E-3</v>
      </c>
      <c r="AF198">
        <f t="shared" ca="1" si="92"/>
        <v>1659.4114437085921</v>
      </c>
      <c r="AG198">
        <f t="shared" ca="1" si="93"/>
        <v>0</v>
      </c>
      <c r="AH198">
        <f t="shared" ca="1" si="94"/>
        <v>0.21153147727381066</v>
      </c>
      <c r="AI198">
        <f t="shared" ca="1" si="95"/>
        <v>0.16594114437085922</v>
      </c>
      <c r="AJ198">
        <f t="shared" ca="1" si="85"/>
        <v>-1.7961221054767844</v>
      </c>
      <c r="AK198">
        <f t="shared" si="86"/>
        <v>0</v>
      </c>
      <c r="AM198">
        <f t="shared" ca="1" si="96"/>
        <v>0.44775726696248802</v>
      </c>
      <c r="AN198">
        <f t="shared" ca="1" si="97"/>
        <v>-1.0043800102721434</v>
      </c>
      <c r="AO198">
        <f t="shared" si="98"/>
        <v>0</v>
      </c>
      <c r="AP198">
        <v>-0.21284677131916396</v>
      </c>
      <c r="AQ198">
        <v>1.2121086001570802</v>
      </c>
      <c r="AR198">
        <v>-3.3244305086554959E-2</v>
      </c>
      <c r="AS198">
        <v>0.78157881944207475</v>
      </c>
      <c r="AT198">
        <v>-1.0043800102721434</v>
      </c>
      <c r="AU198">
        <v>-1.251978574146051</v>
      </c>
      <c r="AV198">
        <v>1.7863749235402793</v>
      </c>
      <c r="AW198">
        <v>-1.8110586097463965</v>
      </c>
      <c r="AX198">
        <v>-1.0772237146738917</v>
      </c>
      <c r="AY198">
        <v>0.21738742361776531</v>
      </c>
      <c r="AZ198">
        <v>-0.58454361351323314</v>
      </c>
    </row>
    <row r="199" spans="10:52" x14ac:dyDescent="0.55000000000000004">
      <c r="J199">
        <f t="shared" si="91"/>
        <v>0</v>
      </c>
      <c r="K199">
        <v>188</v>
      </c>
      <c r="L199">
        <f t="shared" ca="1" si="99"/>
        <v>0.62138088587804874</v>
      </c>
      <c r="M199">
        <f t="shared" ca="1" si="103"/>
        <v>0.14621942508010341</v>
      </c>
      <c r="N199">
        <f t="shared" ca="1" si="103"/>
        <v>7.756854166529592E-2</v>
      </c>
      <c r="O199">
        <f t="shared" ca="1" si="103"/>
        <v>0.20093520357107639</v>
      </c>
      <c r="P199">
        <f t="shared" ca="1" si="103"/>
        <v>6.2806735872137517E-2</v>
      </c>
      <c r="Q199">
        <f t="shared" ca="1" si="103"/>
        <v>8.2109191426535083E-2</v>
      </c>
      <c r="R199">
        <f t="shared" ca="1" si="103"/>
        <v>4.4919351018028852E-2</v>
      </c>
      <c r="S199">
        <f t="shared" ca="1" si="103"/>
        <v>1.0079465408229293E-2</v>
      </c>
      <c r="T199">
        <f t="shared" ca="1" si="103"/>
        <v>2.1272698793098767E-2</v>
      </c>
      <c r="U199">
        <f t="shared" ca="1" si="103"/>
        <v>3.4916390165584841E-3</v>
      </c>
      <c r="V199">
        <f t="shared" ca="1" si="103"/>
        <v>6.3194639839884914E-3</v>
      </c>
      <c r="W199">
        <f t="shared" ca="1" si="103"/>
        <v>2.5718594075101568E-3</v>
      </c>
      <c r="X199">
        <f t="shared" ca="1" si="103"/>
        <v>5.0126922746195918E-3</v>
      </c>
      <c r="Y199">
        <f t="shared" ca="1" si="103"/>
        <v>6.7467637961013171E-3</v>
      </c>
      <c r="Z199">
        <f t="shared" ca="1" si="103"/>
        <v>8.9949732128200705E-4</v>
      </c>
      <c r="AA199">
        <f t="shared" ca="1" si="103"/>
        <v>3.8223918135868901E-4</v>
      </c>
      <c r="AB199">
        <f t="shared" ca="1" si="103"/>
        <v>1.8217289258652333E-3</v>
      </c>
      <c r="AC199">
        <f t="shared" ca="1" si="102"/>
        <v>4.6458714231467814E-4</v>
      </c>
      <c r="AD199">
        <f t="shared" ca="1" si="102"/>
        <v>1.5296532702891062E-4</v>
      </c>
      <c r="AE199">
        <f t="shared" ca="1" si="88"/>
        <v>2.1533317037908135E-3</v>
      </c>
      <c r="AF199">
        <f t="shared" ca="1" si="92"/>
        <v>1648.0300660222777</v>
      </c>
      <c r="AG199">
        <f t="shared" ca="1" si="93"/>
        <v>0</v>
      </c>
      <c r="AH199">
        <f t="shared" ca="1" si="94"/>
        <v>0.21824982037266574</v>
      </c>
      <c r="AI199">
        <f t="shared" ca="1" si="95"/>
        <v>0.16480300660222777</v>
      </c>
      <c r="AJ199">
        <f t="shared" ca="1" si="85"/>
        <v>-1.8030044177276277</v>
      </c>
      <c r="AK199">
        <f t="shared" si="86"/>
        <v>0</v>
      </c>
      <c r="AM199">
        <f t="shared" ca="1" si="96"/>
        <v>0.58797263296489799</v>
      </c>
      <c r="AN199">
        <f t="shared" ca="1" si="97"/>
        <v>-0.66384359342919197</v>
      </c>
      <c r="AO199">
        <f t="shared" si="98"/>
        <v>0</v>
      </c>
      <c r="AP199">
        <v>1.185121618618723</v>
      </c>
      <c r="AQ199">
        <v>0.42187480175925884</v>
      </c>
      <c r="AR199">
        <v>1.7759157344698906</v>
      </c>
      <c r="AS199">
        <v>0.47920366341713816</v>
      </c>
      <c r="AT199">
        <v>-0.66384359342919197</v>
      </c>
      <c r="AU199">
        <v>-1.462890395487193</v>
      </c>
      <c r="AV199">
        <v>-0.40695340430829674</v>
      </c>
      <c r="AW199">
        <v>1.5764044292154722</v>
      </c>
      <c r="AX199">
        <v>0.37171503208810464</v>
      </c>
      <c r="AY199">
        <v>-0.4889216143055819</v>
      </c>
      <c r="AZ199">
        <v>0.32070261113403831</v>
      </c>
    </row>
    <row r="200" spans="10:52" x14ac:dyDescent="0.55000000000000004">
      <c r="J200">
        <f t="shared" si="91"/>
        <v>0</v>
      </c>
      <c r="K200">
        <v>189</v>
      </c>
      <c r="L200">
        <f t="shared" ca="1" si="99"/>
        <v>1.2356700806309626</v>
      </c>
      <c r="M200">
        <f t="shared" ca="1" si="103"/>
        <v>0.19297871170777184</v>
      </c>
      <c r="N200">
        <f t="shared" ca="1" si="103"/>
        <v>7.1995934474660905E-2</v>
      </c>
      <c r="O200">
        <f t="shared" ca="1" si="103"/>
        <v>4.4803021194313127E-2</v>
      </c>
      <c r="P200">
        <f t="shared" ca="1" si="103"/>
        <v>0.12570479501723372</v>
      </c>
      <c r="Q200">
        <f t="shared" ca="1" si="103"/>
        <v>4.1178555264424946E-2</v>
      </c>
      <c r="R200">
        <f t="shared" ca="1" si="103"/>
        <v>5.5480390835378583E-2</v>
      </c>
      <c r="S200">
        <f t="shared" ca="1" si="103"/>
        <v>3.0978798420458038E-2</v>
      </c>
      <c r="T200">
        <f t="shared" ca="1" si="103"/>
        <v>7.0522551346696187E-3</v>
      </c>
      <c r="U200">
        <f t="shared" ca="1" si="103"/>
        <v>1.5039684775983818E-2</v>
      </c>
      <c r="V200">
        <f t="shared" ca="1" si="103"/>
        <v>2.4875883441857127E-3</v>
      </c>
      <c r="W200">
        <f t="shared" ca="1" si="103"/>
        <v>4.5281156434668719E-3</v>
      </c>
      <c r="X200">
        <f t="shared" ca="1" si="103"/>
        <v>1.8508045972320552E-3</v>
      </c>
      <c r="Y200">
        <f t="shared" ca="1" si="103"/>
        <v>3.6191760012858755E-3</v>
      </c>
      <c r="Z200">
        <f t="shared" ca="1" si="103"/>
        <v>4.8834103781113638E-3</v>
      </c>
      <c r="AA200">
        <f t="shared" ca="1" si="103"/>
        <v>6.5232399307505221E-4</v>
      </c>
      <c r="AB200">
        <f t="shared" ca="1" si="103"/>
        <v>2.7761453715455687E-4</v>
      </c>
      <c r="AC200">
        <f t="shared" ca="1" si="102"/>
        <v>1.3246084839487182E-3</v>
      </c>
      <c r="AD200">
        <f t="shared" ca="1" si="102"/>
        <v>3.3810782144587696E-4</v>
      </c>
      <c r="AE200">
        <f t="shared" ca="1" si="88"/>
        <v>1.6795809613831874E-3</v>
      </c>
      <c r="AF200">
        <f t="shared" ca="1" si="92"/>
        <v>1557.4623022192211</v>
      </c>
      <c r="AG200">
        <f t="shared" ca="1" si="93"/>
        <v>0</v>
      </c>
      <c r="AH200">
        <f t="shared" ca="1" si="94"/>
        <v>0.16116269950001913</v>
      </c>
      <c r="AI200">
        <f t="shared" ca="1" si="95"/>
        <v>0.15574623022192211</v>
      </c>
      <c r="AJ200">
        <f t="shared" ca="1" si="85"/>
        <v>-1.8595273256400997</v>
      </c>
      <c r="AK200">
        <f t="shared" si="86"/>
        <v>0</v>
      </c>
      <c r="AM200">
        <f t="shared" ca="1" si="96"/>
        <v>1.1703219931618678</v>
      </c>
      <c r="AN200">
        <f t="shared" ca="1" si="97"/>
        <v>0.1965986484719906</v>
      </c>
      <c r="AO200">
        <f t="shared" si="98"/>
        <v>0</v>
      </c>
      <c r="AP200">
        <v>2.1860796550754458</v>
      </c>
      <c r="AQ200">
        <v>-0.47337607611552812</v>
      </c>
      <c r="AR200">
        <v>-1.2469695320760366</v>
      </c>
      <c r="AS200">
        <v>-0.34983486330020241</v>
      </c>
      <c r="AT200">
        <v>0.1965986484719906</v>
      </c>
      <c r="AU200">
        <v>1.4283114069257863</v>
      </c>
      <c r="AV200">
        <v>0.19675439943966921</v>
      </c>
      <c r="AW200">
        <v>-1.5353452909039333</v>
      </c>
      <c r="AX200">
        <v>-0.83525037553044967</v>
      </c>
      <c r="AY200">
        <v>0.50954440666828305</v>
      </c>
      <c r="AZ200">
        <v>1.3712633517570794</v>
      </c>
    </row>
    <row r="201" spans="10:52" x14ac:dyDescent="0.55000000000000004">
      <c r="J201">
        <f t="shared" si="91"/>
        <v>0</v>
      </c>
      <c r="K201">
        <v>190</v>
      </c>
      <c r="L201">
        <f t="shared" ca="1" si="99"/>
        <v>0.20267039152885957</v>
      </c>
      <c r="M201">
        <f t="shared" ca="1" si="103"/>
        <v>0.3837549974184451</v>
      </c>
      <c r="N201">
        <f t="shared" ca="1" si="103"/>
        <v>9.5019404402020044E-2</v>
      </c>
      <c r="O201">
        <f t="shared" ca="1" si="103"/>
        <v>4.1584324120608772E-2</v>
      </c>
      <c r="P201">
        <f t="shared" ca="1" si="103"/>
        <v>2.8028710227432745E-2</v>
      </c>
      <c r="Q201">
        <f t="shared" ca="1" si="103"/>
        <v>8.241698564240639E-2</v>
      </c>
      <c r="R201">
        <f t="shared" ca="1" si="103"/>
        <v>2.7823953694034568E-2</v>
      </c>
      <c r="S201">
        <f t="shared" ca="1" si="103"/>
        <v>3.8262259027019248E-2</v>
      </c>
      <c r="T201">
        <f t="shared" ca="1" si="103"/>
        <v>2.1674799344834499E-2</v>
      </c>
      <c r="U201">
        <f t="shared" ca="1" si="103"/>
        <v>4.9859068290692516E-3</v>
      </c>
      <c r="V201">
        <f t="shared" ca="1" si="103"/>
        <v>1.0714894744715087E-2</v>
      </c>
      <c r="W201">
        <f t="shared" ca="1" si="103"/>
        <v>1.7824435307096911E-3</v>
      </c>
      <c r="X201">
        <f t="shared" ca="1" si="103"/>
        <v>3.258598516409679E-3</v>
      </c>
      <c r="Y201">
        <f t="shared" ca="1" si="103"/>
        <v>1.3362854159804092E-3</v>
      </c>
      <c r="Z201">
        <f t="shared" ca="1" si="103"/>
        <v>2.6196147040310016E-3</v>
      </c>
      <c r="AA201">
        <f t="shared" ca="1" si="103"/>
        <v>3.54149554679444E-3</v>
      </c>
      <c r="AB201">
        <f t="shared" ca="1" si="103"/>
        <v>4.7377305164957907E-4</v>
      </c>
      <c r="AC201">
        <f t="shared" ca="1" si="102"/>
        <v>2.0185800750118098E-4</v>
      </c>
      <c r="AD201">
        <f t="shared" ca="1" si="102"/>
        <v>9.6399673599507039E-4</v>
      </c>
      <c r="AE201">
        <f t="shared" ca="1" si="88"/>
        <v>1.46939948339248E-3</v>
      </c>
      <c r="AF201">
        <f t="shared" ca="1" si="92"/>
        <v>1425.1767914753721</v>
      </c>
      <c r="AG201">
        <f t="shared" ca="1" si="93"/>
        <v>0</v>
      </c>
      <c r="AH201">
        <f t="shared" ca="1" si="94"/>
        <v>0.23426440298905443</v>
      </c>
      <c r="AI201">
        <f t="shared" ca="1" si="95"/>
        <v>0.14251767914753721</v>
      </c>
      <c r="AJ201">
        <f t="shared" ca="1" si="85"/>
        <v>-1.9482892227755138</v>
      </c>
      <c r="AK201">
        <f t="shared" si="86"/>
        <v>0</v>
      </c>
      <c r="AM201">
        <f t="shared" ca="1" si="96"/>
        <v>0.19346399682893009</v>
      </c>
      <c r="AN201">
        <f t="shared" ca="1" si="97"/>
        <v>-2.0533298084046692</v>
      </c>
      <c r="AO201">
        <f t="shared" si="98"/>
        <v>0</v>
      </c>
      <c r="AP201">
        <v>1.2355667422525585</v>
      </c>
      <c r="AQ201">
        <v>-0.3631225808931049</v>
      </c>
      <c r="AR201">
        <v>0.29343709684326313</v>
      </c>
      <c r="AS201">
        <v>1.215626070916187</v>
      </c>
      <c r="AT201">
        <v>-2.0533298084046692</v>
      </c>
      <c r="AU201">
        <v>-1.8821447156369686</v>
      </c>
      <c r="AV201">
        <v>3.8985490391496569E-2</v>
      </c>
      <c r="AW201">
        <v>0.8824849828670267</v>
      </c>
      <c r="AX201">
        <v>-0.60839738580398262</v>
      </c>
      <c r="AY201">
        <v>8.5515239334199578E-2</v>
      </c>
      <c r="AZ201">
        <v>-0.64028199631138705</v>
      </c>
    </row>
    <row r="202" spans="10:52" x14ac:dyDescent="0.55000000000000004">
      <c r="J202">
        <f t="shared" si="91"/>
        <v>0</v>
      </c>
      <c r="K202">
        <v>191</v>
      </c>
      <c r="L202">
        <f t="shared" ca="1" si="99"/>
        <v>0.38078076366718738</v>
      </c>
      <c r="M202">
        <f t="shared" ca="1" si="103"/>
        <v>6.2942185618218252E-2</v>
      </c>
      <c r="N202">
        <f t="shared" ca="1" si="103"/>
        <v>0.18895437205642238</v>
      </c>
      <c r="O202">
        <f t="shared" ca="1" si="103"/>
        <v>5.4882511620034248E-2</v>
      </c>
      <c r="P202">
        <f t="shared" ca="1" si="103"/>
        <v>2.6015097636498893E-2</v>
      </c>
      <c r="Q202">
        <f t="shared" ca="1" si="103"/>
        <v>1.837671990215484E-2</v>
      </c>
      <c r="R202">
        <f t="shared" ca="1" si="103"/>
        <v>5.5688364426358196E-2</v>
      </c>
      <c r="S202">
        <f t="shared" ca="1" si="103"/>
        <v>1.9188893722033116E-2</v>
      </c>
      <c r="T202">
        <f t="shared" ca="1" si="103"/>
        <v>2.6770786123939749E-2</v>
      </c>
      <c r="U202">
        <f t="shared" ca="1" si="103"/>
        <v>1.5323967724996217E-2</v>
      </c>
      <c r="V202">
        <f t="shared" ca="1" si="103"/>
        <v>3.5521666628108234E-3</v>
      </c>
      <c r="W202">
        <f t="shared" ca="1" si="103"/>
        <v>7.6775945926070991E-3</v>
      </c>
      <c r="X202">
        <f t="shared" ca="1" si="103"/>
        <v>1.2827119053672471E-3</v>
      </c>
      <c r="Y202">
        <f t="shared" ca="1" si="103"/>
        <v>2.3527160460514525E-3</v>
      </c>
      <c r="Z202">
        <f t="shared" ca="1" si="103"/>
        <v>9.6722373359039028E-4</v>
      </c>
      <c r="AA202">
        <f t="shared" ca="1" si="103"/>
        <v>1.8997694419101842E-3</v>
      </c>
      <c r="AB202">
        <f t="shared" ca="1" si="103"/>
        <v>2.572134660720891E-3</v>
      </c>
      <c r="AC202">
        <f t="shared" ca="1" si="102"/>
        <v>3.4448802715433862E-4</v>
      </c>
      <c r="AD202">
        <f t="shared" ca="1" si="102"/>
        <v>1.4690413259737237E-4</v>
      </c>
      <c r="AE202">
        <f t="shared" ca="1" si="88"/>
        <v>1.7721420558445972E-3</v>
      </c>
      <c r="AF202">
        <f t="shared" ca="1" si="92"/>
        <v>1296.4468680073155</v>
      </c>
      <c r="AG202">
        <f t="shared" ca="1" si="93"/>
        <v>0</v>
      </c>
      <c r="AH202">
        <f t="shared" ca="1" si="94"/>
        <v>0.24322701093413543</v>
      </c>
      <c r="AI202">
        <f t="shared" ca="1" si="95"/>
        <v>0.12964468680073155</v>
      </c>
      <c r="AJ202">
        <f t="shared" ca="1" si="85"/>
        <v>-2.0429577489345387</v>
      </c>
      <c r="AK202">
        <f t="shared" si="86"/>
        <v>0</v>
      </c>
      <c r="AM202">
        <f t="shared" ca="1" si="96"/>
        <v>0.36828103695598896</v>
      </c>
      <c r="AN202">
        <f t="shared" ca="1" si="97"/>
        <v>-1.2486361811170354</v>
      </c>
      <c r="AO202">
        <f t="shared" si="98"/>
        <v>0</v>
      </c>
      <c r="AP202">
        <v>1.0384064808022231</v>
      </c>
      <c r="AQ202">
        <v>0.52862787924823351</v>
      </c>
      <c r="AR202">
        <v>4.9476511776447296E-2</v>
      </c>
      <c r="AS202">
        <v>-1.0994926924468018</v>
      </c>
      <c r="AT202">
        <v>-1.2486361811170354</v>
      </c>
      <c r="AU202">
        <v>-1.0437975106469821</v>
      </c>
      <c r="AV202">
        <v>-0.15139335118874442</v>
      </c>
      <c r="AW202">
        <v>2.0216339180478826</v>
      </c>
      <c r="AX202">
        <v>0.29231841836008243</v>
      </c>
      <c r="AY202">
        <v>1.9365779735380784</v>
      </c>
      <c r="AZ202">
        <v>4.4651642383541912E-2</v>
      </c>
    </row>
    <row r="203" spans="10:52" x14ac:dyDescent="0.55000000000000004">
      <c r="J203">
        <f t="shared" si="91"/>
        <v>0</v>
      </c>
      <c r="K203">
        <v>192</v>
      </c>
      <c r="L203">
        <f t="shared" ca="1" si="99"/>
        <v>0.92637297593860746</v>
      </c>
      <c r="M203">
        <f t="shared" ca="1" si="103"/>
        <v>0.1182569063284913</v>
      </c>
      <c r="N203">
        <f t="shared" ca="1" si="103"/>
        <v>3.0991651546835506E-2</v>
      </c>
      <c r="O203">
        <f t="shared" ca="1" si="103"/>
        <v>0.10913866052208607</v>
      </c>
      <c r="P203">
        <f t="shared" ca="1" si="103"/>
        <v>3.4334425977213028E-2</v>
      </c>
      <c r="Q203">
        <f t="shared" ca="1" si="103"/>
        <v>1.705651664361079E-2</v>
      </c>
      <c r="R203">
        <f t="shared" ca="1" si="103"/>
        <v>1.2416972871496883E-2</v>
      </c>
      <c r="S203">
        <f t="shared" ca="1" si="103"/>
        <v>3.8405688791824849E-2</v>
      </c>
      <c r="T203">
        <f t="shared" ca="1" si="103"/>
        <v>1.3425808691138793E-2</v>
      </c>
      <c r="U203">
        <f t="shared" ca="1" si="103"/>
        <v>1.8926803243223364E-2</v>
      </c>
      <c r="V203">
        <f t="shared" ca="1" si="103"/>
        <v>1.0917429699520068E-2</v>
      </c>
      <c r="W203">
        <f t="shared" ca="1" si="103"/>
        <v>2.5452509065370904E-3</v>
      </c>
      <c r="X203">
        <f t="shared" ca="1" si="103"/>
        <v>5.5250793749405487E-3</v>
      </c>
      <c r="Y203">
        <f t="shared" ca="1" si="103"/>
        <v>9.2612111219636431E-4</v>
      </c>
      <c r="Z203">
        <f t="shared" ca="1" si="103"/>
        <v>1.7029317022593834E-3</v>
      </c>
      <c r="AA203">
        <f t="shared" ca="1" si="103"/>
        <v>7.0143982996346578E-4</v>
      </c>
      <c r="AB203">
        <f t="shared" ca="1" si="103"/>
        <v>1.3797738171204298E-3</v>
      </c>
      <c r="AC203">
        <f t="shared" ca="1" si="102"/>
        <v>1.8702405967623615E-3</v>
      </c>
      <c r="AD203">
        <f t="shared" ca="1" si="102"/>
        <v>2.5070451970547714E-4</v>
      </c>
      <c r="AE203">
        <f t="shared" ca="1" si="88"/>
        <v>1.3975621522508267E-3</v>
      </c>
      <c r="AF203">
        <f t="shared" ca="1" si="92"/>
        <v>1179.5875323388827</v>
      </c>
      <c r="AG203">
        <f t="shared" ca="1" si="93"/>
        <v>0</v>
      </c>
      <c r="AH203">
        <f t="shared" ca="1" si="94"/>
        <v>0.16707658732724034</v>
      </c>
      <c r="AI203">
        <f t="shared" ca="1" si="95"/>
        <v>0.11795875323388827</v>
      </c>
      <c r="AJ203">
        <f t="shared" ca="1" si="85"/>
        <v>-2.1374202644882709</v>
      </c>
      <c r="AK203">
        <f t="shared" si="86"/>
        <v>0</v>
      </c>
      <c r="AM203">
        <f t="shared" ca="1" si="96"/>
        <v>0.90960752557227997</v>
      </c>
      <c r="AN203">
        <f t="shared" ca="1" si="97"/>
        <v>-0.11842757885460742</v>
      </c>
      <c r="AO203">
        <f t="shared" si="98"/>
        <v>0</v>
      </c>
      <c r="AP203">
        <v>-0.10057419785880484</v>
      </c>
      <c r="AQ203">
        <v>-0.67763721744995564</v>
      </c>
      <c r="AR203">
        <v>0.81194684753427282</v>
      </c>
      <c r="AS203">
        <v>1.9179606169927865</v>
      </c>
      <c r="AT203">
        <v>-0.11842757885460742</v>
      </c>
      <c r="AU203">
        <v>-1.3026510714553297</v>
      </c>
      <c r="AV203">
        <v>1.6443664208054543</v>
      </c>
      <c r="AW203">
        <v>-0.19831418285320979</v>
      </c>
      <c r="AX203">
        <v>-0.65121412262669764</v>
      </c>
      <c r="AY203">
        <v>-0.10941903383354656</v>
      </c>
      <c r="AZ203">
        <v>1.0925168680842035</v>
      </c>
    </row>
    <row r="204" spans="10:52" x14ac:dyDescent="0.55000000000000004">
      <c r="J204">
        <f t="shared" ref="J204:J211" si="104">Cullrate</f>
        <v>0</v>
      </c>
      <c r="K204">
        <v>193</v>
      </c>
      <c r="L204">
        <f t="shared" ca="1" si="99"/>
        <v>0.53291140712228913</v>
      </c>
      <c r="M204">
        <f t="shared" ca="1" si="103"/>
        <v>0.287698362663528</v>
      </c>
      <c r="N204">
        <f t="shared" ca="1" si="103"/>
        <v>5.8227670328603306E-2</v>
      </c>
      <c r="O204">
        <f t="shared" ca="1" si="103"/>
        <v>1.7900550806936991E-2</v>
      </c>
      <c r="P204">
        <f t="shared" ca="1" si="103"/>
        <v>6.8277000274525837E-2</v>
      </c>
      <c r="Q204">
        <f t="shared" ca="1" si="103"/>
        <v>2.2510994050913356E-2</v>
      </c>
      <c r="R204">
        <f t="shared" ca="1" si="103"/>
        <v>1.1524924228785568E-2</v>
      </c>
      <c r="S204">
        <f t="shared" ca="1" si="103"/>
        <v>8.563411778233606E-3</v>
      </c>
      <c r="T204">
        <f t="shared" ca="1" si="103"/>
        <v>2.6871138995282404E-2</v>
      </c>
      <c r="U204">
        <f t="shared" ca="1" si="103"/>
        <v>9.491975256233012E-3</v>
      </c>
      <c r="V204">
        <f t="shared" ca="1" si="103"/>
        <v>1.3484239039963817E-2</v>
      </c>
      <c r="W204">
        <f t="shared" ca="1" si="103"/>
        <v>7.822717928941467E-3</v>
      </c>
      <c r="X204">
        <f t="shared" ca="1" si="103"/>
        <v>1.8316561415339728E-3</v>
      </c>
      <c r="Y204">
        <f t="shared" ca="1" si="103"/>
        <v>3.9891207326310275E-3</v>
      </c>
      <c r="Z204">
        <f t="shared" ca="1" si="103"/>
        <v>6.7034056436082864E-4</v>
      </c>
      <c r="AA204">
        <f t="shared" ca="1" si="103"/>
        <v>1.2349822302624327E-3</v>
      </c>
      <c r="AB204">
        <f t="shared" ca="1" si="103"/>
        <v>5.0944514124612002E-4</v>
      </c>
      <c r="AC204">
        <f t="shared" ca="1" si="102"/>
        <v>1.0032557962595769E-3</v>
      </c>
      <c r="AD204">
        <f t="shared" ca="1" si="102"/>
        <v>1.3610858247184441E-3</v>
      </c>
      <c r="AE204">
        <f t="shared" ca="1" si="88"/>
        <v>1.2003646037372158E-3</v>
      </c>
      <c r="AF204">
        <f t="shared" ref="AF204:AF211" ca="1" si="105">SUMPRODUCT(L204:AE204,mwt)*fec</f>
        <v>1067.6506055059961</v>
      </c>
      <c r="AG204">
        <f t="shared" ref="AG204:AG211" ca="1" si="106">J204*SUMPRODUCT(L204:AE204,wt,vul)</f>
        <v>0</v>
      </c>
      <c r="AH204">
        <f t="shared" ref="AH204:AH211" ca="1" si="107">SUMPRODUCT(L204:AE204,vul,wt)/SUMPRODUCT(L204:AE204,vul)</f>
        <v>0.17920413812264932</v>
      </c>
      <c r="AI204">
        <f t="shared" ref="AI204:AI211" ca="1" si="108">SUMPRODUCT(L204:AE204,mwt)</f>
        <v>0.10676506055059962</v>
      </c>
      <c r="AJ204">
        <f t="shared" ca="1" si="85"/>
        <v>-2.2371245543833806</v>
      </c>
      <c r="AK204">
        <f t="shared" si="86"/>
        <v>0</v>
      </c>
      <c r="AM204">
        <f t="shared" ref="AM204:AM211" ca="1" si="109">EXP(AN204*sdr)*IF(AO204=0,1,0)</f>
        <v>0.53187554439315954</v>
      </c>
      <c r="AN204">
        <f t="shared" ref="AN204:AN211" ca="1" si="110">OFFSET(AO204,0,normseq)</f>
        <v>-0.78918219514889643</v>
      </c>
      <c r="AO204">
        <f t="shared" ref="AO204:AO211" si="111">MOD(K204,yrbetween)</f>
        <v>0</v>
      </c>
      <c r="AP204">
        <v>-1.1616725714702625</v>
      </c>
      <c r="AQ204">
        <v>0.70965143095236272</v>
      </c>
      <c r="AR204">
        <v>0.9752898222359363</v>
      </c>
      <c r="AS204">
        <v>-0.14396846381714568</v>
      </c>
      <c r="AT204">
        <v>-0.78918219514889643</v>
      </c>
      <c r="AU204">
        <v>-0.36418441595742479</v>
      </c>
      <c r="AV204">
        <v>-0.46935838327044621</v>
      </c>
      <c r="AW204">
        <v>-0.10695657692849636</v>
      </c>
      <c r="AX204">
        <v>1.264643287868239</v>
      </c>
      <c r="AY204">
        <v>0.68516328610712662</v>
      </c>
      <c r="AZ204">
        <v>1.6575177141930908</v>
      </c>
    </row>
    <row r="205" spans="10:52" x14ac:dyDescent="0.55000000000000004">
      <c r="J205">
        <f t="shared" si="104"/>
        <v>0</v>
      </c>
      <c r="K205">
        <v>194</v>
      </c>
      <c r="L205">
        <f t="shared" ref="L205:L211" ca="1" si="112">reca*AF204/(1+recb*AF204)*Rmult</f>
        <v>1.8339714277111319</v>
      </c>
      <c r="M205">
        <f t="shared" ca="1" si="103"/>
        <v>0.16550325112674705</v>
      </c>
      <c r="N205">
        <f t="shared" ca="1" si="103"/>
        <v>0.14165773429517536</v>
      </c>
      <c r="O205">
        <f t="shared" ca="1" si="103"/>
        <v>3.3631875652434175E-2</v>
      </c>
      <c r="P205">
        <f t="shared" ca="1" si="103"/>
        <v>1.1198560679715034E-2</v>
      </c>
      <c r="Q205">
        <f t="shared" ca="1" si="103"/>
        <v>4.4765074797351243E-2</v>
      </c>
      <c r="R205">
        <f t="shared" ca="1" si="103"/>
        <v>1.5210462146067904E-2</v>
      </c>
      <c r="S205">
        <f t="shared" ca="1" si="103"/>
        <v>7.9482070956747308E-3</v>
      </c>
      <c r="T205">
        <f t="shared" ca="1" si="103"/>
        <v>5.991524573717196E-3</v>
      </c>
      <c r="U205">
        <f t="shared" ca="1" si="103"/>
        <v>1.89977521889137E-2</v>
      </c>
      <c r="V205">
        <f t="shared" ca="1" si="103"/>
        <v>6.7624765615025128E-3</v>
      </c>
      <c r="W205">
        <f t="shared" ca="1" si="103"/>
        <v>9.6619260576227481E-3</v>
      </c>
      <c r="X205">
        <f t="shared" ca="1" si="103"/>
        <v>5.6295154639697436E-3</v>
      </c>
      <c r="Y205">
        <f t="shared" ca="1" si="103"/>
        <v>1.3224601844426434E-3</v>
      </c>
      <c r="Z205">
        <f t="shared" ca="1" si="103"/>
        <v>2.8873863342491059E-3</v>
      </c>
      <c r="AA205">
        <f t="shared" ca="1" si="103"/>
        <v>4.8613733839786017E-4</v>
      </c>
      <c r="AB205">
        <f t="shared" ref="AB205:AD211" ca="1" si="113">AA204*AA$10*(1-AA$2*$J204)</f>
        <v>8.9694891829176962E-4</v>
      </c>
      <c r="AC205">
        <f t="shared" ca="1" si="113"/>
        <v>3.7042577884114063E-4</v>
      </c>
      <c r="AD205">
        <f t="shared" ca="1" si="113"/>
        <v>7.3012918510025927E-4</v>
      </c>
      <c r="AE205">
        <f t="shared" ca="1" si="88"/>
        <v>1.8653986523287601E-3</v>
      </c>
      <c r="AF205">
        <f t="shared" ca="1" si="105"/>
        <v>985.04920609318367</v>
      </c>
      <c r="AG205">
        <f t="shared" ca="1" si="106"/>
        <v>0</v>
      </c>
      <c r="AH205">
        <f t="shared" ca="1" si="107"/>
        <v>9.6447418241263863E-2</v>
      </c>
      <c r="AI205">
        <f t="shared" ca="1" si="108"/>
        <v>9.8504920609318369E-2</v>
      </c>
      <c r="AJ205">
        <f t="shared" ref="AJ205:AJ211" ca="1" si="114">LN(AI205)</f>
        <v>-2.3176487766272724</v>
      </c>
      <c r="AK205">
        <f t="shared" ref="AK205:AK211" si="115">J205</f>
        <v>0</v>
      </c>
      <c r="AM205">
        <f t="shared" ca="1" si="109"/>
        <v>1.8648663859995447</v>
      </c>
      <c r="AN205">
        <f t="shared" ca="1" si="110"/>
        <v>0.7789867595420219</v>
      </c>
      <c r="AO205">
        <f t="shared" si="111"/>
        <v>0</v>
      </c>
      <c r="AP205">
        <v>-0.48306787903129589</v>
      </c>
      <c r="AQ205">
        <v>0.46458126234938391</v>
      </c>
      <c r="AR205">
        <v>-0.97590600489638746</v>
      </c>
      <c r="AS205">
        <v>-0.50998096412513405</v>
      </c>
      <c r="AT205">
        <v>0.7789867595420219</v>
      </c>
      <c r="AU205">
        <v>-1.3837097867508419</v>
      </c>
      <c r="AV205">
        <v>-0.83666009231819771</v>
      </c>
      <c r="AW205">
        <v>0.32231355362455361</v>
      </c>
      <c r="AX205">
        <v>1.9985600374639034</v>
      </c>
      <c r="AY205">
        <v>0.39791302697267383</v>
      </c>
      <c r="AZ205">
        <v>-1.2153032002970576</v>
      </c>
    </row>
    <row r="206" spans="10:52" x14ac:dyDescent="0.55000000000000004">
      <c r="J206">
        <f t="shared" si="104"/>
        <v>0</v>
      </c>
      <c r="K206">
        <v>195</v>
      </c>
      <c r="L206">
        <f t="shared" ca="1" si="112"/>
        <v>2.461807407711289</v>
      </c>
      <c r="M206">
        <f t="shared" ref="M206:AA211" ca="1" si="116">L205*L$10*(1-L$2*$J205)</f>
        <v>0.56956602861777839</v>
      </c>
      <c r="N206">
        <f t="shared" ca="1" si="116"/>
        <v>8.1490959336879651E-2</v>
      </c>
      <c r="O206">
        <f t="shared" ca="1" si="116"/>
        <v>8.1820469171004453E-2</v>
      </c>
      <c r="P206">
        <f t="shared" ca="1" si="116"/>
        <v>2.1040056494823618E-2</v>
      </c>
      <c r="Q206">
        <f t="shared" ca="1" si="116"/>
        <v>7.3422148664190334E-3</v>
      </c>
      <c r="R206">
        <f t="shared" ca="1" si="116"/>
        <v>3.0247330443560878E-2</v>
      </c>
      <c r="S206">
        <f t="shared" ca="1" si="116"/>
        <v>1.0489952103625079E-2</v>
      </c>
      <c r="T206">
        <f t="shared" ca="1" si="116"/>
        <v>5.5610870251239517E-3</v>
      </c>
      <c r="U206">
        <f t="shared" ca="1" si="116"/>
        <v>4.2359759705477944E-3</v>
      </c>
      <c r="V206">
        <f t="shared" ca="1" si="116"/>
        <v>1.3534786009308176E-2</v>
      </c>
      <c r="W206">
        <f t="shared" ca="1" si="116"/>
        <v>4.8455495567823704E-3</v>
      </c>
      <c r="X206">
        <f t="shared" ca="1" si="116"/>
        <v>6.9530772612786179E-3</v>
      </c>
      <c r="Y206">
        <f t="shared" ca="1" si="116"/>
        <v>4.0645238426516407E-3</v>
      </c>
      <c r="Z206">
        <f t="shared" ca="1" si="116"/>
        <v>9.5721682046704488E-4</v>
      </c>
      <c r="AA206">
        <f t="shared" ca="1" si="116"/>
        <v>2.0939599691339188E-3</v>
      </c>
      <c r="AB206">
        <f t="shared" ca="1" si="113"/>
        <v>3.5307419745184707E-4</v>
      </c>
      <c r="AC206">
        <f t="shared" ca="1" si="113"/>
        <v>6.5218602502763168E-4</v>
      </c>
      <c r="AD206">
        <f t="shared" ca="1" si="113"/>
        <v>2.6958097132731031E-4</v>
      </c>
      <c r="AE206">
        <f t="shared" ref="AE206:AE211" ca="1" si="117">(AD205+AE205)*AD$10*(1-AD$2*$J205)</f>
        <v>1.8902158231268256E-3</v>
      </c>
      <c r="AF206">
        <f t="shared" ca="1" si="105"/>
        <v>967.56397977928373</v>
      </c>
      <c r="AG206">
        <f t="shared" ca="1" si="106"/>
        <v>0</v>
      </c>
      <c r="AH206">
        <f t="shared" ca="1" si="107"/>
        <v>7.4298618616169071E-2</v>
      </c>
      <c r="AI206">
        <f t="shared" ca="1" si="108"/>
        <v>9.6756397977928371E-2</v>
      </c>
      <c r="AJ206">
        <f t="shared" ca="1" si="114"/>
        <v>-2.3355588202878339</v>
      </c>
      <c r="AK206">
        <f t="shared" si="115"/>
        <v>0</v>
      </c>
      <c r="AM206">
        <f t="shared" ca="1" si="109"/>
        <v>2.544154104200353</v>
      </c>
      <c r="AN206">
        <f t="shared" ca="1" si="110"/>
        <v>1.1672477739921305</v>
      </c>
      <c r="AO206">
        <f t="shared" si="111"/>
        <v>0</v>
      </c>
      <c r="AP206">
        <v>0.63550032791681588</v>
      </c>
      <c r="AQ206">
        <v>0.61985133470443543</v>
      </c>
      <c r="AR206">
        <v>-2.4887776817195117</v>
      </c>
      <c r="AS206">
        <v>1.5690284271840937</v>
      </c>
      <c r="AT206">
        <v>1.1672477739921305</v>
      </c>
      <c r="AU206">
        <v>-0.53779785957885906</v>
      </c>
      <c r="AV206">
        <v>-2.2566837287740782E-3</v>
      </c>
      <c r="AW206">
        <v>0.29383613764366601</v>
      </c>
      <c r="AX206">
        <v>-0.49747541197575629</v>
      </c>
      <c r="AY206">
        <v>1.4043234841665253</v>
      </c>
      <c r="AZ206">
        <v>-1.6753028830862604</v>
      </c>
    </row>
    <row r="207" spans="10:52" x14ac:dyDescent="0.55000000000000004">
      <c r="J207">
        <f t="shared" si="104"/>
        <v>0</v>
      </c>
      <c r="K207">
        <v>196</v>
      </c>
      <c r="L207">
        <f t="shared" ca="1" si="112"/>
        <v>1.5957470071561795</v>
      </c>
      <c r="M207">
        <f t="shared" ca="1" si="116"/>
        <v>0.76454946202836971</v>
      </c>
      <c r="N207">
        <f t="shared" ca="1" si="116"/>
        <v>0.28044453363767397</v>
      </c>
      <c r="O207">
        <f t="shared" ca="1" si="116"/>
        <v>4.7068580895450816E-2</v>
      </c>
      <c r="P207">
        <f t="shared" ca="1" si="116"/>
        <v>5.1186776247084224E-2</v>
      </c>
      <c r="Q207">
        <f t="shared" ca="1" si="116"/>
        <v>1.3794684871102679E-2</v>
      </c>
      <c r="R207">
        <f t="shared" ca="1" si="116"/>
        <v>4.9610639601867113E-3</v>
      </c>
      <c r="S207">
        <f t="shared" ca="1" si="116"/>
        <v>2.0860184560368446E-2</v>
      </c>
      <c r="T207">
        <f t="shared" ca="1" si="116"/>
        <v>7.339458551524943E-3</v>
      </c>
      <c r="U207">
        <f t="shared" ca="1" si="116"/>
        <v>3.9316589156431405E-3</v>
      </c>
      <c r="V207">
        <f t="shared" ca="1" si="116"/>
        <v>3.0178848387859844E-3</v>
      </c>
      <c r="W207">
        <f t="shared" ca="1" si="116"/>
        <v>9.6981447184455553E-3</v>
      </c>
      <c r="X207">
        <f t="shared" ca="1" si="116"/>
        <v>3.4870356325156712E-3</v>
      </c>
      <c r="Y207">
        <f t="shared" ca="1" si="116"/>
        <v>5.0201386760801705E-3</v>
      </c>
      <c r="Z207">
        <f t="shared" ca="1" si="116"/>
        <v>2.9419642535515895E-3</v>
      </c>
      <c r="AA207">
        <f t="shared" ca="1" si="116"/>
        <v>6.9418272160690932E-4</v>
      </c>
      <c r="AB207">
        <f t="shared" ca="1" si="113"/>
        <v>1.520811460470832E-3</v>
      </c>
      <c r="AC207">
        <f t="shared" ca="1" si="113"/>
        <v>2.5672594356263717E-4</v>
      </c>
      <c r="AD207">
        <f t="shared" ca="1" si="113"/>
        <v>4.7463473698585817E-4</v>
      </c>
      <c r="AE207">
        <f t="shared" ca="1" si="117"/>
        <v>1.5728908843681197E-3</v>
      </c>
      <c r="AF207">
        <f t="shared" ca="1" si="105"/>
        <v>1038.327165192055</v>
      </c>
      <c r="AG207">
        <f t="shared" ca="1" si="106"/>
        <v>0</v>
      </c>
      <c r="AH207">
        <f t="shared" ca="1" si="107"/>
        <v>9.2842869287217689E-2</v>
      </c>
      <c r="AI207">
        <f t="shared" ca="1" si="108"/>
        <v>0.10383271651920549</v>
      </c>
      <c r="AJ207">
        <f t="shared" ca="1" si="114"/>
        <v>-2.2649741698653707</v>
      </c>
      <c r="AK207">
        <f t="shared" si="115"/>
        <v>0</v>
      </c>
      <c r="AM207">
        <f t="shared" ca="1" si="109"/>
        <v>1.6553130127626687</v>
      </c>
      <c r="AN207">
        <f t="shared" ca="1" si="110"/>
        <v>0.62998765315569472</v>
      </c>
      <c r="AO207">
        <f t="shared" si="111"/>
        <v>0</v>
      </c>
      <c r="AP207">
        <v>-0.36418441595742479</v>
      </c>
      <c r="AQ207">
        <v>-0.89075911091640592</v>
      </c>
      <c r="AR207">
        <v>4.3655745685100555E-2</v>
      </c>
      <c r="AS207">
        <v>0.99367071015876718</v>
      </c>
      <c r="AT207">
        <v>0.62998765315569472</v>
      </c>
      <c r="AU207">
        <v>8.7356966105289757E-2</v>
      </c>
      <c r="AV207">
        <v>1.6464400687254965</v>
      </c>
      <c r="AW207">
        <v>1.6140802472364157</v>
      </c>
      <c r="AX207">
        <v>0.48418542064609937</v>
      </c>
      <c r="AY207">
        <v>-0.22201220417628065</v>
      </c>
      <c r="AZ207">
        <v>2.7810074243461713E-2</v>
      </c>
    </row>
    <row r="208" spans="10:52" x14ac:dyDescent="0.55000000000000004">
      <c r="J208">
        <f t="shared" si="104"/>
        <v>0</v>
      </c>
      <c r="K208">
        <v>197</v>
      </c>
      <c r="L208">
        <f t="shared" ca="1" si="112"/>
        <v>1.9115615131676462</v>
      </c>
      <c r="M208">
        <f t="shared" ca="1" si="116"/>
        <v>0.49558203132912093</v>
      </c>
      <c r="N208">
        <f t="shared" ca="1" si="116"/>
        <v>0.37645102858718488</v>
      </c>
      <c r="O208">
        <f t="shared" ca="1" si="116"/>
        <v>0.16198270735337839</v>
      </c>
      <c r="P208">
        <f t="shared" ca="1" si="116"/>
        <v>2.9446041350946299E-2</v>
      </c>
      <c r="Q208">
        <f t="shared" ca="1" si="116"/>
        <v>3.356005474937248E-2</v>
      </c>
      <c r="R208">
        <f t="shared" ca="1" si="116"/>
        <v>9.3209358757895266E-3</v>
      </c>
      <c r="S208">
        <f t="shared" ca="1" si="116"/>
        <v>3.4214163136938283E-3</v>
      </c>
      <c r="T208">
        <f t="shared" ca="1" si="116"/>
        <v>1.4595153385407374E-2</v>
      </c>
      <c r="U208">
        <f t="shared" ca="1" si="116"/>
        <v>5.1889581155139634E-3</v>
      </c>
      <c r="V208">
        <f t="shared" ca="1" si="116"/>
        <v>2.8010767566424045E-3</v>
      </c>
      <c r="W208">
        <f t="shared" ca="1" si="116"/>
        <v>2.1624194050811761E-3</v>
      </c>
      <c r="X208">
        <f t="shared" ca="1" si="116"/>
        <v>6.9791415413713379E-3</v>
      </c>
      <c r="Y208">
        <f t="shared" ca="1" si="116"/>
        <v>2.5176481988986974E-3</v>
      </c>
      <c r="Z208">
        <f t="shared" ca="1" si="116"/>
        <v>3.633652822482774E-3</v>
      </c>
      <c r="AA208">
        <f t="shared" ca="1" si="116"/>
        <v>2.1335403941232694E-3</v>
      </c>
      <c r="AB208">
        <f t="shared" ca="1" si="113"/>
        <v>5.041744131896068E-4</v>
      </c>
      <c r="AC208">
        <f t="shared" ca="1" si="113"/>
        <v>1.1058065414805466E-3</v>
      </c>
      <c r="AD208">
        <f t="shared" ca="1" si="113"/>
        <v>1.8683480789876786E-4</v>
      </c>
      <c r="AE208">
        <f t="shared" ca="1" si="117"/>
        <v>1.4911284217142269E-3</v>
      </c>
      <c r="AF208">
        <f t="shared" ca="1" si="105"/>
        <v>1196.5381113849264</v>
      </c>
      <c r="AG208">
        <f t="shared" ca="1" si="106"/>
        <v>0</v>
      </c>
      <c r="AH208">
        <f t="shared" ca="1" si="107"/>
        <v>9.852340311162075E-2</v>
      </c>
      <c r="AI208">
        <f t="shared" ca="1" si="108"/>
        <v>0.11965381113849263</v>
      </c>
      <c r="AJ208">
        <f t="shared" ca="1" si="114"/>
        <v>-2.1231526127447879</v>
      </c>
      <c r="AK208">
        <f t="shared" si="115"/>
        <v>0</v>
      </c>
      <c r="AM208">
        <f t="shared" ca="1" si="109"/>
        <v>1.954452766261523</v>
      </c>
      <c r="AN208">
        <f t="shared" ca="1" si="110"/>
        <v>0.83763779912260361</v>
      </c>
      <c r="AO208">
        <f t="shared" si="111"/>
        <v>0</v>
      </c>
      <c r="AP208">
        <v>0.4572643774736207</v>
      </c>
      <c r="AQ208">
        <v>0.13608882909466047</v>
      </c>
      <c r="AR208">
        <v>-0.29120087674527895</v>
      </c>
      <c r="AS208">
        <v>0.17721390577207785</v>
      </c>
      <c r="AT208">
        <v>0.83763779912260361</v>
      </c>
      <c r="AU208">
        <v>0.85669398686150089</v>
      </c>
      <c r="AV208">
        <v>-1.3174485502531752</v>
      </c>
      <c r="AW208">
        <v>0.44811145016865339</v>
      </c>
      <c r="AX208">
        <v>2.7454370865598321</v>
      </c>
      <c r="AY208">
        <v>-1.157625320047373</v>
      </c>
      <c r="AZ208">
        <v>-1.2816735761589371</v>
      </c>
    </row>
    <row r="209" spans="10:52" x14ac:dyDescent="0.55000000000000004">
      <c r="J209">
        <f t="shared" si="104"/>
        <v>0</v>
      </c>
      <c r="K209">
        <v>198</v>
      </c>
      <c r="L209">
        <f t="shared" ca="1" si="112"/>
        <v>0.38449636702612972</v>
      </c>
      <c r="M209">
        <f t="shared" ca="1" si="116"/>
        <v>0.59366273817706261</v>
      </c>
      <c r="N209">
        <f t="shared" ca="1" si="116"/>
        <v>0.24401608360068586</v>
      </c>
      <c r="O209">
        <f t="shared" ca="1" si="116"/>
        <v>0.21743535523961663</v>
      </c>
      <c r="P209">
        <f t="shared" ca="1" si="116"/>
        <v>0.10133616540214856</v>
      </c>
      <c r="Q209">
        <f t="shared" ca="1" si="116"/>
        <v>1.9305977682982835E-2</v>
      </c>
      <c r="R209">
        <f t="shared" ca="1" si="116"/>
        <v>2.267620617866873E-2</v>
      </c>
      <c r="S209">
        <f t="shared" ca="1" si="116"/>
        <v>6.4282182854824826E-3</v>
      </c>
      <c r="T209">
        <f t="shared" ca="1" si="116"/>
        <v>2.3938472715418053E-3</v>
      </c>
      <c r="U209">
        <f t="shared" ca="1" si="116"/>
        <v>1.0318695728671329E-2</v>
      </c>
      <c r="V209">
        <f t="shared" ca="1" si="116"/>
        <v>3.6968288146072702E-3</v>
      </c>
      <c r="W209">
        <f t="shared" ca="1" si="116"/>
        <v>2.0070688767971651E-3</v>
      </c>
      <c r="X209">
        <f t="shared" ca="1" si="116"/>
        <v>1.5561565163247522E-3</v>
      </c>
      <c r="Y209">
        <f t="shared" ca="1" si="116"/>
        <v>5.0389571496337908E-3</v>
      </c>
      <c r="Z209">
        <f t="shared" ca="1" si="116"/>
        <v>1.8223121061448598E-3</v>
      </c>
      <c r="AA209">
        <f t="shared" ca="1" si="116"/>
        <v>2.6351595080151033E-3</v>
      </c>
      <c r="AB209">
        <f t="shared" ca="1" si="113"/>
        <v>1.5495581246007138E-3</v>
      </c>
      <c r="AC209">
        <f t="shared" ca="1" si="113"/>
        <v>3.6659334746174207E-4</v>
      </c>
      <c r="AD209">
        <f t="shared" ca="1" si="113"/>
        <v>8.0476148956215956E-4</v>
      </c>
      <c r="AE209">
        <f t="shared" ca="1" si="117"/>
        <v>1.2219913812911325E-3</v>
      </c>
      <c r="AF209">
        <f t="shared" ca="1" si="105"/>
        <v>1380.2938299923101</v>
      </c>
      <c r="AG209">
        <f t="shared" ca="1" si="106"/>
        <v>0</v>
      </c>
      <c r="AH209">
        <f t="shared" ca="1" si="107"/>
        <v>0.1650231875382655</v>
      </c>
      <c r="AI209">
        <f t="shared" ca="1" si="108"/>
        <v>0.13802938299923101</v>
      </c>
      <c r="AJ209">
        <f t="shared" ca="1" si="114"/>
        <v>-1.9802886962049564</v>
      </c>
      <c r="AK209">
        <f t="shared" si="115"/>
        <v>0</v>
      </c>
      <c r="AM209">
        <f t="shared" ca="1" si="109"/>
        <v>0.38277281897791376</v>
      </c>
      <c r="AN209">
        <f t="shared" ca="1" si="110"/>
        <v>-1.2003920346614905</v>
      </c>
      <c r="AO209">
        <f t="shared" si="111"/>
        <v>0</v>
      </c>
      <c r="AP209">
        <v>-1.0776329872896895</v>
      </c>
      <c r="AQ209">
        <v>0.37639210859197192</v>
      </c>
      <c r="AR209">
        <v>-0.13801923159917351</v>
      </c>
      <c r="AS209">
        <v>0.3425247996347025</v>
      </c>
      <c r="AT209">
        <v>-1.2003920346614905</v>
      </c>
      <c r="AU209">
        <v>0.3266677595092915</v>
      </c>
      <c r="AV209">
        <v>-0.19246613192080986</v>
      </c>
      <c r="AW209">
        <v>1.4381384971784428</v>
      </c>
      <c r="AX209">
        <v>0.20463858163566329</v>
      </c>
      <c r="AY209">
        <v>-0.98518285085447133</v>
      </c>
      <c r="AZ209">
        <v>-0.90772346084122546</v>
      </c>
    </row>
    <row r="210" spans="10:52" x14ac:dyDescent="0.55000000000000004">
      <c r="J210">
        <f t="shared" si="104"/>
        <v>0</v>
      </c>
      <c r="K210">
        <v>199</v>
      </c>
      <c r="L210">
        <f t="shared" ca="1" si="112"/>
        <v>1.7316439915544843</v>
      </c>
      <c r="M210">
        <f t="shared" ca="1" si="116"/>
        <v>0.11941084003601522</v>
      </c>
      <c r="N210">
        <f t="shared" ca="1" si="116"/>
        <v>0.29230933970933476</v>
      </c>
      <c r="O210">
        <f t="shared" ca="1" si="116"/>
        <v>0.14094190158284323</v>
      </c>
      <c r="P210">
        <f t="shared" ca="1" si="116"/>
        <v>0.13602726786611624</v>
      </c>
      <c r="Q210">
        <f t="shared" ca="1" si="116"/>
        <v>6.6439957901847646E-2</v>
      </c>
      <c r="R210">
        <f t="shared" ca="1" si="116"/>
        <v>1.3044863415435337E-2</v>
      </c>
      <c r="S210">
        <f t="shared" ca="1" si="116"/>
        <v>1.5638730396344669E-2</v>
      </c>
      <c r="T210">
        <f t="shared" ca="1" si="116"/>
        <v>4.4976031539885912E-3</v>
      </c>
      <c r="U210">
        <f t="shared" ca="1" si="116"/>
        <v>1.6924372744617432E-3</v>
      </c>
      <c r="V210">
        <f t="shared" ca="1" si="116"/>
        <v>7.3514664889791168E-3</v>
      </c>
      <c r="W210">
        <f t="shared" ca="1" si="116"/>
        <v>2.6489063675424465E-3</v>
      </c>
      <c r="X210">
        <f t="shared" ca="1" si="116"/>
        <v>1.4443605639134847E-3</v>
      </c>
      <c r="Y210">
        <f t="shared" ca="1" si="116"/>
        <v>1.1235487856781677E-3</v>
      </c>
      <c r="Z210">
        <f t="shared" ca="1" si="116"/>
        <v>3.6472739202163371E-3</v>
      </c>
      <c r="AA210">
        <f t="shared" ca="1" si="116"/>
        <v>1.3215580320074514E-3</v>
      </c>
      <c r="AB210">
        <f t="shared" ca="1" si="113"/>
        <v>1.9138765014765878E-3</v>
      </c>
      <c r="AC210">
        <f t="shared" ca="1" si="113"/>
        <v>1.1267087046130666E-3</v>
      </c>
      <c r="AD210">
        <f t="shared" ca="1" si="113"/>
        <v>2.6679188203380678E-4</v>
      </c>
      <c r="AE210">
        <f t="shared" ca="1" si="117"/>
        <v>1.4760004846834469E-3</v>
      </c>
      <c r="AF210">
        <f t="shared" ca="1" si="105"/>
        <v>1518.3739758427187</v>
      </c>
      <c r="AG210">
        <f t="shared" ca="1" si="106"/>
        <v>0</v>
      </c>
      <c r="AH210">
        <f t="shared" ca="1" si="107"/>
        <v>0.12970701191906273</v>
      </c>
      <c r="AI210">
        <f t="shared" ca="1" si="108"/>
        <v>0.15183739758427187</v>
      </c>
      <c r="AJ210">
        <f t="shared" ca="1" si="114"/>
        <v>-1.8849450834647636</v>
      </c>
      <c r="AK210">
        <f t="shared" si="115"/>
        <v>0</v>
      </c>
      <c r="AM210">
        <f t="shared" ca="1" si="109"/>
        <v>1.6831523540027553</v>
      </c>
      <c r="AN210">
        <f t="shared" ca="1" si="110"/>
        <v>0.65083554545708466</v>
      </c>
      <c r="AO210">
        <f t="shared" si="111"/>
        <v>0</v>
      </c>
      <c r="AP210">
        <v>-1.2084501577191986</v>
      </c>
      <c r="AQ210">
        <v>-1.3293856682139449</v>
      </c>
      <c r="AR210">
        <v>-0.92647724159178324</v>
      </c>
      <c r="AS210">
        <v>0.87989292296697386</v>
      </c>
      <c r="AT210">
        <v>0.65083554545708466</v>
      </c>
      <c r="AU210">
        <v>-0.12089344636478927</v>
      </c>
      <c r="AV210">
        <v>-0.51399183575995266</v>
      </c>
      <c r="AW210">
        <v>0.92003347162972204</v>
      </c>
      <c r="AX210">
        <v>2.6203679226455279E-2</v>
      </c>
      <c r="AY210">
        <v>0.97578094937489368</v>
      </c>
      <c r="AZ210">
        <v>0.94114739113138057</v>
      </c>
    </row>
    <row r="211" spans="10:52" x14ac:dyDescent="0.55000000000000004">
      <c r="J211">
        <f t="shared" si="104"/>
        <v>0</v>
      </c>
      <c r="K211">
        <v>200</v>
      </c>
      <c r="L211">
        <f t="shared" ca="1" si="112"/>
        <v>2.5069718874981826</v>
      </c>
      <c r="M211">
        <f t="shared" ca="1" si="116"/>
        <v>0.53778678137883995</v>
      </c>
      <c r="N211">
        <f t="shared" ca="1" si="116"/>
        <v>5.8795847474351778E-2</v>
      </c>
      <c r="O211">
        <f t="shared" ca="1" si="116"/>
        <v>0.16883573238753166</v>
      </c>
      <c r="P211">
        <f t="shared" ca="1" si="116"/>
        <v>8.8173065410827395E-2</v>
      </c>
      <c r="Q211">
        <f t="shared" ca="1" si="116"/>
        <v>8.9184803023309361E-2</v>
      </c>
      <c r="R211">
        <f t="shared" ca="1" si="116"/>
        <v>4.4892840465718821E-2</v>
      </c>
      <c r="S211">
        <f t="shared" ca="1" si="116"/>
        <v>8.9964388400665812E-3</v>
      </c>
      <c r="T211">
        <f t="shared" ca="1" si="116"/>
        <v>1.0941881565196066E-2</v>
      </c>
      <c r="U211">
        <f t="shared" ca="1" si="116"/>
        <v>3.1797814814828965E-3</v>
      </c>
      <c r="V211">
        <f t="shared" ca="1" si="116"/>
        <v>1.2057624563280654E-3</v>
      </c>
      <c r="W211">
        <f t="shared" ca="1" si="116"/>
        <v>5.2675813163127029E-3</v>
      </c>
      <c r="X211">
        <f t="shared" ca="1" si="116"/>
        <v>1.9062504226975178E-3</v>
      </c>
      <c r="Y211">
        <f t="shared" ca="1" si="116"/>
        <v>1.0428318364139198E-3</v>
      </c>
      <c r="Z211">
        <f t="shared" ca="1" si="116"/>
        <v>8.1324172093674837E-4</v>
      </c>
      <c r="AA211">
        <f t="shared" ca="1" si="116"/>
        <v>2.645037657347399E-3</v>
      </c>
      <c r="AB211">
        <f t="shared" ca="1" si="113"/>
        <v>9.5982761388962914E-4</v>
      </c>
      <c r="AC211">
        <f t="shared" ca="1" si="113"/>
        <v>1.3916104723878783E-3</v>
      </c>
      <c r="AD211">
        <f t="shared" ca="1" si="113"/>
        <v>8.1997324252852948E-4</v>
      </c>
      <c r="AE211">
        <f t="shared" ca="1" si="117"/>
        <v>1.269203766759327E-3</v>
      </c>
      <c r="AF211">
        <f t="shared" ca="1" si="105"/>
        <v>1589.7310126548191</v>
      </c>
      <c r="AG211">
        <f t="shared" ca="1" si="106"/>
        <v>0</v>
      </c>
      <c r="AH211">
        <f t="shared" ca="1" si="107"/>
        <v>0.10181428471670759</v>
      </c>
      <c r="AI211">
        <f t="shared" ca="1" si="108"/>
        <v>0.15897310126548192</v>
      </c>
      <c r="AJ211">
        <f t="shared" ca="1" si="114"/>
        <v>-1.839020265504445</v>
      </c>
      <c r="AK211">
        <f t="shared" si="115"/>
        <v>0</v>
      </c>
      <c r="AM211">
        <f t="shared" ca="1" si="109"/>
        <v>2.4018515942272645</v>
      </c>
      <c r="AN211">
        <f t="shared" ca="1" si="110"/>
        <v>1.0952999218716286</v>
      </c>
      <c r="AO211">
        <f t="shared" si="111"/>
        <v>0</v>
      </c>
      <c r="AP211">
        <v>0.59391595641500317</v>
      </c>
      <c r="AQ211">
        <v>-2.0082370610907674</v>
      </c>
      <c r="AR211">
        <v>-0.7608787200297229</v>
      </c>
      <c r="AS211">
        <v>1.1123233889520634</v>
      </c>
      <c r="AT211">
        <v>1.0952999218716286</v>
      </c>
      <c r="AU211">
        <v>0.22883796191308647</v>
      </c>
      <c r="AV211">
        <v>-0.6196660251589492</v>
      </c>
      <c r="AW211">
        <v>-1.0911298886639997</v>
      </c>
      <c r="AX211">
        <v>1.2218947631481569</v>
      </c>
      <c r="AY211">
        <v>1.051612343871966</v>
      </c>
      <c r="AZ211">
        <v>1.2653231351578142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17FB-1714-40B6-BCB5-68EB36DE3702}">
  <dimension ref="D1:X3"/>
  <sheetViews>
    <sheetView topLeftCell="A7" workbookViewId="0">
      <selection activeCell="B12" sqref="B12"/>
    </sheetView>
  </sheetViews>
  <sheetFormatPr defaultRowHeight="14.4" x14ac:dyDescent="0.55000000000000004"/>
  <cols>
    <col min="5" max="24" width="4.578125" customWidth="1"/>
  </cols>
  <sheetData>
    <row r="1" spans="4:24" x14ac:dyDescent="0.55000000000000004"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</row>
    <row r="2" spans="4:24" x14ac:dyDescent="0.55000000000000004">
      <c r="D2" t="s">
        <v>99</v>
      </c>
      <c r="E2">
        <f>'intrinsic growth rate'!L4*'intrinsic growth rate'!L3*fec</f>
        <v>8.210189373068669</v>
      </c>
      <c r="F2">
        <f>'intrinsic growth rate'!M4*'intrinsic growth rate'!M3*fec</f>
        <v>111.12666816076832</v>
      </c>
      <c r="G2">
        <f>'intrinsic growth rate'!N4*'intrinsic growth rate'!N3*fec</f>
        <v>554.57552021528352</v>
      </c>
      <c r="H2">
        <f>'intrinsic growth rate'!O4*'intrinsic growth rate'!O3*fec</f>
        <v>1572.2106285405548</v>
      </c>
      <c r="I2">
        <f>'intrinsic growth rate'!P4*'intrinsic growth rate'!P3*fec</f>
        <v>2969.6173904422312</v>
      </c>
      <c r="J2">
        <f>'intrinsic growth rate'!Q4*'intrinsic growth rate'!Q3*fec</f>
        <v>4332.9473074325733</v>
      </c>
      <c r="K2">
        <f>'intrinsic growth rate'!R4*'intrinsic growth rate'!R3*fec</f>
        <v>5474.9003500936224</v>
      </c>
      <c r="L2">
        <f>'intrinsic growth rate'!S4*'intrinsic growth rate'!S3*fec</f>
        <v>6393.5967041437307</v>
      </c>
      <c r="M2">
        <f>'intrinsic growth rate'!T4*'intrinsic growth rate'!T3*fec</f>
        <v>7130.4438687371012</v>
      </c>
      <c r="N2">
        <f>'intrinsic growth rate'!U4*'intrinsic growth rate'!U3*fec</f>
        <v>7722.4473775010792</v>
      </c>
      <c r="O2">
        <f>'intrinsic growth rate'!V4*'intrinsic growth rate'!V3*fec</f>
        <v>8197.6207454729574</v>
      </c>
      <c r="P2">
        <f>'intrinsic growth rate'!W4*'intrinsic growth rate'!W3*fec</f>
        <v>8577.7711111254775</v>
      </c>
      <c r="Q2">
        <f>'intrinsic growth rate'!X4*'intrinsic growth rate'!X3*fec</f>
        <v>8880.6292628494793</v>
      </c>
      <c r="R2">
        <f>'intrinsic growth rate'!Y4*'intrinsic growth rate'!Y3*fec</f>
        <v>9120.9084343704562</v>
      </c>
      <c r="S2">
        <f>'intrinsic growth rate'!Z4*'intrinsic growth rate'!Z3*fec</f>
        <v>9310.8357628098638</v>
      </c>
      <c r="T2">
        <f>'intrinsic growth rate'!AA4*'intrinsic growth rate'!AA3*fec</f>
        <v>9460.4980140565822</v>
      </c>
      <c r="U2">
        <f>'intrinsic growth rate'!AB4*'intrinsic growth rate'!AB3*fec</f>
        <v>9578.1348793652105</v>
      </c>
      <c r="V2">
        <f>'intrinsic growth rate'!AC4*'intrinsic growth rate'!AC3*fec</f>
        <v>9670.4138111338671</v>
      </c>
      <c r="W2">
        <f>'intrinsic growth rate'!AD4*'intrinsic growth rate'!AD3*fec</f>
        <v>9742.6864152012149</v>
      </c>
      <c r="X2">
        <f>'intrinsic growth rate'!AE4*'intrinsic growth rate'!AE3*fec</f>
        <v>9799.2198600412248</v>
      </c>
    </row>
    <row r="3" spans="4:24" x14ac:dyDescent="0.55000000000000004">
      <c r="D3" t="s">
        <v>100</v>
      </c>
      <c r="E3">
        <f>'intrinsic growth rate'!L10</f>
        <v>0.31056428688674781</v>
      </c>
      <c r="F3">
        <f>'intrinsic growth rate'!M10</f>
        <v>0.49238283104463965</v>
      </c>
      <c r="G3">
        <f>'intrinsic growth rate'!N10</f>
        <v>0.5775926713645817</v>
      </c>
      <c r="H3">
        <f>'intrinsic growth rate'!O10</f>
        <v>0.62559866456038116</v>
      </c>
      <c r="I3">
        <f>'intrinsic growth rate'!P10</f>
        <v>0.65563915546027729</v>
      </c>
      <c r="J3">
        <f>'intrinsic growth rate'!Q10</f>
        <v>0.67569038096079803</v>
      </c>
      <c r="K3">
        <f>'intrinsic growth rate'!R10</f>
        <v>0.68965373983307043</v>
      </c>
      <c r="L3">
        <f>'intrinsic growth rate'!S10</f>
        <v>0.69966559227554526</v>
      </c>
      <c r="M3">
        <f>'intrinsic growth rate'!T10</f>
        <v>0.70699467530010596</v>
      </c>
      <c r="N3">
        <f>'intrinsic growth rate'!U10</f>
        <v>0.71244144437290402</v>
      </c>
      <c r="O3">
        <f>'intrinsic growth rate'!V10</f>
        <v>0.71653476543891603</v>
      </c>
      <c r="P3">
        <f>'intrinsic growth rate'!W10</f>
        <v>0.71963677012338634</v>
      </c>
      <c r="Q3">
        <f>'intrinsic growth rate'!X10</f>
        <v>0.72200242963458816</v>
      </c>
      <c r="R3">
        <f>'intrinsic growth rate'!Y10</f>
        <v>0.72381522841118129</v>
      </c>
      <c r="S3">
        <f>'intrinsic growth rate'!Z10</f>
        <v>0.725209489390506</v>
      </c>
      <c r="T3">
        <f>'intrinsic growth rate'!AA10</f>
        <v>0.72628487788133489</v>
      </c>
      <c r="U3">
        <f>'intrinsic growth rate'!AB10</f>
        <v>0.72711612860820829</v>
      </c>
      <c r="V3">
        <f>'intrinsic growth rate'!AC10</f>
        <v>0.72775974763603524</v>
      </c>
      <c r="W3">
        <f>'intrinsic growth rate'!AD10</f>
        <v>0.7282587363806371</v>
      </c>
      <c r="X3">
        <f>'intrinsic growth rate'!AE10</f>
        <v>0.72864598554867521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86</vt:i4>
      </vt:variant>
    </vt:vector>
  </HeadingPairs>
  <TitlesOfParts>
    <vt:vector size="91" baseType="lpstr">
      <vt:lpstr>pars</vt:lpstr>
      <vt:lpstr>invasion BH</vt:lpstr>
      <vt:lpstr>invasion Ricker</vt:lpstr>
      <vt:lpstr>intrinsic growth rate</vt:lpstr>
      <vt:lpstr>age table</vt:lpstr>
      <vt:lpstr>'intrinsic growth rate'!age</vt:lpstr>
      <vt:lpstr>'invasion Ricker'!age</vt:lpstr>
      <vt:lpstr>age</vt:lpstr>
      <vt:lpstr>ahm</vt:lpstr>
      <vt:lpstr>ahv</vt:lpstr>
      <vt:lpstr>asl</vt:lpstr>
      <vt:lpstr>'intrinsic growth rate'!CR</vt:lpstr>
      <vt:lpstr>'invasion BH'!CR</vt:lpstr>
      <vt:lpstr>'invasion Ricker'!CR</vt:lpstr>
      <vt:lpstr>'intrinsic growth rate'!Cullrate</vt:lpstr>
      <vt:lpstr>'invasion Ricker'!Cullrate</vt:lpstr>
      <vt:lpstr>Cullrate</vt:lpstr>
      <vt:lpstr>'intrinsic growth rate'!epro</vt:lpstr>
      <vt:lpstr>'invasion Ricker'!epro</vt:lpstr>
      <vt:lpstr>epro</vt:lpstr>
      <vt:lpstr>'intrinsic growth rate'!fec</vt:lpstr>
      <vt:lpstr>'invasion Ricker'!fec</vt:lpstr>
      <vt:lpstr>fec</vt:lpstr>
      <vt:lpstr>'intrinsic growth rate'!initR</vt:lpstr>
      <vt:lpstr>'invasion Ricker'!initR</vt:lpstr>
      <vt:lpstr>initR</vt:lpstr>
      <vt:lpstr>'intrinsic growth rate'!Lf</vt:lpstr>
      <vt:lpstr>'invasion Ricker'!Lf</vt:lpstr>
      <vt:lpstr>Lf</vt:lpstr>
      <vt:lpstr>'intrinsic growth rate'!Lo</vt:lpstr>
      <vt:lpstr>'invasion Ricker'!Lo</vt:lpstr>
      <vt:lpstr>Lo</vt:lpstr>
      <vt:lpstr>'intrinsic growth rate'!Lpow</vt:lpstr>
      <vt:lpstr>'invasion Ricker'!Lpow</vt:lpstr>
      <vt:lpstr>Lpow</vt:lpstr>
      <vt:lpstr>'intrinsic growth rate'!Madult</vt:lpstr>
      <vt:lpstr>'invasion Ricker'!Madult</vt:lpstr>
      <vt:lpstr>Madult</vt:lpstr>
      <vt:lpstr>'intrinsic growth rate'!mat</vt:lpstr>
      <vt:lpstr>'invasion Ricker'!mat</vt:lpstr>
      <vt:lpstr>mat</vt:lpstr>
      <vt:lpstr>'intrinsic growth rate'!mwt</vt:lpstr>
      <vt:lpstr>'invasion Ricker'!mwt</vt:lpstr>
      <vt:lpstr>mwt</vt:lpstr>
      <vt:lpstr>'intrinsic growth rate'!normseq</vt:lpstr>
      <vt:lpstr>'invasion Ricker'!normseq</vt:lpstr>
      <vt:lpstr>normseq</vt:lpstr>
      <vt:lpstr>pbig</vt:lpstr>
      <vt:lpstr>popr</vt:lpstr>
      <vt:lpstr>Rbig</vt:lpstr>
      <vt:lpstr>'intrinsic growth rate'!reca</vt:lpstr>
      <vt:lpstr>'invasion Ricker'!reca</vt:lpstr>
      <vt:lpstr>reca</vt:lpstr>
      <vt:lpstr>'intrinsic growth rate'!recb</vt:lpstr>
      <vt:lpstr>'invasion Ricker'!recb</vt:lpstr>
      <vt:lpstr>recb</vt:lpstr>
      <vt:lpstr>rho</vt:lpstr>
      <vt:lpstr>'intrinsic growth rate'!Rinit</vt:lpstr>
      <vt:lpstr>'invasion Ricker'!Rinit</vt:lpstr>
      <vt:lpstr>Rinit</vt:lpstr>
      <vt:lpstr>'intrinsic growth rate'!Rmult</vt:lpstr>
      <vt:lpstr>'invasion Ricker'!Rmult</vt:lpstr>
      <vt:lpstr>Rmult</vt:lpstr>
      <vt:lpstr>pars!Rmultlow</vt:lpstr>
      <vt:lpstr>Ro</vt:lpstr>
      <vt:lpstr>'intrinsic growth rate'!sage</vt:lpstr>
      <vt:lpstr>'invasion Ricker'!sage</vt:lpstr>
      <vt:lpstr>sage</vt:lpstr>
      <vt:lpstr>'intrinsic growth rate'!sbro</vt:lpstr>
      <vt:lpstr>'invasion Ricker'!sbro</vt:lpstr>
      <vt:lpstr>sbro</vt:lpstr>
      <vt:lpstr>'intrinsic growth rate'!sdr</vt:lpstr>
      <vt:lpstr>'invasion Ricker'!sdr</vt:lpstr>
      <vt:lpstr>sdr</vt:lpstr>
      <vt:lpstr>Su</vt:lpstr>
      <vt:lpstr>Umax</vt:lpstr>
      <vt:lpstr>uo</vt:lpstr>
      <vt:lpstr>'intrinsic growth rate'!Ut</vt:lpstr>
      <vt:lpstr>'invasion Ricker'!Ut</vt:lpstr>
      <vt:lpstr>Ut</vt:lpstr>
      <vt:lpstr>vbk</vt:lpstr>
      <vt:lpstr>'intrinsic growth rate'!vul</vt:lpstr>
      <vt:lpstr>'invasion Ricker'!vul</vt:lpstr>
      <vt:lpstr>vul</vt:lpstr>
      <vt:lpstr>'intrinsic growth rate'!wt</vt:lpstr>
      <vt:lpstr>'invasion Ricker'!wt</vt:lpstr>
      <vt:lpstr>wt</vt:lpstr>
      <vt:lpstr>'intrinsic growth rate'!yrbetween</vt:lpstr>
      <vt:lpstr>'invasion BH'!yrbetween</vt:lpstr>
      <vt:lpstr>'invasion Ricker'!yrbetween</vt:lpstr>
      <vt:lpstr>yrbetween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Carl</dc:creator>
  <cp:lastModifiedBy>Walters, Carl</cp:lastModifiedBy>
  <dcterms:created xsi:type="dcterms:W3CDTF">2022-10-08T12:20:56Z</dcterms:created>
  <dcterms:modified xsi:type="dcterms:W3CDTF">2024-12-01T16:55:45Z</dcterms:modified>
</cp:coreProperties>
</file>