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630" yWindow="735" windowWidth="20730" windowHeight="11730" tabRatio="704" activeTab="10"/>
  </bookViews>
  <sheets>
    <sheet name="Sheet2" sheetId="2" r:id="rId1"/>
    <sheet name="sheet1" sheetId="1" r:id="rId2"/>
    <sheet name="Sheet3" sheetId="3" r:id="rId3"/>
    <sheet name="Sheet4" sheetId="4" r:id="rId4"/>
    <sheet name="帕累托等级设置" sheetId="5" r:id="rId5"/>
    <sheet name="备货周期" sheetId="6" r:id="rId6"/>
    <sheet name="现有库存" sheetId="7" r:id="rId7"/>
    <sheet name="工艺对应" sheetId="8" r:id="rId8"/>
    <sheet name="Sheet6" sheetId="9" r:id="rId9"/>
    <sheet name="在途" sheetId="10" r:id="rId10"/>
    <sheet name="数据库表头" sheetId="12" r:id="rId11"/>
    <sheet name="1209 增加数量" sheetId="11" r:id="rId12"/>
  </sheets>
  <definedNames>
    <definedName name="_xlnm._FilterDatabase" localSheetId="11" hidden="1">'1209 增加数量'!$A$1:$C$22</definedName>
  </definedNames>
  <calcPr calcId="114210"/>
  <pivotCaches>
    <pivotCache cacheId="0" r:id="rId13"/>
  </pivotCaches>
</workbook>
</file>

<file path=xl/calcChain.xml><?xml version="1.0" encoding="utf-8"?>
<calcChain xmlns="http://schemas.openxmlformats.org/spreadsheetml/2006/main">
  <c r="L3" i="1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2"/>
  <c r="C16" i="11"/>
  <c r="L15"/>
  <c r="B15"/>
  <c r="Q14"/>
  <c r="B14"/>
  <c r="B13"/>
  <c r="B12"/>
  <c r="B11"/>
  <c r="B10"/>
  <c r="B9"/>
  <c r="B8"/>
  <c r="B7"/>
  <c r="B6"/>
  <c r="B5"/>
  <c r="B4"/>
  <c r="B3"/>
  <c r="G29" i="10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AC4" i="3"/>
  <c r="AD4"/>
  <c r="B4"/>
  <c r="C4"/>
  <c r="AE4"/>
  <c r="AI4"/>
  <c r="AJ4"/>
  <c r="AK4"/>
  <c r="AL4"/>
  <c r="AC5"/>
  <c r="AD5"/>
  <c r="B5"/>
  <c r="C5"/>
  <c r="AE5"/>
  <c r="AI5"/>
  <c r="AJ5"/>
  <c r="AK5"/>
  <c r="AL5"/>
  <c r="AC6"/>
  <c r="AD6"/>
  <c r="B6"/>
  <c r="C6"/>
  <c r="AE6"/>
  <c r="AI6"/>
  <c r="AJ6"/>
  <c r="AK6"/>
  <c r="AL6"/>
  <c r="AC7"/>
  <c r="AD7"/>
  <c r="B7"/>
  <c r="C7"/>
  <c r="AE7"/>
  <c r="AI7"/>
  <c r="AJ7"/>
  <c r="AK7"/>
  <c r="AL7"/>
  <c r="AC8"/>
  <c r="AD8"/>
  <c r="B8"/>
  <c r="C8"/>
  <c r="AE8"/>
  <c r="AI8"/>
  <c r="AJ8"/>
  <c r="AK8"/>
  <c r="AL8"/>
  <c r="AC9"/>
  <c r="AD9"/>
  <c r="B9"/>
  <c r="C9"/>
  <c r="AE9"/>
  <c r="AI9"/>
  <c r="AJ9"/>
  <c r="AK9"/>
  <c r="AL9"/>
  <c r="AC10"/>
  <c r="AD10"/>
  <c r="B10"/>
  <c r="C10"/>
  <c r="AE10"/>
  <c r="AI10"/>
  <c r="AJ10"/>
  <c r="AK10"/>
  <c r="AL10"/>
  <c r="AC11"/>
  <c r="AD11"/>
  <c r="B11"/>
  <c r="C11"/>
  <c r="AE11"/>
  <c r="AI11"/>
  <c r="AJ11"/>
  <c r="AK11"/>
  <c r="AL11"/>
  <c r="AC12"/>
  <c r="AD12"/>
  <c r="B12"/>
  <c r="C12"/>
  <c r="AE12"/>
  <c r="AI12"/>
  <c r="AJ12"/>
  <c r="AK12"/>
  <c r="AL12"/>
  <c r="AC13"/>
  <c r="AD13"/>
  <c r="B13"/>
  <c r="C13"/>
  <c r="AE13"/>
  <c r="AI13"/>
  <c r="AJ13"/>
  <c r="AK13"/>
  <c r="AL13"/>
  <c r="AC14"/>
  <c r="AD14"/>
  <c r="B14"/>
  <c r="C14"/>
  <c r="AE14"/>
  <c r="AI14"/>
  <c r="AJ14"/>
  <c r="AK14"/>
  <c r="AL14"/>
  <c r="AC15"/>
  <c r="AD15"/>
  <c r="B15"/>
  <c r="C15"/>
  <c r="AE15"/>
  <c r="AI15"/>
  <c r="AJ15"/>
  <c r="AK15"/>
  <c r="AL15"/>
  <c r="AC16"/>
  <c r="AD16"/>
  <c r="B16"/>
  <c r="C16"/>
  <c r="AE16"/>
  <c r="AI16"/>
  <c r="AJ16"/>
  <c r="AK16"/>
  <c r="AL16"/>
  <c r="AC17"/>
  <c r="AD17"/>
  <c r="B17"/>
  <c r="C17"/>
  <c r="AE17"/>
  <c r="AI17"/>
  <c r="AJ17"/>
  <c r="AK17"/>
  <c r="AL17"/>
  <c r="AC18"/>
  <c r="AD18"/>
  <c r="B18"/>
  <c r="C18"/>
  <c r="AE18"/>
  <c r="AI18"/>
  <c r="AJ18"/>
  <c r="AK18"/>
  <c r="AL18"/>
  <c r="AC19"/>
  <c r="AD19"/>
  <c r="B19"/>
  <c r="C19"/>
  <c r="AE19"/>
  <c r="AI19"/>
  <c r="AJ19"/>
  <c r="AK19"/>
  <c r="AL19"/>
  <c r="AC20"/>
  <c r="AD20"/>
  <c r="B20"/>
  <c r="C20"/>
  <c r="AE20"/>
  <c r="AI20"/>
  <c r="AJ20"/>
  <c r="AK20"/>
  <c r="AL20"/>
  <c r="AC21"/>
  <c r="AD21"/>
  <c r="B21"/>
  <c r="C21"/>
  <c r="AE21"/>
  <c r="AI21"/>
  <c r="AJ21"/>
  <c r="AK21"/>
  <c r="AL21"/>
  <c r="AC22"/>
  <c r="AD22"/>
  <c r="B22"/>
  <c r="C22"/>
  <c r="AE22"/>
  <c r="AI22"/>
  <c r="AJ22"/>
  <c r="AK22"/>
  <c r="AL22"/>
  <c r="AC23"/>
  <c r="AD23"/>
  <c r="B23"/>
  <c r="C23"/>
  <c r="AE23"/>
  <c r="AI23"/>
  <c r="AJ23"/>
  <c r="AK23"/>
  <c r="AL23"/>
  <c r="AC24"/>
  <c r="AD24"/>
  <c r="B24"/>
  <c r="C24"/>
  <c r="AE24"/>
  <c r="AI24"/>
  <c r="AJ24"/>
  <c r="AK24"/>
  <c r="AL24"/>
  <c r="AC25"/>
  <c r="AD25"/>
  <c r="B25"/>
  <c r="C25"/>
  <c r="AE25"/>
  <c r="AI25"/>
  <c r="AJ25"/>
  <c r="AK25"/>
  <c r="AL25"/>
  <c r="AC26"/>
  <c r="AD26"/>
  <c r="B26"/>
  <c r="C26"/>
  <c r="AE26"/>
  <c r="AI26"/>
  <c r="AJ26"/>
  <c r="AK26"/>
  <c r="AL26"/>
  <c r="AC27"/>
  <c r="AD27"/>
  <c r="B27"/>
  <c r="C27"/>
  <c r="AE27"/>
  <c r="AI27"/>
  <c r="AJ27"/>
  <c r="AK27"/>
  <c r="AL27"/>
  <c r="AC28"/>
  <c r="AD28"/>
  <c r="B28"/>
  <c r="C28"/>
  <c r="AE28"/>
  <c r="AI28"/>
  <c r="AJ28"/>
  <c r="AK28"/>
  <c r="AL28"/>
  <c r="AC29"/>
  <c r="AD29"/>
  <c r="B29"/>
  <c r="C29"/>
  <c r="AE29"/>
  <c r="AI29"/>
  <c r="AJ29"/>
  <c r="AK29"/>
  <c r="AL29"/>
  <c r="AC30"/>
  <c r="AD30"/>
  <c r="B30"/>
  <c r="C30"/>
  <c r="AE30"/>
  <c r="AI30"/>
  <c r="AJ30"/>
  <c r="AK30"/>
  <c r="AL30"/>
  <c r="AC31"/>
  <c r="AD31"/>
  <c r="B31"/>
  <c r="C31"/>
  <c r="AE31"/>
  <c r="AI31"/>
  <c r="AJ31"/>
  <c r="AK31"/>
  <c r="AL31"/>
  <c r="AC32"/>
  <c r="AD32"/>
  <c r="B32"/>
  <c r="C32"/>
  <c r="AE32"/>
  <c r="AI32"/>
  <c r="AJ32"/>
  <c r="AK32"/>
  <c r="AL32"/>
  <c r="AC33"/>
  <c r="AD33"/>
  <c r="B33"/>
  <c r="C33"/>
  <c r="AE33"/>
  <c r="AI33"/>
  <c r="AJ33"/>
  <c r="AK33"/>
  <c r="AL33"/>
  <c r="AC34"/>
  <c r="AD34"/>
  <c r="B34"/>
  <c r="C34"/>
  <c r="AE34"/>
  <c r="AI34"/>
  <c r="AJ34"/>
  <c r="AK34"/>
  <c r="AL34"/>
  <c r="AC35"/>
  <c r="AD35"/>
  <c r="B35"/>
  <c r="C35"/>
  <c r="AE35"/>
  <c r="AI35"/>
  <c r="AJ35"/>
  <c r="AK35"/>
  <c r="AL35"/>
  <c r="AC36"/>
  <c r="AD36"/>
  <c r="B36"/>
  <c r="C36"/>
  <c r="AE36"/>
  <c r="AI36"/>
  <c r="AJ36"/>
  <c r="AK36"/>
  <c r="AL36"/>
  <c r="AC37"/>
  <c r="AD37"/>
  <c r="B37"/>
  <c r="C37"/>
  <c r="AE37"/>
  <c r="AI37"/>
  <c r="AJ37"/>
  <c r="AK37"/>
  <c r="AL37"/>
  <c r="AC38"/>
  <c r="AD38"/>
  <c r="B38"/>
  <c r="C38"/>
  <c r="AE38"/>
  <c r="AI38"/>
  <c r="AJ38"/>
  <c r="AK38"/>
  <c r="AL38"/>
  <c r="AC39"/>
  <c r="AD39"/>
  <c r="B39"/>
  <c r="C39"/>
  <c r="AE39"/>
  <c r="AI39"/>
  <c r="AJ39"/>
  <c r="AK39"/>
  <c r="AL39"/>
  <c r="AC40"/>
  <c r="AD40"/>
  <c r="B40"/>
  <c r="C40"/>
  <c r="AE40"/>
  <c r="AI40"/>
  <c r="AJ40"/>
  <c r="AK40"/>
  <c r="AL40"/>
  <c r="AC41"/>
  <c r="AD41"/>
  <c r="B41"/>
  <c r="C41"/>
  <c r="AE41"/>
  <c r="AI41"/>
  <c r="AJ41"/>
  <c r="AK41"/>
  <c r="AL41"/>
  <c r="AC42"/>
  <c r="AD42"/>
  <c r="B42"/>
  <c r="C42"/>
  <c r="AE42"/>
  <c r="AI42"/>
  <c r="AJ42"/>
  <c r="AK42"/>
  <c r="AL42"/>
  <c r="AC43"/>
  <c r="AD43"/>
  <c r="B43"/>
  <c r="C43"/>
  <c r="AE43"/>
  <c r="AI43"/>
  <c r="AJ43"/>
  <c r="AK43"/>
  <c r="AL43"/>
  <c r="AC44"/>
  <c r="AD44"/>
  <c r="B44"/>
  <c r="C44"/>
  <c r="AE44"/>
  <c r="AI44"/>
  <c r="AJ44"/>
  <c r="AK44"/>
  <c r="AL44"/>
  <c r="AC45"/>
  <c r="AD45"/>
  <c r="B45"/>
  <c r="C45"/>
  <c r="AE45"/>
  <c r="AI45"/>
  <c r="AJ45"/>
  <c r="AK45"/>
  <c r="AL45"/>
  <c r="AC46"/>
  <c r="AD46"/>
  <c r="B46"/>
  <c r="C46"/>
  <c r="AE46"/>
  <c r="AI46"/>
  <c r="AJ46"/>
  <c r="AK46"/>
  <c r="AL46"/>
  <c r="AC47"/>
  <c r="AD47"/>
  <c r="B47"/>
  <c r="C47"/>
  <c r="AE47"/>
  <c r="AI47"/>
  <c r="AJ47"/>
  <c r="AK47"/>
  <c r="AL47"/>
  <c r="AC48"/>
  <c r="AD48"/>
  <c r="B48"/>
  <c r="C48"/>
  <c r="AE48"/>
  <c r="AI48"/>
  <c r="AJ48"/>
  <c r="AK48"/>
  <c r="AL48"/>
  <c r="AC49"/>
  <c r="AD49"/>
  <c r="B49"/>
  <c r="C49"/>
  <c r="AE49"/>
  <c r="AI49"/>
  <c r="AJ49"/>
  <c r="AK49"/>
  <c r="AL49"/>
  <c r="AC50"/>
  <c r="AD50"/>
  <c r="B50"/>
  <c r="C50"/>
  <c r="AE50"/>
  <c r="AI50"/>
  <c r="AJ50"/>
  <c r="AK50"/>
  <c r="AL50"/>
  <c r="AC51"/>
  <c r="AD51"/>
  <c r="B51"/>
  <c r="C51"/>
  <c r="AE51"/>
  <c r="AI51"/>
  <c r="AJ51"/>
  <c r="AK51"/>
  <c r="AL51"/>
  <c r="AC52"/>
  <c r="AD52"/>
  <c r="B52"/>
  <c r="C52"/>
  <c r="AE52"/>
  <c r="AI52"/>
  <c r="AJ52"/>
  <c r="AK52"/>
  <c r="AL52"/>
  <c r="AC53"/>
  <c r="AD53"/>
  <c r="B53"/>
  <c r="C53"/>
  <c r="AE53"/>
  <c r="AI53"/>
  <c r="AJ53"/>
  <c r="AK53"/>
  <c r="AL53"/>
  <c r="AC54"/>
  <c r="AD54"/>
  <c r="B54"/>
  <c r="C54"/>
  <c r="AE54"/>
  <c r="AI54"/>
  <c r="AJ54"/>
  <c r="AK54"/>
  <c r="AL54"/>
  <c r="AC55"/>
  <c r="AD55"/>
  <c r="B55"/>
  <c r="C55"/>
  <c r="AE55"/>
  <c r="AI55"/>
  <c r="AJ55"/>
  <c r="AK55"/>
  <c r="AL55"/>
  <c r="AC56"/>
  <c r="AD56"/>
  <c r="B56"/>
  <c r="C56"/>
  <c r="AE56"/>
  <c r="AI56"/>
  <c r="AJ56"/>
  <c r="AK56"/>
  <c r="AL56"/>
  <c r="AC57"/>
  <c r="AD57"/>
  <c r="B57"/>
  <c r="C57"/>
  <c r="AE57"/>
  <c r="AI57"/>
  <c r="AJ57"/>
  <c r="AK57"/>
  <c r="AL57"/>
  <c r="AC58"/>
  <c r="AD58"/>
  <c r="B58"/>
  <c r="C58"/>
  <c r="AE58"/>
  <c r="AI58"/>
  <c r="AJ58"/>
  <c r="AK58"/>
  <c r="AL58"/>
  <c r="AC59"/>
  <c r="AD59"/>
  <c r="B59"/>
  <c r="C59"/>
  <c r="AE59"/>
  <c r="AI59"/>
  <c r="AJ59"/>
  <c r="AK59"/>
  <c r="AL59"/>
  <c r="AC60"/>
  <c r="AD60"/>
  <c r="B60"/>
  <c r="C60"/>
  <c r="AE60"/>
  <c r="AI60"/>
  <c r="AJ60"/>
  <c r="AK60"/>
  <c r="AL60"/>
  <c r="AC61"/>
  <c r="AD61"/>
  <c r="B61"/>
  <c r="C61"/>
  <c r="AE61"/>
  <c r="AI61"/>
  <c r="AJ61"/>
  <c r="AK61"/>
  <c r="AL61"/>
  <c r="AC62"/>
  <c r="AD62"/>
  <c r="B62"/>
  <c r="C62"/>
  <c r="AE62"/>
  <c r="AI62"/>
  <c r="AJ62"/>
  <c r="AK62"/>
  <c r="AL62"/>
  <c r="AC63"/>
  <c r="AD63"/>
  <c r="B63"/>
  <c r="C63"/>
  <c r="AE63"/>
  <c r="AI63"/>
  <c r="AJ63"/>
  <c r="AK63"/>
  <c r="AL63"/>
  <c r="AC64"/>
  <c r="AD64"/>
  <c r="B64"/>
  <c r="C64"/>
  <c r="AE64"/>
  <c r="AI64"/>
  <c r="AJ64"/>
  <c r="AK64"/>
  <c r="AL64"/>
  <c r="AC65"/>
  <c r="AD65"/>
  <c r="B65"/>
  <c r="C65"/>
  <c r="AE65"/>
  <c r="AI65"/>
  <c r="AJ65"/>
  <c r="AK65"/>
  <c r="AL65"/>
  <c r="AC66"/>
  <c r="AD66"/>
  <c r="B66"/>
  <c r="C66"/>
  <c r="AE66"/>
  <c r="AI66"/>
  <c r="AJ66"/>
  <c r="AK66"/>
  <c r="AL66"/>
  <c r="AC67"/>
  <c r="AD67"/>
  <c r="B67"/>
  <c r="C67"/>
  <c r="AE67"/>
  <c r="AI67"/>
  <c r="AJ67"/>
  <c r="AK67"/>
  <c r="AL67"/>
  <c r="AC68"/>
  <c r="AD68"/>
  <c r="B68"/>
  <c r="C68"/>
  <c r="AE68"/>
  <c r="AI68"/>
  <c r="AJ68"/>
  <c r="AK68"/>
  <c r="AL68"/>
  <c r="AC69"/>
  <c r="AD69"/>
  <c r="B69"/>
  <c r="C69"/>
  <c r="AE69"/>
  <c r="AI69"/>
  <c r="AJ69"/>
  <c r="AK69"/>
  <c r="AL69"/>
  <c r="AC70"/>
  <c r="AD70"/>
  <c r="B70"/>
  <c r="C70"/>
  <c r="AE70"/>
  <c r="AI70"/>
  <c r="AJ70"/>
  <c r="AK70"/>
  <c r="AL70"/>
  <c r="AC71"/>
  <c r="AD71"/>
  <c r="B71"/>
  <c r="C71"/>
  <c r="AE71"/>
  <c r="AI71"/>
  <c r="AJ71"/>
  <c r="AK71"/>
  <c r="AL71"/>
  <c r="AC72"/>
  <c r="AD72"/>
  <c r="B72"/>
  <c r="C72"/>
  <c r="AE72"/>
  <c r="AI72"/>
  <c r="AJ72"/>
  <c r="AK72"/>
  <c r="AL72"/>
  <c r="AC73"/>
  <c r="AD73"/>
  <c r="B73"/>
  <c r="C73"/>
  <c r="AE73"/>
  <c r="AI73"/>
  <c r="AJ73"/>
  <c r="AK73"/>
  <c r="AL73"/>
  <c r="AC74"/>
  <c r="AD74"/>
  <c r="B74"/>
  <c r="C74"/>
  <c r="AE74"/>
  <c r="AI74"/>
  <c r="AJ74"/>
  <c r="AK74"/>
  <c r="AL74"/>
  <c r="AC75"/>
  <c r="AD75"/>
  <c r="B75"/>
  <c r="C75"/>
  <c r="AE75"/>
  <c r="AI75"/>
  <c r="AJ75"/>
  <c r="AK75"/>
  <c r="AL75"/>
  <c r="AC76"/>
  <c r="AD76"/>
  <c r="B76"/>
  <c r="C76"/>
  <c r="AE76"/>
  <c r="AI76"/>
  <c r="AJ76"/>
  <c r="AK76"/>
  <c r="AL76"/>
  <c r="AC77"/>
  <c r="AD77"/>
  <c r="B77"/>
  <c r="C77"/>
  <c r="AE77"/>
  <c r="AI77"/>
  <c r="AJ77"/>
  <c r="AK77"/>
  <c r="AL77"/>
  <c r="AC78"/>
  <c r="AD78"/>
  <c r="B78"/>
  <c r="C78"/>
  <c r="AE78"/>
  <c r="AI78"/>
  <c r="AJ78"/>
  <c r="AK78"/>
  <c r="AL78"/>
  <c r="AC79"/>
  <c r="AD79"/>
  <c r="B79"/>
  <c r="C79"/>
  <c r="AE79"/>
  <c r="AI79"/>
  <c r="AJ79"/>
  <c r="AK79"/>
  <c r="AL79"/>
  <c r="AC80"/>
  <c r="AD80"/>
  <c r="B80"/>
  <c r="C80"/>
  <c r="AE80"/>
  <c r="AI80"/>
  <c r="AJ80"/>
  <c r="AK80"/>
  <c r="AL80"/>
  <c r="AC81"/>
  <c r="AD81"/>
  <c r="B81"/>
  <c r="C81"/>
  <c r="AE81"/>
  <c r="AI81"/>
  <c r="AJ81"/>
  <c r="AK81"/>
  <c r="AL81"/>
  <c r="AC82"/>
  <c r="AD82"/>
  <c r="B82"/>
  <c r="C82"/>
  <c r="AE82"/>
  <c r="AI82"/>
  <c r="AJ82"/>
  <c r="AK82"/>
  <c r="AL82"/>
  <c r="AC83"/>
  <c r="AD83"/>
  <c r="B83"/>
  <c r="C83"/>
  <c r="AE83"/>
  <c r="AI83"/>
  <c r="AJ83"/>
  <c r="AK83"/>
  <c r="AL83"/>
  <c r="AC84"/>
  <c r="AD84"/>
  <c r="B84"/>
  <c r="C84"/>
  <c r="AE84"/>
  <c r="AI84"/>
  <c r="AJ84"/>
  <c r="AK84"/>
  <c r="AL84"/>
  <c r="AC85"/>
  <c r="AD85"/>
  <c r="B85"/>
  <c r="C85"/>
  <c r="AE85"/>
  <c r="AI85"/>
  <c r="AJ85"/>
  <c r="AK85"/>
  <c r="AL85"/>
  <c r="AC86"/>
  <c r="AD86"/>
  <c r="B86"/>
  <c r="C86"/>
  <c r="AE86"/>
  <c r="AI86"/>
  <c r="AJ86"/>
  <c r="AK86"/>
  <c r="AL86"/>
  <c r="AC87"/>
  <c r="AD87"/>
  <c r="B87"/>
  <c r="C87"/>
  <c r="AE87"/>
  <c r="AI87"/>
  <c r="AJ87"/>
  <c r="AK87"/>
  <c r="AL87"/>
  <c r="AC88"/>
  <c r="AD88"/>
  <c r="B88"/>
  <c r="C88"/>
  <c r="AE88"/>
  <c r="AI88"/>
  <c r="AJ88"/>
  <c r="AK88"/>
  <c r="AL88"/>
  <c r="AC89"/>
  <c r="AD89"/>
  <c r="B89"/>
  <c r="C89"/>
  <c r="AE89"/>
  <c r="AI89"/>
  <c r="AJ89"/>
  <c r="AK89"/>
  <c r="AL89"/>
  <c r="AC90"/>
  <c r="AD90"/>
  <c r="B90"/>
  <c r="C90"/>
  <c r="AE90"/>
  <c r="AI90"/>
  <c r="AJ90"/>
  <c r="AK90"/>
  <c r="AL90"/>
  <c r="AC91"/>
  <c r="AD91"/>
  <c r="B91"/>
  <c r="C91"/>
  <c r="AE91"/>
  <c r="AI91"/>
  <c r="AJ91"/>
  <c r="AK91"/>
  <c r="AL91"/>
  <c r="AL114"/>
  <c r="AK114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C92"/>
  <c r="AD92"/>
  <c r="B92"/>
  <c r="C92"/>
  <c r="AE92"/>
  <c r="AI92"/>
  <c r="AC93"/>
  <c r="AD93"/>
  <c r="B93"/>
  <c r="C93"/>
  <c r="AE93"/>
  <c r="AI93"/>
  <c r="AC94"/>
  <c r="AD94"/>
  <c r="B94"/>
  <c r="C94"/>
  <c r="AE94"/>
  <c r="AI94"/>
  <c r="AC95"/>
  <c r="AD95"/>
  <c r="B95"/>
  <c r="C95"/>
  <c r="AE95"/>
  <c r="AI95"/>
  <c r="AC96"/>
  <c r="AD96"/>
  <c r="B96"/>
  <c r="C96"/>
  <c r="AE96"/>
  <c r="AI96"/>
  <c r="AC97"/>
  <c r="AD97"/>
  <c r="B97"/>
  <c r="C97"/>
  <c r="AE97"/>
  <c r="AI97"/>
  <c r="AC98"/>
  <c r="AD98"/>
  <c r="B98"/>
  <c r="C98"/>
  <c r="AE98"/>
  <c r="AI98"/>
  <c r="AC99"/>
  <c r="AD99"/>
  <c r="B99"/>
  <c r="C99"/>
  <c r="AE99"/>
  <c r="AI99"/>
  <c r="AC100"/>
  <c r="AD100"/>
  <c r="B100"/>
  <c r="C100"/>
  <c r="AE100"/>
  <c r="AI100"/>
  <c r="AC101"/>
  <c r="AD101"/>
  <c r="B101"/>
  <c r="C101"/>
  <c r="AE101"/>
  <c r="AI101"/>
  <c r="AC102"/>
  <c r="AD102"/>
  <c r="B102"/>
  <c r="C102"/>
  <c r="AE102"/>
  <c r="AI102"/>
  <c r="AC103"/>
  <c r="AD103"/>
  <c r="B103"/>
  <c r="C103"/>
  <c r="AE103"/>
  <c r="AI103"/>
  <c r="AC104"/>
  <c r="AD104"/>
  <c r="B104"/>
  <c r="C104"/>
  <c r="AE104"/>
  <c r="AI104"/>
  <c r="AC105"/>
  <c r="AD105"/>
  <c r="B105"/>
  <c r="C105"/>
  <c r="AE105"/>
  <c r="AI105"/>
  <c r="AC106"/>
  <c r="AD106"/>
  <c r="B106"/>
  <c r="C106"/>
  <c r="AE106"/>
  <c r="AI106"/>
  <c r="AC107"/>
  <c r="AD107"/>
  <c r="B107"/>
  <c r="C107"/>
  <c r="AE107"/>
  <c r="AI107"/>
  <c r="AC108"/>
  <c r="AD108"/>
  <c r="B108"/>
  <c r="C108"/>
  <c r="AE108"/>
  <c r="AI108"/>
  <c r="AC109"/>
  <c r="AD109"/>
  <c r="B109"/>
  <c r="C109"/>
  <c r="AE109"/>
  <c r="AI109"/>
  <c r="AC110"/>
  <c r="AD110"/>
  <c r="B110"/>
  <c r="C110"/>
  <c r="AE110"/>
  <c r="AI110"/>
  <c r="AC111"/>
  <c r="AD111"/>
  <c r="B111"/>
  <c r="C111"/>
  <c r="AE111"/>
  <c r="AI111"/>
  <c r="AC112"/>
  <c r="AD112"/>
  <c r="B112"/>
  <c r="C112"/>
  <c r="AE112"/>
  <c r="AI112"/>
  <c r="AC113"/>
  <c r="AD113"/>
  <c r="B113"/>
  <c r="C113"/>
  <c r="AE113"/>
  <c r="AI113"/>
  <c r="AI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AK113"/>
  <c r="AH113"/>
  <c r="AG113"/>
  <c r="AF113"/>
  <c r="AB113"/>
  <c r="AA113"/>
  <c r="Z113"/>
  <c r="AK112"/>
  <c r="AH112"/>
  <c r="AG112"/>
  <c r="AF112"/>
  <c r="AB112"/>
  <c r="AA112"/>
  <c r="Z112"/>
  <c r="AK111"/>
  <c r="AH111"/>
  <c r="AG111"/>
  <c r="AF111"/>
  <c r="AB111"/>
  <c r="AA111"/>
  <c r="Z111"/>
  <c r="AK110"/>
  <c r="AH110"/>
  <c r="AG110"/>
  <c r="AF110"/>
  <c r="AB110"/>
  <c r="AA110"/>
  <c r="Z110"/>
  <c r="AK109"/>
  <c r="AH109"/>
  <c r="AG109"/>
  <c r="AF109"/>
  <c r="AB109"/>
  <c r="AA109"/>
  <c r="Z109"/>
  <c r="AK108"/>
  <c r="AH108"/>
  <c r="AG108"/>
  <c r="AF108"/>
  <c r="AB108"/>
  <c r="AA108"/>
  <c r="Z108"/>
  <c r="AK107"/>
  <c r="AH107"/>
  <c r="AG107"/>
  <c r="AF107"/>
  <c r="AB107"/>
  <c r="AA107"/>
  <c r="Z107"/>
  <c r="AK106"/>
  <c r="AH106"/>
  <c r="AG106"/>
  <c r="AF106"/>
  <c r="AB106"/>
  <c r="AA106"/>
  <c r="Z106"/>
  <c r="AK105"/>
  <c r="AH105"/>
  <c r="AG105"/>
  <c r="AF105"/>
  <c r="AB105"/>
  <c r="AA105"/>
  <c r="Z105"/>
  <c r="AK104"/>
  <c r="AH104"/>
  <c r="AG104"/>
  <c r="AF104"/>
  <c r="AB104"/>
  <c r="AA104"/>
  <c r="Z104"/>
  <c r="AK103"/>
  <c r="AH103"/>
  <c r="AG103"/>
  <c r="AF103"/>
  <c r="AB103"/>
  <c r="AA103"/>
  <c r="Z103"/>
  <c r="AK102"/>
  <c r="AH102"/>
  <c r="AG102"/>
  <c r="AF102"/>
  <c r="AB102"/>
  <c r="AA102"/>
  <c r="Z102"/>
  <c r="AK101"/>
  <c r="AH101"/>
  <c r="AG101"/>
  <c r="AF101"/>
  <c r="AB101"/>
  <c r="AA101"/>
  <c r="Z101"/>
  <c r="AK100"/>
  <c r="AH100"/>
  <c r="AG100"/>
  <c r="AF100"/>
  <c r="AB100"/>
  <c r="AA100"/>
  <c r="Z100"/>
  <c r="AK99"/>
  <c r="AH99"/>
  <c r="AG99"/>
  <c r="AF99"/>
  <c r="AB99"/>
  <c r="AA99"/>
  <c r="Z99"/>
  <c r="AK98"/>
  <c r="AH98"/>
  <c r="AG98"/>
  <c r="AF98"/>
  <c r="AB98"/>
  <c r="AA98"/>
  <c r="Z98"/>
  <c r="AK97"/>
  <c r="AH97"/>
  <c r="AG97"/>
  <c r="AF97"/>
  <c r="AB97"/>
  <c r="AA97"/>
  <c r="Z97"/>
  <c r="AK96"/>
  <c r="AH96"/>
  <c r="AG96"/>
  <c r="AF96"/>
  <c r="AB96"/>
  <c r="AA96"/>
  <c r="Z96"/>
  <c r="AK95"/>
  <c r="AH95"/>
  <c r="AG95"/>
  <c r="AF95"/>
  <c r="AB95"/>
  <c r="AA95"/>
  <c r="Z95"/>
  <c r="AK94"/>
  <c r="AH94"/>
  <c r="AG94"/>
  <c r="AF94"/>
  <c r="AB94"/>
  <c r="AA94"/>
  <c r="Z94"/>
  <c r="AK93"/>
  <c r="AH93"/>
  <c r="AG93"/>
  <c r="AF93"/>
  <c r="AB93"/>
  <c r="AA93"/>
  <c r="Z93"/>
  <c r="AK92"/>
  <c r="AH92"/>
  <c r="AG92"/>
  <c r="AF92"/>
  <c r="AB92"/>
  <c r="AA92"/>
  <c r="Z92"/>
  <c r="AH91"/>
  <c r="AG91"/>
  <c r="AF91"/>
  <c r="AB91"/>
  <c r="AA91"/>
  <c r="Z91"/>
  <c r="AH90"/>
  <c r="AG90"/>
  <c r="AF90"/>
  <c r="AB90"/>
  <c r="AA90"/>
  <c r="Z90"/>
  <c r="AH89"/>
  <c r="AG89"/>
  <c r="AF89"/>
  <c r="AB89"/>
  <c r="AA89"/>
  <c r="Z89"/>
  <c r="AH88"/>
  <c r="AG88"/>
  <c r="AF88"/>
  <c r="AB88"/>
  <c r="AA88"/>
  <c r="Z88"/>
  <c r="AH87"/>
  <c r="AG87"/>
  <c r="AF87"/>
  <c r="AB87"/>
  <c r="AA87"/>
  <c r="Z87"/>
  <c r="AH86"/>
  <c r="AG86"/>
  <c r="AF86"/>
  <c r="AB86"/>
  <c r="AA86"/>
  <c r="Z86"/>
  <c r="AH85"/>
  <c r="AG85"/>
  <c r="AF85"/>
  <c r="AB85"/>
  <c r="AA85"/>
  <c r="Z85"/>
  <c r="AH84"/>
  <c r="AG84"/>
  <c r="AF84"/>
  <c r="AB84"/>
  <c r="AA84"/>
  <c r="Z84"/>
  <c r="AH83"/>
  <c r="AG83"/>
  <c r="AF83"/>
  <c r="AB83"/>
  <c r="AA83"/>
  <c r="Z83"/>
  <c r="AH82"/>
  <c r="AG82"/>
  <c r="AF82"/>
  <c r="AB82"/>
  <c r="AA82"/>
  <c r="Z82"/>
  <c r="AH81"/>
  <c r="AG81"/>
  <c r="AF81"/>
  <c r="AB81"/>
  <c r="AA81"/>
  <c r="Z81"/>
  <c r="AH80"/>
  <c r="AG80"/>
  <c r="AF80"/>
  <c r="AB80"/>
  <c r="AA80"/>
  <c r="Z80"/>
  <c r="AH79"/>
  <c r="AG79"/>
  <c r="AF79"/>
  <c r="AB79"/>
  <c r="AA79"/>
  <c r="Z79"/>
  <c r="AH78"/>
  <c r="AG78"/>
  <c r="AF78"/>
  <c r="AB78"/>
  <c r="AA78"/>
  <c r="Z78"/>
  <c r="AH77"/>
  <c r="AG77"/>
  <c r="AF77"/>
  <c r="AB77"/>
  <c r="AA77"/>
  <c r="Z77"/>
  <c r="AH76"/>
  <c r="AG76"/>
  <c r="AF76"/>
  <c r="AB76"/>
  <c r="AA76"/>
  <c r="Z76"/>
  <c r="AH75"/>
  <c r="AG75"/>
  <c r="AF75"/>
  <c r="AB75"/>
  <c r="AA75"/>
  <c r="Z75"/>
  <c r="AH74"/>
  <c r="AG74"/>
  <c r="AF74"/>
  <c r="AB74"/>
  <c r="AA74"/>
  <c r="Z74"/>
  <c r="AH73"/>
  <c r="AG73"/>
  <c r="AF73"/>
  <c r="AB73"/>
  <c r="AA73"/>
  <c r="Z73"/>
  <c r="AH72"/>
  <c r="AG72"/>
  <c r="AF72"/>
  <c r="AB72"/>
  <c r="AA72"/>
  <c r="Z72"/>
  <c r="AH71"/>
  <c r="AG71"/>
  <c r="AF71"/>
  <c r="AB71"/>
  <c r="AA71"/>
  <c r="Z71"/>
  <c r="AH70"/>
  <c r="AG70"/>
  <c r="AF70"/>
  <c r="AB70"/>
  <c r="AA70"/>
  <c r="Z70"/>
  <c r="AH69"/>
  <c r="AG69"/>
  <c r="AF69"/>
  <c r="AB69"/>
  <c r="AA69"/>
  <c r="Z69"/>
  <c r="AH68"/>
  <c r="AG68"/>
  <c r="AF68"/>
  <c r="AB68"/>
  <c r="AA68"/>
  <c r="Z68"/>
  <c r="AH67"/>
  <c r="AG67"/>
  <c r="AF67"/>
  <c r="AB67"/>
  <c r="AA67"/>
  <c r="Z67"/>
  <c r="AH66"/>
  <c r="AG66"/>
  <c r="AF66"/>
  <c r="AB66"/>
  <c r="AA66"/>
  <c r="Z66"/>
  <c r="AH65"/>
  <c r="AG65"/>
  <c r="AF65"/>
  <c r="AB65"/>
  <c r="AA65"/>
  <c r="Z65"/>
  <c r="AH64"/>
  <c r="AG64"/>
  <c r="AF64"/>
  <c r="AB64"/>
  <c r="AA64"/>
  <c r="Z64"/>
  <c r="AH63"/>
  <c r="AG63"/>
  <c r="AF63"/>
  <c r="AB63"/>
  <c r="AA63"/>
  <c r="Z63"/>
  <c r="AH62"/>
  <c r="AG62"/>
  <c r="AF62"/>
  <c r="AB62"/>
  <c r="AA62"/>
  <c r="Z62"/>
  <c r="AH61"/>
  <c r="AG61"/>
  <c r="AF61"/>
  <c r="AB61"/>
  <c r="AA61"/>
  <c r="Z61"/>
  <c r="AH60"/>
  <c r="AG60"/>
  <c r="AF60"/>
  <c r="AB60"/>
  <c r="AA60"/>
  <c r="Z60"/>
  <c r="AH59"/>
  <c r="AG59"/>
  <c r="AF59"/>
  <c r="AB59"/>
  <c r="AA59"/>
  <c r="Z59"/>
  <c r="AH58"/>
  <c r="AG58"/>
  <c r="AF58"/>
  <c r="AB58"/>
  <c r="AA58"/>
  <c r="Z58"/>
  <c r="AH57"/>
  <c r="AG57"/>
  <c r="AF57"/>
  <c r="AB57"/>
  <c r="AA57"/>
  <c r="Z57"/>
  <c r="AH56"/>
  <c r="AG56"/>
  <c r="AF56"/>
  <c r="AB56"/>
  <c r="AA56"/>
  <c r="Z56"/>
  <c r="AH55"/>
  <c r="AG55"/>
  <c r="AF55"/>
  <c r="AB55"/>
  <c r="AA55"/>
  <c r="Z55"/>
  <c r="AH54"/>
  <c r="AG54"/>
  <c r="AF54"/>
  <c r="AB54"/>
  <c r="AA54"/>
  <c r="Z54"/>
  <c r="AH53"/>
  <c r="AG53"/>
  <c r="AF53"/>
  <c r="AB53"/>
  <c r="AA53"/>
  <c r="Z53"/>
  <c r="AH52"/>
  <c r="AG52"/>
  <c r="AF52"/>
  <c r="AB52"/>
  <c r="AA52"/>
  <c r="Z52"/>
  <c r="AH51"/>
  <c r="AG51"/>
  <c r="AF51"/>
  <c r="AB51"/>
  <c r="AA51"/>
  <c r="Z51"/>
  <c r="AH50"/>
  <c r="AG50"/>
  <c r="AF50"/>
  <c r="AB50"/>
  <c r="AA50"/>
  <c r="Z50"/>
  <c r="AH49"/>
  <c r="AG49"/>
  <c r="AF49"/>
  <c r="AB49"/>
  <c r="AA49"/>
  <c r="Z49"/>
  <c r="AH48"/>
  <c r="AG48"/>
  <c r="AF48"/>
  <c r="AB48"/>
  <c r="AA48"/>
  <c r="Z48"/>
  <c r="AH47"/>
  <c r="AG47"/>
  <c r="AF47"/>
  <c r="AB47"/>
  <c r="AA47"/>
  <c r="Z47"/>
  <c r="AH46"/>
  <c r="AG46"/>
  <c r="AF46"/>
  <c r="AB46"/>
  <c r="AA46"/>
  <c r="Z46"/>
  <c r="AH45"/>
  <c r="AG45"/>
  <c r="AF45"/>
  <c r="AB45"/>
  <c r="AA45"/>
  <c r="Z45"/>
  <c r="AH44"/>
  <c r="AG44"/>
  <c r="AF44"/>
  <c r="AB44"/>
  <c r="AA44"/>
  <c r="Z44"/>
  <c r="AH43"/>
  <c r="AG43"/>
  <c r="AF43"/>
  <c r="AB43"/>
  <c r="AA43"/>
  <c r="Z43"/>
  <c r="AH42"/>
  <c r="AG42"/>
  <c r="AF42"/>
  <c r="AB42"/>
  <c r="AA42"/>
  <c r="Z42"/>
  <c r="AH41"/>
  <c r="AG41"/>
  <c r="AF41"/>
  <c r="AB41"/>
  <c r="AA41"/>
  <c r="Z41"/>
  <c r="AH40"/>
  <c r="AG40"/>
  <c r="AF40"/>
  <c r="AB40"/>
  <c r="AA40"/>
  <c r="Z40"/>
  <c r="AH39"/>
  <c r="AG39"/>
  <c r="AF39"/>
  <c r="AB39"/>
  <c r="AA39"/>
  <c r="Z39"/>
  <c r="AH38"/>
  <c r="AG38"/>
  <c r="AF38"/>
  <c r="AB38"/>
  <c r="AA38"/>
  <c r="Z38"/>
  <c r="AH37"/>
  <c r="AG37"/>
  <c r="AF37"/>
  <c r="AB37"/>
  <c r="AA37"/>
  <c r="Z37"/>
  <c r="AH36"/>
  <c r="AG36"/>
  <c r="AF36"/>
  <c r="AB36"/>
  <c r="AA36"/>
  <c r="Z36"/>
  <c r="AH35"/>
  <c r="AG35"/>
  <c r="AF35"/>
  <c r="AB35"/>
  <c r="AA35"/>
  <c r="Z35"/>
  <c r="AH34"/>
  <c r="AG34"/>
  <c r="AF34"/>
  <c r="AB34"/>
  <c r="AA34"/>
  <c r="Z34"/>
  <c r="AH33"/>
  <c r="AG33"/>
  <c r="AF33"/>
  <c r="AB33"/>
  <c r="AA33"/>
  <c r="Z33"/>
  <c r="AH32"/>
  <c r="AG32"/>
  <c r="AF32"/>
  <c r="AB32"/>
  <c r="AA32"/>
  <c r="Z32"/>
  <c r="AH31"/>
  <c r="AG31"/>
  <c r="AF31"/>
  <c r="AB31"/>
  <c r="AA31"/>
  <c r="Z31"/>
  <c r="AH30"/>
  <c r="AG30"/>
  <c r="AF30"/>
  <c r="AB30"/>
  <c r="AA30"/>
  <c r="Z30"/>
  <c r="AH29"/>
  <c r="AG29"/>
  <c r="AF29"/>
  <c r="AB29"/>
  <c r="AA29"/>
  <c r="Z29"/>
  <c r="AH28"/>
  <c r="AG28"/>
  <c r="AF28"/>
  <c r="AB28"/>
  <c r="AA28"/>
  <c r="Z28"/>
  <c r="AH27"/>
  <c r="AG27"/>
  <c r="AF27"/>
  <c r="AB27"/>
  <c r="AA27"/>
  <c r="Z27"/>
  <c r="AH26"/>
  <c r="AG26"/>
  <c r="AF26"/>
  <c r="AB26"/>
  <c r="AA26"/>
  <c r="Z26"/>
  <c r="AH25"/>
  <c r="AG25"/>
  <c r="AF25"/>
  <c r="AB25"/>
  <c r="AA25"/>
  <c r="Z25"/>
  <c r="AH24"/>
  <c r="AG24"/>
  <c r="AF24"/>
  <c r="AB24"/>
  <c r="AA24"/>
  <c r="Z24"/>
  <c r="AH23"/>
  <c r="AG23"/>
  <c r="AF23"/>
  <c r="AB23"/>
  <c r="AA23"/>
  <c r="Z23"/>
  <c r="AH22"/>
  <c r="AG22"/>
  <c r="AF22"/>
  <c r="AB22"/>
  <c r="AA22"/>
  <c r="Z22"/>
  <c r="AH21"/>
  <c r="AG21"/>
  <c r="AF21"/>
  <c r="AB21"/>
  <c r="AA21"/>
  <c r="Z21"/>
  <c r="AH20"/>
  <c r="AG20"/>
  <c r="AF20"/>
  <c r="AB20"/>
  <c r="AA20"/>
  <c r="Z20"/>
  <c r="AH19"/>
  <c r="AG19"/>
  <c r="AF19"/>
  <c r="AB19"/>
  <c r="AA19"/>
  <c r="Z19"/>
  <c r="AH18"/>
  <c r="AG18"/>
  <c r="AF18"/>
  <c r="AB18"/>
  <c r="AA18"/>
  <c r="Z18"/>
  <c r="AH17"/>
  <c r="AG17"/>
  <c r="AF17"/>
  <c r="AB17"/>
  <c r="AA17"/>
  <c r="Z17"/>
  <c r="AH16"/>
  <c r="AG16"/>
  <c r="AF16"/>
  <c r="AB16"/>
  <c r="AA16"/>
  <c r="Z16"/>
  <c r="AH15"/>
  <c r="AG15"/>
  <c r="AF15"/>
  <c r="AB15"/>
  <c r="AA15"/>
  <c r="Z15"/>
  <c r="AH14"/>
  <c r="AG14"/>
  <c r="AF14"/>
  <c r="AB14"/>
  <c r="AA14"/>
  <c r="Z14"/>
  <c r="AH13"/>
  <c r="AG13"/>
  <c r="AF13"/>
  <c r="AB13"/>
  <c r="AA13"/>
  <c r="Z13"/>
  <c r="AH12"/>
  <c r="AG12"/>
  <c r="AF12"/>
  <c r="AB12"/>
  <c r="AA12"/>
  <c r="Z12"/>
  <c r="AH11"/>
  <c r="AG11"/>
  <c r="AF11"/>
  <c r="AB11"/>
  <c r="AA11"/>
  <c r="Z11"/>
  <c r="AH10"/>
  <c r="AG10"/>
  <c r="AF10"/>
  <c r="AB10"/>
  <c r="AA10"/>
  <c r="Z10"/>
  <c r="AH9"/>
  <c r="AG9"/>
  <c r="AF9"/>
  <c r="AB9"/>
  <c r="AA9"/>
  <c r="Z9"/>
  <c r="AH8"/>
  <c r="AG8"/>
  <c r="AF8"/>
  <c r="AB8"/>
  <c r="AA8"/>
  <c r="Z8"/>
  <c r="AH7"/>
  <c r="AG7"/>
  <c r="AF7"/>
  <c r="AB7"/>
  <c r="AA7"/>
  <c r="Z7"/>
  <c r="AH6"/>
  <c r="AG6"/>
  <c r="AF6"/>
  <c r="AB6"/>
  <c r="AA6"/>
  <c r="Z6"/>
  <c r="AH5"/>
  <c r="AG5"/>
  <c r="AF5"/>
  <c r="AB5"/>
  <c r="AA5"/>
  <c r="Z5"/>
  <c r="AH4"/>
  <c r="AG4"/>
  <c r="AF4"/>
  <c r="AB4"/>
  <c r="AA4"/>
  <c r="Z4"/>
  <c r="F1162" i="1"/>
  <c r="F1161"/>
  <c r="F1160"/>
  <c r="F1159"/>
  <c r="F1158"/>
  <c r="F1157"/>
  <c r="F1156"/>
  <c r="F1155"/>
  <c r="F1154"/>
  <c r="F1153"/>
  <c r="F1152"/>
  <c r="F1151"/>
  <c r="F1150"/>
  <c r="F1149"/>
  <c r="F1148"/>
  <c r="F1147"/>
  <c r="F1146"/>
  <c r="F1145"/>
  <c r="F1144"/>
  <c r="F1143"/>
  <c r="F1142"/>
  <c r="F1141"/>
  <c r="F1140"/>
  <c r="F1139"/>
  <c r="F1138"/>
  <c r="F1137"/>
  <c r="F1136"/>
  <c r="F1135"/>
  <c r="F1134"/>
  <c r="F1133"/>
  <c r="F1132"/>
  <c r="F1131"/>
  <c r="F1130"/>
  <c r="F1129"/>
  <c r="F1128"/>
  <c r="F1127"/>
  <c r="F1126"/>
  <c r="F1125"/>
  <c r="F1124"/>
  <c r="F1123"/>
  <c r="F1122"/>
  <c r="F1121"/>
  <c r="F1120"/>
  <c r="F1119"/>
  <c r="F1118"/>
  <c r="F1117"/>
  <c r="F1116"/>
  <c r="F1115"/>
  <c r="F1114"/>
  <c r="F1113"/>
  <c r="F1112"/>
  <c r="F1111"/>
  <c r="F1110"/>
  <c r="F1109"/>
  <c r="F1108"/>
  <c r="F1107"/>
  <c r="F1106"/>
  <c r="F1105"/>
  <c r="F1104"/>
  <c r="F1103"/>
  <c r="F1102"/>
  <c r="F1101"/>
  <c r="F1100"/>
  <c r="F1099"/>
  <c r="F1098"/>
  <c r="F1097"/>
  <c r="F1096"/>
  <c r="F1095"/>
  <c r="F1094"/>
  <c r="F1093"/>
  <c r="F1092"/>
  <c r="F1091"/>
  <c r="F1090"/>
  <c r="F1089"/>
  <c r="F1088"/>
  <c r="F1087"/>
  <c r="F1086"/>
  <c r="F1085"/>
  <c r="F1084"/>
  <c r="F1083"/>
  <c r="F1082"/>
  <c r="F1081"/>
  <c r="F1080"/>
  <c r="F1079"/>
  <c r="F1078"/>
  <c r="F1077"/>
  <c r="F1076"/>
  <c r="F1075"/>
  <c r="F1074"/>
  <c r="F1073"/>
  <c r="F1072"/>
  <c r="F1071"/>
  <c r="F1070"/>
  <c r="F1069"/>
  <c r="F1068"/>
  <c r="F1067"/>
  <c r="F1066"/>
  <c r="F1065"/>
  <c r="F1064"/>
  <c r="F1063"/>
  <c r="F1062"/>
  <c r="F1061"/>
  <c r="F1060"/>
  <c r="F1059"/>
  <c r="F1058"/>
  <c r="F1057"/>
  <c r="F1056"/>
  <c r="F1055"/>
  <c r="F1054"/>
  <c r="F1053"/>
  <c r="F1052"/>
  <c r="F1051"/>
  <c r="F1050"/>
  <c r="F1049"/>
  <c r="F1048"/>
  <c r="F1047"/>
  <c r="F1046"/>
  <c r="F1045"/>
  <c r="F1044"/>
  <c r="F1043"/>
  <c r="F1042"/>
  <c r="F1041"/>
  <c r="F1040"/>
  <c r="F1039"/>
  <c r="F1038"/>
  <c r="F1037"/>
  <c r="F1036"/>
  <c r="F1035"/>
  <c r="F1034"/>
  <c r="F1033"/>
  <c r="F1032"/>
  <c r="F1031"/>
  <c r="F1030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</calcChain>
</file>

<file path=xl/comments1.xml><?xml version="1.0" encoding="utf-8"?>
<comments xmlns="http://schemas.openxmlformats.org/spreadsheetml/2006/main">
  <authors>
    <author>郭琳钰</author>
  </authors>
  <commentList>
    <comment ref="C3" authorId="0">
      <text>
        <r>
          <rPr>
            <b/>
            <sz val="9"/>
            <color indexed="81"/>
            <rFont val="宋体"/>
            <charset val="134"/>
          </rPr>
          <t>郭琳钰:</t>
        </r>
        <r>
          <rPr>
            <sz val="9"/>
            <color indexed="81"/>
            <rFont val="宋体"/>
            <charset val="134"/>
          </rPr>
          <t xml:space="preserve">
改</t>
        </r>
      </text>
    </comment>
    <comment ref="Z3" authorId="0">
      <text>
        <r>
          <rPr>
            <b/>
            <sz val="9"/>
            <color indexed="81"/>
            <rFont val="宋体"/>
            <charset val="134"/>
          </rPr>
          <t>郭琳钰:</t>
        </r>
        <r>
          <rPr>
            <sz val="9"/>
            <color indexed="81"/>
            <rFont val="宋体"/>
            <charset val="134"/>
          </rPr>
          <t xml:space="preserve">
改</t>
        </r>
      </text>
    </comment>
    <comment ref="AA3" authorId="0">
      <text>
        <r>
          <rPr>
            <b/>
            <sz val="9"/>
            <color indexed="81"/>
            <rFont val="宋体"/>
            <charset val="134"/>
          </rPr>
          <t>郭琳钰:</t>
        </r>
        <r>
          <rPr>
            <sz val="9"/>
            <color indexed="81"/>
            <rFont val="宋体"/>
            <charset val="134"/>
          </rPr>
          <t xml:space="preserve">
改</t>
        </r>
      </text>
    </comment>
    <comment ref="AF3" authorId="0">
      <text>
        <r>
          <rPr>
            <b/>
            <sz val="9"/>
            <color indexed="81"/>
            <rFont val="宋体"/>
            <charset val="134"/>
          </rPr>
          <t>郭琳钰:</t>
        </r>
        <r>
          <rPr>
            <sz val="9"/>
            <color indexed="81"/>
            <rFont val="宋体"/>
            <charset val="134"/>
          </rPr>
          <t xml:space="preserve">
改</t>
        </r>
      </text>
    </comment>
    <comment ref="AG3" authorId="0">
      <text>
        <r>
          <rPr>
            <b/>
            <sz val="9"/>
            <color indexed="81"/>
            <rFont val="宋体"/>
            <charset val="134"/>
          </rPr>
          <t>郭琳钰:</t>
        </r>
        <r>
          <rPr>
            <sz val="9"/>
            <color indexed="81"/>
            <rFont val="宋体"/>
            <charset val="134"/>
          </rPr>
          <t xml:space="preserve">
改</t>
        </r>
      </text>
    </comment>
  </commentList>
</comments>
</file>

<file path=xl/sharedStrings.xml><?xml version="1.0" encoding="utf-8"?>
<sst xmlns="http://schemas.openxmlformats.org/spreadsheetml/2006/main" count="3748" uniqueCount="846">
  <si>
    <t>下单时间</t>
  </si>
  <si>
    <t>Ebay账户名</t>
  </si>
  <si>
    <t>物品SKU</t>
  </si>
  <si>
    <t>数量</t>
  </si>
  <si>
    <t>销售单价</t>
  </si>
  <si>
    <t>总计</t>
  </si>
  <si>
    <t>rugaustralia</t>
  </si>
  <si>
    <t>aussierugs</t>
  </si>
  <si>
    <t>Leigh Harrision</t>
  </si>
  <si>
    <t>LUX01 155x225cm</t>
  </si>
  <si>
    <t>SUP04 190x280cm</t>
  </si>
  <si>
    <t>SIL01 155x225cm</t>
  </si>
  <si>
    <t>SUP02 190x280cm</t>
  </si>
  <si>
    <t>SUP03 155x225cm</t>
  </si>
  <si>
    <t>SUP02 155x225cm</t>
  </si>
  <si>
    <t>SUP03 190x280cm</t>
  </si>
  <si>
    <t>AND02 190x280cm</t>
  </si>
  <si>
    <t>SIL05 190x280cm</t>
  </si>
  <si>
    <t>LUX03 155x225cm</t>
  </si>
  <si>
    <t>FRE03 155x225cm</t>
  </si>
  <si>
    <t>JAZ01 200x290cm</t>
  </si>
  <si>
    <t>ROS01 160x230cm</t>
  </si>
  <si>
    <t>ROS01 200x290cm</t>
  </si>
  <si>
    <t>ROS02 160x230cm</t>
  </si>
  <si>
    <t>ROS02 200x290cm</t>
  </si>
  <si>
    <t>AND01 155x225cm</t>
  </si>
  <si>
    <t>AND02 155x225cm</t>
  </si>
  <si>
    <t>AND03 155x225cm</t>
  </si>
  <si>
    <t>AND04 155x225cm</t>
  </si>
  <si>
    <t>SIL02 155x225cm</t>
  </si>
  <si>
    <t>SIL03 155x225cm</t>
  </si>
  <si>
    <t>SIL03 190x280cm</t>
  </si>
  <si>
    <t>SIL05 155x225cm</t>
  </si>
  <si>
    <t>SCT01 155x225cm</t>
  </si>
  <si>
    <t>HID03 152x198cm</t>
  </si>
  <si>
    <t>HID04 152x198cm</t>
  </si>
  <si>
    <t>SUP01 190x280cm</t>
  </si>
  <si>
    <t>SUP04 155x225cm</t>
  </si>
  <si>
    <t>SIL03 240x340cm</t>
  </si>
  <si>
    <t>SIL06 240x340cm</t>
  </si>
  <si>
    <t>LUX05 190x280cm</t>
  </si>
  <si>
    <t>SCT02 155x225cm</t>
  </si>
  <si>
    <t>LUX02 190x280cm</t>
  </si>
  <si>
    <t>AND01 190x280cm</t>
  </si>
  <si>
    <t>LUX01 190x280cm</t>
  </si>
  <si>
    <t>SIL06 155x225cm</t>
  </si>
  <si>
    <t>SUP01 155x225cm</t>
  </si>
  <si>
    <t>LUX02 155x225cm</t>
  </si>
  <si>
    <t>LUX04 155x225cm</t>
  </si>
  <si>
    <t>HID01 152x198cm</t>
  </si>
  <si>
    <t>LUX03 190x280cm</t>
  </si>
  <si>
    <t>SIL06 190x280cm</t>
  </si>
  <si>
    <t>IKA04 160x230cm</t>
  </si>
  <si>
    <t>FRE03 190x280cm</t>
  </si>
  <si>
    <t>AND04 190x280cm</t>
  </si>
  <si>
    <t>FRE01 155x225cm</t>
  </si>
  <si>
    <t>SIL05 240x340cm</t>
  </si>
  <si>
    <t>SCT02 190x280cm</t>
  </si>
  <si>
    <t>FRE02 155x225cm</t>
  </si>
  <si>
    <t>JAZ01 160x230cm</t>
  </si>
  <si>
    <t>SIL01 190x280cm</t>
  </si>
  <si>
    <t>JAZ02 200x290cm</t>
  </si>
  <si>
    <t>LUX05 155x225cm</t>
  </si>
  <si>
    <t>IKA01 160x230cm</t>
  </si>
  <si>
    <t>ROS01 240x340cm</t>
  </si>
  <si>
    <t>SIL02 190x280cm</t>
  </si>
  <si>
    <t>JAZ03 160x230cm</t>
  </si>
  <si>
    <t>AND03 190x280cm</t>
  </si>
  <si>
    <t>IKA07 200x290cm</t>
  </si>
  <si>
    <t>JAZ03 200x290cm</t>
  </si>
  <si>
    <t>SIL04 190x280cm</t>
  </si>
  <si>
    <t>IKA07 160x230cm</t>
  </si>
  <si>
    <t>DRI01 200x290cm</t>
  </si>
  <si>
    <t>IKA04 200x290cm</t>
  </si>
  <si>
    <t>DRI06 160x230cm</t>
  </si>
  <si>
    <t>DRI01 160x230cm</t>
  </si>
  <si>
    <t>HID02 152x198cm</t>
  </si>
  <si>
    <t>SIL01 240x340cm</t>
  </si>
  <si>
    <t>DRI05 160x230cm</t>
  </si>
  <si>
    <t>DRI03 160x230cm</t>
  </si>
  <si>
    <t>SCT01 190x280cm</t>
  </si>
  <si>
    <t>IKA06 160x230cm</t>
  </si>
  <si>
    <t>IKA06 200x290cm</t>
  </si>
  <si>
    <t>LUX04 190x280cm</t>
  </si>
  <si>
    <t xml:space="preserve"> RUG KHAKI 2434</t>
  </si>
  <si>
    <t>IKA05 200x290cm</t>
  </si>
  <si>
    <t>DRI06 200x290cm</t>
  </si>
  <si>
    <t>SIL02 240x340cm</t>
  </si>
  <si>
    <t>JAZ05 160x230cm</t>
  </si>
  <si>
    <t>IKA01 200x290cm</t>
  </si>
  <si>
    <t>FRE01 190x280cm</t>
  </si>
  <si>
    <t>IKA02 200x290cm</t>
  </si>
  <si>
    <t>IKA03 160x230cm</t>
  </si>
  <si>
    <t>JAZ02 160x230cm</t>
  </si>
  <si>
    <t>IKA05 160x230cm</t>
  </si>
  <si>
    <t>IKA02 160x230cm</t>
  </si>
  <si>
    <t>SIL04 155x225cm</t>
  </si>
  <si>
    <t>DRI05 200x290cm</t>
  </si>
  <si>
    <t>图案尺寸</t>
    <phoneticPr fontId="2" type="noConversion"/>
  </si>
  <si>
    <t>求和项:数量</t>
  </si>
  <si>
    <t>求和项:销售单价</t>
  </si>
  <si>
    <t>行标签</t>
  </si>
  <si>
    <t>列标签</t>
  </si>
  <si>
    <t>求和项:数量汇总</t>
  </si>
  <si>
    <t>求和项:销售单价汇总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</si>
  <si>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</si>
  <si>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</si>
  <si>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</si>
  <si>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</si>
  <si>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</si>
  <si>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</si>
  <si>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</si>
  <si>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</si>
  <si>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</si>
  <si>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Quality</t>
  </si>
  <si>
    <t>Quality</t>
    <phoneticPr fontId="2" type="noConversion"/>
  </si>
  <si>
    <t>帕累托及安全库存数</t>
  </si>
  <si>
    <t>等级</t>
  </si>
  <si>
    <t>百分比</t>
  </si>
  <si>
    <t>安全库存期数</t>
  </si>
  <si>
    <t>A</t>
  </si>
  <si>
    <t>B</t>
  </si>
  <si>
    <t>C</t>
  </si>
  <si>
    <t>D</t>
  </si>
  <si>
    <t>福荣达机织</t>
  </si>
  <si>
    <t>安新手工</t>
  </si>
  <si>
    <t>熊亚机织</t>
  </si>
  <si>
    <t>福海手工</t>
  </si>
  <si>
    <t>鑫源皮毛</t>
  </si>
  <si>
    <t>印度手工</t>
  </si>
  <si>
    <t>土耳其机织</t>
  </si>
  <si>
    <t>生产</t>
    <phoneticPr fontId="2" type="noConversion"/>
  </si>
  <si>
    <t>海运</t>
    <phoneticPr fontId="2" type="noConversion"/>
  </si>
  <si>
    <t>备货周期</t>
    <phoneticPr fontId="2" type="noConversion"/>
  </si>
  <si>
    <r>
      <rPr>
        <sz val="11"/>
        <color indexed="9"/>
        <rFont val="Calibri"/>
        <family val="2"/>
      </rPr>
      <t>行标签</t>
    </r>
  </si>
  <si>
    <r>
      <rPr>
        <sz val="11"/>
        <color indexed="9"/>
        <rFont val="宋体"/>
        <charset val="134"/>
      </rPr>
      <t>图案尺寸</t>
    </r>
    <phoneticPr fontId="2" type="noConversion"/>
  </si>
  <si>
    <r>
      <t>3</t>
    </r>
    <r>
      <rPr>
        <sz val="11"/>
        <color indexed="9"/>
        <rFont val="Calibri"/>
        <family val="2"/>
      </rPr>
      <t>月</t>
    </r>
  </si>
  <si>
    <r>
      <t>4</t>
    </r>
    <r>
      <rPr>
        <sz val="11"/>
        <color indexed="9"/>
        <rFont val="Calibri"/>
        <family val="2"/>
      </rPr>
      <t>月</t>
    </r>
  </si>
  <si>
    <r>
      <t>5</t>
    </r>
    <r>
      <rPr>
        <sz val="11"/>
        <color indexed="9"/>
        <rFont val="Calibri"/>
        <family val="2"/>
      </rPr>
      <t>月</t>
    </r>
  </si>
  <si>
    <r>
      <t>6</t>
    </r>
    <r>
      <rPr>
        <sz val="11"/>
        <color indexed="9"/>
        <rFont val="Calibri"/>
        <family val="2"/>
      </rPr>
      <t>月</t>
    </r>
  </si>
  <si>
    <r>
      <t>7</t>
    </r>
    <r>
      <rPr>
        <sz val="11"/>
        <color indexed="9"/>
        <rFont val="Calibri"/>
        <family val="2"/>
      </rPr>
      <t>月</t>
    </r>
  </si>
  <si>
    <r>
      <t>8</t>
    </r>
    <r>
      <rPr>
        <sz val="11"/>
        <color indexed="9"/>
        <rFont val="Calibri"/>
        <family val="2"/>
      </rPr>
      <t>月</t>
    </r>
  </si>
  <si>
    <r>
      <t>9</t>
    </r>
    <r>
      <rPr>
        <sz val="11"/>
        <color indexed="9"/>
        <rFont val="Calibri"/>
        <family val="2"/>
      </rPr>
      <t>月</t>
    </r>
  </si>
  <si>
    <r>
      <t>10</t>
    </r>
    <r>
      <rPr>
        <sz val="11"/>
        <color indexed="9"/>
        <rFont val="Calibri"/>
        <family val="2"/>
      </rPr>
      <t>月</t>
    </r>
  </si>
  <si>
    <r>
      <t>11</t>
    </r>
    <r>
      <rPr>
        <sz val="11"/>
        <color indexed="9"/>
        <rFont val="Calibri"/>
        <family val="2"/>
      </rPr>
      <t>月</t>
    </r>
  </si>
  <si>
    <r>
      <rPr>
        <sz val="11"/>
        <color indexed="9"/>
        <rFont val="Calibri"/>
        <family val="2"/>
      </rPr>
      <t>数量</t>
    </r>
  </si>
  <si>
    <r>
      <rPr>
        <sz val="11"/>
        <color indexed="9"/>
        <rFont val="Calibri"/>
        <family val="2"/>
      </rPr>
      <t>销售单价</t>
    </r>
  </si>
  <si>
    <r>
      <rPr>
        <sz val="11"/>
        <color indexed="9"/>
        <rFont val="宋体"/>
        <charset val="134"/>
      </rPr>
      <t>近三月累计销售额</t>
    </r>
    <phoneticPr fontId="2" type="noConversion"/>
  </si>
  <si>
    <r>
      <rPr>
        <sz val="11"/>
        <color indexed="9"/>
        <rFont val="宋体"/>
        <charset val="134"/>
      </rPr>
      <t>三月占比</t>
    </r>
    <phoneticPr fontId="2" type="noConversion"/>
  </si>
  <si>
    <r>
      <rPr>
        <sz val="11"/>
        <color indexed="9"/>
        <rFont val="宋体"/>
        <charset val="134"/>
      </rPr>
      <t>累计占比</t>
    </r>
    <phoneticPr fontId="2" type="noConversion"/>
  </si>
  <si>
    <r>
      <rPr>
        <sz val="11"/>
        <color indexed="9"/>
        <rFont val="宋体"/>
        <charset val="134"/>
      </rPr>
      <t>帕累托等级</t>
    </r>
    <phoneticPr fontId="2" type="noConversion"/>
  </si>
  <si>
    <r>
      <rPr>
        <sz val="11"/>
        <color indexed="9"/>
        <rFont val="宋体"/>
        <charset val="134"/>
      </rPr>
      <t>库存期</t>
    </r>
    <phoneticPr fontId="2" type="noConversion"/>
  </si>
  <si>
    <r>
      <rPr>
        <sz val="11"/>
        <color indexed="9"/>
        <rFont val="宋体"/>
        <charset val="134"/>
      </rPr>
      <t>备货周期</t>
    </r>
    <phoneticPr fontId="2" type="noConversion"/>
  </si>
  <si>
    <r>
      <rPr>
        <sz val="11"/>
        <color indexed="9"/>
        <rFont val="宋体"/>
        <charset val="134"/>
      </rPr>
      <t>三月平均销量</t>
    </r>
    <phoneticPr fontId="2" type="noConversion"/>
  </si>
  <si>
    <r>
      <rPr>
        <sz val="11"/>
        <color indexed="9"/>
        <rFont val="宋体"/>
        <charset val="134"/>
      </rPr>
      <t>推荐库存</t>
    </r>
    <phoneticPr fontId="2" type="noConversion"/>
  </si>
  <si>
    <r>
      <rPr>
        <sz val="11"/>
        <color indexed="9"/>
        <rFont val="宋体"/>
        <charset val="134"/>
      </rPr>
      <t>现有库存</t>
    </r>
    <phoneticPr fontId="2" type="noConversion"/>
  </si>
  <si>
    <r>
      <rPr>
        <sz val="11"/>
        <color indexed="9"/>
        <rFont val="宋体"/>
        <charset val="134"/>
      </rPr>
      <t>在途库存</t>
    </r>
    <phoneticPr fontId="2" type="noConversion"/>
  </si>
  <si>
    <r>
      <rPr>
        <sz val="11"/>
        <color indexed="9"/>
        <rFont val="宋体"/>
        <charset val="134"/>
      </rPr>
      <t>推荐备货</t>
    </r>
    <phoneticPr fontId="2" type="noConversion"/>
  </si>
  <si>
    <t>五月平均销量</t>
    <phoneticPr fontId="2" type="noConversion"/>
  </si>
  <si>
    <t>推荐月均销量</t>
    <phoneticPr fontId="2" type="noConversion"/>
  </si>
  <si>
    <t>图案尺寸</t>
  </si>
  <si>
    <t>工艺</t>
    <phoneticPr fontId="2" type="noConversion"/>
  </si>
  <si>
    <t>安新手工</t>
    <phoneticPr fontId="2" type="noConversion"/>
  </si>
  <si>
    <t>福荣达机织</t>
    <phoneticPr fontId="2" type="noConversion"/>
  </si>
  <si>
    <t>熊亚机织</t>
    <phoneticPr fontId="2" type="noConversion"/>
  </si>
  <si>
    <t>土耳其机织</t>
    <phoneticPr fontId="2" type="noConversion"/>
  </si>
  <si>
    <t>福海手工</t>
    <phoneticPr fontId="2" type="noConversion"/>
  </si>
  <si>
    <t>印度手工</t>
    <phoneticPr fontId="2" type="noConversion"/>
  </si>
  <si>
    <t>鑫源皮毛</t>
    <phoneticPr fontId="2" type="noConversion"/>
  </si>
  <si>
    <t>熊亚机织</t>
    <phoneticPr fontId="2" type="noConversion"/>
  </si>
  <si>
    <t>12月</t>
  </si>
  <si>
    <t>号码</t>
    <phoneticPr fontId="2" type="noConversion"/>
  </si>
  <si>
    <t>货</t>
    <phoneticPr fontId="2" type="noConversion"/>
  </si>
  <si>
    <t>推荐备货</t>
  </si>
  <si>
    <t>下一个货柜5月份才能到了</t>
    <phoneticPr fontId="2" type="noConversion"/>
  </si>
  <si>
    <t>1月</t>
  </si>
  <si>
    <r>
      <t>12</t>
    </r>
    <r>
      <rPr>
        <sz val="11"/>
        <color indexed="9"/>
        <rFont val="宋体"/>
        <charset val="134"/>
      </rPr>
      <t>月</t>
    </r>
    <phoneticPr fontId="2" type="noConversion"/>
  </si>
  <si>
    <t>Q9011 160x230cm</t>
  </si>
  <si>
    <t>ROY01 155x225cm</t>
  </si>
  <si>
    <t>ROY02 155x225cm</t>
  </si>
  <si>
    <t>ROY03 155x225cm</t>
  </si>
  <si>
    <t>ROY04 155x225cm</t>
  </si>
  <si>
    <t>ROY05 155x225cm</t>
  </si>
  <si>
    <t>ROY06 155x225cm</t>
  </si>
  <si>
    <t>AND05 155x225cm</t>
  </si>
  <si>
    <t>AND06 155x225cm</t>
  </si>
  <si>
    <t>AND07 155x225cm</t>
  </si>
  <si>
    <t>AND08 155x225cm</t>
  </si>
  <si>
    <t>MOD01 155x225cm</t>
  </si>
  <si>
    <t>MOD02 155x225cm</t>
  </si>
  <si>
    <t>MOD03 155x225cm</t>
  </si>
  <si>
    <t>MOD04 155x225cm</t>
  </si>
  <si>
    <t>SUP01 120x170cm</t>
  </si>
  <si>
    <t>Q9012 200x290cm</t>
  </si>
  <si>
    <t>MOD03 190x280cm</t>
  </si>
  <si>
    <t>MOD02 190x280cm</t>
  </si>
  <si>
    <t>SUP02 120x170cm</t>
  </si>
  <si>
    <t>MOD01 190x280cm</t>
  </si>
  <si>
    <t>MOD04 190x280cm</t>
  </si>
  <si>
    <t>AND01 45x45cm</t>
  </si>
  <si>
    <t>AND02 45x45cm</t>
  </si>
  <si>
    <t>AND03 45x45cm</t>
  </si>
  <si>
    <t>AND04 45x45cm</t>
  </si>
  <si>
    <t>SIL01 45x45cm</t>
  </si>
  <si>
    <t>SIL02 45x45cm</t>
  </si>
  <si>
    <t>SIL03 45x45cm</t>
  </si>
  <si>
    <t>SIL05 45x45cm</t>
  </si>
  <si>
    <t>SIL06 45x45cm</t>
  </si>
  <si>
    <t>SCT01 45x45cm</t>
  </si>
  <si>
    <t>FRE01 45x45cm</t>
  </si>
  <si>
    <t>FRE02 45x45cm</t>
  </si>
  <si>
    <t>FRE03 45x45cm</t>
  </si>
  <si>
    <t>HID01 45x45cm</t>
  </si>
  <si>
    <t>HID02 45x45cm</t>
  </si>
  <si>
    <t>HID03 45x45cm</t>
  </si>
  <si>
    <t>HID04 45x45cm</t>
  </si>
  <si>
    <t>SUP01 45x45cm</t>
  </si>
  <si>
    <t>SUP02 45x45cm</t>
  </si>
  <si>
    <t>SUP03 45x45cm</t>
  </si>
  <si>
    <t>SUP04 45x45cm</t>
  </si>
  <si>
    <t>LUX01 45x45cm</t>
  </si>
  <si>
    <t>LUX02 45x45cm</t>
  </si>
  <si>
    <t>LUX03 45x45cm</t>
  </si>
  <si>
    <t>LUX05 45x45cm</t>
  </si>
  <si>
    <r>
      <t>1</t>
    </r>
    <r>
      <rPr>
        <sz val="11"/>
        <color indexed="9"/>
        <rFont val="宋体"/>
        <charset val="134"/>
      </rPr>
      <t>月</t>
    </r>
    <phoneticPr fontId="2" type="noConversion"/>
  </si>
  <si>
    <t>防滑垫</t>
    <phoneticPr fontId="2" type="noConversion"/>
  </si>
  <si>
    <t>华顺手工</t>
    <phoneticPr fontId="2" type="noConversion"/>
  </si>
  <si>
    <t>华顺手工</t>
    <phoneticPr fontId="2" type="noConversion"/>
  </si>
  <si>
    <t>在途1</t>
    <phoneticPr fontId="2" type="noConversion"/>
  </si>
  <si>
    <t>在途2</t>
    <phoneticPr fontId="2" type="noConversion"/>
  </si>
  <si>
    <t>在途总量</t>
    <phoneticPr fontId="2" type="noConversion"/>
  </si>
  <si>
    <t>EAN</t>
    <phoneticPr fontId="2" type="noConversion"/>
  </si>
  <si>
    <t>SKU</t>
    <phoneticPr fontId="2" type="noConversion"/>
  </si>
  <si>
    <t>DESIGN ID</t>
    <phoneticPr fontId="2" type="noConversion"/>
  </si>
  <si>
    <t>COLOR</t>
    <phoneticPr fontId="2" type="noConversion"/>
  </si>
  <si>
    <t>SIZE</t>
    <phoneticPr fontId="2" type="noConversion"/>
  </si>
  <si>
    <t>供应商（工艺）</t>
    <phoneticPr fontId="2" type="noConversion"/>
  </si>
  <si>
    <t>现有库存</t>
    <phoneticPr fontId="2" type="noConversion"/>
  </si>
  <si>
    <t>在途库存</t>
    <phoneticPr fontId="2" type="noConversion"/>
  </si>
  <si>
    <t>密度（点数）</t>
    <phoneticPr fontId="2" type="noConversion"/>
  </si>
  <si>
    <t>包装体积</t>
    <phoneticPr fontId="2" type="noConversion"/>
  </si>
  <si>
    <t>Cubic Weight</t>
    <phoneticPr fontId="2" type="noConversion"/>
  </si>
  <si>
    <t>Pile Height</t>
    <phoneticPr fontId="2" type="noConversion"/>
  </si>
  <si>
    <t>Material</t>
    <phoneticPr fontId="2" type="noConversion"/>
  </si>
  <si>
    <t>Supplier Design Id</t>
    <phoneticPr fontId="2" type="noConversion"/>
  </si>
  <si>
    <t>Photo</t>
    <phoneticPr fontId="2" type="noConversion"/>
  </si>
  <si>
    <t>成本</t>
    <phoneticPr fontId="2" type="noConversion"/>
  </si>
  <si>
    <r>
      <t>批发价</t>
    </r>
    <r>
      <rPr>
        <sz val="11"/>
        <color rgb="FF000000"/>
        <rFont val="Calibri"/>
        <family val="2"/>
      </rPr>
      <t>1</t>
    </r>
    <phoneticPr fontId="2" type="noConversion"/>
  </si>
  <si>
    <r>
      <t>批发价</t>
    </r>
    <r>
      <rPr>
        <sz val="11"/>
        <color rgb="FF000000"/>
        <rFont val="Calibri"/>
        <family val="2"/>
      </rPr>
      <t>2</t>
    </r>
    <phoneticPr fontId="2" type="noConversion"/>
  </si>
  <si>
    <r>
      <t>建议零售价</t>
    </r>
    <r>
      <rPr>
        <sz val="11"/>
        <color rgb="FF000000"/>
        <rFont val="Calibri"/>
        <family val="2"/>
      </rPr>
      <t>AUD</t>
    </r>
    <phoneticPr fontId="2" type="noConversion"/>
  </si>
  <si>
    <t>建议零售价USD</t>
    <phoneticPr fontId="2" type="noConversion"/>
  </si>
  <si>
    <t>建议零售价EURO</t>
    <phoneticPr fontId="2" type="noConversion"/>
  </si>
  <si>
    <t>建议零售价4</t>
    <phoneticPr fontId="2" type="noConversion"/>
  </si>
  <si>
    <t>建议零售价5</t>
    <phoneticPr fontId="2" type="noConversion"/>
  </si>
  <si>
    <t>建议零售价6</t>
  </si>
  <si>
    <t>面积 sqm</t>
    <phoneticPr fontId="2" type="noConversion"/>
  </si>
  <si>
    <t>最小起订量(平米）</t>
    <phoneticPr fontId="2" type="noConversion"/>
  </si>
  <si>
    <t>毛重（kgs)</t>
    <phoneticPr fontId="2" type="noConversion"/>
  </si>
  <si>
    <t>Polyester</t>
    <phoneticPr fontId="2" type="noConversion"/>
  </si>
  <si>
    <t>交期(天）</t>
    <phoneticPr fontId="2" type="noConversion"/>
  </si>
  <si>
    <t>海运周期（天）</t>
    <phoneticPr fontId="2" type="noConversion"/>
  </si>
  <si>
    <t>EAN</t>
    <phoneticPr fontId="2" type="noConversion"/>
  </si>
  <si>
    <t>HI001DRI01GRE1623</t>
  </si>
  <si>
    <t>HI001DRI01GRE2029</t>
  </si>
  <si>
    <t>HI001DRI01GRE0404</t>
  </si>
  <si>
    <t>HI001DRI02BRO1623</t>
  </si>
  <si>
    <t>HI001DRI02BRO2029</t>
  </si>
  <si>
    <t>HI001DRI02BRO0404</t>
  </si>
  <si>
    <t>HI001DRI03BRO1623</t>
  </si>
  <si>
    <t>HI001DRI03BRO2029</t>
  </si>
  <si>
    <t>HI001DRI03BRO0404</t>
  </si>
  <si>
    <t>HI001DRI04GRE1623</t>
  </si>
  <si>
    <t>HI001DRI04GRE2029</t>
  </si>
  <si>
    <t>HI001DRI04GRE0404</t>
  </si>
  <si>
    <t>HI001DRI05BLU1623</t>
  </si>
  <si>
    <t>HI001DRI05BLU2029</t>
  </si>
  <si>
    <t>HI001DRI05BLU0404</t>
  </si>
  <si>
    <t>HI001DRI06YEL1623</t>
  </si>
  <si>
    <t>HI001DRI06YEL2029</t>
  </si>
  <si>
    <t>HI001DRI06YEL0404</t>
  </si>
  <si>
    <t>HI002JAZ01GRE1623</t>
  </si>
  <si>
    <t>HI002JAZ01GRE2029</t>
  </si>
  <si>
    <t>HI002JAZ01GRE0404</t>
  </si>
  <si>
    <t>HI002JAZ02BRO1623</t>
  </si>
  <si>
    <t>HI002JAZ02BRO2029</t>
  </si>
  <si>
    <t>HI002JAZ02BRO0404</t>
  </si>
  <si>
    <t>HI002JAZ03BLA1623</t>
  </si>
  <si>
    <t>HI002JAZ03BLA2029</t>
  </si>
  <si>
    <t>HI002JAZ03BLA0404</t>
  </si>
  <si>
    <t>HI002JAZ04ROS1623</t>
  </si>
  <si>
    <t>HI002JAZ04ROS2029</t>
  </si>
  <si>
    <t>HI002JAZ04ROS0404</t>
  </si>
  <si>
    <t>HI002JAZ05BLU1623</t>
  </si>
  <si>
    <t>HI002JAZ05BLU2029</t>
  </si>
  <si>
    <t>HI002JAZ05BLU0404</t>
  </si>
  <si>
    <t>HI003IKA01Dar1623</t>
  </si>
  <si>
    <t>HI003IKA01Dar2029</t>
  </si>
  <si>
    <t>HI003IKA01Dar0404</t>
  </si>
  <si>
    <t>HI003IKA02BRO1623</t>
  </si>
  <si>
    <t>HI003IKA02BRO2029</t>
  </si>
  <si>
    <t>HI003IKA02BRO0404</t>
  </si>
  <si>
    <t>HI003IKA03RED1623</t>
  </si>
  <si>
    <t>HI003IKA03RED2029</t>
  </si>
  <si>
    <t>HI003IKA03RED0404</t>
  </si>
  <si>
    <t>HI003IKA04GRE1623</t>
  </si>
  <si>
    <t>HI003IKA04GRE2029</t>
  </si>
  <si>
    <t>HI003IKA04GRE0404</t>
  </si>
  <si>
    <t>HI003IKA05GOL1623</t>
  </si>
  <si>
    <t>HI003IKA05GOL2029</t>
  </si>
  <si>
    <t>HI003IKA05GOL0404</t>
  </si>
  <si>
    <t>HI003IKA06GRE1623</t>
  </si>
  <si>
    <t>HI003IKA06GRE2029</t>
  </si>
  <si>
    <t>HI003IKA06GRE0404</t>
  </si>
  <si>
    <t>HI003IKA07NAV1623</t>
  </si>
  <si>
    <t>HI003IKA07NAV2029</t>
  </si>
  <si>
    <t>HI003IKA07NAV0404</t>
  </si>
  <si>
    <t>MT001ROS01BRO1623</t>
  </si>
  <si>
    <t>MT001ROS01BRO2029</t>
  </si>
  <si>
    <t>MT001ROS01BRO2434</t>
  </si>
  <si>
    <t>MT001ROS01BRO0404</t>
  </si>
  <si>
    <t>MT001ROS02BRO1623</t>
  </si>
  <si>
    <t>MT001ROS02BRO2029</t>
  </si>
  <si>
    <t>MT001ROS02BRO2434</t>
  </si>
  <si>
    <t>MT001ROS02BRO0404</t>
  </si>
  <si>
    <t>MT001ROS03BRO1623</t>
  </si>
  <si>
    <t>MT001ROS03BRO2029</t>
  </si>
  <si>
    <t>MT001ROS03BRO2434</t>
  </si>
  <si>
    <t>MT001ROS03BRO0404</t>
  </si>
  <si>
    <t>MT001ROS04BRO1623</t>
  </si>
  <si>
    <t>MT001ROS04BRO2029</t>
  </si>
  <si>
    <t>MT001ROS04BRO2434</t>
  </si>
  <si>
    <t>MT001ROS04BRO0404</t>
  </si>
  <si>
    <t>MC001AND01WHI1522</t>
  </si>
  <si>
    <t>MC001AND01WHI1928</t>
  </si>
  <si>
    <t>MC001AND01WHI0404</t>
  </si>
  <si>
    <t>MC001AND02IVO1522</t>
  </si>
  <si>
    <t>MC001AND02IVO1928</t>
  </si>
  <si>
    <t>MC001AND02IVO0404</t>
  </si>
  <si>
    <t>MC001AND03BEI1522</t>
  </si>
  <si>
    <t>MC001AND03BEI1928</t>
  </si>
  <si>
    <t>MC001AND03BEI0404</t>
  </si>
  <si>
    <t>MC001AND04BEI1522</t>
  </si>
  <si>
    <t>MC001AND04BEI1928</t>
  </si>
  <si>
    <t>MC001AND04BEI0404</t>
  </si>
  <si>
    <t>MC002SIL01BEI1522</t>
  </si>
  <si>
    <t>MC002SIL01BEI1928</t>
  </si>
  <si>
    <t>MC002SIL01BEI2434</t>
  </si>
  <si>
    <t>MC002SIL01BEI0404</t>
  </si>
  <si>
    <t>MC002SIL02MUL1522</t>
  </si>
  <si>
    <t>MC002SIL02MUL1928</t>
  </si>
  <si>
    <t>MC002SIL02MUL2434</t>
  </si>
  <si>
    <t>MC002SIL02MUL0404</t>
  </si>
  <si>
    <t>MC002SIL03MUL1522</t>
  </si>
  <si>
    <t>MC002SIL03MUL1928</t>
  </si>
  <si>
    <t>MC002SIL03MUL2434</t>
  </si>
  <si>
    <t>MC002SIL03MUL0404</t>
  </si>
  <si>
    <t>MC002SIL04BLU1522</t>
  </si>
  <si>
    <t>MC002SIL04BLU1928</t>
  </si>
  <si>
    <t>MC002SIL04BLU2434</t>
  </si>
  <si>
    <t>MC002SIL04BLU0404</t>
  </si>
  <si>
    <t>MC002SIL05BLU1522</t>
  </si>
  <si>
    <t>MC002SIL05BLU1928</t>
  </si>
  <si>
    <t>MC002SIL05BLU2434</t>
  </si>
  <si>
    <t>MC002SIL05BLU0404</t>
  </si>
  <si>
    <t>MC002SIL06BLU1522</t>
  </si>
  <si>
    <t>MC002SIL06BLU1928</t>
  </si>
  <si>
    <t>MC002SIL06BLU2434</t>
  </si>
  <si>
    <t>MC002SIL06BLU0404</t>
  </si>
  <si>
    <t>MC002SCT01MUL1522</t>
  </si>
  <si>
    <t>MC002SCT01MUL1928</t>
  </si>
  <si>
    <t>MC002SCT01MUL0404</t>
  </si>
  <si>
    <t>MC002SCT02BRO1522</t>
  </si>
  <si>
    <t>MC002SCT02BRO1928</t>
  </si>
  <si>
    <t>MC002SCT02BRO0404</t>
  </si>
  <si>
    <t>MC004FRE01BLU1522</t>
  </si>
  <si>
    <t>MC004FRE01BLU1928</t>
  </si>
  <si>
    <t>MC004FRE01BLU0404</t>
  </si>
  <si>
    <t>MC004FRE02BRO1522</t>
  </si>
  <si>
    <t>MC004FRE02BRO1928</t>
  </si>
  <si>
    <t>MC004FRE02BRO0404</t>
  </si>
  <si>
    <t>MC004FRE03BRO1522</t>
  </si>
  <si>
    <t>MC004FRE03BRO1928</t>
  </si>
  <si>
    <t>MC004FRE03BRO0404</t>
  </si>
  <si>
    <t>MC007HID01BRO1519</t>
  </si>
  <si>
    <t>MC007HID01BRO0404</t>
  </si>
  <si>
    <t>MC007HID02BRO1519</t>
  </si>
  <si>
    <t>MC007HID02BRO0404</t>
  </si>
  <si>
    <t>MC007HID03WHI1519</t>
  </si>
  <si>
    <t>MC007HID03WHI0404</t>
  </si>
  <si>
    <t>MC007HID04BEI1519</t>
  </si>
  <si>
    <t>MC007HID04BEI0404</t>
  </si>
  <si>
    <t>MC005SUP01BLU1522</t>
  </si>
  <si>
    <t>MC005SUP01BLU1928</t>
  </si>
  <si>
    <t>MC005SUP01BLU1217</t>
  </si>
  <si>
    <t>MC005SUP01BLU0404</t>
  </si>
  <si>
    <t>MC005SUP02BEI1522</t>
  </si>
  <si>
    <t>MC005SUP02BEI1928</t>
  </si>
  <si>
    <t>MC005SUP02BEI1217</t>
  </si>
  <si>
    <t>MC005SUP02BEI0404</t>
  </si>
  <si>
    <t>MC005SUP03GRE1522</t>
  </si>
  <si>
    <t>MC005SUP03GRE1928</t>
  </si>
  <si>
    <t>MC005SUP03GRE1217</t>
  </si>
  <si>
    <t>MC005SUP03GRE0404</t>
  </si>
  <si>
    <t>MC005SUP04BRO1522</t>
  </si>
  <si>
    <t>MC005SUP04BRO1928</t>
  </si>
  <si>
    <t>MC005SUP04BRO1217</t>
  </si>
  <si>
    <t>MC005SUP04BRO0404</t>
  </si>
  <si>
    <t>MC006LUX01BLA1522</t>
  </si>
  <si>
    <t>MC006LUX01BLA1928</t>
  </si>
  <si>
    <t>MC006LUX01BLA0404</t>
  </si>
  <si>
    <t>MC006LUX02BLU1522</t>
  </si>
  <si>
    <t>MC006LUX02BLU1928</t>
  </si>
  <si>
    <t>MC006LUX02BLU0404</t>
  </si>
  <si>
    <t>MC006LUX03IVO1522</t>
  </si>
  <si>
    <t>MC006LUX03IVO1928</t>
  </si>
  <si>
    <t>MC006LUX03IVO0404</t>
  </si>
  <si>
    <t>MC006LUX04GRE1522</t>
  </si>
  <si>
    <t>MC006LUX04GRE1928</t>
  </si>
  <si>
    <t>MC006LUX04GRE0404</t>
  </si>
  <si>
    <t>MC006LUX05RED1522</t>
  </si>
  <si>
    <t>MC006LUX05RED1928</t>
  </si>
  <si>
    <t>MC006LUX05RED0404</t>
  </si>
  <si>
    <t>MC009Q9010IVO1217</t>
  </si>
  <si>
    <t>MC009Q9011IVO1623</t>
  </si>
  <si>
    <t>MC009Q9012IVO2029</t>
  </si>
  <si>
    <t>MC006LUX03IVO2434</t>
  </si>
  <si>
    <t>MT002NOR01BLU1623</t>
  </si>
  <si>
    <t>MT002NOR01BLU2029</t>
  </si>
  <si>
    <t>MT002NOR01BLU2433</t>
  </si>
  <si>
    <t>MT002NOR01BLU0505</t>
  </si>
  <si>
    <t>MT002NOR02WHI1623</t>
  </si>
  <si>
    <t>MT002NOR02WHI2029</t>
  </si>
  <si>
    <t>MT002NOR02WHI2433</t>
  </si>
  <si>
    <t>MT002NOR02WHI0505</t>
  </si>
  <si>
    <t>MT002NOR03BLU1623</t>
  </si>
  <si>
    <t>MT002NOR03BLU2029</t>
  </si>
  <si>
    <t>MT002NOR03BLU2433</t>
  </si>
  <si>
    <t>MT002NOR03BLU0505</t>
  </si>
  <si>
    <t>MT002NOR04TER1623</t>
  </si>
  <si>
    <t>MT002NOR04TER2029</t>
  </si>
  <si>
    <t>MT002NOR04TER2433</t>
  </si>
  <si>
    <t>MT002NOR04TER0505</t>
  </si>
  <si>
    <t>MT002NOR05VIZ1623</t>
  </si>
  <si>
    <t>MT002NOR05VIZ2029</t>
  </si>
  <si>
    <t>MT002NOR05VIZ2433</t>
  </si>
  <si>
    <t>MT002NOR05VIZ0505</t>
  </si>
  <si>
    <t>HI005DEL01BEI1623</t>
  </si>
  <si>
    <t>HI005DEL01BEI2029</t>
  </si>
  <si>
    <t>HI005DEL01BEI0404</t>
  </si>
  <si>
    <t>HI005DEL02NAV1623</t>
  </si>
  <si>
    <t>HI005DEL02NAV2029</t>
  </si>
  <si>
    <t>HI005DEL02NAV0404</t>
  </si>
  <si>
    <t>HI005DEL03TEA1623</t>
  </si>
  <si>
    <t>HI005DEL03TEA2029</t>
  </si>
  <si>
    <t>HI005DEL03TEA0404</t>
  </si>
  <si>
    <t>HI005DEL04BEI1623</t>
  </si>
  <si>
    <t>HI005DEL04BEI2029</t>
  </si>
  <si>
    <t>HI005DEL04BEI0404</t>
  </si>
  <si>
    <t>HI006LOF01MUL0815</t>
  </si>
  <si>
    <t>HI006LOF01MUL1522</t>
  </si>
  <si>
    <t>HI006LOF01MUL1928</t>
  </si>
  <si>
    <t>HI006LOF01MUL0404</t>
  </si>
  <si>
    <t>HI006LOF02BLU0815</t>
  </si>
  <si>
    <t>HI006LOF02BLU1522</t>
  </si>
  <si>
    <t>HI006LOF02BLU1928</t>
  </si>
  <si>
    <t>HI006LOF02BLU0404</t>
  </si>
  <si>
    <t>HI006LOF03BLA0815</t>
  </si>
  <si>
    <t>HI006LOF03BLA1522</t>
  </si>
  <si>
    <t>HI006LOF03BLA1928</t>
  </si>
  <si>
    <t>HI006LOF03BLA0404</t>
  </si>
  <si>
    <t>HI006LOF04GRE0815</t>
  </si>
  <si>
    <t>HI006LOF04GRE1522</t>
  </si>
  <si>
    <t>HI006LOF04GRE1928</t>
  </si>
  <si>
    <t>HI006LOF04GRE0404</t>
  </si>
  <si>
    <t>HI006LOF05NAV0815</t>
  </si>
  <si>
    <t>HI006LOF05NAV1522</t>
  </si>
  <si>
    <t>HI006LOF05NAV1928</t>
  </si>
  <si>
    <t>HI006LOF05NAV0404</t>
  </si>
  <si>
    <t>HI006LOF06ORA0815</t>
  </si>
  <si>
    <t>HI006LOF06ORA1522</t>
  </si>
  <si>
    <t>HI006LOF06ORA1928</t>
  </si>
  <si>
    <t>HI006LOF06ORA0404</t>
  </si>
  <si>
    <t>MC011ROY01BLU1522</t>
  </si>
  <si>
    <t>MC011ROY01BLU1928</t>
  </si>
  <si>
    <t>MC011ROY01BLU0404</t>
  </si>
  <si>
    <t>MC011ROY02LBR1522</t>
  </si>
  <si>
    <t>MC011ROY02LBR1928</t>
  </si>
  <si>
    <t>MC011ROY02LBR0404</t>
  </si>
  <si>
    <t>MC011ROY03BRO1522</t>
  </si>
  <si>
    <t>MC011ROY03BRO1928</t>
  </si>
  <si>
    <t>MC011ROY03BRO0404</t>
  </si>
  <si>
    <t>MC011ROY04PUR1522</t>
  </si>
  <si>
    <t>MC011ROY04PUR1928</t>
  </si>
  <si>
    <t>MC011ROY04PUR0404</t>
  </si>
  <si>
    <t>MC011ROY05RED1522</t>
  </si>
  <si>
    <t>MC011ROY05RED1928</t>
  </si>
  <si>
    <t>MC011ROY05RED0404</t>
  </si>
  <si>
    <t>MC011ROY06ORA1522</t>
  </si>
  <si>
    <t>MC011ROY06ORA1928</t>
  </si>
  <si>
    <t>MC011ROY06ORA0404</t>
  </si>
  <si>
    <t>MC001AND05BLA1522</t>
  </si>
  <si>
    <t>MC001AND05BLA1928</t>
  </si>
  <si>
    <t>MC001AND05BLA0404</t>
  </si>
  <si>
    <t>MC001AND06GRE1522</t>
  </si>
  <si>
    <t>MC001AND06GRE1928</t>
  </si>
  <si>
    <t>MC001AND06GRE0404</t>
  </si>
  <si>
    <t>MC001AND07BLU1522</t>
  </si>
  <si>
    <t>MC001AND07BLU1928</t>
  </si>
  <si>
    <t>MC001AND07BLU0404</t>
  </si>
  <si>
    <t>MC001AND08GRE1522</t>
  </si>
  <si>
    <t>MC001AND08GRE1928</t>
  </si>
  <si>
    <t>MC001AND08GRE0404</t>
  </si>
  <si>
    <t>MC012SHE01BEI1522</t>
  </si>
  <si>
    <t>MC012SHE01BEI1928</t>
  </si>
  <si>
    <t>MC012SHE01BEI0404</t>
  </si>
  <si>
    <t>MC012SHE02BLU1522</t>
  </si>
  <si>
    <t>MC012SHE02BLU1928</t>
  </si>
  <si>
    <t>MC012SHE02BLU0404</t>
  </si>
  <si>
    <t>MC012SHE03BRO1522</t>
  </si>
  <si>
    <t>MC012SHE03BRO1928</t>
  </si>
  <si>
    <t>MC012SHE03BRO0404</t>
  </si>
  <si>
    <t>MC012SHE04BLA1522</t>
  </si>
  <si>
    <t>MC012SHE04BLA1928</t>
  </si>
  <si>
    <t>MC012SHE04BLA0404</t>
  </si>
  <si>
    <t>MC002MOD01MUL1522</t>
  </si>
  <si>
    <t>MC002MOD01MUL1928</t>
  </si>
  <si>
    <t>MC002MOD01MUL0404</t>
  </si>
  <si>
    <t>MC002MOD02GRE1522</t>
  </si>
  <si>
    <t>MC002MOD02GRE1928</t>
  </si>
  <si>
    <t>MC002MOD02GRE0404</t>
  </si>
  <si>
    <t>MC002MOD03MUL1522</t>
  </si>
  <si>
    <t>MC002MOD03MUL1928</t>
  </si>
  <si>
    <t>MC002MOD03MUL0404</t>
  </si>
  <si>
    <t>MC002MOD04DAR1522</t>
  </si>
  <si>
    <t>MC002MOD04DAR1928</t>
  </si>
  <si>
    <t>MC002MOD04DAR0404</t>
  </si>
  <si>
    <t>HI007GEN01BEA0711</t>
  </si>
  <si>
    <t>HI007GEN01BEA1117</t>
  </si>
  <si>
    <t>HI007GEN01BEA1523</t>
  </si>
  <si>
    <t>HI007GEN01BEA0404</t>
  </si>
  <si>
    <t>HI007GEN02BLU0711</t>
  </si>
  <si>
    <t>HI007GEN02BLU1117</t>
  </si>
  <si>
    <t>HI007GEN02BLU1523</t>
  </si>
  <si>
    <t>HI007GEN02BLU0404</t>
  </si>
  <si>
    <t>HI007GEN03DAR0711</t>
  </si>
  <si>
    <t>HI007GEN03DAR1117</t>
  </si>
  <si>
    <t>HI007GEN03DAR1523</t>
  </si>
  <si>
    <t>HI007GEN03DAR0404</t>
  </si>
  <si>
    <t>HI007GEN04NAT0711</t>
  </si>
  <si>
    <t>HI007GEN04NAT1117</t>
  </si>
  <si>
    <t>HI007GEN04NAT1523</t>
  </si>
  <si>
    <t>HI007GEN04NAT0404</t>
  </si>
  <si>
    <t>MT002CAN01GRE1217</t>
  </si>
  <si>
    <t>MT002CAN01GRE1623</t>
  </si>
  <si>
    <t>MT002CAN01GRE2028</t>
  </si>
  <si>
    <t>MT002CAN01GRE2434</t>
  </si>
  <si>
    <t>MT002CAN01GRE0404</t>
  </si>
  <si>
    <t>MT002CAN02BLA1217</t>
  </si>
  <si>
    <t>MT002CAN02BLA1623</t>
  </si>
  <si>
    <t>MT002CAN02BLA2028</t>
  </si>
  <si>
    <t>MT002CAN02BLA2434</t>
  </si>
  <si>
    <t>MT002CAN02BLA0404</t>
  </si>
  <si>
    <t>MT002CAN03BEI1217</t>
  </si>
  <si>
    <t>MT002CAN03BEI1623</t>
  </si>
  <si>
    <t>MT002CAN03BEI2028</t>
  </si>
  <si>
    <t>MT002CAN03BEI2434</t>
  </si>
  <si>
    <t>MT002CAN03BEI0404</t>
  </si>
  <si>
    <t>MT002CAN04BEI1217</t>
  </si>
  <si>
    <t>MT002CAN04BEI1623</t>
  </si>
  <si>
    <t>MT002CAN04BEI2028</t>
  </si>
  <si>
    <t>MT002CAN04BEI2434</t>
  </si>
  <si>
    <t>MT002CAN04BEI0404</t>
  </si>
  <si>
    <t>MT002CAN05GRE1217</t>
  </si>
  <si>
    <t>MT002CAN05GRE1623</t>
  </si>
  <si>
    <t>MT002CAN05GRE2028</t>
  </si>
  <si>
    <t>MT002CAN05GRE2434</t>
  </si>
  <si>
    <t>MT002CAN05GRE0404</t>
  </si>
  <si>
    <t>DRI01</t>
  </si>
  <si>
    <t>DRI02</t>
  </si>
  <si>
    <t>DRI03</t>
  </si>
  <si>
    <t>DRI04</t>
  </si>
  <si>
    <t>DRI05</t>
  </si>
  <si>
    <t>DRI06</t>
  </si>
  <si>
    <t>JAZ01</t>
  </si>
  <si>
    <t>JAZ02</t>
  </si>
  <si>
    <t>JAZ03</t>
  </si>
  <si>
    <t>JAZ04</t>
  </si>
  <si>
    <t>JAZ05</t>
  </si>
  <si>
    <t>IKA01</t>
  </si>
  <si>
    <t>IKA02</t>
  </si>
  <si>
    <t>IKA03</t>
  </si>
  <si>
    <t>IKA04</t>
  </si>
  <si>
    <t>IKA05</t>
  </si>
  <si>
    <t>IKA06</t>
  </si>
  <si>
    <t>IKA07</t>
  </si>
  <si>
    <t>ROS01</t>
  </si>
  <si>
    <t>ROS02</t>
  </si>
  <si>
    <t>ROS03</t>
  </si>
  <si>
    <t>ROS04</t>
  </si>
  <si>
    <t>AND01</t>
  </si>
  <si>
    <t>AND02</t>
  </si>
  <si>
    <t>AND03</t>
  </si>
  <si>
    <t>AND04</t>
  </si>
  <si>
    <t>SIL01</t>
  </si>
  <si>
    <t>SIL02</t>
  </si>
  <si>
    <t>SIL03</t>
  </si>
  <si>
    <t>SIL04</t>
  </si>
  <si>
    <t>SIL05</t>
  </si>
  <si>
    <t>SIL06</t>
  </si>
  <si>
    <t>SCT01</t>
  </si>
  <si>
    <t>SCT02</t>
  </si>
  <si>
    <t>FRE01</t>
  </si>
  <si>
    <t>FRE02</t>
  </si>
  <si>
    <t>FRE03</t>
  </si>
  <si>
    <t>HID01</t>
  </si>
  <si>
    <t>HID02</t>
  </si>
  <si>
    <t>HID03</t>
  </si>
  <si>
    <t>HID04</t>
  </si>
  <si>
    <t>SUP01</t>
  </si>
  <si>
    <t>SUP02</t>
  </si>
  <si>
    <t>SUP03</t>
  </si>
  <si>
    <t>SUP04</t>
  </si>
  <si>
    <t>LUX01</t>
  </si>
  <si>
    <t>LUX02</t>
  </si>
  <si>
    <t>LUX03</t>
  </si>
  <si>
    <t>LUX04</t>
  </si>
  <si>
    <t>LUX05</t>
  </si>
  <si>
    <t>Q9010</t>
  </si>
  <si>
    <t>Q9011</t>
  </si>
  <si>
    <t>Q9012</t>
  </si>
  <si>
    <t>NOR01</t>
  </si>
  <si>
    <t>NOR02</t>
  </si>
  <si>
    <t>NOR03</t>
  </si>
  <si>
    <t>NOR04</t>
  </si>
  <si>
    <t>NOR05</t>
  </si>
  <si>
    <t>DEL01</t>
  </si>
  <si>
    <t>DEL02</t>
  </si>
  <si>
    <t>DEL03</t>
  </si>
  <si>
    <t>DEL04</t>
  </si>
  <si>
    <t>LOF01</t>
  </si>
  <si>
    <t>LOF02</t>
  </si>
  <si>
    <t>LOF03</t>
  </si>
  <si>
    <t>LOF04</t>
  </si>
  <si>
    <t>LOF05</t>
  </si>
  <si>
    <t>LOF06</t>
  </si>
  <si>
    <t>ROY01</t>
  </si>
  <si>
    <t>ROY02</t>
  </si>
  <si>
    <t>ROY03</t>
  </si>
  <si>
    <t>ROY04</t>
  </si>
  <si>
    <t>ROY05</t>
  </si>
  <si>
    <t>ROY06</t>
  </si>
  <si>
    <t>AND05</t>
  </si>
  <si>
    <t>AND06</t>
  </si>
  <si>
    <t>AND07</t>
  </si>
  <si>
    <t>AND08</t>
  </si>
  <si>
    <t>SHE01</t>
  </si>
  <si>
    <t>SHE02</t>
  </si>
  <si>
    <t>SHE03</t>
  </si>
  <si>
    <t>SHE04</t>
  </si>
  <si>
    <t>MOD01</t>
  </si>
  <si>
    <t>MOD02</t>
  </si>
  <si>
    <t>MOD03</t>
  </si>
  <si>
    <t>MOD04</t>
  </si>
  <si>
    <t>GEN01</t>
  </si>
  <si>
    <t>GEN02</t>
  </si>
  <si>
    <t>GEN03</t>
  </si>
  <si>
    <t>GEN04</t>
  </si>
  <si>
    <t>CAN01</t>
  </si>
  <si>
    <t>CAN02</t>
  </si>
  <si>
    <t>CAN03</t>
  </si>
  <si>
    <t>CAN04</t>
  </si>
  <si>
    <t>CAN05</t>
  </si>
  <si>
    <t>RL-01</t>
  </si>
  <si>
    <t>RL-02</t>
  </si>
  <si>
    <t>RL-03</t>
  </si>
  <si>
    <t>RL-04</t>
  </si>
  <si>
    <t>RL-05</t>
  </si>
  <si>
    <t>RL-06</t>
  </si>
  <si>
    <t>KQ-01</t>
  </si>
  <si>
    <t>KQ-02</t>
  </si>
  <si>
    <t>KQ-03</t>
  </si>
  <si>
    <t>KQ-04</t>
  </si>
  <si>
    <t>KQ-05</t>
  </si>
  <si>
    <t>RHB-01</t>
  </si>
  <si>
    <t>RHB-03</t>
  </si>
  <si>
    <t>RHB-06</t>
  </si>
  <si>
    <t>RHB-07</t>
  </si>
  <si>
    <t>RHB-08</t>
  </si>
  <si>
    <t>RHB-02</t>
  </si>
  <si>
    <t>RHB-09</t>
  </si>
  <si>
    <t>MGG-06A</t>
  </si>
  <si>
    <t>MGG-06B</t>
  </si>
  <si>
    <t>MGG-01A</t>
  </si>
  <si>
    <t>MGG-01B</t>
  </si>
  <si>
    <t>23154-4</t>
  </si>
  <si>
    <t>23127-2</t>
  </si>
  <si>
    <t>AFT22473-10</t>
  </si>
  <si>
    <t>AFT22439</t>
  </si>
  <si>
    <t>AFT20360-13</t>
  </si>
  <si>
    <t>22747-3</t>
  </si>
  <si>
    <t>E077-3</t>
  </si>
  <si>
    <t>E077-5</t>
  </si>
  <si>
    <t>22745-1</t>
  </si>
  <si>
    <t>NY0196-7</t>
  </si>
  <si>
    <t>NY0196-10</t>
  </si>
  <si>
    <t>NY0196-11</t>
  </si>
  <si>
    <t>23119-1</t>
  </si>
  <si>
    <t>GC-01</t>
  </si>
  <si>
    <t>GC-03</t>
  </si>
  <si>
    <t>GC-05</t>
  </si>
  <si>
    <t>#2 蓝色</t>
  </si>
  <si>
    <t>#4 奶白色</t>
  </si>
  <si>
    <t>#7 灰色</t>
  </si>
  <si>
    <t>#    驼色</t>
  </si>
  <si>
    <t>#17</t>
  </si>
  <si>
    <t>#16</t>
  </si>
  <si>
    <t>#4</t>
  </si>
  <si>
    <t>#5</t>
  </si>
  <si>
    <t>#13</t>
  </si>
  <si>
    <t>H651B_L0587</t>
  </si>
  <si>
    <t>H978B_L1381</t>
  </si>
  <si>
    <t>H978C_L1281</t>
  </si>
  <si>
    <t>H979B_L0881</t>
  </si>
  <si>
    <t>M272A_L0181</t>
  </si>
  <si>
    <t>ML01</t>
  </si>
  <si>
    <t>ML04</t>
  </si>
  <si>
    <t>ML05</t>
  </si>
  <si>
    <t>1983(C)</t>
  </si>
  <si>
    <t>3851-3</t>
  </si>
  <si>
    <t>3849-3</t>
  </si>
  <si>
    <t>H7-4210</t>
  </si>
  <si>
    <t>H7-100</t>
  </si>
  <si>
    <t>H7-289</t>
  </si>
  <si>
    <t>H7-17-1605</t>
  </si>
  <si>
    <t>H7-231</t>
  </si>
  <si>
    <t>H7-268</t>
  </si>
  <si>
    <t>23129-4</t>
  </si>
  <si>
    <t>23129-3</t>
  </si>
  <si>
    <t>23154-9</t>
  </si>
  <si>
    <t>23127-7</t>
  </si>
  <si>
    <t>24106-牙白色</t>
  </si>
  <si>
    <t>24106-蓝色</t>
  </si>
  <si>
    <t>24106-棕色</t>
  </si>
  <si>
    <t>24106-黑色</t>
  </si>
  <si>
    <t>AFT0289-9</t>
  </si>
  <si>
    <t>AFT23625-1</t>
  </si>
  <si>
    <t>NY0581-11</t>
  </si>
  <si>
    <t>20761-F</t>
  </si>
  <si>
    <t>20761-D</t>
  </si>
  <si>
    <t>20761-B</t>
  </si>
  <si>
    <t>20761-C</t>
  </si>
  <si>
    <t>24524-10</t>
  </si>
  <si>
    <t>NY0579-10</t>
  </si>
  <si>
    <t>NY0075-6</t>
  </si>
  <si>
    <t>NY0549</t>
  </si>
  <si>
    <t>NY0546</t>
  </si>
  <si>
    <t>GREY</t>
  </si>
  <si>
    <t>BROWN</t>
  </si>
  <si>
    <t>BLUE</t>
  </si>
  <si>
    <t>YELLOW</t>
  </si>
  <si>
    <t>BLACK</t>
  </si>
  <si>
    <t>ROSY BROWN</t>
  </si>
  <si>
    <t>Battleship grey</t>
  </si>
  <si>
    <t>RUST RED</t>
  </si>
  <si>
    <t>GOLD</t>
  </si>
  <si>
    <t>Dim gray</t>
  </si>
  <si>
    <t>NAVY</t>
  </si>
  <si>
    <t>BLACK WHITE</t>
  </si>
  <si>
    <t>WHITE BLUE</t>
  </si>
  <si>
    <t>BEIGE</t>
  </si>
  <si>
    <t>MULTI</t>
  </si>
  <si>
    <t>RED</t>
  </si>
  <si>
    <t>CAMEL</t>
  </si>
  <si>
    <t>TAN (Camel-Beige)</t>
  </si>
  <si>
    <t>IVORY-CHARCOAL</t>
  </si>
  <si>
    <t>BEIGE-RROWN</t>
  </si>
  <si>
    <t>BROWN WHITE</t>
  </si>
  <si>
    <t>IVORY</t>
  </si>
  <si>
    <t>PURPLE</t>
  </si>
  <si>
    <t>KHAKI</t>
  </si>
  <si>
    <t>Blue_beige</t>
  </si>
  <si>
    <t>White_beige</t>
  </si>
  <si>
    <t>Terra_beige</t>
  </si>
  <si>
    <t>VIZON_BEIGE</t>
  </si>
  <si>
    <t>Beige</t>
  </si>
  <si>
    <t>TEAL</t>
  </si>
  <si>
    <t>Multi</t>
  </si>
  <si>
    <t>Blue</t>
  </si>
  <si>
    <t>Grey</t>
  </si>
  <si>
    <t>NAVY BLUE</t>
  </si>
  <si>
    <t>Orange</t>
  </si>
  <si>
    <t>ORANGE</t>
  </si>
  <si>
    <t>LBRO</t>
  </si>
  <si>
    <t>BLACK_WHITE</t>
  </si>
  <si>
    <t>GREY_ORANGE</t>
  </si>
  <si>
    <t>DarkGrey</t>
  </si>
  <si>
    <t>BLEACH</t>
  </si>
  <si>
    <t>DARK GOLD</t>
  </si>
  <si>
    <t>NATURAL</t>
  </si>
  <si>
    <t>Black_Grey</t>
  </si>
  <si>
    <t xml:space="preserve">160x230cm </t>
  </si>
  <si>
    <t>200x290cm</t>
  </si>
  <si>
    <t>45x45cm</t>
  </si>
  <si>
    <t>240x340cm</t>
  </si>
  <si>
    <t xml:space="preserve">155x225cm </t>
  </si>
  <si>
    <t>190x280cm</t>
  </si>
  <si>
    <t xml:space="preserve">152x198cm </t>
  </si>
  <si>
    <t>120x170cm</t>
  </si>
  <si>
    <t>160x230cm</t>
  </si>
  <si>
    <t>240x330cm</t>
  </si>
  <si>
    <t>50x50cm</t>
  </si>
  <si>
    <t>80x150cm</t>
  </si>
  <si>
    <t>155x225cm</t>
  </si>
  <si>
    <t>70x110cm</t>
  </si>
  <si>
    <t>110x170cm</t>
  </si>
  <si>
    <t>150x230cm</t>
  </si>
  <si>
    <t>200x285cm</t>
  </si>
  <si>
    <t>40x40cm</t>
  </si>
  <si>
    <t>12*12*160</t>
  </si>
  <si>
    <t>15*15*202</t>
  </si>
  <si>
    <t>--</t>
  </si>
  <si>
    <t>17*17*162</t>
  </si>
  <si>
    <t>19*19*205</t>
  </si>
  <si>
    <t>13*13*160</t>
  </si>
  <si>
    <t>15*15*200</t>
  </si>
  <si>
    <t>21*21*162</t>
  </si>
  <si>
    <t>24*24*205</t>
  </si>
  <si>
    <t>25*25*243</t>
  </si>
  <si>
    <t>16*16*157</t>
  </si>
  <si>
    <t>18*18*190</t>
  </si>
  <si>
    <t>14*14*156</t>
  </si>
  <si>
    <t>20*20*240</t>
  </si>
  <si>
    <t>18*18*156</t>
  </si>
  <si>
    <t>20*20*191</t>
  </si>
  <si>
    <t>15*15*120</t>
  </si>
  <si>
    <t>23*23*156</t>
  </si>
  <si>
    <t>25*25*190</t>
  </si>
  <si>
    <t>18*18*160</t>
  </si>
  <si>
    <t>20*20*201</t>
  </si>
  <si>
    <t>17*17*156</t>
  </si>
  <si>
    <t>20*20*190</t>
  </si>
  <si>
    <t>防滑垫</t>
  </si>
  <si>
    <t>华顺手工</t>
  </si>
  <si>
    <t>土耳其机织</t>
    <phoneticPr fontId="2" type="noConversion"/>
  </si>
  <si>
    <t>印度手工</t>
    <phoneticPr fontId="2" type="noConversion"/>
  </si>
  <si>
    <t>备货周期（天）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</si>
</sst>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_ "/>
    <numFmt numFmtId="177" formatCode="0.0000"/>
    <numFmt numFmtId="178" formatCode="0.00_ "/>
  </numFmts>
  <fonts count="11">
    <font>
      <sz val="11"/>
      <color rgb="FF000000"/>
      <name val="Calibri"/>
      <family val="2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9"/>
      <name val="Calibri"/>
      <family val="2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color indexed="8"/>
      <name val="Calibri"/>
      <family val="2"/>
    </font>
    <font>
      <sz val="11"/>
      <color indexed="8"/>
      <name val="宋体"/>
      <charset val="134"/>
    </font>
    <font>
      <sz val="11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63">
    <xf numFmtId="0" fontId="0" fillId="0" borderId="0" xfId="0"/>
    <xf numFmtId="0" fontId="3" fillId="0" borderId="0" xfId="0" applyFont="1"/>
    <xf numFmtId="17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8" xfId="0" applyNumberFormat="1" applyBorder="1"/>
    <xf numFmtId="0" fontId="0" fillId="0" borderId="1" xfId="0" pivotButton="1" applyBorder="1"/>
    <xf numFmtId="176" fontId="0" fillId="0" borderId="1" xfId="0" applyNumberFormat="1" applyBorder="1" applyAlignment="1">
      <alignment horizontal="left"/>
    </xf>
    <xf numFmtId="0" fontId="0" fillId="0" borderId="1" xfId="0" applyNumberFormat="1" applyBorder="1"/>
    <xf numFmtId="176" fontId="0" fillId="0" borderId="4" xfId="0" applyNumberFormat="1" applyBorder="1" applyAlignment="1">
      <alignment horizontal="left"/>
    </xf>
    <xf numFmtId="0" fontId="0" fillId="0" borderId="4" xfId="0" applyNumberFormat="1" applyBorder="1"/>
    <xf numFmtId="176" fontId="0" fillId="0" borderId="6" xfId="0" applyNumberFormat="1" applyBorder="1" applyAlignment="1">
      <alignment horizontal="left"/>
    </xf>
    <xf numFmtId="14" fontId="0" fillId="0" borderId="1" xfId="0" applyNumberFormat="1" applyBorder="1"/>
    <xf numFmtId="14" fontId="0" fillId="0" borderId="9" xfId="0" applyNumberFormat="1" applyBorder="1"/>
    <xf numFmtId="0" fontId="0" fillId="0" borderId="10" xfId="0" applyBorder="1"/>
    <xf numFmtId="0" fontId="0" fillId="0" borderId="7" xfId="0" applyNumberFormat="1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0" xfId="0" applyNumberFormat="1" applyBorder="1"/>
    <xf numFmtId="176" fontId="10" fillId="3" borderId="12" xfId="1" applyNumberFormat="1" applyBorder="1" applyAlignment="1"/>
    <xf numFmtId="176" fontId="10" fillId="3" borderId="0" xfId="1" applyNumberFormat="1" applyBorder="1" applyAlignment="1"/>
    <xf numFmtId="176" fontId="10" fillId="3" borderId="13" xfId="1" applyNumberFormat="1" applyBorder="1" applyAlignment="1"/>
    <xf numFmtId="0" fontId="10" fillId="4" borderId="12" xfId="2" applyBorder="1" applyAlignment="1"/>
    <xf numFmtId="0" fontId="10" fillId="4" borderId="0" xfId="2" applyBorder="1" applyAlignment="1"/>
    <xf numFmtId="0" fontId="10" fillId="5" borderId="12" xfId="3" applyBorder="1" applyAlignment="1"/>
    <xf numFmtId="0" fontId="10" fillId="5" borderId="0" xfId="3" applyBorder="1" applyAlignment="1"/>
    <xf numFmtId="0" fontId="10" fillId="5" borderId="13" xfId="3" applyBorder="1" applyAlignment="1"/>
    <xf numFmtId="0" fontId="10" fillId="6" borderId="12" xfId="4" applyBorder="1" applyAlignment="1"/>
    <xf numFmtId="0" fontId="10" fillId="6" borderId="0" xfId="4" applyBorder="1" applyAlignment="1"/>
    <xf numFmtId="0" fontId="10" fillId="6" borderId="13" xfId="4" applyBorder="1" applyAlignment="1"/>
    <xf numFmtId="0" fontId="10" fillId="5" borderId="14" xfId="3" applyBorder="1" applyAlignment="1">
      <alignment horizontal="center"/>
    </xf>
    <xf numFmtId="0" fontId="4" fillId="5" borderId="0" xfId="3" applyFont="1" applyBorder="1" applyAlignment="1"/>
    <xf numFmtId="176" fontId="0" fillId="0" borderId="15" xfId="0" applyNumberFormat="1" applyBorder="1"/>
    <xf numFmtId="176" fontId="3" fillId="0" borderId="15" xfId="0" applyNumberFormat="1" applyFont="1" applyBorder="1"/>
    <xf numFmtId="0" fontId="0" fillId="0" borderId="15" xfId="0" applyBorder="1"/>
    <xf numFmtId="0" fontId="0" fillId="0" borderId="15" xfId="0" applyFill="1" applyBorder="1"/>
    <xf numFmtId="0" fontId="10" fillId="4" borderId="14" xfId="2" applyBorder="1" applyAlignment="1">
      <alignment horizontal="center"/>
    </xf>
    <xf numFmtId="0" fontId="8" fillId="0" borderId="0" xfId="0" applyFont="1"/>
    <xf numFmtId="177" fontId="0" fillId="0" borderId="15" xfId="0" applyNumberFormat="1" applyBorder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6" borderId="16" xfId="4" applyBorder="1" applyAlignment="1">
      <alignment horizontal="center"/>
    </xf>
    <xf numFmtId="0" fontId="10" fillId="6" borderId="14" xfId="4" applyBorder="1" applyAlignment="1">
      <alignment horizontal="center"/>
    </xf>
    <xf numFmtId="0" fontId="10" fillId="6" borderId="17" xfId="4" applyBorder="1" applyAlignment="1">
      <alignment horizontal="center"/>
    </xf>
    <xf numFmtId="0" fontId="10" fillId="5" borderId="16" xfId="3" applyBorder="1" applyAlignment="1">
      <alignment horizontal="center"/>
    </xf>
    <xf numFmtId="0" fontId="10" fillId="5" borderId="14" xfId="3" applyBorder="1" applyAlignment="1">
      <alignment horizontal="center"/>
    </xf>
    <xf numFmtId="0" fontId="10" fillId="5" borderId="17" xfId="3" applyBorder="1" applyAlignment="1">
      <alignment horizontal="center"/>
    </xf>
    <xf numFmtId="0" fontId="10" fillId="4" borderId="16" xfId="2" applyBorder="1" applyAlignment="1">
      <alignment horizontal="center"/>
    </xf>
    <xf numFmtId="0" fontId="10" fillId="4" borderId="14" xfId="2" applyBorder="1" applyAlignment="1">
      <alignment horizontal="center"/>
    </xf>
    <xf numFmtId="176" fontId="10" fillId="3" borderId="16" xfId="1" applyNumberFormat="1" applyBorder="1" applyAlignment="1">
      <alignment horizontal="center"/>
    </xf>
    <xf numFmtId="176" fontId="10" fillId="3" borderId="14" xfId="1" applyNumberFormat="1" applyBorder="1" applyAlignment="1">
      <alignment horizontal="center"/>
    </xf>
    <xf numFmtId="176" fontId="10" fillId="3" borderId="17" xfId="1" applyNumberFormat="1" applyBorder="1" applyAlignment="1">
      <alignment horizontal="center"/>
    </xf>
  </cellXfs>
  <cellStyles count="5">
    <cellStyle name="常规" xfId="0" builtinId="0"/>
    <cellStyle name="强调文字颜色 3" xfId="1" builtinId="37"/>
    <cellStyle name="强调文字颜色 4" xfId="2" builtinId="41"/>
    <cellStyle name="强调文字颜色 5" xfId="3" builtinId="45"/>
    <cellStyle name="强调文字颜色 6" xfId="4" builtinId="49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郭琳钰" refreshedDate="42739.810667592596" createdVersion="4" refreshedVersion="4" minRefreshableVersion="3" recordCount="1161">
  <cacheSource type="worksheet">
    <worksheetSource ref="A1:F1162" sheet="sheet1"/>
  </cacheSource>
  <cacheFields count="7">
    <cacheField name="下单时间" numFmtId="0">
      <sharedItems containsSemiMixedTypes="0" containsNonDate="0" containsDate="1" containsString="0" minDate="2016-03-01T00:00:00" maxDate="2017-01-05T00:00:00" count="247">
        <d v="2017-01-04T00:00:00"/>
        <d v="2017-01-03T00:00:00"/>
        <d v="2017-01-02T00:00:00"/>
        <d v="2016-12-31T00:00:00"/>
        <d v="2017-01-01T00:00:00"/>
        <d v="2016-12-30T00:00:00"/>
        <d v="2016-12-28T00:00:00"/>
        <d v="2016-12-27T00:00:00"/>
        <d v="2016-12-26T00:00:00"/>
        <d v="2016-12-25T00:00:00"/>
        <d v="2016-12-23T00:00:00"/>
        <d v="2016-12-22T00:00:00"/>
        <d v="2016-12-21T00:00:00"/>
        <d v="2016-12-20T00:00:00"/>
        <d v="2016-12-19T00:00:00"/>
        <d v="2016-12-18T00:00:00"/>
        <d v="2016-12-17T00:00:00"/>
        <d v="2016-12-16T00:00:00"/>
        <d v="2016-12-15T00:00:00"/>
        <d v="2016-12-14T00:00:00"/>
        <d v="2016-12-13T00:00:00"/>
        <d v="2016-12-12T00:00:00"/>
        <d v="2016-12-11T00:00:00"/>
        <d v="2016-12-10T00:00:00"/>
        <d v="2016-12-08T00:00:00"/>
        <d v="2016-12-07T00:00:00"/>
        <d v="2016-12-06T00:00:00"/>
        <d v="2016-12-05T00:00:00"/>
        <d v="2016-12-02T00:00:00"/>
        <d v="2016-12-04T00:00:00"/>
        <d v="2016-12-03T00:00:00"/>
        <d v="2016-12-01T00:00:00"/>
        <d v="2016-11-30T00:00:00"/>
        <d v="2016-11-29T00:00:00"/>
        <d v="2016-11-28T00:00:00"/>
        <d v="2016-11-27T00:00:00"/>
        <d v="2016-11-26T00:00:00"/>
        <d v="2016-11-25T00:00:00"/>
        <d v="2016-11-23T00:00:00"/>
        <d v="2016-11-22T00:00:00"/>
        <d v="2016-11-20T00:00:00"/>
        <d v="2016-11-19T00:00:00"/>
        <d v="2016-11-18T00:00:00"/>
        <d v="2016-11-17T00:00:00"/>
        <d v="2016-11-16T00:00:00"/>
        <d v="2016-11-14T00:00:00"/>
        <d v="2016-11-15T00:00:00"/>
        <d v="2016-11-11T00:00:00"/>
        <d v="2016-11-13T00:00:00"/>
        <d v="2016-11-12T00:00:00"/>
        <d v="2016-11-10T00:00:00"/>
        <d v="2016-11-09T00:00:00"/>
        <d v="2016-11-08T00:00:00"/>
        <d v="2016-11-07T00:00:00"/>
        <d v="2016-11-05T00:00:00"/>
        <d v="2016-11-06T00:00:00"/>
        <d v="2016-11-04T00:00:00"/>
        <d v="2016-11-02T00:00:00"/>
        <d v="2016-11-01T00:00:00"/>
        <d v="2016-10-28T00:00:00"/>
        <d v="2016-10-29T00:00:00"/>
        <d v="2016-10-30T00:00:00"/>
        <d v="2016-10-27T00:00:00"/>
        <d v="2016-10-26T00:00:00"/>
        <d v="2016-10-25T00:00:00"/>
        <d v="2016-10-24T00:00:00"/>
        <d v="2016-10-23T00:00:00"/>
        <d v="2016-10-22T00:00:00"/>
        <d v="2016-10-20T00:00:00"/>
        <d v="2016-10-19T00:00:00"/>
        <d v="2016-10-18T00:00:00"/>
        <d v="2016-10-17T00:00:00"/>
        <d v="2016-10-16T00:00:00"/>
        <d v="2016-10-15T00:00:00"/>
        <d v="2016-10-14T00:00:00"/>
        <d v="2016-10-12T00:00:00"/>
        <d v="2016-10-11T00:00:00"/>
        <d v="2016-10-10T00:00:00"/>
        <d v="2016-10-09T00:00:00"/>
        <d v="2016-10-08T00:00:00"/>
        <d v="2016-10-07T00:00:00"/>
        <d v="2016-10-06T00:00:00"/>
        <d v="2016-10-05T00:00:00"/>
        <d v="2016-10-04T00:00:00"/>
        <d v="2016-10-03T00:00:00"/>
        <d v="2016-10-02T00:00:00"/>
        <d v="2016-10-01T00:00:00"/>
        <d v="2016-09-30T00:00:00"/>
        <d v="2016-09-29T00:00:00"/>
        <d v="2016-09-28T00:00:00"/>
        <d v="2016-09-27T00:00:00"/>
        <d v="2016-09-26T00:00:00"/>
        <d v="2016-09-25T00:00:00"/>
        <d v="2016-09-24T00:00:00"/>
        <d v="2016-09-23T00:00:00"/>
        <d v="2016-09-22T00:00:00"/>
        <d v="2016-09-21T00:00:00"/>
        <d v="2016-09-20T00:00:00"/>
        <d v="2016-09-19T00:00:00"/>
        <d v="2016-09-18T00:00:00"/>
        <d v="2016-09-17T00:00:00"/>
        <d v="2016-09-16T00:00:00"/>
        <d v="2016-09-15T00:00:00"/>
        <d v="2016-09-13T00:00:00"/>
        <d v="2016-09-12T00:00:00"/>
        <d v="2016-09-10T00:00:00"/>
        <d v="2016-09-09T00:00:00"/>
        <d v="2016-09-11T00:00:00"/>
        <d v="2016-09-08T00:00:00"/>
        <d v="2016-09-07T00:00:00"/>
        <d v="2016-09-05T00:00:00"/>
        <d v="2016-09-04T00:00:00"/>
        <d v="2016-09-03T00:00:00"/>
        <d v="2016-09-02T00:00:00"/>
        <d v="2016-08-31T00:00:00"/>
        <d v="2016-08-30T00:00:00"/>
        <d v="2016-08-29T00:00:00"/>
        <d v="2016-08-28T00:00:00"/>
        <d v="2016-08-26T00:00:00"/>
        <d v="2016-08-27T00:00:00"/>
        <d v="2016-08-25T00:00:00"/>
        <d v="2016-08-24T00:00:00"/>
        <d v="2016-08-23T00:00:00"/>
        <d v="2016-08-22T00:00:00"/>
        <d v="2016-08-21T00:00:00"/>
        <d v="2016-08-20T00:00:00"/>
        <d v="2016-08-19T00:00:00"/>
        <d v="2016-08-18T00:00:00"/>
        <d v="2016-08-17T00:00:00"/>
        <d v="2016-08-16T00:00:00"/>
        <d v="2016-08-15T00:00:00"/>
        <d v="2016-08-14T00:00:00"/>
        <d v="2016-08-13T00:00:00"/>
        <d v="2016-08-12T00:00:00"/>
        <d v="2016-08-11T00:00:00"/>
        <d v="2016-08-10T00:00:00"/>
        <d v="2016-08-09T00:00:00"/>
        <d v="2016-08-08T00:00:00"/>
        <d v="2016-08-06T00:00:00"/>
        <d v="2016-08-07T00:00:00"/>
        <d v="2016-08-05T00:00:00"/>
        <d v="2016-08-04T00:00:00"/>
        <d v="2016-08-03T00:00:00"/>
        <d v="2016-08-02T00:00:00"/>
        <d v="2016-08-01T00:00:00"/>
        <d v="2016-07-31T00:00:00"/>
        <d v="2016-07-30T00:00:00"/>
        <d v="2016-07-29T00:00:00"/>
        <d v="2016-07-28T00:00:00"/>
        <d v="2016-07-27T00:00:00"/>
        <d v="2016-07-26T00:00:00"/>
        <d v="2016-07-25T00:00:00"/>
        <d v="2016-07-24T00:00:00"/>
        <d v="2016-07-23T00:00:00"/>
        <d v="2016-07-22T00:00:00"/>
        <d v="2016-07-21T00:00:00"/>
        <d v="2016-07-20T00:00:00"/>
        <d v="2016-07-19T00:00:00"/>
        <d v="2016-07-18T00:00:00"/>
        <d v="2016-07-16T00:00:00"/>
        <d v="2016-07-14T00:00:00"/>
        <d v="2016-07-13T00:00:00"/>
        <d v="2016-07-12T00:00:00"/>
        <d v="2016-07-11T00:00:00"/>
        <d v="2016-07-10T00:00:00"/>
        <d v="2016-07-08T00:00:00"/>
        <d v="2016-07-07T00:00:00"/>
        <d v="2016-07-06T00:00:00"/>
        <d v="2016-07-05T00:00:00"/>
        <d v="2016-07-04T00:00:00"/>
        <d v="2016-07-03T00:00:00"/>
        <d v="2016-07-01T00:00:00"/>
        <d v="2016-06-30T00:00:00"/>
        <d v="2016-06-29T00:00:00"/>
        <d v="2016-06-28T00:00:00"/>
        <d v="2016-06-26T00:00:00"/>
        <d v="2016-06-25T00:00:00"/>
        <d v="2016-06-24T00:00:00"/>
        <d v="2016-06-23T00:00:00"/>
        <d v="2016-06-22T00:00:00"/>
        <d v="2016-06-21T00:00:00"/>
        <d v="2016-06-20T00:00:00"/>
        <d v="2016-06-19T00:00:00"/>
        <d v="2016-06-18T00:00:00"/>
        <d v="2016-06-17T00:00:00"/>
        <d v="2016-06-16T00:00:00"/>
        <d v="2016-06-15T00:00:00"/>
        <d v="2016-06-14T00:00:00"/>
        <d v="2016-06-13T00:00:00"/>
        <d v="2016-06-12T00:00:00"/>
        <d v="2016-06-11T00:00:00"/>
        <d v="2016-06-09T00:00:00"/>
        <d v="2016-06-08T00:00:00"/>
        <d v="2016-06-04T00:00:00"/>
        <d v="2016-06-03T00:00:00"/>
        <d v="2016-06-02T00:00:00"/>
        <d v="2016-06-01T00:00:00"/>
        <d v="2016-05-31T00:00:00"/>
        <d v="2016-05-30T00:00:00"/>
        <d v="2016-05-26T00:00:00"/>
        <d v="2016-05-24T00:00:00"/>
        <d v="2016-05-18T00:00:00"/>
        <d v="2016-05-17T00:00:00"/>
        <d v="2016-05-15T00:00:00"/>
        <d v="2016-05-13T00:00:00"/>
        <d v="2016-05-09T00:00:00"/>
        <d v="2016-05-03T00:00:00"/>
        <d v="2016-04-26T00:00:00"/>
        <d v="2016-04-25T00:00:00"/>
        <d v="2016-04-21T00:00:00"/>
        <d v="2016-04-20T00:00:00"/>
        <d v="2016-04-16T00:00:00"/>
        <d v="2016-04-14T00:00:00"/>
        <d v="2016-04-11T00:00:00"/>
        <d v="2016-04-08T00:00:00"/>
        <d v="2016-04-07T00:00:00"/>
        <d v="2016-04-06T00:00:00"/>
        <d v="2016-04-05T00:00:00"/>
        <d v="2016-04-04T00:00:00"/>
        <d v="2016-04-03T00:00:00"/>
        <d v="2016-04-02T00:00:00"/>
        <d v="2016-04-01T00:00:00"/>
        <d v="2016-03-30T00:00:00"/>
        <d v="2016-03-29T00:00:00"/>
        <d v="2016-03-27T00:00:00"/>
        <d v="2016-03-26T00:00:00"/>
        <d v="2016-03-25T00:00:00"/>
        <d v="2016-03-24T00:00:00"/>
        <d v="2016-03-23T00:00:00"/>
        <d v="2016-03-22T00:00:00"/>
        <d v="2016-03-21T00:00:00"/>
        <d v="2016-03-20T00:00:00"/>
        <d v="2016-03-18T00:00:00"/>
        <d v="2016-03-17T00:00:00"/>
        <d v="2016-03-16T00:00:00"/>
        <d v="2016-03-14T00:00:00"/>
        <d v="2016-03-13T00:00:00"/>
        <d v="2016-03-11T00:00:00"/>
        <d v="2016-03-12T00:00:00"/>
        <d v="2016-03-10T00:00:00"/>
        <d v="2016-03-09T00:00:00"/>
        <d v="2016-03-07T00:00:00"/>
        <d v="2016-03-06T00:00:00"/>
        <d v="2016-03-05T00:00:00"/>
        <d v="2016-03-03T00:00:00"/>
        <d v="2016-03-02T00:00:00"/>
        <d v="2016-03-01T00:00:00"/>
      </sharedItems>
      <fieldGroup base="0">
        <rangePr groupBy="months" startDate="2016-03-01T00:00:00" endDate="2017-01-05T00:00:00"/>
        <groupItems count="14">
          <s v="&lt;2016-3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7-1-5"/>
        </groupItems>
      </fieldGroup>
    </cacheField>
    <cacheField name="Ebay账户名" numFmtId="0">
      <sharedItems/>
    </cacheField>
    <cacheField name="物品SKU" numFmtId="0">
      <sharedItems containsSemiMixedTypes="0" containsString="0" containsNumber="1" containsInteger="1" minValue="9350329000009" maxValue="9350329002850" count="136">
        <n v="9350329002768"/>
        <n v="9350329000429"/>
        <n v="9350329002737"/>
        <n v="9350329000542"/>
        <n v="9350329001006"/>
        <n v="9350329000948"/>
        <n v="9350329000924"/>
        <n v="9350329000597"/>
        <n v="9350329000528"/>
        <n v="9350329002843"/>
        <n v="9350329002720"/>
        <n v="9350329001099"/>
        <n v="9350329000504"/>
        <n v="9350329000511"/>
        <n v="9350329002751"/>
        <n v="9350329002850"/>
        <n v="9350329000658"/>
        <n v="9350329000573"/>
        <n v="9350329001105"/>
        <n v="9350329001037"/>
        <n v="9350329000979"/>
        <n v="9350329001983"/>
        <n v="9350329001020"/>
        <n v="9350329001068"/>
        <n v="9350329001013"/>
        <n v="9350329000849"/>
        <n v="9350329000559"/>
        <n v="9350329000931"/>
        <n v="9350329000917"/>
        <n v="9350329000627"/>
        <n v="9350329000955"/>
        <n v="9350329001075"/>
        <n v="9350329002706"/>
        <n v="9350329001044"/>
        <n v="9350329000962"/>
        <n v="9350329000900"/>
        <n v="9350329002270"/>
        <n v="9350329002300"/>
        <n v="9350329002331"/>
        <n v="9350329002362"/>
        <n v="9350329002393"/>
        <n v="9350329002423"/>
        <n v="9350329002454"/>
        <n v="9350329002485"/>
        <n v="9350329002515"/>
        <n v="9350329002546"/>
        <n v="9350329002690"/>
        <n v="9350329002782"/>
        <n v="9350329002799"/>
        <n v="9350329000856"/>
        <n v="9350329000993"/>
        <n v="9350329000443"/>
        <n v="9350329000160"/>
        <n v="9350329000436"/>
        <n v="9350329000986"/>
        <n v="9350329000702"/>
        <n v="9350329000481"/>
        <n v="9350329000832"/>
        <n v="9350329000535"/>
        <n v="9350329000825"/>
        <n v="9350329000139"/>
        <n v="9350329000603"/>
        <n v="9350329000450"/>
        <n v="9350329000641"/>
        <n v="9350329000344"/>
        <n v="9350329000351"/>
        <n v="9350329000368"/>
        <n v="9350329000375"/>
        <n v="9350329000467"/>
        <n v="9350329000580"/>
        <n v="9350329001402"/>
        <n v="9350329001464"/>
        <n v="9350329000610"/>
        <n v="9350329000283"/>
        <n v="9350329000719"/>
        <n v="9350329000498"/>
        <n v="9350329000665"/>
        <n v="9350329001440"/>
        <n v="9350329000689"/>
        <n v="9350329000122"/>
        <n v="9350329000153"/>
        <n v="9350329000221"/>
        <n v="9350329001662"/>
        <n v="9350329000474"/>
        <n v="9350329000337"/>
        <n v="9350329000177"/>
        <n v="9350329000320"/>
        <n v="9350329000016"/>
        <n v="9350329000290"/>
        <n v="9350329000108"/>
        <n v="9350329000009"/>
        <n v="9350329001365"/>
        <n v="9350329000085"/>
        <n v="9350329000047"/>
        <n v="9350329000634"/>
        <n v="9350329001976"/>
        <n v="9350329001051"/>
        <n v="9350329001709"/>
        <n v="9350329000313"/>
        <n v="9350329000115"/>
        <n v="9350329001389"/>
        <n v="9350329000207"/>
        <n v="9350329000238"/>
        <n v="9350329000672"/>
        <n v="9350329000252"/>
        <n v="9350329000269"/>
        <n v="9350329000146"/>
        <n v="9350329000306"/>
        <n v="9350329000245"/>
        <n v="9350329000566"/>
        <n v="9350329000092"/>
        <n v="9350329001617" u="1"/>
        <n v="9350329001655" u="1"/>
        <n v="9350329001532" u="1"/>
        <n v="9350329001570" u="1"/>
        <n v="9350329001518" u="1"/>
        <n v="9350329001556" u="1"/>
        <n v="9350329001594" u="1"/>
        <n v="9350329001471" u="1"/>
        <n v="9350329001419" u="1"/>
        <n v="9350329001457" u="1"/>
        <n v="9350329001334" u="1"/>
        <n v="9350329001372" u="1"/>
        <n v="9350329001358" u="1"/>
        <n v="9350329001396" u="1"/>
        <n v="9350329001600" u="1"/>
        <n v="9350329001624" u="1"/>
        <n v="9350329001501" u="1"/>
        <n v="9350329001525" u="1"/>
        <n v="9350329001563" u="1"/>
        <n v="9350329001549" u="1"/>
        <n v="9350329001587" u="1"/>
        <n v="9350329001341" u="1"/>
        <n v="9350329001327" u="1"/>
        <n v="9350329001488" u="1"/>
        <n v="9350329001631" u="1"/>
      </sharedItems>
    </cacheField>
    <cacheField name="数量" numFmtId="0">
      <sharedItems containsSemiMixedTypes="0" containsString="0" containsNumber="1" containsInteger="1" minValue="1" maxValue="4"/>
    </cacheField>
    <cacheField name="销售单价" numFmtId="0">
      <sharedItems containsSemiMixedTypes="0" containsString="0" containsNumber="1" minValue="0" maxValue="521.99"/>
    </cacheField>
    <cacheField name="总计" numFmtId="0">
      <sharedItems containsSemiMixedTypes="0" containsString="0" containsNumber="1" minValue="0" maxValue="600"/>
    </cacheField>
    <cacheField name="图案尺寸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1">
  <r>
    <x v="0"/>
    <s v="rugaustralia"/>
    <x v="0"/>
    <n v="1"/>
    <n v="300"/>
    <n v="300"/>
    <s v="Floor Rug MOD03 190x280cm"/>
  </r>
  <r>
    <x v="0"/>
    <s v="rugaustralia"/>
    <x v="1"/>
    <n v="1"/>
    <n v="187.49"/>
    <n v="187.49"/>
    <s v="ANDES Floor Rug AND01 155x225cm"/>
  </r>
  <r>
    <x v="1"/>
    <s v="aussierugs"/>
    <x v="2"/>
    <n v="1"/>
    <n v="280"/>
    <n v="280"/>
    <s v="Floor Rug MOD02 190x280cm"/>
  </r>
  <r>
    <x v="1"/>
    <s v="aussierugs"/>
    <x v="3"/>
    <n v="1"/>
    <n v="208.99"/>
    <n v="208.99"/>
    <s v="SILVIA Floor Rug SIL03 155x225cm"/>
  </r>
  <r>
    <x v="1"/>
    <s v="aussierugs"/>
    <x v="4"/>
    <n v="2"/>
    <n v="134.99"/>
    <n v="269.98"/>
    <s v="LUXURY  Floor Rug LUX02 155x225cm"/>
  </r>
  <r>
    <x v="1"/>
    <s v="rugaustralia"/>
    <x v="5"/>
    <n v="1"/>
    <n v="149.99"/>
    <n v="149.99"/>
    <s v="SUPREME Floor Rug SUP03 155x225cm"/>
  </r>
  <r>
    <x v="1"/>
    <s v="rugaustralia"/>
    <x v="6"/>
    <n v="1"/>
    <n v="149.99"/>
    <n v="149.99"/>
    <s v="SUPREME Floor Rug SUP02 155x225cm"/>
  </r>
  <r>
    <x v="1"/>
    <s v="rugaustralia"/>
    <x v="2"/>
    <n v="1"/>
    <n v="320"/>
    <n v="320"/>
    <s v="Floor Rug MOD02 190x280cm"/>
  </r>
  <r>
    <x v="2"/>
    <s v="aussierugs"/>
    <x v="7"/>
    <n v="1"/>
    <n v="305.99"/>
    <n v="305.99"/>
    <s v="SILVIA Floor Rug SIL05 190x280cm"/>
  </r>
  <r>
    <x v="3"/>
    <s v="aussierugs"/>
    <x v="8"/>
    <n v="1"/>
    <n v="197.99"/>
    <n v="197.99"/>
    <s v="SILVIA Floor Rug SIL02 155x225cm"/>
  </r>
  <r>
    <x v="3"/>
    <s v="rugaustralia"/>
    <x v="2"/>
    <n v="1"/>
    <n v="300"/>
    <n v="300"/>
    <s v="Floor Rug MOD02 190x280cm"/>
  </r>
  <r>
    <x v="3"/>
    <s v="rugaustralia"/>
    <x v="0"/>
    <n v="1"/>
    <n v="300"/>
    <n v="300"/>
    <s v="Floor Rug MOD03 190x280cm"/>
  </r>
  <r>
    <x v="2"/>
    <s v="rugaustralia"/>
    <x v="9"/>
    <n v="1"/>
    <n v="89.99"/>
    <n v="89.99"/>
    <s v="SHAG RUG SUP01 120x170cm"/>
  </r>
  <r>
    <x v="4"/>
    <s v="rugaustralia"/>
    <x v="10"/>
    <n v="1"/>
    <n v="199"/>
    <n v="199"/>
    <s v="Floor Rug MOD02 155x225cm"/>
  </r>
  <r>
    <x v="4"/>
    <s v="rugaustralia"/>
    <x v="11"/>
    <n v="1"/>
    <n v="39.99"/>
    <n v="39.99"/>
    <s v="RUG PAD Floor Rug Q9011 160x230cm"/>
  </r>
  <r>
    <x v="4"/>
    <s v="rugaustralia"/>
    <x v="0"/>
    <n v="1"/>
    <n v="339.99"/>
    <n v="339.99"/>
    <s v="Floor Rug MOD03 190x280cm"/>
  </r>
  <r>
    <x v="5"/>
    <s v="aussierugs"/>
    <x v="12"/>
    <n v="1"/>
    <n v="197.99"/>
    <n v="197.99"/>
    <s v="SILVIA Floor Rug SIL01 155x225cm"/>
  </r>
  <r>
    <x v="5"/>
    <s v="aussierugs"/>
    <x v="13"/>
    <n v="1"/>
    <n v="305.99"/>
    <n v="305.99"/>
    <s v="SILVIA Floor Rug SIL01 190x280cm"/>
  </r>
  <r>
    <x v="5"/>
    <s v="aussierugs"/>
    <x v="12"/>
    <n v="1"/>
    <n v="197.99"/>
    <n v="197.99"/>
    <s v="SILVIA Floor Rug SIL01 155x225cm"/>
  </r>
  <r>
    <x v="5"/>
    <s v="rugaustralia"/>
    <x v="14"/>
    <n v="1"/>
    <n v="219.99"/>
    <n v="219.99"/>
    <s v="Floor Rug MOD03 155x225cm"/>
  </r>
  <r>
    <x v="5"/>
    <s v="rugaustralia"/>
    <x v="12"/>
    <n v="1"/>
    <n v="200"/>
    <n v="200"/>
    <s v="SILVIA Floor Rug SIL01 155x225cm"/>
  </r>
  <r>
    <x v="6"/>
    <s v="rugaustralia"/>
    <x v="15"/>
    <n v="1"/>
    <n v="89.99"/>
    <n v="89.99"/>
    <s v="SHAG RUG SUP02 120x170cm"/>
  </r>
  <r>
    <x v="6"/>
    <s v="aussierugs"/>
    <x v="16"/>
    <n v="1"/>
    <n v="237.99"/>
    <n v="237.99"/>
    <s v="SCOUT Floor Rug SCT02 190x280cm"/>
  </r>
  <r>
    <x v="6"/>
    <s v="aussierugs"/>
    <x v="7"/>
    <n v="1"/>
    <n v="290"/>
    <n v="290"/>
    <s v="SILVIA Floor Rug SIL05 190x280cm"/>
  </r>
  <r>
    <x v="6"/>
    <s v="rugaustralia"/>
    <x v="17"/>
    <n v="1"/>
    <n v="180"/>
    <n v="180"/>
    <s v="SILVIA Floor Rug SIL04 190x280cm"/>
  </r>
  <r>
    <x v="6"/>
    <s v="rugaustralia"/>
    <x v="14"/>
    <n v="1"/>
    <n v="219.99"/>
    <n v="219.99"/>
    <s v="Floor Rug MOD03 155x225cm"/>
  </r>
  <r>
    <x v="7"/>
    <s v="rugaustralia"/>
    <x v="6"/>
    <n v="1"/>
    <n v="149.99"/>
    <n v="149.99"/>
    <s v="SUPREME Floor Rug SUP02 155x225cm"/>
  </r>
  <r>
    <x v="8"/>
    <s v="rugaustralia"/>
    <x v="14"/>
    <n v="1"/>
    <n v="199"/>
    <n v="199"/>
    <s v="Floor Rug MOD03 155x225cm"/>
  </r>
  <r>
    <x v="8"/>
    <s v="rugaustralia"/>
    <x v="9"/>
    <n v="1"/>
    <n v="89.99"/>
    <n v="89.99"/>
    <s v="SHAG RUG SUP01 120x170cm"/>
  </r>
  <r>
    <x v="9"/>
    <s v="aussierugs"/>
    <x v="18"/>
    <n v="1"/>
    <n v="0"/>
    <n v="0"/>
    <s v="RUG PAD Floor Rug Q9012 200x290cm"/>
  </r>
  <r>
    <x v="9"/>
    <s v="aussierugs"/>
    <x v="0"/>
    <n v="1"/>
    <n v="345.99"/>
    <n v="345.99"/>
    <s v="Floor Rug MOD03 190x280cm"/>
  </r>
  <r>
    <x v="10"/>
    <s v="rugaustralia"/>
    <x v="14"/>
    <n v="1"/>
    <n v="200"/>
    <n v="200"/>
    <s v="Floor Rug MOD03 155x225cm"/>
  </r>
  <r>
    <x v="10"/>
    <s v="rugaustralia"/>
    <x v="6"/>
    <n v="1"/>
    <n v="149.99"/>
    <n v="149.99"/>
    <s v="SUPREME Floor Rug SUP02 155x225cm"/>
  </r>
  <r>
    <x v="11"/>
    <s v="rugaustralia"/>
    <x v="14"/>
    <n v="1"/>
    <n v="195"/>
    <n v="195"/>
    <s v="Floor Rug MOD03 155x225cm"/>
  </r>
  <r>
    <x v="12"/>
    <s v="aussierugs"/>
    <x v="19"/>
    <n v="1"/>
    <n v="195"/>
    <n v="195"/>
    <s v="LUXURY  Floor Rug LUX03 190x280cm"/>
  </r>
  <r>
    <x v="13"/>
    <s v="aussierugs"/>
    <x v="13"/>
    <n v="1"/>
    <n v="305.99"/>
    <n v="305.99"/>
    <s v="SILVIA Floor Rug SIL01 190x280cm"/>
  </r>
  <r>
    <x v="13"/>
    <s v="rugaustralia"/>
    <x v="5"/>
    <n v="1"/>
    <n v="149.99"/>
    <n v="149.99"/>
    <s v="SUPREME Floor Rug SUP03 155x225cm"/>
  </r>
  <r>
    <x v="13"/>
    <s v="rugaustralia"/>
    <x v="9"/>
    <n v="1"/>
    <n v="89.99"/>
    <n v="89.99"/>
    <s v="SHAG RUG SUP01 120x170cm"/>
  </r>
  <r>
    <x v="14"/>
    <s v="rugaustralia"/>
    <x v="20"/>
    <n v="1"/>
    <n v="224.99"/>
    <n v="224.99"/>
    <s v="SUPREME Floor Rug SUP04 190x280cm"/>
  </r>
  <r>
    <x v="14"/>
    <s v="rugaustralia"/>
    <x v="1"/>
    <n v="1"/>
    <n v="187.49"/>
    <n v="187.49"/>
    <s v="ANDES Floor Rug AND01 155x225cm"/>
  </r>
  <r>
    <x v="15"/>
    <s v="rugaustralia"/>
    <x v="18"/>
    <n v="1"/>
    <n v="0"/>
    <n v="0"/>
    <s v="RUG PAD Floor Rug Q9012 200x290cm"/>
  </r>
  <r>
    <x v="15"/>
    <s v="rugaustralia"/>
    <x v="21"/>
    <n v="1"/>
    <n v="434.99"/>
    <n v="434.99"/>
    <s v="IKAT Floor Rug IKA06 200x290cm"/>
  </r>
  <r>
    <x v="15"/>
    <s v="rugaustralia"/>
    <x v="9"/>
    <n v="1"/>
    <n v="89.99"/>
    <n v="89.99"/>
    <s v="SHAG RUG SUP01 120x170cm"/>
  </r>
  <r>
    <x v="16"/>
    <s v="aussierugs"/>
    <x v="22"/>
    <n v="1"/>
    <n v="134.99"/>
    <n v="134.99"/>
    <s v="LUXURY  Floor Rug LUX03 155x225cm"/>
  </r>
  <r>
    <x v="16"/>
    <s v="rugaustralia"/>
    <x v="23"/>
    <n v="1"/>
    <n v="134"/>
    <n v="134"/>
    <s v="LUXURY  Floor Rug LUX05 155x225cm"/>
  </r>
  <r>
    <x v="17"/>
    <s v="rugaustralia"/>
    <x v="24"/>
    <n v="1"/>
    <n v="199.99"/>
    <n v="199.99"/>
    <s v="LUXURY  Floor Rug LUX02 190x280cm"/>
  </r>
  <r>
    <x v="17"/>
    <s v="aussierugs"/>
    <x v="25"/>
    <n v="1"/>
    <n v="269.99"/>
    <n v="269.99"/>
    <s v="HIDES Floor Rug HID03 152x198cm"/>
  </r>
  <r>
    <x v="18"/>
    <s v="aussierugs"/>
    <x v="26"/>
    <n v="1"/>
    <n v="305.99"/>
    <n v="305.99"/>
    <s v="SILVIA Floor Rug SIL03 190x280cm"/>
  </r>
  <r>
    <x v="18"/>
    <s v="rugaustralia"/>
    <x v="27"/>
    <n v="1"/>
    <n v="224.99"/>
    <n v="224.99"/>
    <s v="SUPREME Floor Rug SUP02 190x280cm"/>
  </r>
  <r>
    <x v="19"/>
    <s v="rugaustralia"/>
    <x v="28"/>
    <n v="1"/>
    <n v="225"/>
    <n v="225"/>
    <s v="SUPREME Floor Rug SUP01 190x280cm"/>
  </r>
  <r>
    <x v="19"/>
    <s v="aussierugs"/>
    <x v="29"/>
    <n v="1"/>
    <n v="131.99"/>
    <n v="131.99"/>
    <s v="SCOUT Floor Rug SCT01 155x225cm"/>
  </r>
  <r>
    <x v="19"/>
    <s v="rugaustralia"/>
    <x v="6"/>
    <n v="1"/>
    <n v="149.99"/>
    <n v="149.99"/>
    <s v="SUPREME Floor Rug SUP02 155x225cm"/>
  </r>
  <r>
    <x v="19"/>
    <s v="rugaustralia"/>
    <x v="9"/>
    <n v="1"/>
    <n v="89.99"/>
    <n v="89.99"/>
    <s v="SHAG RUG SUP01 120x170cm"/>
  </r>
  <r>
    <x v="19"/>
    <s v="rugaustralia"/>
    <x v="9"/>
    <n v="1"/>
    <n v="89.99"/>
    <n v="89.99"/>
    <s v="SHAG RUG SUP01 120x170cm"/>
  </r>
  <r>
    <x v="19"/>
    <s v="rugaustralia"/>
    <x v="30"/>
    <n v="1"/>
    <n v="225"/>
    <n v="225"/>
    <s v="SUPREME Floor Rug SUP03 190x280cm"/>
  </r>
  <r>
    <x v="20"/>
    <s v="aussierugs"/>
    <x v="22"/>
    <n v="1"/>
    <n v="130"/>
    <n v="130"/>
    <s v="LUXURY  Floor Rug LUX03 155x225cm"/>
  </r>
  <r>
    <x v="20"/>
    <s v="rugaustralia"/>
    <x v="16"/>
    <n v="1"/>
    <n v="229.99"/>
    <n v="229.99"/>
    <s v="SCOUT Floor Rug SCT02 190x280cm"/>
  </r>
  <r>
    <x v="20"/>
    <s v="rugaustralia"/>
    <x v="6"/>
    <n v="1"/>
    <n v="149.99"/>
    <n v="149.99"/>
    <s v="SUPREME Floor Rug SUP02 155x225cm"/>
  </r>
  <r>
    <x v="21"/>
    <s v="aussierugs"/>
    <x v="31"/>
    <n v="1"/>
    <n v="199.99"/>
    <n v="199.99"/>
    <s v="LUXURY  Floor Rug LUX05 190x280cm"/>
  </r>
  <r>
    <x v="21"/>
    <s v="rugaustralia"/>
    <x v="32"/>
    <n v="1"/>
    <n v="308"/>
    <n v="308"/>
    <s v="Floor Rug MOD01 190x280cm"/>
  </r>
  <r>
    <x v="21"/>
    <s v="rugaustralia"/>
    <x v="11"/>
    <n v="1"/>
    <n v="4.99"/>
    <n v="4.99"/>
    <s v="RUG PAD Floor Rug Q9011 160x230cm"/>
  </r>
  <r>
    <x v="21"/>
    <s v="rugaustralia"/>
    <x v="9"/>
    <n v="1"/>
    <n v="89.99"/>
    <n v="89.99"/>
    <s v="SHAG RUG SUP01 120x170cm"/>
  </r>
  <r>
    <x v="21"/>
    <s v="rugaustralia"/>
    <x v="25"/>
    <n v="1"/>
    <n v="269.99"/>
    <n v="269.99"/>
    <s v="HIDES Floor Rug HID03 152x198cm"/>
  </r>
  <r>
    <x v="21"/>
    <s v="aussierugs"/>
    <x v="33"/>
    <n v="1"/>
    <n v="130"/>
    <n v="130"/>
    <s v="LUXURY  Floor Rug LUX04 155x225cm"/>
  </r>
  <r>
    <x v="22"/>
    <s v="aussierugs"/>
    <x v="8"/>
    <n v="1"/>
    <n v="197.99"/>
    <n v="197.99"/>
    <s v="SILVIA Floor Rug SIL02 155x225cm"/>
  </r>
  <r>
    <x v="22"/>
    <s v="rugaustralia"/>
    <x v="34"/>
    <n v="1"/>
    <n v="149.99"/>
    <n v="149.99"/>
    <s v="SUPREME Floor Rug SUP04 155x225cm"/>
  </r>
  <r>
    <x v="22"/>
    <s v="rugaustralia"/>
    <x v="35"/>
    <n v="1"/>
    <n v="149.99"/>
    <n v="149.99"/>
    <s v="SUPREME Floor Rug SUP01 155x225cm"/>
  </r>
  <r>
    <x v="22"/>
    <s v="rugaustralia"/>
    <x v="5"/>
    <n v="1"/>
    <n v="149.99"/>
    <n v="149.99"/>
    <s v="SUPREME Floor Rug SUP03 155x225cm"/>
  </r>
  <r>
    <x v="22"/>
    <s v="rugaustralia"/>
    <x v="5"/>
    <n v="1"/>
    <n v="149.99"/>
    <n v="149.99"/>
    <s v="SUPREME Floor Rug SUP03 155x225cm"/>
  </r>
  <r>
    <x v="22"/>
    <s v="Leigh Harrision"/>
    <x v="36"/>
    <n v="1"/>
    <n v="94.42"/>
    <n v="94.42"/>
    <s v="Floor Rug ROY01 155x225cm"/>
  </r>
  <r>
    <x v="22"/>
    <s v="Leigh Harrision"/>
    <x v="37"/>
    <n v="1"/>
    <n v="94.42"/>
    <n v="94.42"/>
    <s v="Floor Rug ROY02 155x225cm"/>
  </r>
  <r>
    <x v="22"/>
    <s v="Leigh Harrision"/>
    <x v="38"/>
    <n v="1"/>
    <n v="94.42"/>
    <n v="94.42"/>
    <s v="Floor Rug ROY03 155x225cm"/>
  </r>
  <r>
    <x v="22"/>
    <s v="Leigh Harrision"/>
    <x v="39"/>
    <n v="1"/>
    <n v="94.42"/>
    <n v="94.42"/>
    <s v="Floor Rug ROY04 155x225cm"/>
  </r>
  <r>
    <x v="22"/>
    <s v="Leigh Harrision"/>
    <x v="40"/>
    <n v="1"/>
    <n v="94.42"/>
    <n v="94.42"/>
    <s v="Floor Rug ROY05 155x225cm"/>
  </r>
  <r>
    <x v="22"/>
    <s v="Leigh Harrision"/>
    <x v="41"/>
    <n v="1"/>
    <n v="94.42"/>
    <n v="94.42"/>
    <s v="Floor Rug ROY06 155x225cm"/>
  </r>
  <r>
    <x v="22"/>
    <s v="Leigh Harrision"/>
    <x v="42"/>
    <n v="1"/>
    <n v="99.05"/>
    <n v="99.05"/>
    <s v="FLOOR RUG AND05 155x225cm"/>
  </r>
  <r>
    <x v="22"/>
    <s v="Leigh Harrision"/>
    <x v="43"/>
    <n v="1"/>
    <n v="99.05"/>
    <n v="99.05"/>
    <s v="FLOOR RUG AND06 155x225cm"/>
  </r>
  <r>
    <x v="22"/>
    <s v="Leigh Harrision"/>
    <x v="44"/>
    <n v="1"/>
    <n v="99.05"/>
    <n v="99.05"/>
    <s v="FLOOR RUG AND07 155x225cm"/>
  </r>
  <r>
    <x v="22"/>
    <s v="Leigh Harrision"/>
    <x v="45"/>
    <n v="1"/>
    <n v="99.05"/>
    <n v="99.05"/>
    <s v="FLOOR RUG AND08 155x225cm"/>
  </r>
  <r>
    <x v="22"/>
    <s v="Leigh Harrision"/>
    <x v="46"/>
    <n v="3"/>
    <n v="87.19"/>
    <n v="261.57"/>
    <s v="Floor Rug MOD01 155x225cm"/>
  </r>
  <r>
    <x v="22"/>
    <s v="Leigh Harrision"/>
    <x v="10"/>
    <n v="3"/>
    <n v="87.19"/>
    <n v="261.57"/>
    <s v="Floor Rug MOD02 155x225cm"/>
  </r>
  <r>
    <x v="22"/>
    <s v="Leigh Harrision"/>
    <x v="14"/>
    <n v="3"/>
    <n v="87.19"/>
    <n v="261.57"/>
    <s v="Floor Rug MOD03 155x225cm"/>
  </r>
  <r>
    <x v="22"/>
    <s v="Leigh Harrision"/>
    <x v="47"/>
    <n v="3"/>
    <n v="87.19"/>
    <n v="261.57"/>
    <s v="Floor Rug MOD04 155x225cm"/>
  </r>
  <r>
    <x v="22"/>
    <s v="Leigh Harrision"/>
    <x v="37"/>
    <n v="1"/>
    <n v="92.42"/>
    <n v="92.42"/>
    <s v="Floor Rug ROY02 155x225cm"/>
  </r>
  <r>
    <x v="22"/>
    <s v="Leigh Harrision"/>
    <x v="38"/>
    <n v="2"/>
    <n v="92.42"/>
    <n v="184.84"/>
    <s v="Floor Rug ROY03 155x225cm"/>
  </r>
  <r>
    <x v="22"/>
    <s v="Leigh Harrision"/>
    <x v="39"/>
    <n v="1"/>
    <n v="92.42"/>
    <n v="92.42"/>
    <s v="Floor Rug ROY04 155x225cm"/>
  </r>
  <r>
    <x v="22"/>
    <s v="Leigh Harrision"/>
    <x v="44"/>
    <n v="1"/>
    <n v="99.05"/>
    <n v="99.05"/>
    <s v="FLOOR RUG AND07 155x225cm"/>
  </r>
  <r>
    <x v="22"/>
    <s v="Leigh Harrision"/>
    <x v="46"/>
    <n v="1"/>
    <n v="87.19"/>
    <n v="87.19"/>
    <s v="Floor Rug MOD01 155x225cm"/>
  </r>
  <r>
    <x v="22"/>
    <s v="Leigh Harrision"/>
    <x v="10"/>
    <n v="1"/>
    <n v="87.19"/>
    <n v="87.19"/>
    <s v="Floor Rug MOD02 155x225cm"/>
  </r>
  <r>
    <x v="22"/>
    <s v="Leigh Harrision"/>
    <x v="14"/>
    <n v="2"/>
    <n v="87.19"/>
    <n v="174.38"/>
    <s v="Floor Rug MOD03 155x225cm"/>
  </r>
  <r>
    <x v="22"/>
    <s v="Leigh Harrision"/>
    <x v="0"/>
    <n v="1"/>
    <n v="133"/>
    <n v="133"/>
    <s v="Floor Rug MOD03 190x280cm"/>
  </r>
  <r>
    <x v="22"/>
    <s v="Leigh Harrision"/>
    <x v="47"/>
    <n v="2"/>
    <n v="87.19"/>
    <n v="174.38"/>
    <s v="Floor Rug MOD04 155x225cm"/>
  </r>
  <r>
    <x v="22"/>
    <s v="Leigh Harrision"/>
    <x v="48"/>
    <n v="1"/>
    <n v="133"/>
    <n v="133"/>
    <s v="Floor Rug MOD04 190x280cm"/>
  </r>
  <r>
    <x v="22"/>
    <s v="rugaustralia"/>
    <x v="49"/>
    <n v="1"/>
    <n v="269.99"/>
    <n v="269.99"/>
    <s v="HIDES Floor Rug HID04 152x198cm"/>
  </r>
  <r>
    <x v="22"/>
    <s v="rugaustralia"/>
    <x v="27"/>
    <n v="1"/>
    <n v="224.99"/>
    <n v="224.99"/>
    <s v="SUPREME Floor Rug SUP02 190x280cm"/>
  </r>
  <r>
    <x v="23"/>
    <s v="rugaustralia"/>
    <x v="11"/>
    <n v="1"/>
    <n v="39.99"/>
    <n v="39.99"/>
    <s v="RUG PAD Floor Rug Q9011 160x230cm"/>
  </r>
  <r>
    <x v="24"/>
    <s v="rugaustralia"/>
    <x v="50"/>
    <n v="1"/>
    <n v="199.99"/>
    <n v="199.99"/>
    <s v="LUXURY  Floor Rug LUX01 190x280cm"/>
  </r>
  <r>
    <x v="24"/>
    <s v="rugaustralia"/>
    <x v="28"/>
    <n v="1"/>
    <n v="225"/>
    <n v="225"/>
    <s v="SUPREME Floor Rug SUP01 190x280cm"/>
  </r>
  <r>
    <x v="24"/>
    <s v="aussierugs"/>
    <x v="1"/>
    <n v="1"/>
    <n v="174.99"/>
    <n v="174.99"/>
    <s v="ANDES Floor Rug AND01 155x225cm"/>
  </r>
  <r>
    <x v="25"/>
    <s v="rugaustralia"/>
    <x v="51"/>
    <n v="1"/>
    <n v="187.49"/>
    <n v="187.49"/>
    <s v="ANDES Floor Rug AND02 155x225cm"/>
  </r>
  <r>
    <x v="25"/>
    <s v="rugaustralia"/>
    <x v="49"/>
    <n v="1"/>
    <n v="269.99"/>
    <n v="269.99"/>
    <s v="HIDES Floor Rug HID04 152x198cm"/>
  </r>
  <r>
    <x v="25"/>
    <s v="rugaustralia"/>
    <x v="33"/>
    <n v="1"/>
    <n v="0"/>
    <n v="0"/>
    <s v="LUXURY  Floor Rug LUX04 155x225cm"/>
  </r>
  <r>
    <x v="25"/>
    <s v="rugaustralia"/>
    <x v="52"/>
    <n v="1"/>
    <n v="184"/>
    <n v="184"/>
    <s v="JAZZ Floor Rug JAZ03 160x230cm"/>
  </r>
  <r>
    <x v="25"/>
    <s v="rugaustralia"/>
    <x v="11"/>
    <n v="1"/>
    <n v="0"/>
    <n v="0"/>
    <s v="RUG PAD Floor Rug Q9011 160x230cm"/>
  </r>
  <r>
    <x v="25"/>
    <s v="Leigh Harrision"/>
    <x v="36"/>
    <n v="1"/>
    <n v="92.42"/>
    <n v="92.42"/>
    <s v="Floor Rug ROY01 155x225cm"/>
  </r>
  <r>
    <x v="25"/>
    <s v="Leigh Harrision"/>
    <x v="37"/>
    <n v="1"/>
    <n v="92.42"/>
    <n v="92.42"/>
    <s v="Floor Rug ROY02 155x225cm"/>
  </r>
  <r>
    <x v="25"/>
    <s v="Leigh Harrision"/>
    <x v="38"/>
    <n v="1"/>
    <n v="92.42"/>
    <n v="92.42"/>
    <s v="Floor Rug ROY03 155x225cm"/>
  </r>
  <r>
    <x v="25"/>
    <s v="Leigh Harrision"/>
    <x v="39"/>
    <n v="1"/>
    <n v="92.42"/>
    <n v="92.42"/>
    <s v="Floor Rug ROY04 155x225cm"/>
  </r>
  <r>
    <x v="25"/>
    <s v="Leigh Harrision"/>
    <x v="40"/>
    <n v="1"/>
    <n v="92.42"/>
    <n v="92.42"/>
    <s v="Floor Rug ROY05 155x225cm"/>
  </r>
  <r>
    <x v="25"/>
    <s v="Leigh Harrision"/>
    <x v="41"/>
    <n v="1"/>
    <n v="92.42"/>
    <n v="92.42"/>
    <s v="Floor Rug ROY06 155x225cm"/>
  </r>
  <r>
    <x v="25"/>
    <s v="Leigh Harrision"/>
    <x v="42"/>
    <n v="1"/>
    <n v="99.05"/>
    <n v="99.05"/>
    <s v="FLOOR RUG AND05 155x225cm"/>
  </r>
  <r>
    <x v="25"/>
    <s v="Leigh Harrision"/>
    <x v="43"/>
    <n v="1"/>
    <n v="99.05"/>
    <n v="99.05"/>
    <s v="FLOOR RUG AND06 155x225cm"/>
  </r>
  <r>
    <x v="25"/>
    <s v="Leigh Harrision"/>
    <x v="44"/>
    <n v="1"/>
    <n v="99.05"/>
    <n v="99.05"/>
    <s v="FLOOR RUG AND07 155x225cm"/>
  </r>
  <r>
    <x v="25"/>
    <s v="Leigh Harrision"/>
    <x v="45"/>
    <n v="1"/>
    <n v="99.05"/>
    <n v="99.05"/>
    <s v="FLOOR RUG AND08 155x225cm"/>
  </r>
  <r>
    <x v="25"/>
    <s v="Leigh Harrision"/>
    <x v="46"/>
    <n v="1"/>
    <n v="87.19"/>
    <n v="87.19"/>
    <s v="Floor Rug MOD01 155x225cm"/>
  </r>
  <r>
    <x v="25"/>
    <s v="Leigh Harrision"/>
    <x v="10"/>
    <n v="1"/>
    <n v="87.19"/>
    <n v="87.19"/>
    <s v="Floor Rug MOD02 155x225cm"/>
  </r>
  <r>
    <x v="25"/>
    <s v="Leigh Harrision"/>
    <x v="14"/>
    <n v="1"/>
    <n v="87.19"/>
    <n v="87.19"/>
    <s v="Floor Rug MOD03 155x225cm"/>
  </r>
  <r>
    <x v="25"/>
    <s v="Leigh Harrision"/>
    <x v="47"/>
    <n v="1"/>
    <n v="87.19"/>
    <n v="87.19"/>
    <s v="Floor Rug MOD04 155x225cm"/>
  </r>
  <r>
    <x v="26"/>
    <s v="rugaustralia"/>
    <x v="29"/>
    <n v="1"/>
    <n v="149.99"/>
    <n v="149.99"/>
    <s v="SCOUT Floor Rug SCT01 155x225cm"/>
  </r>
  <r>
    <x v="26"/>
    <s v="rugaustralia"/>
    <x v="12"/>
    <n v="1"/>
    <n v="219.99"/>
    <n v="219.99"/>
    <s v="SILVIA Floor Rug SIL01 155x225cm"/>
  </r>
  <r>
    <x v="26"/>
    <s v="rugaustralia"/>
    <x v="24"/>
    <n v="1"/>
    <n v="190"/>
    <n v="190"/>
    <s v="LUXURY  Floor Rug LUX02 190x280cm"/>
  </r>
  <r>
    <x v="27"/>
    <s v="rugaustralia"/>
    <x v="9"/>
    <n v="1"/>
    <n v="89.99"/>
    <n v="89.99"/>
    <s v="SHAG RUG SUP01 120x170cm"/>
  </r>
  <r>
    <x v="27"/>
    <s v="aussierugs"/>
    <x v="53"/>
    <n v="1"/>
    <n v="379.99"/>
    <n v="379.99"/>
    <s v="ANDES Floor Rug AND01 190x280cm"/>
  </r>
  <r>
    <x v="27"/>
    <s v="aussierugs"/>
    <x v="54"/>
    <n v="1"/>
    <n v="134.99"/>
    <n v="134.99"/>
    <s v="LUXURY  Floor Rug LUX01 155x225cm"/>
  </r>
  <r>
    <x v="28"/>
    <s v="aussierugs"/>
    <x v="1"/>
    <n v="1"/>
    <n v="174.99"/>
    <n v="174.99"/>
    <s v="ANDES Floor Rug AND01 155x225cm"/>
  </r>
  <r>
    <x v="29"/>
    <s v="rugaustralia"/>
    <x v="6"/>
    <n v="1"/>
    <n v="149.99"/>
    <n v="149.99"/>
    <s v="SUPREME Floor Rug SUP02 155x225cm"/>
  </r>
  <r>
    <x v="30"/>
    <s v="rugaustralia"/>
    <x v="27"/>
    <n v="1"/>
    <n v="224.99"/>
    <n v="224.99"/>
    <s v="SUPREME Floor Rug SUP02 190x280cm"/>
  </r>
  <r>
    <x v="28"/>
    <s v="aussierugs"/>
    <x v="53"/>
    <n v="1"/>
    <n v="265.99"/>
    <n v="265.99"/>
    <s v="ANDES Floor Rug AND01 190x280cm"/>
  </r>
  <r>
    <x v="28"/>
    <s v="aussierugs"/>
    <x v="12"/>
    <n v="1"/>
    <n v="200"/>
    <n v="200"/>
    <s v="SILVIA Floor Rug SIL01 155x225cm"/>
  </r>
  <r>
    <x v="31"/>
    <s v="rugaustralia"/>
    <x v="5"/>
    <n v="1"/>
    <n v="149.99"/>
    <n v="149.99"/>
    <s v="SUPREME Floor Rug SUP03 155x225cm"/>
  </r>
  <r>
    <x v="32"/>
    <s v="rugaustralia"/>
    <x v="30"/>
    <n v="1"/>
    <n v="225"/>
    <n v="225"/>
    <s v="SUPREME Floor Rug SUP03 190x280cm"/>
  </r>
  <r>
    <x v="32"/>
    <s v="rugaustralia"/>
    <x v="5"/>
    <n v="1"/>
    <n v="149.99"/>
    <n v="149.99"/>
    <s v="SUPREME Floor Rug SUP03 155x225cm"/>
  </r>
  <r>
    <x v="31"/>
    <s v="aussierugs"/>
    <x v="1"/>
    <n v="1"/>
    <n v="174"/>
    <n v="174"/>
    <s v="ANDES Floor Rug AND01 155x225cm"/>
  </r>
  <r>
    <x v="32"/>
    <s v="aussierugs"/>
    <x v="29"/>
    <n v="1"/>
    <n v="219.99"/>
    <n v="219.99"/>
    <s v="SCOUT Floor Rug SCT01 155x225cm"/>
  </r>
  <r>
    <x v="32"/>
    <s v="rugaustralia"/>
    <x v="27"/>
    <n v="1"/>
    <n v="225"/>
    <n v="225"/>
    <s v="SUPREME Floor Rug SUP02 190x280cm"/>
  </r>
  <r>
    <x v="32"/>
    <s v="aussierugs"/>
    <x v="55"/>
    <n v="1"/>
    <n v="219.99"/>
    <n v="219.99"/>
    <s v="FRESNO Floor Rug FRE03 155x225cm"/>
  </r>
  <r>
    <x v="33"/>
    <s v="rugaustralia"/>
    <x v="22"/>
    <n v="1"/>
    <n v="134.99"/>
    <n v="134.99"/>
    <s v="LUXURY  Floor Rug LUX03 155x225cm"/>
  </r>
  <r>
    <x v="33"/>
    <s v="rugaustralia"/>
    <x v="28"/>
    <n v="1"/>
    <n v="225"/>
    <n v="225"/>
    <s v="SUPREME Floor Rug SUP01 190x280cm"/>
  </r>
  <r>
    <x v="34"/>
    <s v="rugaustralia"/>
    <x v="30"/>
    <n v="1"/>
    <n v="220"/>
    <n v="220"/>
    <s v="SUPREME Floor Rug SUP03 190x280cm"/>
  </r>
  <r>
    <x v="34"/>
    <s v="rugaustralia"/>
    <x v="29"/>
    <n v="1"/>
    <n v="131.99"/>
    <n v="131.99"/>
    <s v="SCOUT Floor Rug SCT01 155x225cm"/>
  </r>
  <r>
    <x v="34"/>
    <s v="rugaustralia"/>
    <x v="5"/>
    <n v="1"/>
    <n v="149.99"/>
    <n v="149.99"/>
    <s v="SUPREME Floor Rug SUP03 155x225cm"/>
  </r>
  <r>
    <x v="34"/>
    <s v="aussierugs"/>
    <x v="7"/>
    <n v="1"/>
    <n v="310"/>
    <n v="310"/>
    <s v="SILVIA Floor Rug SIL05 190x280cm"/>
  </r>
  <r>
    <x v="35"/>
    <s v="aussierugs"/>
    <x v="22"/>
    <n v="1"/>
    <n v="134.99"/>
    <n v="134.99"/>
    <s v="LUXURY  Floor Rug LUX03 155x225cm"/>
  </r>
  <r>
    <x v="36"/>
    <s v="aussierugs"/>
    <x v="56"/>
    <n v="1"/>
    <n v="249.99"/>
    <n v="249.99"/>
    <s v="ANDES Floor Rug AND04 155x225cm"/>
  </r>
  <r>
    <x v="36"/>
    <s v="aussierugs"/>
    <x v="19"/>
    <n v="1"/>
    <n v="199.99"/>
    <n v="199.99"/>
    <s v="LUXURY  Floor Rug LUX03 190x280cm"/>
  </r>
  <r>
    <x v="36"/>
    <s v="aussierugs"/>
    <x v="13"/>
    <n v="1"/>
    <n v="339.99"/>
    <n v="339.99"/>
    <s v="SILVIA Floor Rug SIL01 190x280cm"/>
  </r>
  <r>
    <x v="36"/>
    <s v="aussierugs"/>
    <x v="53"/>
    <n v="1"/>
    <n v="265.99"/>
    <n v="265.99"/>
    <s v="ANDES Floor Rug AND01 190x280cm"/>
  </r>
  <r>
    <x v="37"/>
    <s v="rugaustralia"/>
    <x v="57"/>
    <n v="1"/>
    <n v="242.99"/>
    <n v="242.99"/>
    <s v="HIDES Floor Rug HID02 152x198cm"/>
  </r>
  <r>
    <x v="37"/>
    <s v="rugaustralia"/>
    <x v="54"/>
    <n v="1"/>
    <n v="134.99"/>
    <n v="134.99"/>
    <s v="LUXURY  Floor Rug LUX01 155x225cm"/>
  </r>
  <r>
    <x v="37"/>
    <s v="aussierugs"/>
    <x v="1"/>
    <n v="1"/>
    <n v="174.99"/>
    <n v="174.99"/>
    <s v="ANDES Floor Rug AND01 155x225cm"/>
  </r>
  <r>
    <x v="38"/>
    <s v="aussierugs"/>
    <x v="58"/>
    <n v="1"/>
    <n v="322.99"/>
    <n v="322.99"/>
    <s v="SILVIA Floor Rug SIL02 190x280cm"/>
  </r>
  <r>
    <x v="38"/>
    <s v="Leigh Harrision"/>
    <x v="59"/>
    <n v="2"/>
    <n v="214.58"/>
    <n v="214.58"/>
    <s v="HIDES Floor Rug HID01 152x198cm"/>
  </r>
  <r>
    <x v="38"/>
    <s v="Leigh Harrision"/>
    <x v="57"/>
    <n v="1"/>
    <n v="107.29"/>
    <n v="107.29"/>
    <s v="HIDES Floor Rug HID02 152x198cm"/>
  </r>
  <r>
    <x v="38"/>
    <s v="Leigh Harrision"/>
    <x v="25"/>
    <n v="2"/>
    <n v="214.58"/>
    <n v="214.58"/>
    <s v="HIDES Floor Rug HID03 152x198cm"/>
  </r>
  <r>
    <x v="38"/>
    <s v="Leigh Harrision"/>
    <x v="49"/>
    <n v="1"/>
    <n v="107.29"/>
    <n v="107.29"/>
    <s v="HIDES Floor Rug HID04 152x198cm"/>
  </r>
  <r>
    <x v="38"/>
    <s v="Leigh Harrision"/>
    <x v="35"/>
    <n v="1"/>
    <n v="98.35"/>
    <n v="98.35"/>
    <s v="SUPREME Floor Rug SUP01 155x225cm"/>
  </r>
  <r>
    <x v="39"/>
    <s v="rugaustralia"/>
    <x v="30"/>
    <n v="1"/>
    <n v="225"/>
    <n v="225"/>
    <s v="SUPREME Floor Rug SUP03 190x280cm"/>
  </r>
  <r>
    <x v="39"/>
    <s v="rugaustralia"/>
    <x v="60"/>
    <n v="1"/>
    <n v="292"/>
    <n v="292"/>
    <s v="JAZZ Floor Rug JAZ01 200x290cm"/>
  </r>
  <r>
    <x v="39"/>
    <s v="rugaustralia"/>
    <x v="18"/>
    <n v="1"/>
    <n v="0"/>
    <n v="0"/>
    <s v="RUG PAD Floor Rug Q9012 200x290cm"/>
  </r>
  <r>
    <x v="40"/>
    <s v="rugaustralia"/>
    <x v="27"/>
    <n v="1"/>
    <n v="225"/>
    <n v="225"/>
    <s v="SUPREME Floor Rug SUP02 190x280cm"/>
  </r>
  <r>
    <x v="40"/>
    <s v="aussierugs"/>
    <x v="13"/>
    <n v="1"/>
    <n v="300"/>
    <n v="300"/>
    <s v="SILVIA Floor Rug SIL01 190x280cm"/>
  </r>
  <r>
    <x v="41"/>
    <s v="aussierugs"/>
    <x v="50"/>
    <n v="1"/>
    <n v="195"/>
    <n v="195"/>
    <s v="LUXURY  Floor Rug LUX01 190x280cm"/>
  </r>
  <r>
    <x v="41"/>
    <s v="rugaustralia"/>
    <x v="25"/>
    <n v="1"/>
    <n v="269.99"/>
    <n v="269.99"/>
    <s v="HIDES Floor Rug HID03 152x198cm"/>
  </r>
  <r>
    <x v="41"/>
    <s v="rugaustralia"/>
    <x v="27"/>
    <n v="2"/>
    <n v="449.98"/>
    <n v="449.98"/>
    <s v="SUPREME Floor Rug SUP02 190x280cm"/>
  </r>
  <r>
    <x v="41"/>
    <s v="aussierugs"/>
    <x v="19"/>
    <n v="1"/>
    <n v="199.99"/>
    <n v="199.99"/>
    <s v="LUXURY  Floor Rug LUX03 190x280cm"/>
  </r>
  <r>
    <x v="41"/>
    <s v="rugaustralia"/>
    <x v="35"/>
    <n v="1"/>
    <n v="149.99"/>
    <n v="149.99"/>
    <s v="SUPREME Floor Rug SUP01 155x225cm"/>
  </r>
  <r>
    <x v="42"/>
    <s v="rugaustralia"/>
    <x v="20"/>
    <n v="1"/>
    <n v="224.99"/>
    <n v="224.99"/>
    <s v="SUPREME Floor Rug SUP04 190x280cm"/>
  </r>
  <r>
    <x v="42"/>
    <s v="aussierugs"/>
    <x v="25"/>
    <n v="1"/>
    <n v="269.99"/>
    <n v="269.99"/>
    <s v="HIDES Floor Rug HID03 152x198cm"/>
  </r>
  <r>
    <x v="42"/>
    <s v="rugaustralia"/>
    <x v="5"/>
    <n v="1"/>
    <n v="149.99"/>
    <n v="149.99"/>
    <s v="SUPREME Floor Rug SUP03 155x225cm"/>
  </r>
  <r>
    <x v="43"/>
    <s v="rugaustralia"/>
    <x v="31"/>
    <n v="1"/>
    <n v="199.99"/>
    <n v="199.99"/>
    <s v="LUXURY  Floor Rug LUX05 190x280cm"/>
  </r>
  <r>
    <x v="43"/>
    <s v="rugaustralia"/>
    <x v="61"/>
    <n v="1"/>
    <n v="200"/>
    <n v="200"/>
    <s v="SILVIA Floor Rug SIL06 155x225cm"/>
  </r>
  <r>
    <x v="43"/>
    <s v="rugaustralia"/>
    <x v="62"/>
    <n v="1"/>
    <n v="265.99"/>
    <n v="265.99"/>
    <s v="ANDES Floor Rug AND02 190x280cm"/>
  </r>
  <r>
    <x v="43"/>
    <s v="rugaustralia"/>
    <x v="18"/>
    <n v="1"/>
    <n v="5"/>
    <n v="5"/>
    <s v="RUG PAD Floor Rug Q9012 200x290cm"/>
  </r>
  <r>
    <x v="43"/>
    <s v="rugaustralia"/>
    <x v="25"/>
    <n v="1"/>
    <n v="269.99"/>
    <n v="269.99"/>
    <s v="HIDES Floor Rug HID03 152x198cm"/>
  </r>
  <r>
    <x v="43"/>
    <s v="rugaustralia"/>
    <x v="19"/>
    <n v="1"/>
    <n v="199.99"/>
    <n v="199.99"/>
    <s v="LUXURY  Floor Rug LUX03 190x280cm"/>
  </r>
  <r>
    <x v="44"/>
    <s v="aussierugs"/>
    <x v="63"/>
    <n v="1"/>
    <n v="153.99"/>
    <n v="153.99"/>
    <s v="SCOUT Floor Rug SCT02 155x225cm"/>
  </r>
  <r>
    <x v="44"/>
    <s v="rugaustralia"/>
    <x v="30"/>
    <n v="1"/>
    <n v="220"/>
    <n v="220"/>
    <s v="SUPREME Floor Rug SUP03 190x280cm"/>
  </r>
  <r>
    <x v="44"/>
    <s v="aussierugs"/>
    <x v="51"/>
    <n v="1"/>
    <n v="174.99"/>
    <n v="174.99"/>
    <s v="ANDES Floor Rug AND02 155x225cm"/>
  </r>
  <r>
    <x v="45"/>
    <s v="rugaustralia"/>
    <x v="35"/>
    <n v="1"/>
    <n v="149.99"/>
    <n v="149.99"/>
    <s v="SUPREME Floor Rug SUP01 155x225cm"/>
  </r>
  <r>
    <x v="46"/>
    <s v="Leigh Harrision"/>
    <x v="59"/>
    <n v="1"/>
    <n v="107.29"/>
    <n v="107.29"/>
    <s v="HIDES Floor Rug HID01 152x198cm"/>
  </r>
  <r>
    <x v="46"/>
    <s v="Leigh Harrision"/>
    <x v="25"/>
    <n v="1"/>
    <n v="107.29"/>
    <n v="107.29"/>
    <s v="HIDES Floor Rug HID03 152x198cm"/>
  </r>
  <r>
    <x v="45"/>
    <s v="rugaustralia"/>
    <x v="59"/>
    <n v="1"/>
    <n v="269.99"/>
    <n v="269.99"/>
    <s v="HIDES Floor Rug HID01 152x198cm"/>
  </r>
  <r>
    <x v="45"/>
    <s v="aussierugs"/>
    <x v="53"/>
    <n v="1"/>
    <n v="265.99"/>
    <n v="265.99"/>
    <s v="ANDES Floor Rug AND01 190x280cm"/>
  </r>
  <r>
    <x v="45"/>
    <s v="aussierugs"/>
    <x v="50"/>
    <n v="1"/>
    <n v="199.99"/>
    <n v="199.99"/>
    <s v="LUXURY  Floor Rug LUX01 190x280cm"/>
  </r>
  <r>
    <x v="45"/>
    <s v="aussierugs"/>
    <x v="7"/>
    <n v="1"/>
    <n v="322.99"/>
    <n v="322.99"/>
    <s v="SILVIA Floor Rug SIL05 190x280cm"/>
  </r>
  <r>
    <x v="45"/>
    <s v="rugaustralia"/>
    <x v="30"/>
    <n v="1"/>
    <n v="225"/>
    <n v="225"/>
    <s v="SUPREME Floor Rug SUP03 190x280cm"/>
  </r>
  <r>
    <x v="45"/>
    <s v="aussierugs"/>
    <x v="51"/>
    <n v="1"/>
    <n v="174.99"/>
    <n v="174.99"/>
    <s v="ANDES Floor Rug AND02 155x225cm"/>
  </r>
  <r>
    <x v="47"/>
    <s v="aussierugs"/>
    <x v="29"/>
    <n v="1"/>
    <n v="131.99"/>
    <n v="131.99"/>
    <s v="SCOUT Floor Rug SCT01 155x225cm"/>
  </r>
  <r>
    <x v="48"/>
    <s v="rugaustralia"/>
    <x v="28"/>
    <n v="1"/>
    <n v="225"/>
    <n v="225"/>
    <s v="SUPREME Floor Rug SUP01 190x280cm"/>
  </r>
  <r>
    <x v="49"/>
    <s v="rugaustralia"/>
    <x v="50"/>
    <n v="1"/>
    <n v="195"/>
    <n v="195"/>
    <s v="LUXURY  Floor Rug LUX01 190x280cm"/>
  </r>
  <r>
    <x v="49"/>
    <s v="rugaustralia"/>
    <x v="28"/>
    <n v="1"/>
    <n v="225"/>
    <n v="225"/>
    <s v="SUPREME Floor Rug SUP01 190x280cm"/>
  </r>
  <r>
    <x v="50"/>
    <s v="aussierugs"/>
    <x v="22"/>
    <n v="1"/>
    <n v="134.99"/>
    <n v="134.99"/>
    <s v="LUXURY  Floor Rug LUX03 155x225cm"/>
  </r>
  <r>
    <x v="51"/>
    <s v="rugaustralia"/>
    <x v="54"/>
    <n v="1"/>
    <n v="134.99"/>
    <n v="134.99"/>
    <s v="LUX01 155x225cm"/>
  </r>
  <r>
    <x v="51"/>
    <s v="rugaustralia"/>
    <x v="20"/>
    <n v="1"/>
    <n v="224.99"/>
    <n v="224.99"/>
    <s v="SUP04 190x280cm"/>
  </r>
  <r>
    <x v="52"/>
    <s v="aussierugs"/>
    <x v="12"/>
    <n v="1"/>
    <n v="208.99"/>
    <n v="208.99"/>
    <s v="SIL01 155x225cm"/>
  </r>
  <r>
    <x v="52"/>
    <s v="rugaustralia"/>
    <x v="27"/>
    <n v="1"/>
    <n v="225"/>
    <n v="225"/>
    <s v="SUP02 190x280cm"/>
  </r>
  <r>
    <x v="53"/>
    <s v="rugaustralia"/>
    <x v="5"/>
    <n v="1"/>
    <n v="149.99"/>
    <n v="149.99"/>
    <s v="SUP03 155x225cm"/>
  </r>
  <r>
    <x v="53"/>
    <s v="rugaustralia"/>
    <x v="6"/>
    <n v="1"/>
    <n v="149.99"/>
    <n v="149.99"/>
    <s v="SUP02 155x225cm"/>
  </r>
  <r>
    <x v="53"/>
    <s v="rugaustralia"/>
    <x v="30"/>
    <n v="1"/>
    <n v="224.99"/>
    <n v="224.99"/>
    <s v="SUP03 190x280cm"/>
  </r>
  <r>
    <x v="53"/>
    <s v="rugaustralia"/>
    <x v="30"/>
    <n v="1"/>
    <n v="225"/>
    <n v="225"/>
    <s v="SUP03 190x280cm"/>
  </r>
  <r>
    <x v="53"/>
    <s v="rugaustralia"/>
    <x v="5"/>
    <n v="1"/>
    <n v="149.99"/>
    <n v="149.99"/>
    <s v="SUP03 155x225cm"/>
  </r>
  <r>
    <x v="53"/>
    <s v="aussierugs"/>
    <x v="62"/>
    <n v="1"/>
    <n v="265.99"/>
    <n v="265.99"/>
    <s v="AND02 190x280cm"/>
  </r>
  <r>
    <x v="53"/>
    <s v="aussierugs"/>
    <x v="7"/>
    <n v="1"/>
    <n v="300"/>
    <n v="300"/>
    <s v="SIL05 190x280cm"/>
  </r>
  <r>
    <x v="53"/>
    <s v="aussierugs"/>
    <x v="22"/>
    <n v="1"/>
    <n v="130"/>
    <n v="130"/>
    <s v="LUX03 155x225cm"/>
  </r>
  <r>
    <x v="54"/>
    <s v="aussierugs"/>
    <x v="55"/>
    <n v="1"/>
    <n v="219.99"/>
    <n v="219.99"/>
    <s v="FRE03 155x225cm"/>
  </r>
  <r>
    <x v="54"/>
    <s v="aussierugs"/>
    <x v="62"/>
    <n v="1"/>
    <n v="265.99"/>
    <n v="265.99"/>
    <s v="AND02 190x280cm"/>
  </r>
  <r>
    <x v="54"/>
    <s v="aussierugs"/>
    <x v="62"/>
    <n v="1"/>
    <n v="265.99"/>
    <n v="265.99"/>
    <s v="AND02 190x280cm"/>
  </r>
  <r>
    <x v="55"/>
    <s v="rugaustralia"/>
    <x v="5"/>
    <n v="1"/>
    <n v="149.99"/>
    <n v="149.99"/>
    <s v="SUP03 155x225cm"/>
  </r>
  <r>
    <x v="54"/>
    <s v="rugaustralia"/>
    <x v="30"/>
    <n v="1"/>
    <n v="224.99"/>
    <n v="224.99"/>
    <s v="SUP03 190x280cm"/>
  </r>
  <r>
    <x v="56"/>
    <s v="rugaustralia"/>
    <x v="60"/>
    <n v="1"/>
    <n v="292"/>
    <n v="292"/>
    <s v="JAZ01 200x290cm"/>
  </r>
  <r>
    <x v="56"/>
    <s v="rugaustralia"/>
    <x v="27"/>
    <n v="1"/>
    <n v="224.99"/>
    <n v="224.99"/>
    <s v="SUP02 190x280cm"/>
  </r>
  <r>
    <x v="56"/>
    <s v="rugaustralia"/>
    <x v="6"/>
    <n v="1"/>
    <n v="149.99"/>
    <n v="149.99"/>
    <s v="SUP02 155x225cm"/>
  </r>
  <r>
    <x v="57"/>
    <s v="Leigh Harrision"/>
    <x v="64"/>
    <n v="1"/>
    <n v="142.6"/>
    <n v="142.6"/>
    <s v="ROS01 160x230cm"/>
  </r>
  <r>
    <x v="57"/>
    <s v="Leigh Harrision"/>
    <x v="65"/>
    <n v="1"/>
    <n v="224.75"/>
    <n v="224.75"/>
    <s v="ROS01 200x290cm"/>
  </r>
  <r>
    <x v="57"/>
    <s v="Leigh Harrision"/>
    <x v="66"/>
    <n v="1"/>
    <n v="142.6"/>
    <n v="142.6"/>
    <s v="ROS02 160x230cm"/>
  </r>
  <r>
    <x v="57"/>
    <s v="Leigh Harrision"/>
    <x v="67"/>
    <n v="1"/>
    <n v="224.75"/>
    <n v="224.75"/>
    <s v="ROS02 200x290cm"/>
  </r>
  <r>
    <x v="57"/>
    <s v="Leigh Harrision"/>
    <x v="1"/>
    <n v="1"/>
    <n v="99.05"/>
    <n v="99.05"/>
    <s v="AND01 155x225cm"/>
  </r>
  <r>
    <x v="57"/>
    <s v="Leigh Harrision"/>
    <x v="51"/>
    <n v="1"/>
    <n v="99.05"/>
    <n v="99.05"/>
    <s v="AND02 155x225cm"/>
  </r>
  <r>
    <x v="57"/>
    <s v="Leigh Harrision"/>
    <x v="68"/>
    <n v="1"/>
    <n v="99.05"/>
    <n v="99.05"/>
    <s v="AND03 155x225cm"/>
  </r>
  <r>
    <x v="57"/>
    <s v="Leigh Harrision"/>
    <x v="56"/>
    <n v="1"/>
    <n v="99.05"/>
    <n v="99.05"/>
    <s v="AND04 155x225cm"/>
  </r>
  <r>
    <x v="57"/>
    <s v="Leigh Harrision"/>
    <x v="8"/>
    <n v="1"/>
    <n v="87.19"/>
    <n v="87.19"/>
    <s v="SIL02 155x225cm"/>
  </r>
  <r>
    <x v="57"/>
    <s v="Leigh Harrision"/>
    <x v="3"/>
    <n v="1"/>
    <n v="87.19"/>
    <n v="87.19"/>
    <s v="SIL03 155x225cm"/>
  </r>
  <r>
    <x v="57"/>
    <s v="Leigh Harrision"/>
    <x v="26"/>
    <n v="1"/>
    <n v="87.19"/>
    <n v="87.19"/>
    <s v="SIL03 190x280cm"/>
  </r>
  <r>
    <x v="57"/>
    <s v="Leigh Harrision"/>
    <x v="69"/>
    <n v="1"/>
    <n v="87.19"/>
    <n v="87.19"/>
    <s v="SIL05 155x225cm"/>
  </r>
  <r>
    <x v="57"/>
    <s v="Leigh Harrision"/>
    <x v="29"/>
    <n v="1"/>
    <n v="87.19"/>
    <n v="87.19"/>
    <s v="SCT01 155x225cm"/>
  </r>
  <r>
    <x v="57"/>
    <s v="Leigh Harrision"/>
    <x v="25"/>
    <n v="1"/>
    <n v="107.29"/>
    <n v="107.29"/>
    <s v="HID03 152x198cm"/>
  </r>
  <r>
    <x v="57"/>
    <s v="Leigh Harrision"/>
    <x v="49"/>
    <n v="1"/>
    <n v="107.29"/>
    <n v="107.29"/>
    <s v="HID04 152x198cm"/>
  </r>
  <r>
    <x v="57"/>
    <s v="Leigh Harrision"/>
    <x v="28"/>
    <n v="1"/>
    <n v="150.02000000000001"/>
    <n v="150.02000000000001"/>
    <s v="SUP01 190x280cm"/>
  </r>
  <r>
    <x v="57"/>
    <s v="Leigh Harrision"/>
    <x v="6"/>
    <n v="1"/>
    <n v="98.35"/>
    <n v="98.35"/>
    <s v="SUP02 155x225cm"/>
  </r>
  <r>
    <x v="57"/>
    <s v="Leigh Harrision"/>
    <x v="27"/>
    <n v="1"/>
    <n v="150.02000000000001"/>
    <n v="150.02000000000001"/>
    <s v="SUP02 190x280cm"/>
  </r>
  <r>
    <x v="57"/>
    <s v="Leigh Harrision"/>
    <x v="5"/>
    <n v="1"/>
    <n v="98.35"/>
    <n v="98.35"/>
    <s v="SUP03 155x225cm"/>
  </r>
  <r>
    <x v="57"/>
    <s v="Leigh Harrision"/>
    <x v="30"/>
    <n v="1"/>
    <n v="150.02000000000001"/>
    <n v="150.02000000000001"/>
    <s v="SUP03 190x280cm"/>
  </r>
  <r>
    <x v="57"/>
    <s v="Leigh Harrision"/>
    <x v="34"/>
    <n v="1"/>
    <n v="98.35"/>
    <n v="98.35"/>
    <s v="SUP04 155x225cm"/>
  </r>
  <r>
    <x v="57"/>
    <s v="Leigh Harrision"/>
    <x v="20"/>
    <n v="1"/>
    <n v="150.02000000000001"/>
    <n v="150.02000000000001"/>
    <s v="SUP04 190x280cm"/>
  </r>
  <r>
    <x v="57"/>
    <s v="Leigh Harrision"/>
    <x v="70"/>
    <n v="1"/>
    <n v="204"/>
    <n v="204"/>
    <s v="SIL03 240x340cm"/>
  </r>
  <r>
    <x v="57"/>
    <s v="Leigh Harrision"/>
    <x v="71"/>
    <n v="1"/>
    <n v="204"/>
    <n v="204"/>
    <s v="SIL06 240x340cm"/>
  </r>
  <r>
    <x v="57"/>
    <s v="rugaustralia"/>
    <x v="27"/>
    <n v="1"/>
    <n v="224.99"/>
    <n v="224.99"/>
    <s v="SUP02 190x280cm"/>
  </r>
  <r>
    <x v="57"/>
    <s v="aussierugs"/>
    <x v="51"/>
    <n v="1"/>
    <n v="175"/>
    <n v="175"/>
    <s v="AND02 155x225cm"/>
  </r>
  <r>
    <x v="58"/>
    <s v="rugaustralia"/>
    <x v="30"/>
    <n v="1"/>
    <n v="225"/>
    <n v="225"/>
    <s v="SUP03 190x280cm"/>
  </r>
  <r>
    <x v="59"/>
    <s v="aussierugs"/>
    <x v="62"/>
    <n v="1"/>
    <n v="265.99"/>
    <n v="265.99"/>
    <s v="AND02 190x280cm"/>
  </r>
  <r>
    <x v="60"/>
    <s v="rugaustralia"/>
    <x v="31"/>
    <n v="1"/>
    <n v="199.99"/>
    <n v="199.99"/>
    <s v="LUX05 190x280cm"/>
  </r>
  <r>
    <x v="61"/>
    <s v="aussierugs"/>
    <x v="63"/>
    <n v="1"/>
    <n v="131.99"/>
    <n v="131.99"/>
    <s v="SCT02 155x225cm"/>
  </r>
  <r>
    <x v="59"/>
    <s v="rugaustralia"/>
    <x v="24"/>
    <n v="1"/>
    <n v="199.99"/>
    <n v="199.99"/>
    <s v="LUX02 190x280cm"/>
  </r>
  <r>
    <x v="62"/>
    <s v="rugaustralia"/>
    <x v="69"/>
    <n v="1"/>
    <n v="200"/>
    <n v="200"/>
    <s v="SIL05 155x225cm"/>
  </r>
  <r>
    <x v="62"/>
    <s v="aussierugs"/>
    <x v="49"/>
    <n v="1"/>
    <n v="269.99"/>
    <n v="269.99"/>
    <s v="HID04 152x198cm"/>
  </r>
  <r>
    <x v="63"/>
    <s v="rugaustralia"/>
    <x v="6"/>
    <n v="1"/>
    <n v="149.99"/>
    <n v="149.99"/>
    <s v="SUP02 155x225cm"/>
  </r>
  <r>
    <x v="64"/>
    <s v="aussierugs"/>
    <x v="22"/>
    <n v="1"/>
    <n v="134.99"/>
    <n v="134.99"/>
    <s v="LUX03 155x225cm"/>
  </r>
  <r>
    <x v="64"/>
    <s v="rugaustralia"/>
    <x v="6"/>
    <n v="1"/>
    <n v="149.99"/>
    <n v="149.99"/>
    <s v="SUP02 155x225cm"/>
  </r>
  <r>
    <x v="64"/>
    <s v="rugaustralia"/>
    <x v="7"/>
    <n v="1"/>
    <n v="300"/>
    <n v="300"/>
    <s v="SIL05 190x280cm"/>
  </r>
  <r>
    <x v="64"/>
    <s v="aussierugs"/>
    <x v="53"/>
    <n v="1"/>
    <n v="265.99"/>
    <n v="265.99"/>
    <s v="AND01 190x280cm"/>
  </r>
  <r>
    <x v="65"/>
    <s v="aussierugs"/>
    <x v="56"/>
    <n v="2"/>
    <n v="210"/>
    <n v="420"/>
    <s v="AND04 155x225cm"/>
  </r>
  <r>
    <x v="65"/>
    <s v="rugaustralia"/>
    <x v="25"/>
    <n v="1"/>
    <n v="269.99"/>
    <n v="269.99"/>
    <s v="HID03 152x198cm"/>
  </r>
  <r>
    <x v="65"/>
    <s v="aussierugs"/>
    <x v="12"/>
    <n v="1"/>
    <n v="195"/>
    <n v="195"/>
    <s v="SIL01 155x225cm"/>
  </r>
  <r>
    <x v="66"/>
    <s v="rugaustralia"/>
    <x v="50"/>
    <n v="1"/>
    <n v="199.99"/>
    <n v="199.99"/>
    <s v="LUX01 190x280cm"/>
  </r>
  <r>
    <x v="66"/>
    <s v="rugaustralia"/>
    <x v="8"/>
    <n v="1"/>
    <n v="200"/>
    <n v="200"/>
    <s v="SIL02 155x225cm"/>
  </r>
  <r>
    <x v="66"/>
    <s v="rugaustralia"/>
    <x v="30"/>
    <n v="1"/>
    <n v="220"/>
    <n v="220"/>
    <s v="SUP03 190x280cm"/>
  </r>
  <r>
    <x v="66"/>
    <s v="rugaustralia"/>
    <x v="60"/>
    <n v="1"/>
    <n v="292"/>
    <n v="292"/>
    <s v="JAZ01 200x290cm"/>
  </r>
  <r>
    <x v="66"/>
    <s v="aussierugs"/>
    <x v="29"/>
    <n v="1"/>
    <n v="131.99"/>
    <n v="131.99"/>
    <s v="SCT01 155x225cm"/>
  </r>
  <r>
    <x v="66"/>
    <s v="aussierugs"/>
    <x v="22"/>
    <n v="1"/>
    <n v="134.99"/>
    <n v="134.99"/>
    <s v="LUX03 155x225cm"/>
  </r>
  <r>
    <x v="66"/>
    <s v="aussierugs"/>
    <x v="63"/>
    <n v="1"/>
    <n v="131.99"/>
    <n v="131.99"/>
    <s v="SCT02 155x225cm"/>
  </r>
  <r>
    <x v="67"/>
    <s v="aussierugs"/>
    <x v="49"/>
    <n v="1"/>
    <n v="269.99"/>
    <n v="269.99"/>
    <s v="HID04 152x198cm"/>
  </r>
  <r>
    <x v="67"/>
    <s v="aussierugs"/>
    <x v="50"/>
    <n v="1"/>
    <n v="199.99"/>
    <n v="199.99"/>
    <s v="LUX01 190x280cm"/>
  </r>
  <r>
    <x v="66"/>
    <s v="rugaustralia"/>
    <x v="7"/>
    <n v="1"/>
    <n v="300"/>
    <n v="300"/>
    <s v="SIL05 190x280cm"/>
  </r>
  <r>
    <x v="66"/>
    <s v="Leigh Harrision"/>
    <x v="65"/>
    <n v="1"/>
    <n v="224.75"/>
    <n v="224.75"/>
    <s v="ROS01 200x290cm"/>
  </r>
  <r>
    <x v="66"/>
    <s v="Leigh Harrision"/>
    <x v="12"/>
    <n v="1"/>
    <n v="87.19"/>
    <n v="87.19"/>
    <s v="SIL01 155x225cm"/>
  </r>
  <r>
    <x v="66"/>
    <s v="Leigh Harrision"/>
    <x v="8"/>
    <n v="1"/>
    <n v="87.19"/>
    <n v="87.19"/>
    <s v="SIL02 155x225cm"/>
  </r>
  <r>
    <x v="66"/>
    <s v="Leigh Harrision"/>
    <x v="3"/>
    <n v="1"/>
    <n v="87.19"/>
    <n v="87.19"/>
    <s v="SIL03 155x225cm"/>
  </r>
  <r>
    <x v="66"/>
    <s v="Leigh Harrision"/>
    <x v="69"/>
    <n v="1"/>
    <n v="87.19"/>
    <n v="87.19"/>
    <s v="SIL05 155x225cm"/>
  </r>
  <r>
    <x v="66"/>
    <s v="Leigh Harrision"/>
    <x v="61"/>
    <n v="1"/>
    <n v="87.19"/>
    <n v="87.19"/>
    <s v="SIL06 155x225cm"/>
  </r>
  <r>
    <x v="68"/>
    <s v="rugaustralia"/>
    <x v="27"/>
    <n v="1"/>
    <n v="224.99"/>
    <n v="224.99"/>
    <s v="SUP02 190x280cm"/>
  </r>
  <r>
    <x v="68"/>
    <s v="Leigh Harrision"/>
    <x v="35"/>
    <n v="1"/>
    <n v="98.35"/>
    <n v="98.35"/>
    <s v="SUP01 155x225cm"/>
  </r>
  <r>
    <x v="68"/>
    <s v="rugaustralia"/>
    <x v="8"/>
    <n v="1"/>
    <n v="219.99"/>
    <n v="219.99"/>
    <s v="SIL02 155x225cm"/>
  </r>
  <r>
    <x v="69"/>
    <s v="aussierugs"/>
    <x v="22"/>
    <n v="1"/>
    <n v="134.99"/>
    <n v="134.99"/>
    <s v="LUX03 155x225cm"/>
  </r>
  <r>
    <x v="69"/>
    <s v="aussierugs"/>
    <x v="29"/>
    <n v="1"/>
    <n v="131.99"/>
    <n v="131.99"/>
    <s v="SCT01 155x225cm"/>
  </r>
  <r>
    <x v="68"/>
    <s v="Leigh Harrision"/>
    <x v="66"/>
    <n v="1"/>
    <n v="142.6"/>
    <n v="142.6"/>
    <s v="ROS02 160x230cm"/>
  </r>
  <r>
    <x v="68"/>
    <s v="Leigh Harrision"/>
    <x v="56"/>
    <n v="1"/>
    <n v="99.05"/>
    <n v="99.05"/>
    <s v="AND04 155x225cm"/>
  </r>
  <r>
    <x v="68"/>
    <s v="Leigh Harrision"/>
    <x v="12"/>
    <n v="1"/>
    <n v="87.19"/>
    <n v="87.19"/>
    <s v="SIL01 155x225cm"/>
  </r>
  <r>
    <x v="68"/>
    <s v="Leigh Harrision"/>
    <x v="8"/>
    <n v="2"/>
    <n v="87.19"/>
    <n v="174.38"/>
    <s v="SIL02 155x225cm"/>
  </r>
  <r>
    <x v="68"/>
    <s v="Leigh Harrision"/>
    <x v="3"/>
    <n v="2"/>
    <n v="87.19"/>
    <n v="174.38"/>
    <s v="SIL03 155x225cm"/>
  </r>
  <r>
    <x v="68"/>
    <s v="Leigh Harrision"/>
    <x v="26"/>
    <n v="1"/>
    <n v="133"/>
    <n v="133"/>
    <s v="SIL03 190x280cm"/>
  </r>
  <r>
    <x v="68"/>
    <s v="Leigh Harrision"/>
    <x v="55"/>
    <n v="1"/>
    <n v="87.19"/>
    <n v="87.19"/>
    <s v="FRE03 155x225cm"/>
  </r>
  <r>
    <x v="68"/>
    <s v="Leigh Harrision"/>
    <x v="6"/>
    <n v="1"/>
    <n v="98.35"/>
    <n v="98.35"/>
    <s v="SUP02 155x225cm"/>
  </r>
  <r>
    <x v="68"/>
    <s v="Leigh Harrision"/>
    <x v="5"/>
    <n v="2"/>
    <n v="98.35"/>
    <n v="196.7"/>
    <s v="SUP03 155x225cm"/>
  </r>
  <r>
    <x v="68"/>
    <s v="Leigh Harrision"/>
    <x v="54"/>
    <n v="1"/>
    <n v="87.19"/>
    <n v="87.19"/>
    <s v="LUX01 155x225cm"/>
  </r>
  <r>
    <x v="68"/>
    <s v="Leigh Harrision"/>
    <x v="4"/>
    <n v="1"/>
    <n v="87.19"/>
    <n v="87.19"/>
    <s v="LUX02 155x225cm"/>
  </r>
  <r>
    <x v="68"/>
    <s v="Leigh Harrision"/>
    <x v="22"/>
    <n v="1"/>
    <n v="87.19"/>
    <n v="87.19"/>
    <s v="LUX03 155x225cm"/>
  </r>
  <r>
    <x v="68"/>
    <s v="Leigh Harrision"/>
    <x v="33"/>
    <n v="1"/>
    <n v="87.19"/>
    <n v="87.19"/>
    <s v="LUX04 155x225cm"/>
  </r>
  <r>
    <x v="70"/>
    <s v="rugaustralia"/>
    <x v="59"/>
    <n v="1"/>
    <n v="269.99"/>
    <n v="269.99"/>
    <s v="HID01 152x198cm"/>
  </r>
  <r>
    <x v="70"/>
    <s v="rugaustralia"/>
    <x v="4"/>
    <n v="1"/>
    <n v="134.99"/>
    <n v="134.99"/>
    <s v="LUX02 155x225cm"/>
  </r>
  <r>
    <x v="71"/>
    <s v="rugaustralia"/>
    <x v="19"/>
    <n v="1"/>
    <n v="199.99"/>
    <n v="199.99"/>
    <s v="LUX03 190x280cm"/>
  </r>
  <r>
    <x v="71"/>
    <s v="aussierugs"/>
    <x v="51"/>
    <n v="1"/>
    <n v="174.99"/>
    <n v="174.99"/>
    <s v="AND02 155x225cm"/>
  </r>
  <r>
    <x v="72"/>
    <s v="aussierugs"/>
    <x v="3"/>
    <n v="1"/>
    <n v="199"/>
    <n v="199"/>
    <s v="SIL03 155x225cm"/>
  </r>
  <r>
    <x v="73"/>
    <s v="rugaustralia"/>
    <x v="6"/>
    <n v="1"/>
    <n v="149.99"/>
    <n v="149.99"/>
    <s v="SUP02 155x225cm"/>
  </r>
  <r>
    <x v="72"/>
    <s v="rugaustralia"/>
    <x v="49"/>
    <n v="1"/>
    <n v="269.99"/>
    <n v="269.99"/>
    <s v="HID04 152x198cm"/>
  </r>
  <r>
    <x v="73"/>
    <s v="rugaustralia"/>
    <x v="7"/>
    <n v="1"/>
    <n v="339.99"/>
    <n v="339.99"/>
    <s v="SIL05 190x280cm"/>
  </r>
  <r>
    <x v="73"/>
    <s v="rugaustralia"/>
    <x v="49"/>
    <n v="1"/>
    <n v="269.99"/>
    <n v="269.99"/>
    <s v="HID04 152x198cm"/>
  </r>
  <r>
    <x v="73"/>
    <s v="rugaustralia"/>
    <x v="28"/>
    <n v="1"/>
    <n v="225"/>
    <n v="225"/>
    <s v="SUP01 190x280cm"/>
  </r>
  <r>
    <x v="74"/>
    <s v="aussierugs"/>
    <x v="22"/>
    <n v="1"/>
    <n v="134.99"/>
    <n v="134.99"/>
    <s v="LUX03 155x225cm"/>
  </r>
  <r>
    <x v="74"/>
    <s v="aussierugs"/>
    <x v="22"/>
    <n v="1"/>
    <n v="134.99"/>
    <n v="134.99"/>
    <s v="LUX03 155x225cm"/>
  </r>
  <r>
    <x v="74"/>
    <s v="aussierugs"/>
    <x v="72"/>
    <n v="1"/>
    <n v="339.99"/>
    <n v="339.99"/>
    <s v="SIL06 190x280cm"/>
  </r>
  <r>
    <x v="74"/>
    <s v="aussierugs"/>
    <x v="56"/>
    <n v="1"/>
    <n v="220"/>
    <n v="220"/>
    <s v="AND04 155x225cm"/>
  </r>
  <r>
    <x v="75"/>
    <s v="rugaustralia"/>
    <x v="61"/>
    <n v="1"/>
    <n v="219.99"/>
    <n v="219.99"/>
    <s v="SIL06 155x225cm"/>
  </r>
  <r>
    <x v="75"/>
    <s v="rugaustralia"/>
    <x v="33"/>
    <n v="1"/>
    <n v="134"/>
    <n v="134"/>
    <s v="LUX04 155x225cm"/>
  </r>
  <r>
    <x v="75"/>
    <s v="rugaustralia"/>
    <x v="6"/>
    <n v="1"/>
    <n v="149.99"/>
    <n v="149.99"/>
    <s v="SUP02 155x225cm"/>
  </r>
  <r>
    <x v="76"/>
    <s v="rugaustralia"/>
    <x v="53"/>
    <n v="1"/>
    <n v="379.99"/>
    <n v="379.99"/>
    <s v="AND01 190x280cm"/>
  </r>
  <r>
    <x v="76"/>
    <s v="rugaustralia"/>
    <x v="73"/>
    <n v="1"/>
    <n v="329"/>
    <n v="329"/>
    <s v="IKA04 160x230cm"/>
  </r>
  <r>
    <x v="76"/>
    <s v="rugaustralia"/>
    <x v="50"/>
    <n v="1"/>
    <n v="195"/>
    <n v="195"/>
    <s v="LUX01 190x280cm"/>
  </r>
  <r>
    <x v="76"/>
    <s v="rugaustralia"/>
    <x v="33"/>
    <n v="1"/>
    <n v="130"/>
    <n v="130"/>
    <s v="LUX04 155x225cm"/>
  </r>
  <r>
    <x v="76"/>
    <s v="rugaustralia"/>
    <x v="20"/>
    <n v="1"/>
    <n v="225"/>
    <n v="225"/>
    <s v="SUP04 190x280cm"/>
  </r>
  <r>
    <x v="76"/>
    <s v="aussierugs"/>
    <x v="74"/>
    <n v="1"/>
    <n v="339.99"/>
    <n v="339.99"/>
    <s v="FRE03 190x280cm"/>
  </r>
  <r>
    <x v="77"/>
    <s v="aussierugs"/>
    <x v="75"/>
    <n v="1"/>
    <n v="379.99"/>
    <n v="379.99"/>
    <s v="AND04 190x280cm"/>
  </r>
  <r>
    <x v="77"/>
    <s v="aussierugs"/>
    <x v="29"/>
    <n v="1"/>
    <n v="131.99"/>
    <n v="131.99"/>
    <s v="SCT01 155x225cm"/>
  </r>
  <r>
    <x v="77"/>
    <s v="aussierugs"/>
    <x v="50"/>
    <n v="1"/>
    <n v="199.99"/>
    <n v="199.99"/>
    <s v="LUX01 190x280cm"/>
  </r>
  <r>
    <x v="77"/>
    <s v="rugaustralia"/>
    <x v="5"/>
    <n v="1"/>
    <n v="149.99"/>
    <n v="149.99"/>
    <s v="SUP03 155x225cm"/>
  </r>
  <r>
    <x v="78"/>
    <s v="rugaustralia"/>
    <x v="6"/>
    <n v="1"/>
    <n v="149.99"/>
    <n v="149.99"/>
    <s v="SUP02 155x225cm"/>
  </r>
  <r>
    <x v="78"/>
    <s v="aussierugs"/>
    <x v="25"/>
    <n v="1"/>
    <n v="269.99"/>
    <n v="269.99"/>
    <s v="HID03 152x198cm"/>
  </r>
  <r>
    <x v="79"/>
    <s v="rugaustralia"/>
    <x v="25"/>
    <n v="1"/>
    <n v="269.99"/>
    <n v="269.99"/>
    <s v="HID03 152x198cm"/>
  </r>
  <r>
    <x v="80"/>
    <s v="rugaustralia"/>
    <x v="7"/>
    <n v="1"/>
    <n v="323"/>
    <n v="323"/>
    <s v="SIL05 190x280cm"/>
  </r>
  <r>
    <x v="80"/>
    <s v="rugaustralia"/>
    <x v="28"/>
    <n v="1"/>
    <n v="225"/>
    <n v="225"/>
    <s v="SUP01 190x280cm"/>
  </r>
  <r>
    <x v="80"/>
    <s v="rugaustralia"/>
    <x v="74"/>
    <n v="2"/>
    <n v="300"/>
    <n v="600"/>
    <s v="FRE03 190x280cm"/>
  </r>
  <r>
    <x v="80"/>
    <s v="aussierugs"/>
    <x v="22"/>
    <n v="1"/>
    <n v="130"/>
    <n v="130"/>
    <s v="LUX03 155x225cm"/>
  </r>
  <r>
    <x v="81"/>
    <s v="Leigh Harrision"/>
    <x v="55"/>
    <n v="1"/>
    <n v="87.19"/>
    <n v="87.19"/>
    <s v="FRE03 155x225cm"/>
  </r>
  <r>
    <x v="81"/>
    <s v="Leigh Harrision"/>
    <x v="5"/>
    <n v="1"/>
    <n v="0"/>
    <n v="0"/>
    <s v="SUP03 155x225cm"/>
  </r>
  <r>
    <x v="82"/>
    <s v="rugaustralia"/>
    <x v="76"/>
    <n v="1"/>
    <n v="219.99"/>
    <n v="219.99"/>
    <s v="FRE01 155x225cm"/>
  </r>
  <r>
    <x v="82"/>
    <s v="rugaustralia"/>
    <x v="6"/>
    <n v="1"/>
    <n v="149.99"/>
    <n v="149.99"/>
    <s v="SUP02 155x225cm"/>
  </r>
  <r>
    <x v="83"/>
    <s v="rugaustralia"/>
    <x v="4"/>
    <n v="1"/>
    <n v="134.99"/>
    <n v="134.99"/>
    <s v="LUX02 155x225cm"/>
  </r>
  <r>
    <x v="83"/>
    <s v="aussierugs"/>
    <x v="56"/>
    <n v="1"/>
    <n v="249.99"/>
    <n v="249.99"/>
    <s v="AND04 155x225cm"/>
  </r>
  <r>
    <x v="83"/>
    <s v="aussierugs"/>
    <x v="22"/>
    <n v="1"/>
    <n v="134.99"/>
    <n v="134.99"/>
    <s v="LUX03 155x225cm"/>
  </r>
  <r>
    <x v="83"/>
    <s v="aussierugs"/>
    <x v="33"/>
    <n v="1"/>
    <n v="134.99"/>
    <n v="134.99"/>
    <s v="LUX04 155x225cm"/>
  </r>
  <r>
    <x v="83"/>
    <s v="aussierugs"/>
    <x v="77"/>
    <n v="1"/>
    <n v="519.99"/>
    <n v="519.99"/>
    <s v="SIL05 240x340cm"/>
  </r>
  <r>
    <x v="83"/>
    <s v="aussierugs"/>
    <x v="16"/>
    <n v="1"/>
    <n v="203.99"/>
    <n v="203.99"/>
    <s v="SCT02 190x280cm"/>
  </r>
  <r>
    <x v="84"/>
    <s v="Leigh Harrision"/>
    <x v="66"/>
    <n v="1"/>
    <n v="142.6"/>
    <n v="142.6"/>
    <s v="ROS02 160x230cm"/>
  </r>
  <r>
    <x v="84"/>
    <s v="Leigh Harrision"/>
    <x v="8"/>
    <n v="1"/>
    <n v="87.19"/>
    <n v="87.19"/>
    <s v="SIL02 155x225cm"/>
  </r>
  <r>
    <x v="84"/>
    <s v="Leigh Harrision"/>
    <x v="3"/>
    <n v="1"/>
    <n v="87.19"/>
    <n v="87.19"/>
    <s v="SIL03 155x225cm"/>
  </r>
  <r>
    <x v="84"/>
    <s v="Leigh Harrision"/>
    <x v="78"/>
    <n v="1"/>
    <n v="87.19"/>
    <n v="87.19"/>
    <s v="FRE02 155x225cm"/>
  </r>
  <r>
    <x v="84"/>
    <s v="Leigh Harrision"/>
    <x v="6"/>
    <n v="1"/>
    <n v="98.35"/>
    <n v="98.35"/>
    <s v="SUP02 155x225cm"/>
  </r>
  <r>
    <x v="84"/>
    <s v="Leigh Harrision"/>
    <x v="5"/>
    <n v="1"/>
    <n v="98.35"/>
    <n v="98.35"/>
    <s v="SUP03 155x225cm"/>
  </r>
  <r>
    <x v="84"/>
    <s v="Leigh Harrision"/>
    <x v="70"/>
    <n v="1"/>
    <n v="204"/>
    <n v="204"/>
    <s v="SIL03 240x340cm"/>
  </r>
  <r>
    <x v="85"/>
    <s v="rugaustralia"/>
    <x v="7"/>
    <n v="1"/>
    <n v="339.99"/>
    <n v="339.99"/>
    <s v="SIL05 190x280cm"/>
  </r>
  <r>
    <x v="86"/>
    <s v="rugaustralia"/>
    <x v="6"/>
    <n v="1"/>
    <n v="149.99"/>
    <n v="149.99"/>
    <s v="SUP02 155x225cm"/>
  </r>
  <r>
    <x v="87"/>
    <s v="rugaustralia"/>
    <x v="35"/>
    <n v="1"/>
    <n v="149.99"/>
    <n v="149.99"/>
    <s v="SUP01 155x225cm"/>
  </r>
  <r>
    <x v="87"/>
    <s v="aussierugs"/>
    <x v="50"/>
    <n v="1"/>
    <n v="190"/>
    <n v="190"/>
    <s v="LUX01 190x280cm"/>
  </r>
  <r>
    <x v="87"/>
    <s v="aussierugs"/>
    <x v="29"/>
    <n v="1"/>
    <n v="131.99"/>
    <n v="131.99"/>
    <s v="SCT01 155x225cm"/>
  </r>
  <r>
    <x v="87"/>
    <s v="rugaustralia"/>
    <x v="34"/>
    <n v="1"/>
    <n v="149.99"/>
    <n v="149.99"/>
    <s v="SUP04 155x225cm"/>
  </r>
  <r>
    <x v="88"/>
    <s v="rugaustralia"/>
    <x v="62"/>
    <n v="1"/>
    <n v="379.99"/>
    <n v="379.99"/>
    <s v="AND02 190x280cm"/>
  </r>
  <r>
    <x v="89"/>
    <s v="aussierugs"/>
    <x v="77"/>
    <n v="1"/>
    <n v="519.99"/>
    <n v="519.99"/>
    <s v="SIL05 240x340cm"/>
  </r>
  <r>
    <x v="89"/>
    <s v="rugaustralia"/>
    <x v="79"/>
    <n v="1"/>
    <n v="184"/>
    <n v="184"/>
    <s v="JAZ01 160x230cm"/>
  </r>
  <r>
    <x v="90"/>
    <s v="aussierugs"/>
    <x v="51"/>
    <n v="1"/>
    <n v="170"/>
    <n v="170"/>
    <s v="AND02 155x225cm"/>
  </r>
  <r>
    <x v="90"/>
    <s v="aussierugs"/>
    <x v="13"/>
    <n v="1"/>
    <n v="305"/>
    <n v="305"/>
    <s v="SIL01 190x280cm"/>
  </r>
  <r>
    <x v="90"/>
    <s v="rugaustralia"/>
    <x v="30"/>
    <n v="1"/>
    <n v="224.99"/>
    <n v="224.99"/>
    <s v="SUP03 190x280cm"/>
  </r>
  <r>
    <x v="91"/>
    <s v="rugaustralia"/>
    <x v="35"/>
    <n v="1"/>
    <n v="149.99"/>
    <n v="149.99"/>
    <s v="SUP01 155x225cm"/>
  </r>
  <r>
    <x v="91"/>
    <s v="rugaustralia"/>
    <x v="54"/>
    <n v="1"/>
    <n v="130"/>
    <n v="130"/>
    <s v="LUX01 155x225cm"/>
  </r>
  <r>
    <x v="91"/>
    <s v="Leigh Harrision"/>
    <x v="5"/>
    <n v="1"/>
    <n v="98.35"/>
    <n v="98.35"/>
    <s v="SUP03 155x225cm"/>
  </r>
  <r>
    <x v="91"/>
    <s v="Leigh Harrision"/>
    <x v="30"/>
    <n v="2"/>
    <n v="150.02000000000001"/>
    <n v="300.04000000000002"/>
    <s v="SUP03 190x280cm"/>
  </r>
  <r>
    <x v="91"/>
    <s v="rugaustralia"/>
    <x v="5"/>
    <n v="1"/>
    <n v="149.99"/>
    <n v="149.99"/>
    <s v="SUP03 155x225cm"/>
  </r>
  <r>
    <x v="91"/>
    <s v="aussierugs"/>
    <x v="19"/>
    <n v="1"/>
    <n v="199.99"/>
    <n v="199.99"/>
    <s v="LUX03 190x280cm"/>
  </r>
  <r>
    <x v="91"/>
    <s v="aussierugs"/>
    <x v="29"/>
    <n v="1"/>
    <n v="131.99"/>
    <n v="131.99"/>
    <s v="SCT01 155x225cm"/>
  </r>
  <r>
    <x v="91"/>
    <s v="rugaustralia"/>
    <x v="25"/>
    <n v="1"/>
    <n v="269.99"/>
    <n v="269.99"/>
    <s v="HID03 152x198cm"/>
  </r>
  <r>
    <x v="92"/>
    <s v="aussierugs"/>
    <x v="62"/>
    <n v="1"/>
    <n v="379.99"/>
    <n v="379.99"/>
    <s v="AND02 190x280cm"/>
  </r>
  <r>
    <x v="93"/>
    <s v="aussierugs"/>
    <x v="24"/>
    <n v="1"/>
    <n v="199.99"/>
    <n v="199.99"/>
    <s v="LUX02 190x280cm"/>
  </r>
  <r>
    <x v="92"/>
    <s v="rugaustralia"/>
    <x v="4"/>
    <n v="2"/>
    <n v="134.99"/>
    <n v="269.98"/>
    <s v="LUX02 155x225cm"/>
  </r>
  <r>
    <x v="92"/>
    <s v="rugaustralia"/>
    <x v="76"/>
    <n v="1"/>
    <n v="219.99"/>
    <n v="219.99"/>
    <s v="FRE01 155x225cm"/>
  </r>
  <r>
    <x v="93"/>
    <s v="rugaustralia"/>
    <x v="60"/>
    <n v="1"/>
    <n v="292"/>
    <n v="292"/>
    <s v="JAZ01 200x290cm"/>
  </r>
  <r>
    <x v="94"/>
    <s v="rugaustralia"/>
    <x v="80"/>
    <n v="1"/>
    <n v="292"/>
    <n v="292"/>
    <s v="JAZ02 200x290cm"/>
  </r>
  <r>
    <x v="94"/>
    <s v="rugaustralia"/>
    <x v="23"/>
    <n v="1"/>
    <n v="134"/>
    <n v="134"/>
    <s v="LUX05 155x225cm"/>
  </r>
  <r>
    <x v="94"/>
    <s v="rugaustralia"/>
    <x v="35"/>
    <n v="1"/>
    <n v="149.99"/>
    <n v="149.99"/>
    <s v="SUP01 155x225cm"/>
  </r>
  <r>
    <x v="94"/>
    <s v="rugaustralia"/>
    <x v="81"/>
    <n v="1"/>
    <n v="260"/>
    <n v="260"/>
    <s v="IKA01 160x230cm"/>
  </r>
  <r>
    <x v="94"/>
    <s v="Leigh Harrision"/>
    <x v="68"/>
    <n v="1"/>
    <n v="99.05"/>
    <n v="99.05"/>
    <s v="AND03 155x225cm"/>
  </r>
  <r>
    <x v="94"/>
    <s v="Leigh Harrision"/>
    <x v="59"/>
    <n v="1"/>
    <n v="107.29"/>
    <n v="107.29"/>
    <s v="HID01 152x198cm"/>
  </r>
  <r>
    <x v="94"/>
    <s v="Leigh Harrision"/>
    <x v="49"/>
    <n v="1"/>
    <n v="107.29"/>
    <n v="107.29"/>
    <s v="HID04 152x198cm"/>
  </r>
  <r>
    <x v="94"/>
    <s v="Leigh Harrision"/>
    <x v="82"/>
    <n v="1"/>
    <n v="316.2"/>
    <n v="316.2"/>
    <s v="ROS01 240x340cm"/>
  </r>
  <r>
    <x v="95"/>
    <s v="rugaustralia"/>
    <x v="58"/>
    <n v="1"/>
    <n v="339.99"/>
    <n v="339.99"/>
    <s v="SIL02 190x280cm"/>
  </r>
  <r>
    <x v="96"/>
    <s v="rugaustralia"/>
    <x v="52"/>
    <n v="1"/>
    <n v="184"/>
    <n v="184"/>
    <s v="JAZ03 160x230cm"/>
  </r>
  <r>
    <x v="97"/>
    <s v="rugaustralia"/>
    <x v="83"/>
    <n v="1"/>
    <n v="374.99"/>
    <n v="374.99"/>
    <s v="AND03 190x280cm"/>
  </r>
  <r>
    <x v="97"/>
    <s v="rugaustralia"/>
    <x v="4"/>
    <n v="2"/>
    <n v="134.99"/>
    <n v="269.98"/>
    <s v="LUX02 155x225cm"/>
  </r>
  <r>
    <x v="98"/>
    <s v="aussierugs"/>
    <x v="72"/>
    <n v="1"/>
    <n v="305"/>
    <n v="305"/>
    <s v="SIL06 190x280cm"/>
  </r>
  <r>
    <x v="97"/>
    <s v="rugaustralia"/>
    <x v="55"/>
    <n v="1"/>
    <n v="199"/>
    <n v="199"/>
    <s v="FRE03 155x225cm"/>
  </r>
  <r>
    <x v="98"/>
    <s v="rugaustralia"/>
    <x v="80"/>
    <n v="1"/>
    <n v="292"/>
    <n v="292"/>
    <s v="JAZ02 200x290cm"/>
  </r>
  <r>
    <x v="98"/>
    <s v="rugaustralia"/>
    <x v="26"/>
    <n v="1"/>
    <n v="339.99"/>
    <n v="339.99"/>
    <s v="SIL03 190x280cm"/>
  </r>
  <r>
    <x v="99"/>
    <s v="rugaustralia"/>
    <x v="19"/>
    <n v="1"/>
    <n v="195"/>
    <n v="195"/>
    <s v="LUX03 190x280cm"/>
  </r>
  <r>
    <x v="99"/>
    <s v="aussierugs"/>
    <x v="19"/>
    <n v="1"/>
    <n v="199.99"/>
    <n v="199.99"/>
    <s v="LUX03 190x280cm"/>
  </r>
  <r>
    <x v="99"/>
    <s v="aussierugs"/>
    <x v="22"/>
    <n v="1"/>
    <n v="134.99"/>
    <n v="134.99"/>
    <s v="LUX03 155x225cm"/>
  </r>
  <r>
    <x v="99"/>
    <s v="rugaustralia"/>
    <x v="50"/>
    <n v="1"/>
    <n v="195"/>
    <n v="195"/>
    <s v="LUX01 190x280cm"/>
  </r>
  <r>
    <x v="99"/>
    <s v="rugaustralia"/>
    <x v="84"/>
    <n v="1"/>
    <n v="434.99"/>
    <n v="434.99"/>
    <s v="IKA07 200x290cm"/>
  </r>
  <r>
    <x v="100"/>
    <s v="aussierugs"/>
    <x v="22"/>
    <n v="2"/>
    <n v="134.99"/>
    <n v="269.98"/>
    <s v="LUX03 155x225cm"/>
  </r>
  <r>
    <x v="100"/>
    <s v="rugaustralia"/>
    <x v="7"/>
    <n v="1"/>
    <n v="339.99"/>
    <n v="339.99"/>
    <s v="SIL05 190x280cm"/>
  </r>
  <r>
    <x v="100"/>
    <s v="rugaustralia"/>
    <x v="6"/>
    <n v="1"/>
    <n v="149.99"/>
    <n v="149.99"/>
    <s v="SUP02 155x225cm"/>
  </r>
  <r>
    <x v="101"/>
    <s v="rugaustralia"/>
    <x v="35"/>
    <n v="1"/>
    <n v="149.99"/>
    <n v="149.99"/>
    <s v="SUP01 155x225cm"/>
  </r>
  <r>
    <x v="101"/>
    <s v="rugaustralia"/>
    <x v="25"/>
    <n v="1"/>
    <n v="269.99"/>
    <n v="269.99"/>
    <s v="HID03 152x198cm"/>
  </r>
  <r>
    <x v="102"/>
    <s v="rugaustralia"/>
    <x v="50"/>
    <n v="1"/>
    <n v="199.99"/>
    <n v="199.99"/>
    <s v="LUX01 190x280cm"/>
  </r>
  <r>
    <x v="102"/>
    <s v="rugaustralia"/>
    <x v="85"/>
    <n v="1"/>
    <n v="292"/>
    <n v="292"/>
    <s v="JAZ03 200x290cm"/>
  </r>
  <r>
    <x v="103"/>
    <s v="aussierugs"/>
    <x v="33"/>
    <n v="1"/>
    <n v="134.99"/>
    <n v="134.99"/>
    <s v="LUX04 155x225cm"/>
  </r>
  <r>
    <x v="103"/>
    <s v="rugaustralia"/>
    <x v="1"/>
    <n v="1"/>
    <n v="225"/>
    <n v="225"/>
    <s v="AND01 155x225cm"/>
  </r>
  <r>
    <x v="104"/>
    <s v="rugaustralia"/>
    <x v="59"/>
    <n v="1"/>
    <n v="269.99"/>
    <n v="269.99"/>
    <s v="HID01 152x198cm"/>
  </r>
  <r>
    <x v="105"/>
    <s v="aussierugs"/>
    <x v="77"/>
    <n v="1"/>
    <n v="519.99"/>
    <n v="519.99"/>
    <s v="SIL05 240x340cm"/>
  </r>
  <r>
    <x v="106"/>
    <s v="aussierugs"/>
    <x v="54"/>
    <n v="1"/>
    <n v="134.99"/>
    <n v="134.99"/>
    <s v="LUX01 155x225cm"/>
  </r>
  <r>
    <x v="107"/>
    <s v="rugaustralia"/>
    <x v="54"/>
    <n v="1"/>
    <n v="134.99"/>
    <n v="134.99"/>
    <s v="LUX01 155x225cm"/>
  </r>
  <r>
    <x v="107"/>
    <s v="rugaustralia"/>
    <x v="6"/>
    <n v="1"/>
    <n v="149.99"/>
    <n v="149.99"/>
    <s v="SUP02 155x225cm"/>
  </r>
  <r>
    <x v="107"/>
    <s v="rugaustralia"/>
    <x v="22"/>
    <n v="1"/>
    <n v="134.99"/>
    <n v="134.99"/>
    <s v="LUX03 155x225cm"/>
  </r>
  <r>
    <x v="105"/>
    <s v="rugaustralia"/>
    <x v="17"/>
    <n v="1"/>
    <n v="339.99"/>
    <n v="339.99"/>
    <s v="SIL04 190x280cm"/>
  </r>
  <r>
    <x v="105"/>
    <s v="rugaustralia"/>
    <x v="20"/>
    <n v="1"/>
    <n v="224.99"/>
    <n v="224.99"/>
    <s v="SUP04 190x280cm"/>
  </r>
  <r>
    <x v="105"/>
    <s v="rugaustralia"/>
    <x v="34"/>
    <n v="1"/>
    <n v="149.99"/>
    <n v="149.99"/>
    <s v="SUP04 155x225cm"/>
  </r>
  <r>
    <x v="105"/>
    <s v="rugaustralia"/>
    <x v="20"/>
    <n v="1"/>
    <n v="224.99"/>
    <n v="224.99"/>
    <s v="SUP04 190x280cm"/>
  </r>
  <r>
    <x v="108"/>
    <s v="rugaustralia"/>
    <x v="86"/>
    <n v="1"/>
    <n v="277.49"/>
    <n v="277.49"/>
    <s v="IKA07 160x230cm"/>
  </r>
  <r>
    <x v="108"/>
    <s v="rugaustralia"/>
    <x v="12"/>
    <n v="1"/>
    <n v="219.99"/>
    <n v="219.99"/>
    <s v="SIL01 155x225cm"/>
  </r>
  <r>
    <x v="108"/>
    <s v="Leigh Harrision"/>
    <x v="51"/>
    <n v="1"/>
    <n v="99.05"/>
    <n v="99.05"/>
    <s v="AND02 155x225cm"/>
  </r>
  <r>
    <x v="108"/>
    <s v="Leigh Harrision"/>
    <x v="8"/>
    <n v="1"/>
    <n v="87.19"/>
    <n v="87.19"/>
    <s v="SIL02 155x225cm"/>
  </r>
  <r>
    <x v="108"/>
    <s v="Leigh Harrision"/>
    <x v="35"/>
    <n v="1"/>
    <n v="98.35"/>
    <n v="98.35"/>
    <s v="SUP01 155x225cm"/>
  </r>
  <r>
    <x v="108"/>
    <s v="Leigh Harrision"/>
    <x v="34"/>
    <n v="1"/>
    <n v="98.35"/>
    <n v="98.35"/>
    <s v="SUP04 155x225cm"/>
  </r>
  <r>
    <x v="108"/>
    <s v="rugaustralia"/>
    <x v="27"/>
    <n v="1"/>
    <n v="224.99"/>
    <n v="224.99"/>
    <s v="SUP02 190x280cm"/>
  </r>
  <r>
    <x v="109"/>
    <s v="rugaustralia"/>
    <x v="59"/>
    <n v="1"/>
    <n v="269.99"/>
    <n v="269.99"/>
    <s v="HID01 152x198cm"/>
  </r>
  <r>
    <x v="109"/>
    <s v="rugaustralia"/>
    <x v="87"/>
    <n v="1"/>
    <n v="139.99"/>
    <n v="139.99"/>
    <s v="DRI01 200x290cm"/>
  </r>
  <r>
    <x v="110"/>
    <s v="Leigh Harrision"/>
    <x v="64"/>
    <n v="1"/>
    <n v="142.6"/>
    <n v="142.6"/>
    <s v="ROS01 160x230cm"/>
  </r>
  <r>
    <x v="110"/>
    <s v="Leigh Harrision"/>
    <x v="68"/>
    <n v="1"/>
    <n v="99.05"/>
    <n v="99.05"/>
    <s v="AND03 155x225cm"/>
  </r>
  <r>
    <x v="110"/>
    <s v="Leigh Harrision"/>
    <x v="12"/>
    <n v="2"/>
    <n v="87.19"/>
    <n v="174.38"/>
    <s v="SIL01 155x225cm"/>
  </r>
  <r>
    <x v="110"/>
    <s v="Leigh Harrision"/>
    <x v="76"/>
    <n v="1"/>
    <n v="87.19"/>
    <n v="87.19"/>
    <s v="FRE01 155x225cm"/>
  </r>
  <r>
    <x v="110"/>
    <s v="Leigh Harrision"/>
    <x v="78"/>
    <n v="1"/>
    <n v="87.19"/>
    <n v="87.19"/>
    <s v="FRE02 155x225cm"/>
  </r>
  <r>
    <x v="110"/>
    <s v="Leigh Harrision"/>
    <x v="55"/>
    <n v="1"/>
    <n v="87.19"/>
    <n v="87.19"/>
    <s v="FRE03 155x225cm"/>
  </r>
  <r>
    <x v="110"/>
    <s v="Leigh Harrision"/>
    <x v="5"/>
    <n v="1"/>
    <n v="98.35"/>
    <n v="98.35"/>
    <s v="SUP03 155x225cm"/>
  </r>
  <r>
    <x v="110"/>
    <s v="rugaustralia"/>
    <x v="59"/>
    <n v="1"/>
    <n v="269.99"/>
    <n v="269.99"/>
    <s v="HID01 152x198cm"/>
  </r>
  <r>
    <x v="110"/>
    <s v="rugaustralia"/>
    <x v="23"/>
    <n v="1"/>
    <n v="130"/>
    <n v="130"/>
    <s v="LUX05 155x225cm"/>
  </r>
  <r>
    <x v="111"/>
    <s v="rugaustralia"/>
    <x v="20"/>
    <n v="1"/>
    <n v="225"/>
    <n v="225"/>
    <s v="SUP04 190x280cm"/>
  </r>
  <r>
    <x v="111"/>
    <s v="rugaustralia"/>
    <x v="54"/>
    <n v="1"/>
    <n v="130"/>
    <n v="130"/>
    <s v="LUX01 155x225cm"/>
  </r>
  <r>
    <x v="111"/>
    <s v="rugaustralia"/>
    <x v="5"/>
    <n v="1"/>
    <n v="149.99"/>
    <n v="149.99"/>
    <s v="SUP03 155x225cm"/>
  </r>
  <r>
    <x v="111"/>
    <s v="rugaustralia"/>
    <x v="26"/>
    <n v="1"/>
    <n v="339.99"/>
    <n v="339.99"/>
    <s v="SIL03 190x280cm"/>
  </r>
  <r>
    <x v="111"/>
    <s v="rugaustralia"/>
    <x v="88"/>
    <n v="1"/>
    <n v="434.99"/>
    <n v="434.99"/>
    <s v="IKA04 200x290cm"/>
  </r>
  <r>
    <x v="111"/>
    <s v="rugaustralia"/>
    <x v="74"/>
    <n v="1"/>
    <n v="300"/>
    <n v="300"/>
    <s v="FRE03 190x280cm"/>
  </r>
  <r>
    <x v="112"/>
    <s v="rugaustralia"/>
    <x v="59"/>
    <n v="1"/>
    <n v="269.99"/>
    <n v="269.99"/>
    <s v="HID01 152x198cm"/>
  </r>
  <r>
    <x v="112"/>
    <s v="rugaustralia"/>
    <x v="19"/>
    <n v="1"/>
    <n v="199.99"/>
    <n v="199.99"/>
    <s v="LUX03 190x280cm"/>
  </r>
  <r>
    <x v="112"/>
    <s v="rugaustralia"/>
    <x v="6"/>
    <n v="1"/>
    <n v="149.99"/>
    <n v="149.99"/>
    <s v="SUP02 155x225cm"/>
  </r>
  <r>
    <x v="113"/>
    <s v="rugaustralia"/>
    <x v="35"/>
    <n v="1"/>
    <n v="149.99"/>
    <n v="149.99"/>
    <s v="SUP01 155x225cm"/>
  </r>
  <r>
    <x v="113"/>
    <s v="rugaustralia"/>
    <x v="89"/>
    <n v="1"/>
    <n v="99.99"/>
    <n v="99.99"/>
    <s v="DRI06 160x230cm"/>
  </r>
  <r>
    <x v="113"/>
    <s v="rugaustralia"/>
    <x v="74"/>
    <n v="1"/>
    <n v="300"/>
    <n v="300"/>
    <s v="FRE03 190x280cm"/>
  </r>
  <r>
    <x v="113"/>
    <s v="rugaustralia"/>
    <x v="4"/>
    <n v="1"/>
    <n v="134.99"/>
    <n v="134.99"/>
    <s v="LUX02 155x225cm"/>
  </r>
  <r>
    <x v="114"/>
    <s v="rugaustralia"/>
    <x v="90"/>
    <n v="1"/>
    <n v="100.99"/>
    <n v="100.99"/>
    <s v="DRI01 160x230cm"/>
  </r>
  <r>
    <x v="115"/>
    <s v="aussierugs"/>
    <x v="19"/>
    <n v="1"/>
    <n v="199.99"/>
    <n v="199.99"/>
    <s v="LUX03 190x280cm"/>
  </r>
  <r>
    <x v="115"/>
    <s v="rugaustralia"/>
    <x v="62"/>
    <n v="1"/>
    <n v="379.99"/>
    <n v="379.99"/>
    <s v="AND02 190x280cm"/>
  </r>
  <r>
    <x v="115"/>
    <s v="Leigh Harrision"/>
    <x v="64"/>
    <n v="1"/>
    <n v="142.6"/>
    <n v="142.6"/>
    <s v="ROS01 160x230cm"/>
  </r>
  <r>
    <x v="115"/>
    <s v="Leigh Harrision"/>
    <x v="68"/>
    <n v="1"/>
    <n v="99.05"/>
    <n v="99.05"/>
    <s v="AND03 155x225cm"/>
  </r>
  <r>
    <x v="115"/>
    <s v="Leigh Harrision"/>
    <x v="56"/>
    <n v="1"/>
    <n v="99.05"/>
    <n v="99.05"/>
    <s v="AND04 155x225cm"/>
  </r>
  <r>
    <x v="115"/>
    <s v="Leigh Harrision"/>
    <x v="58"/>
    <n v="1"/>
    <n v="133"/>
    <n v="133"/>
    <s v="SIL02 190x280cm"/>
  </r>
  <r>
    <x v="115"/>
    <s v="Leigh Harrision"/>
    <x v="3"/>
    <n v="1"/>
    <n v="87.19"/>
    <n v="87.19"/>
    <s v="SIL03 155x225cm"/>
  </r>
  <r>
    <x v="115"/>
    <s v="Leigh Harrision"/>
    <x v="26"/>
    <n v="1"/>
    <n v="133"/>
    <n v="133"/>
    <s v="SIL03 190x280cm"/>
  </r>
  <r>
    <x v="115"/>
    <s v="Leigh Harrision"/>
    <x v="57"/>
    <n v="1"/>
    <n v="107.29"/>
    <n v="107.29"/>
    <s v="HID02 152x198cm"/>
  </r>
  <r>
    <x v="115"/>
    <s v="Leigh Harrision"/>
    <x v="25"/>
    <n v="1"/>
    <n v="107.29"/>
    <n v="107.29"/>
    <s v="HID03 152x198cm"/>
  </r>
  <r>
    <x v="115"/>
    <s v="Leigh Harrision"/>
    <x v="49"/>
    <n v="1"/>
    <n v="107.29"/>
    <n v="107.29"/>
    <s v="HID04 152x198cm"/>
  </r>
  <r>
    <x v="115"/>
    <s v="Leigh Harrision"/>
    <x v="6"/>
    <n v="1"/>
    <n v="98.35"/>
    <n v="98.35"/>
    <s v="SUP02 155x225cm"/>
  </r>
  <r>
    <x v="115"/>
    <s v="Leigh Harrision"/>
    <x v="5"/>
    <n v="1"/>
    <n v="98.35"/>
    <n v="98.35"/>
    <s v="SUP03 155x225cm"/>
  </r>
  <r>
    <x v="115"/>
    <s v="rugaustralia"/>
    <x v="91"/>
    <n v="1"/>
    <n v="465"/>
    <n v="465"/>
    <s v="SIL01 240x340cm"/>
  </r>
  <r>
    <x v="115"/>
    <s v="rugaustralia"/>
    <x v="62"/>
    <n v="1"/>
    <n v="379.99"/>
    <n v="379.99"/>
    <s v="AND02 190x280cm"/>
  </r>
  <r>
    <x v="116"/>
    <s v="rugaustralia"/>
    <x v="74"/>
    <n v="1"/>
    <n v="300"/>
    <n v="300"/>
    <s v="FRE03 190x280cm"/>
  </r>
  <r>
    <x v="116"/>
    <s v="aussierugs"/>
    <x v="50"/>
    <n v="1"/>
    <n v="199.99"/>
    <n v="199.99"/>
    <s v="LUX01 190x280cm"/>
  </r>
  <r>
    <x v="116"/>
    <s v="aussierugs"/>
    <x v="24"/>
    <n v="2"/>
    <n v="190"/>
    <n v="380"/>
    <s v="LUX02 190x280cm"/>
  </r>
  <r>
    <x v="116"/>
    <s v="rugaustralia"/>
    <x v="6"/>
    <n v="1"/>
    <n v="149.99"/>
    <n v="149.99"/>
    <s v="SUP02 155x225cm"/>
  </r>
  <r>
    <x v="116"/>
    <s v="rugaustralia"/>
    <x v="92"/>
    <n v="1"/>
    <n v="104"/>
    <n v="104"/>
    <s v="DRI05 160x230cm"/>
  </r>
  <r>
    <x v="116"/>
    <s v="Leigh Harrision"/>
    <x v="8"/>
    <n v="1"/>
    <n v="87.19"/>
    <n v="87.19"/>
    <s v="SIL02 155x225cm"/>
  </r>
  <r>
    <x v="116"/>
    <s v="Leigh Harrision"/>
    <x v="5"/>
    <n v="2"/>
    <n v="98.35"/>
    <n v="196.7"/>
    <s v="SUP03 155x225cm"/>
  </r>
  <r>
    <x v="116"/>
    <s v="rugaustralia"/>
    <x v="7"/>
    <n v="1"/>
    <n v="330"/>
    <n v="330"/>
    <s v="SIL05 190x280cm"/>
  </r>
  <r>
    <x v="117"/>
    <s v="rugaustralia"/>
    <x v="25"/>
    <n v="1"/>
    <n v="269.99"/>
    <n v="269.99"/>
    <s v="HID03 152x198cm"/>
  </r>
  <r>
    <x v="117"/>
    <s v="rugaustralia"/>
    <x v="50"/>
    <n v="1"/>
    <n v="199.99"/>
    <n v="199.99"/>
    <s v="LUX01 190x280cm"/>
  </r>
  <r>
    <x v="118"/>
    <s v="rugaustralia"/>
    <x v="35"/>
    <n v="1"/>
    <n v="149.99"/>
    <n v="149.99"/>
    <s v="SUP01 155x225cm"/>
  </r>
  <r>
    <x v="117"/>
    <s v="rugaustralia"/>
    <x v="75"/>
    <n v="1"/>
    <n v="379.99"/>
    <n v="379.99"/>
    <s v="AND04 190x280cm"/>
  </r>
  <r>
    <x v="119"/>
    <s v="rugaustralia"/>
    <x v="5"/>
    <n v="2"/>
    <n v="149.99"/>
    <n v="299.98"/>
    <s v="SUP03 155x225cm"/>
  </r>
  <r>
    <x v="119"/>
    <s v="rugaustralia"/>
    <x v="92"/>
    <n v="1"/>
    <n v="105"/>
    <n v="105"/>
    <s v="DRI05 160x230cm"/>
  </r>
  <r>
    <x v="119"/>
    <s v="rugaustralia"/>
    <x v="92"/>
    <n v="1"/>
    <n v="99.99"/>
    <n v="99.99"/>
    <s v="DRI05 160x230cm"/>
  </r>
  <r>
    <x v="119"/>
    <s v="rugaustralia"/>
    <x v="86"/>
    <n v="1"/>
    <n v="277.49"/>
    <n v="277.49"/>
    <s v="IKA07 160x230cm"/>
  </r>
  <r>
    <x v="120"/>
    <s v="rugaustralia"/>
    <x v="88"/>
    <n v="1"/>
    <n v="434.99"/>
    <n v="434.99"/>
    <s v="IKA04 200x290cm"/>
  </r>
  <r>
    <x v="120"/>
    <s v="rugaustralia"/>
    <x v="90"/>
    <n v="1"/>
    <n v="99.99"/>
    <n v="99.99"/>
    <s v="DRI01 160x230cm"/>
  </r>
  <r>
    <x v="120"/>
    <s v="rugaustralia"/>
    <x v="59"/>
    <n v="1"/>
    <n v="269.99"/>
    <n v="269.99"/>
    <s v="HID01 152x198cm"/>
  </r>
  <r>
    <x v="120"/>
    <s v="rugaustralia"/>
    <x v="5"/>
    <n v="1"/>
    <n v="149.99"/>
    <n v="149.99"/>
    <s v="SUP03 155x225cm"/>
  </r>
  <r>
    <x v="121"/>
    <s v="rugaustralia"/>
    <x v="20"/>
    <n v="1"/>
    <n v="225"/>
    <n v="225"/>
    <s v="SUP04 190x280cm"/>
  </r>
  <r>
    <x v="121"/>
    <s v="rugaustralia"/>
    <x v="19"/>
    <n v="1"/>
    <n v="199.99"/>
    <n v="199.99"/>
    <s v="LUX03 190x280cm"/>
  </r>
  <r>
    <x v="121"/>
    <s v="rugaustralia"/>
    <x v="5"/>
    <n v="1"/>
    <n v="149.99"/>
    <n v="149.99"/>
    <s v="SUP03 155x225cm"/>
  </r>
  <r>
    <x v="121"/>
    <s v="rugaustralia"/>
    <x v="28"/>
    <n v="1"/>
    <n v="224.99"/>
    <n v="224.99"/>
    <s v="SUP01 190x280cm"/>
  </r>
  <r>
    <x v="122"/>
    <s v="rugaustralia"/>
    <x v="93"/>
    <n v="1"/>
    <n v="122.5"/>
    <n v="122.5"/>
    <s v="DRI03 160x230cm"/>
  </r>
  <r>
    <x v="122"/>
    <s v="rugaustralia"/>
    <x v="34"/>
    <n v="1"/>
    <n v="149.99"/>
    <n v="149.99"/>
    <s v="SUP04 155x225cm"/>
  </r>
  <r>
    <x v="123"/>
    <s v="aussierugs"/>
    <x v="19"/>
    <n v="1"/>
    <n v="199.99"/>
    <n v="199.99"/>
    <s v="LUX03 190x280cm"/>
  </r>
  <r>
    <x v="122"/>
    <s v="rugaustralia"/>
    <x v="94"/>
    <n v="1"/>
    <n v="300"/>
    <n v="300"/>
    <s v="SCT01 190x280cm"/>
  </r>
  <r>
    <x v="122"/>
    <s v="rugaustralia"/>
    <x v="49"/>
    <n v="1"/>
    <n v="269.99"/>
    <n v="269.99"/>
    <s v="HID04 152x198cm"/>
  </r>
  <r>
    <x v="123"/>
    <s v="rugaustralia"/>
    <x v="25"/>
    <n v="1"/>
    <n v="269.99"/>
    <n v="269.99"/>
    <s v="HID03 152x198cm"/>
  </r>
  <r>
    <x v="122"/>
    <s v="Leigh Harrision"/>
    <x v="24"/>
    <n v="1"/>
    <n v="133"/>
    <n v="133"/>
    <s v="LUX02 190x280cm"/>
  </r>
  <r>
    <x v="122"/>
    <s v="Leigh Harrision"/>
    <x v="31"/>
    <n v="1"/>
    <n v="133"/>
    <n v="133"/>
    <s v="LUX05 190x280cm"/>
  </r>
  <r>
    <x v="123"/>
    <s v="rugaustralia"/>
    <x v="27"/>
    <n v="1"/>
    <n v="224.99"/>
    <n v="224.99"/>
    <s v="SUP02 190x280cm"/>
  </r>
  <r>
    <x v="123"/>
    <s v="aussierugs"/>
    <x v="50"/>
    <n v="1"/>
    <n v="199.99"/>
    <n v="199.99"/>
    <s v="LUX01 190x280cm"/>
  </r>
  <r>
    <x v="123"/>
    <s v="rugaustralia"/>
    <x v="50"/>
    <n v="1"/>
    <n v="195"/>
    <n v="195"/>
    <s v="LUX01 190x280cm"/>
  </r>
  <r>
    <x v="123"/>
    <s v="rugaustralia"/>
    <x v="13"/>
    <n v="1"/>
    <n v="339.99"/>
    <n v="339.99"/>
    <s v="SIL01 190x280cm"/>
  </r>
  <r>
    <x v="124"/>
    <s v="rugaustralia"/>
    <x v="95"/>
    <n v="1"/>
    <n v="277.49"/>
    <n v="277.49"/>
    <s v="IKA06 160x230cm"/>
  </r>
  <r>
    <x v="124"/>
    <s v="rugaustralia"/>
    <x v="35"/>
    <n v="1"/>
    <n v="149.99"/>
    <n v="149.99"/>
    <s v="SUP01 155x225cm"/>
  </r>
  <r>
    <x v="124"/>
    <s v="rugaustralia"/>
    <x v="35"/>
    <n v="1"/>
    <n v="149.99"/>
    <n v="149.99"/>
    <s v="SUP01 155x225cm"/>
  </r>
  <r>
    <x v="125"/>
    <s v="rugaustralia"/>
    <x v="6"/>
    <n v="1"/>
    <n v="149.99"/>
    <n v="149.99"/>
    <s v="SUP02 155x225cm"/>
  </r>
  <r>
    <x v="125"/>
    <s v="rugaustralia"/>
    <x v="25"/>
    <n v="1"/>
    <n v="269.99"/>
    <n v="269.99"/>
    <s v="HID03 152x198cm"/>
  </r>
  <r>
    <x v="125"/>
    <s v="rugaustralia"/>
    <x v="26"/>
    <n v="1"/>
    <n v="320"/>
    <n v="320"/>
    <s v="SIL03 190x280cm"/>
  </r>
  <r>
    <x v="125"/>
    <s v="rugaustralia"/>
    <x v="19"/>
    <n v="1"/>
    <n v="199.99"/>
    <n v="199.99"/>
    <s v="LUX03 190x280cm"/>
  </r>
  <r>
    <x v="124"/>
    <s v="aussierugs"/>
    <x v="50"/>
    <n v="1"/>
    <n v="199.99"/>
    <n v="199.99"/>
    <s v="LUX01 190x280cm"/>
  </r>
  <r>
    <x v="126"/>
    <s v="rugaustralia"/>
    <x v="5"/>
    <n v="1"/>
    <n v="149.99"/>
    <n v="149.99"/>
    <s v="SUP03 155x225cm"/>
  </r>
  <r>
    <x v="126"/>
    <s v="rugaustralia"/>
    <x v="89"/>
    <n v="1"/>
    <n v="99.99"/>
    <n v="99.99"/>
    <s v="DRI06 160x230cm"/>
  </r>
  <r>
    <x v="126"/>
    <s v="rugaustralia"/>
    <x v="27"/>
    <n v="1"/>
    <n v="224.99"/>
    <n v="224.99"/>
    <s v="SUP02 190x280cm"/>
  </r>
  <r>
    <x v="126"/>
    <s v="Leigh Harrision"/>
    <x v="68"/>
    <n v="1"/>
    <n v="99.05"/>
    <n v="99.05"/>
    <s v="AND03 155x225cm"/>
  </r>
  <r>
    <x v="126"/>
    <s v="Leigh Harrision"/>
    <x v="56"/>
    <n v="1"/>
    <n v="99.05"/>
    <n v="99.05"/>
    <s v="AND04 155x225cm"/>
  </r>
  <r>
    <x v="126"/>
    <s v="Leigh Harrision"/>
    <x v="12"/>
    <n v="1"/>
    <n v="87.19"/>
    <n v="87.19"/>
    <s v="SIL01 155x225cm"/>
  </r>
  <r>
    <x v="126"/>
    <s v="Leigh Harrision"/>
    <x v="8"/>
    <n v="1"/>
    <n v="87.19"/>
    <n v="87.19"/>
    <s v="SIL02 155x225cm"/>
  </r>
  <r>
    <x v="126"/>
    <s v="Leigh Harrision"/>
    <x v="3"/>
    <n v="1"/>
    <n v="87.19"/>
    <n v="87.19"/>
    <s v="SIL03 155x225cm"/>
  </r>
  <r>
    <x v="126"/>
    <s v="Leigh Harrision"/>
    <x v="69"/>
    <n v="1"/>
    <n v="87.19"/>
    <n v="87.19"/>
    <s v="SIL05 155x225cm"/>
  </r>
  <r>
    <x v="126"/>
    <s v="Leigh Harrision"/>
    <x v="61"/>
    <n v="1"/>
    <n v="87.19"/>
    <n v="87.19"/>
    <s v="SIL06 155x225cm"/>
  </r>
  <r>
    <x v="126"/>
    <s v="Leigh Harrision"/>
    <x v="6"/>
    <n v="1"/>
    <n v="98.35"/>
    <n v="98.35"/>
    <s v="SUP02 155x225cm"/>
  </r>
  <r>
    <x v="126"/>
    <s v="Leigh Harrision"/>
    <x v="4"/>
    <n v="1"/>
    <n v="87.19"/>
    <n v="87.19"/>
    <s v="LUX02 155x225cm"/>
  </r>
  <r>
    <x v="126"/>
    <s v="Leigh Harrision"/>
    <x v="23"/>
    <n v="1"/>
    <n v="87.19"/>
    <n v="87.19"/>
    <s v="LUX05 155x225cm"/>
  </r>
  <r>
    <x v="127"/>
    <s v="rugaustralia"/>
    <x v="27"/>
    <n v="1"/>
    <n v="224.99"/>
    <n v="224.99"/>
    <s v="SUP02 190x280cm"/>
  </r>
  <r>
    <x v="127"/>
    <s v="rugaustralia"/>
    <x v="27"/>
    <n v="1"/>
    <n v="224.99"/>
    <n v="224.99"/>
    <s v="SUP02 190x280cm"/>
  </r>
  <r>
    <x v="127"/>
    <s v="rugaustralia"/>
    <x v="20"/>
    <n v="1"/>
    <n v="224.99"/>
    <n v="224.99"/>
    <s v="SUP04 190x280cm"/>
  </r>
  <r>
    <x v="128"/>
    <s v="rugaustralia"/>
    <x v="90"/>
    <n v="1"/>
    <n v="99.99"/>
    <n v="99.99"/>
    <s v="DRI01 160x230cm"/>
  </r>
  <r>
    <x v="129"/>
    <s v="rugaustralia"/>
    <x v="23"/>
    <n v="1"/>
    <n v="134"/>
    <n v="134"/>
    <s v="LUX05 155x225cm"/>
  </r>
  <r>
    <x v="129"/>
    <s v="rugaustralia"/>
    <x v="93"/>
    <n v="1"/>
    <n v="102.5"/>
    <n v="102.5"/>
    <s v="DRI03 160x230cm"/>
  </r>
  <r>
    <x v="129"/>
    <s v="rugaustralia"/>
    <x v="20"/>
    <n v="1"/>
    <n v="224.99"/>
    <n v="224.99"/>
    <s v="SUP04 190x280cm"/>
  </r>
  <r>
    <x v="129"/>
    <s v="Leigh Harrision"/>
    <x v="94"/>
    <n v="1"/>
    <n v="133"/>
    <n v="133"/>
    <s v="SCT01 190x280cm"/>
  </r>
  <r>
    <x v="129"/>
    <s v="Leigh Harrision"/>
    <x v="91"/>
    <n v="1"/>
    <n v="316.2"/>
    <n v="316.2"/>
    <s v="SIL01 240x340cm"/>
  </r>
  <r>
    <x v="129"/>
    <s v="Leigh Harrision"/>
    <x v="82"/>
    <n v="1"/>
    <n v="204"/>
    <n v="204"/>
    <s v="ROS01 240x340cm"/>
  </r>
  <r>
    <x v="129"/>
    <s v="rugaustralia"/>
    <x v="6"/>
    <n v="1"/>
    <n v="149.99"/>
    <n v="149.99"/>
    <s v="SUP02 155x225cm"/>
  </r>
  <r>
    <x v="130"/>
    <s v="rugaustralia"/>
    <x v="4"/>
    <n v="1"/>
    <n v="134.99"/>
    <n v="134.99"/>
    <s v="LUX02 155x225cm"/>
  </r>
  <r>
    <x v="130"/>
    <s v="rugaustralia"/>
    <x v="12"/>
    <n v="1"/>
    <n v="219.99"/>
    <n v="219.99"/>
    <s v="SIL01 155x225cm"/>
  </r>
  <r>
    <x v="131"/>
    <s v="rugaustralia"/>
    <x v="13"/>
    <n v="1"/>
    <n v="339.99"/>
    <n v="339.99"/>
    <s v="SIL01 190x280cm"/>
  </r>
  <r>
    <x v="131"/>
    <s v="rugaustralia"/>
    <x v="20"/>
    <n v="1"/>
    <n v="224.99"/>
    <n v="224.99"/>
    <s v="SUP04 190x280cm"/>
  </r>
  <r>
    <x v="132"/>
    <s v="rugaustralia"/>
    <x v="23"/>
    <n v="1"/>
    <n v="134"/>
    <n v="134"/>
    <s v="LUX05 155x225cm"/>
  </r>
  <r>
    <x v="132"/>
    <s v="rugaustralia"/>
    <x v="35"/>
    <n v="1"/>
    <n v="149.99"/>
    <n v="149.99"/>
    <s v="SUP01 155x225cm"/>
  </r>
  <r>
    <x v="132"/>
    <s v="rugaustralia"/>
    <x v="27"/>
    <n v="1"/>
    <n v="224.99"/>
    <n v="224.99"/>
    <s v="SUP02 190x280cm"/>
  </r>
  <r>
    <x v="132"/>
    <s v="rugaustralia"/>
    <x v="28"/>
    <n v="1"/>
    <n v="225"/>
    <n v="225"/>
    <s v="SUP01 190x280cm"/>
  </r>
  <r>
    <x v="132"/>
    <s v="rugaustralia"/>
    <x v="21"/>
    <n v="1"/>
    <n v="434.99"/>
    <n v="434.99"/>
    <s v="IKA06 200x290cm"/>
  </r>
  <r>
    <x v="133"/>
    <s v="rugaustralia"/>
    <x v="90"/>
    <n v="1"/>
    <n v="99.99"/>
    <n v="99.99"/>
    <s v="DRI01 160x230cm"/>
  </r>
  <r>
    <x v="133"/>
    <s v="rugaustralia"/>
    <x v="76"/>
    <n v="1"/>
    <n v="219.99"/>
    <n v="219.99"/>
    <s v="FRE01 155x225cm"/>
  </r>
  <r>
    <x v="133"/>
    <s v="rugaustralia"/>
    <x v="96"/>
    <n v="1"/>
    <n v="202.49"/>
    <n v="202.49"/>
    <s v="LUX04 190x280cm"/>
  </r>
  <r>
    <x v="133"/>
    <s v="rugaustralia"/>
    <x v="51"/>
    <n v="1"/>
    <n v="210"/>
    <n v="210"/>
    <s v="AND02 155x225cm"/>
  </r>
  <r>
    <x v="134"/>
    <s v="rugaustralia"/>
    <x v="34"/>
    <n v="1"/>
    <n v="149.99"/>
    <n v="149.99"/>
    <s v="SUP04 155x225cm"/>
  </r>
  <r>
    <x v="134"/>
    <s v="rugaustralia"/>
    <x v="19"/>
    <n v="1"/>
    <n v="199.99"/>
    <n v="199.99"/>
    <s v="LUX03 190x280cm"/>
  </r>
  <r>
    <x v="134"/>
    <s v="rugaustralia"/>
    <x v="6"/>
    <n v="1"/>
    <n v="149.99"/>
    <n v="149.99"/>
    <s v="SUP02 155x225cm"/>
  </r>
  <r>
    <x v="134"/>
    <s v="rugaustralia"/>
    <x v="27"/>
    <n v="1"/>
    <n v="224.99"/>
    <n v="224.99"/>
    <s v="SUP02 190x280cm"/>
  </r>
  <r>
    <x v="134"/>
    <s v="rugaustralia"/>
    <x v="6"/>
    <n v="1"/>
    <n v="149.99"/>
    <n v="149.99"/>
    <s v="SUP02 155x225cm"/>
  </r>
  <r>
    <x v="134"/>
    <s v="Leigh Harrision"/>
    <x v="66"/>
    <n v="1"/>
    <n v="142.6"/>
    <n v="142.6"/>
    <s v="ROS02 160x230cm"/>
  </r>
  <r>
    <x v="134"/>
    <s v="Leigh Harrision"/>
    <x v="1"/>
    <n v="1"/>
    <n v="99.05"/>
    <n v="99.05"/>
    <s v="AND01 155x225cm"/>
  </r>
  <r>
    <x v="134"/>
    <s v="Leigh Harrision"/>
    <x v="51"/>
    <n v="1"/>
    <n v="99.05"/>
    <n v="99.05"/>
    <s v="AND02 155x225cm"/>
  </r>
  <r>
    <x v="134"/>
    <s v="Leigh Harrision"/>
    <x v="68"/>
    <n v="1"/>
    <n v="99.05"/>
    <n v="99.05"/>
    <s v="AND03 155x225cm"/>
  </r>
  <r>
    <x v="134"/>
    <s v="Leigh Harrision"/>
    <x v="56"/>
    <n v="1"/>
    <n v="99.05"/>
    <n v="99.05"/>
    <s v="AND04 155x225cm"/>
  </r>
  <r>
    <x v="134"/>
    <s v="Leigh Harrision"/>
    <x v="8"/>
    <n v="1"/>
    <n v="87.19"/>
    <n v="87.19"/>
    <s v="SIL02 155x225cm"/>
  </r>
  <r>
    <x v="134"/>
    <s v="Leigh Harrision"/>
    <x v="3"/>
    <n v="1"/>
    <n v="87.19"/>
    <n v="87.19"/>
    <s v="SIL03 155x225cm"/>
  </r>
  <r>
    <x v="134"/>
    <s v="Leigh Harrision"/>
    <x v="76"/>
    <n v="1"/>
    <n v="87.19"/>
    <n v="87.19"/>
    <s v="FRE01 155x225cm"/>
  </r>
  <r>
    <x v="134"/>
    <s v="Leigh Harrision"/>
    <x v="78"/>
    <n v="1"/>
    <n v="87.19"/>
    <n v="87.19"/>
    <s v="FRE02 155x225cm"/>
  </r>
  <r>
    <x v="134"/>
    <s v="Leigh Harrision"/>
    <x v="55"/>
    <n v="1"/>
    <n v="87.19"/>
    <n v="87.19"/>
    <s v="FRE03 155x225cm"/>
  </r>
  <r>
    <x v="134"/>
    <s v="Leigh Harrision"/>
    <x v="5"/>
    <n v="1"/>
    <n v="98.35"/>
    <n v="98.35"/>
    <s v="SUP03 155x225cm"/>
  </r>
  <r>
    <x v="135"/>
    <s v="rugaustralia"/>
    <x v="5"/>
    <n v="1"/>
    <n v="149.99"/>
    <n v="149.99"/>
    <s v="SUP03 155x225cm"/>
  </r>
  <r>
    <x v="135"/>
    <s v="rugaustralia"/>
    <x v="35"/>
    <n v="1"/>
    <n v="149.99"/>
    <n v="149.99"/>
    <s v="SUP01 155x225cm"/>
  </r>
  <r>
    <x v="135"/>
    <s v="rugaustralia"/>
    <x v="54"/>
    <n v="1"/>
    <n v="134.99"/>
    <n v="134.99"/>
    <s v="LUX01 155x225cm"/>
  </r>
  <r>
    <x v="135"/>
    <s v="rugaustralia"/>
    <x v="5"/>
    <n v="1"/>
    <n v="149.99"/>
    <n v="149.99"/>
    <s v="SUP03 155x225cm"/>
  </r>
  <r>
    <x v="136"/>
    <s v="rugaustralia"/>
    <x v="50"/>
    <n v="1"/>
    <n v="199.99"/>
    <n v="199.99"/>
    <s v="LUX01 190x280cm"/>
  </r>
  <r>
    <x v="137"/>
    <s v="rugaustralia"/>
    <x v="28"/>
    <n v="1"/>
    <n v="225"/>
    <n v="225"/>
    <s v="SUP01 190x280cm"/>
  </r>
  <r>
    <x v="137"/>
    <s v="rugaustralia"/>
    <x v="84"/>
    <n v="1"/>
    <n v="434.99"/>
    <n v="434.99"/>
    <s v="IKA07 200x290cm"/>
  </r>
  <r>
    <x v="138"/>
    <s v="rugaustralia"/>
    <x v="30"/>
    <n v="1"/>
    <n v="225"/>
    <n v="225"/>
    <s v="SUP03 190x280cm"/>
  </r>
  <r>
    <x v="137"/>
    <s v="rugaustralia"/>
    <x v="55"/>
    <n v="1"/>
    <n v="200"/>
    <n v="200"/>
    <s v="FRE03 155x225cm"/>
  </r>
  <r>
    <x v="139"/>
    <s v="rugaustralia"/>
    <x v="5"/>
    <n v="1"/>
    <n v="149.99"/>
    <n v="149.99"/>
    <s v="SUP03 155x225cm"/>
  </r>
  <r>
    <x v="139"/>
    <s v="rugaustralia"/>
    <x v="35"/>
    <n v="1"/>
    <n v="149.99"/>
    <n v="149.99"/>
    <s v="SUP01 155x225cm"/>
  </r>
  <r>
    <x v="139"/>
    <s v="rugaustralia"/>
    <x v="5"/>
    <n v="1"/>
    <n v="149.99"/>
    <n v="149.99"/>
    <s v="SUP03 155x225cm"/>
  </r>
  <r>
    <x v="139"/>
    <s v="rugaustralia"/>
    <x v="30"/>
    <n v="1"/>
    <n v="225"/>
    <n v="225"/>
    <s v="SUP03 190x280cm"/>
  </r>
  <r>
    <x v="139"/>
    <s v="rugaustralia"/>
    <x v="28"/>
    <n v="1"/>
    <n v="225"/>
    <n v="225"/>
    <s v="SUP01 190x280cm"/>
  </r>
  <r>
    <x v="138"/>
    <s v="rugaustralia"/>
    <x v="49"/>
    <n v="1"/>
    <n v="269.99"/>
    <n v="269.99"/>
    <s v="HID04 152x198cm"/>
  </r>
  <r>
    <x v="140"/>
    <s v="rugaustralia"/>
    <x v="68"/>
    <n v="1"/>
    <n v="247.49"/>
    <n v="247.49"/>
    <s v="AND03 155x225cm"/>
  </r>
  <r>
    <x v="140"/>
    <s v="rugaustralia"/>
    <x v="69"/>
    <n v="1"/>
    <n v="219.99"/>
    <n v="219.99"/>
    <s v="SIL05 155x225cm"/>
  </r>
  <r>
    <x v="140"/>
    <s v="rugaustralia"/>
    <x v="90"/>
    <n v="1"/>
    <n v="103.49"/>
    <n v="103.49"/>
    <s v="DRI01 160x230cm"/>
  </r>
  <r>
    <x v="140"/>
    <s v="rugaustralia"/>
    <x v="6"/>
    <n v="1"/>
    <n v="149.99"/>
    <n v="149.99"/>
    <s v="SUP02 155x225cm"/>
  </r>
  <r>
    <x v="140"/>
    <s v="Leigh Harrision"/>
    <x v="5"/>
    <n v="1"/>
    <n v="98.35"/>
    <n v="98.35"/>
    <s v="SUP03 155x225cm"/>
  </r>
  <r>
    <x v="140"/>
    <s v="Leigh Harrision"/>
    <x v="30"/>
    <n v="1"/>
    <n v="150.02000000000001"/>
    <n v="150.02000000000001"/>
    <s v="SUP03 190x280cm"/>
  </r>
  <r>
    <x v="141"/>
    <s v="rugaustralia"/>
    <x v="54"/>
    <n v="1"/>
    <n v="134.99"/>
    <n v="134.99"/>
    <s v="LUX01 155x225cm"/>
  </r>
  <r>
    <x v="141"/>
    <s v="rugaustralia"/>
    <x v="25"/>
    <n v="1"/>
    <n v="269.99"/>
    <n v="269.99"/>
    <s v="HID03 152x198cm"/>
  </r>
  <r>
    <x v="141"/>
    <s v="rugaustralia"/>
    <x v="25"/>
    <n v="1"/>
    <n v="269.99"/>
    <n v="269.99"/>
    <s v="HID03 152x198cm"/>
  </r>
  <r>
    <x v="141"/>
    <s v="rugaustralia"/>
    <x v="59"/>
    <n v="1"/>
    <n v="269.99"/>
    <n v="269.99"/>
    <s v="HID01 152x198cm"/>
  </r>
  <r>
    <x v="141"/>
    <s v="rugaustralia"/>
    <x v="6"/>
    <n v="1"/>
    <n v="149.99"/>
    <n v="149.99"/>
    <s v="SUP02 155x225cm"/>
  </r>
  <r>
    <x v="141"/>
    <s v="rugaustralia"/>
    <x v="23"/>
    <n v="1"/>
    <n v="134"/>
    <n v="134"/>
    <s v="LUX05 155x225cm"/>
  </r>
  <r>
    <x v="141"/>
    <s v="rugaustralia"/>
    <x v="20"/>
    <n v="1"/>
    <n v="225"/>
    <n v="225"/>
    <s v="SUP04 190x280cm"/>
  </r>
  <r>
    <x v="142"/>
    <s v="rugaustralia"/>
    <x v="76"/>
    <n v="1"/>
    <n v="219.99"/>
    <n v="219.99"/>
    <s v="FRE01 155x225cm"/>
  </r>
  <r>
    <x v="142"/>
    <s v="rugaustralia"/>
    <x v="27"/>
    <n v="1"/>
    <n v="225"/>
    <n v="225"/>
    <s v="SUP02 190x280cm"/>
  </r>
  <r>
    <x v="142"/>
    <s v="rugaustralia"/>
    <x v="69"/>
    <n v="1"/>
    <n v="219.99"/>
    <n v="219.99"/>
    <s v="SIL05 155x225cm"/>
  </r>
  <r>
    <x v="142"/>
    <s v="rugaustralia"/>
    <x v="3"/>
    <n v="1"/>
    <n v="219.99"/>
    <n v="219.99"/>
    <s v="SIL03 155x225cm"/>
  </r>
  <r>
    <x v="143"/>
    <s v="rugaustralia"/>
    <x v="30"/>
    <n v="1"/>
    <n v="225"/>
    <n v="225"/>
    <s v="SUP03 190x280cm"/>
  </r>
  <r>
    <x v="143"/>
    <s v="rugaustralia"/>
    <x v="30"/>
    <n v="1"/>
    <n v="299.99"/>
    <n v="299.99"/>
    <s v="SUP03 190x280cm"/>
  </r>
  <r>
    <x v="142"/>
    <s v="Leigh Harrision"/>
    <x v="8"/>
    <n v="1"/>
    <n v="87.19"/>
    <n v="87.19"/>
    <s v="SIL02 155x225cm"/>
  </r>
  <r>
    <x v="142"/>
    <s v="Leigh Harrision"/>
    <x v="3"/>
    <n v="1"/>
    <n v="87.19"/>
    <n v="87.19"/>
    <s v="SIL03 155x225cm"/>
  </r>
  <r>
    <x v="142"/>
    <s v="Leigh Harrision"/>
    <x v="69"/>
    <n v="1"/>
    <n v="87.19"/>
    <n v="87.19"/>
    <s v="SIL05 155x225cm"/>
  </r>
  <r>
    <x v="142"/>
    <s v="Leigh Harrision"/>
    <x v="74"/>
    <n v="1"/>
    <n v="133"/>
    <n v="133"/>
    <s v="FRE03 190x280cm"/>
  </r>
  <r>
    <x v="142"/>
    <s v="Leigh Harrision"/>
    <x v="57"/>
    <n v="1"/>
    <n v="107.29"/>
    <n v="107.29"/>
    <s v="HID02 152x198cm"/>
  </r>
  <r>
    <x v="142"/>
    <s v="Leigh Harrision"/>
    <x v="25"/>
    <n v="1"/>
    <n v="107.29"/>
    <n v="107.29"/>
    <s v="HID03 152x198cm"/>
  </r>
  <r>
    <x v="143"/>
    <s v="rugaustralia"/>
    <x v="97"/>
    <n v="1"/>
    <n v="330"/>
    <n v="330"/>
    <s v=" RUG KHAKI 2434"/>
  </r>
  <r>
    <x v="144"/>
    <s v="rugaustralia"/>
    <x v="57"/>
    <n v="1"/>
    <n v="269.99"/>
    <n v="269.99"/>
    <s v="HID02 152x198cm"/>
  </r>
  <r>
    <x v="144"/>
    <s v="rugaustralia"/>
    <x v="35"/>
    <n v="1"/>
    <n v="149.99"/>
    <n v="149.99"/>
    <s v="SUP01 155x225cm"/>
  </r>
  <r>
    <x v="144"/>
    <s v="rugaustralia"/>
    <x v="23"/>
    <n v="1"/>
    <n v="134"/>
    <n v="134"/>
    <s v="LUX05 155x225cm"/>
  </r>
  <r>
    <x v="144"/>
    <s v="rugaustralia"/>
    <x v="76"/>
    <n v="1"/>
    <n v="219.99"/>
    <n v="219.99"/>
    <s v="FRE01 155x225cm"/>
  </r>
  <r>
    <x v="145"/>
    <s v="rugaustralia"/>
    <x v="50"/>
    <n v="1"/>
    <n v="199.99"/>
    <n v="199.99"/>
    <s v="LUX01 190x280cm"/>
  </r>
  <r>
    <x v="145"/>
    <s v="rugaustralia"/>
    <x v="20"/>
    <n v="1"/>
    <n v="224.99"/>
    <n v="224.99"/>
    <s v="SUP04 190x280cm"/>
  </r>
  <r>
    <x v="145"/>
    <s v="rugaustralia"/>
    <x v="26"/>
    <n v="1"/>
    <n v="339.99"/>
    <n v="339.99"/>
    <s v="SIL03 190x280cm"/>
  </r>
  <r>
    <x v="146"/>
    <s v="rugaustralia"/>
    <x v="7"/>
    <n v="1"/>
    <n v="339.99"/>
    <n v="339.99"/>
    <s v="SIL05 190x280cm"/>
  </r>
  <r>
    <x v="146"/>
    <s v="rugaustralia"/>
    <x v="16"/>
    <n v="1"/>
    <n v="459.99"/>
    <n v="459.99"/>
    <s v="SCT02 190x280cm"/>
  </r>
  <r>
    <x v="146"/>
    <s v="rugaustralia"/>
    <x v="19"/>
    <n v="1"/>
    <n v="199.99"/>
    <n v="199.99"/>
    <s v="LUX03 190x280cm"/>
  </r>
  <r>
    <x v="147"/>
    <s v="rugaustralia"/>
    <x v="30"/>
    <n v="1"/>
    <n v="225"/>
    <n v="225"/>
    <s v="SUP03 190x280cm"/>
  </r>
  <r>
    <x v="147"/>
    <s v="rugaustralia"/>
    <x v="98"/>
    <n v="1"/>
    <n v="434.99"/>
    <n v="434.99"/>
    <s v="IKA05 200x290cm"/>
  </r>
  <r>
    <x v="147"/>
    <s v="rugaustralia"/>
    <x v="5"/>
    <n v="1"/>
    <n v="149.99"/>
    <n v="149.99"/>
    <s v="SUP03 155x225cm"/>
  </r>
  <r>
    <x v="147"/>
    <s v="Leigh Harrision"/>
    <x v="7"/>
    <n v="1"/>
    <n v="133"/>
    <n v="133"/>
    <s v="SIL05 190x280cm"/>
  </r>
  <r>
    <x v="147"/>
    <s v="Leigh Harrision"/>
    <x v="59"/>
    <n v="1"/>
    <n v="107.29"/>
    <n v="107.29"/>
    <s v="HID01 152x198cm"/>
  </r>
  <r>
    <x v="147"/>
    <s v="Leigh Harrision"/>
    <x v="57"/>
    <n v="1"/>
    <n v="107.29"/>
    <n v="107.29"/>
    <s v="HID02 152x198cm"/>
  </r>
  <r>
    <x v="147"/>
    <s v="Leigh Harrision"/>
    <x v="25"/>
    <n v="1"/>
    <n v="107.29"/>
    <n v="107.29"/>
    <s v="HID03 152x198cm"/>
  </r>
  <r>
    <x v="148"/>
    <s v="rugaustralia"/>
    <x v="24"/>
    <n v="1"/>
    <n v="189.99"/>
    <n v="189.99"/>
    <s v="LUX02 190x280cm"/>
  </r>
  <r>
    <x v="148"/>
    <s v="rugaustralia"/>
    <x v="5"/>
    <n v="1"/>
    <n v="149.99"/>
    <n v="149.99"/>
    <s v="SUP03 155x225cm"/>
  </r>
  <r>
    <x v="148"/>
    <s v="rugaustralia"/>
    <x v="76"/>
    <n v="1"/>
    <n v="199"/>
    <n v="199"/>
    <s v="FRE01 155x225cm"/>
  </r>
  <r>
    <x v="148"/>
    <s v="rugaustralia"/>
    <x v="99"/>
    <n v="1"/>
    <n v="142.49"/>
    <n v="142.49"/>
    <s v="DRI06 200x290cm"/>
  </r>
  <r>
    <x v="149"/>
    <s v="rugaustralia"/>
    <x v="94"/>
    <n v="1"/>
    <n v="300"/>
    <n v="300"/>
    <s v="SCT01 190x280cm"/>
  </r>
  <r>
    <x v="149"/>
    <s v="rugaustralia"/>
    <x v="6"/>
    <n v="1"/>
    <n v="149.99"/>
    <n v="149.99"/>
    <s v="SUP02 155x225cm"/>
  </r>
  <r>
    <x v="149"/>
    <s v="rugaustralia"/>
    <x v="33"/>
    <n v="1"/>
    <n v="134"/>
    <n v="134"/>
    <s v="LUX04 155x225cm"/>
  </r>
  <r>
    <x v="149"/>
    <s v="rugaustralia"/>
    <x v="23"/>
    <n v="1"/>
    <n v="134"/>
    <n v="134"/>
    <s v="LUX05 155x225cm"/>
  </r>
  <r>
    <x v="149"/>
    <s v="Leigh Harrision"/>
    <x v="25"/>
    <n v="1"/>
    <n v="107.29"/>
    <n v="107.29"/>
    <s v="HID03 152x198cm"/>
  </r>
  <r>
    <x v="149"/>
    <s v="rugaustralia"/>
    <x v="90"/>
    <n v="1"/>
    <n v="99.99"/>
    <n v="99.99"/>
    <s v="DRI01 160x230cm"/>
  </r>
  <r>
    <x v="150"/>
    <s v="rugaustralia"/>
    <x v="5"/>
    <n v="1"/>
    <n v="149.99"/>
    <n v="149.99"/>
    <s v="SUP03 155x225cm"/>
  </r>
  <r>
    <x v="150"/>
    <s v="rugaustralia"/>
    <x v="25"/>
    <n v="1"/>
    <n v="269.99"/>
    <n v="269.99"/>
    <s v="HID03 152x198cm"/>
  </r>
  <r>
    <x v="150"/>
    <s v="rugaustralia"/>
    <x v="6"/>
    <n v="1"/>
    <n v="149.99"/>
    <n v="149.99"/>
    <s v="SUP02 155x225cm"/>
  </r>
  <r>
    <x v="151"/>
    <s v="rugaustralia"/>
    <x v="87"/>
    <n v="1"/>
    <n v="162.5"/>
    <n v="162.5"/>
    <s v="DRI01 200x290cm"/>
  </r>
  <r>
    <x v="151"/>
    <s v="rugaustralia"/>
    <x v="12"/>
    <n v="1"/>
    <n v="199"/>
    <n v="199"/>
    <s v="SIL01 155x225cm"/>
  </r>
  <r>
    <x v="152"/>
    <s v="rugaustralia"/>
    <x v="4"/>
    <n v="1"/>
    <n v="134.99"/>
    <n v="134.99"/>
    <s v="LUX02 155x225cm"/>
  </r>
  <r>
    <x v="152"/>
    <s v="rugaustralia"/>
    <x v="20"/>
    <n v="1"/>
    <n v="224.99"/>
    <n v="224.99"/>
    <s v="SUP04 190x280cm"/>
  </r>
  <r>
    <x v="153"/>
    <s v="rugaustralia"/>
    <x v="69"/>
    <n v="1"/>
    <n v="219.99"/>
    <n v="219.99"/>
    <s v="SIL05 155x225cm"/>
  </r>
  <r>
    <x v="153"/>
    <s v="rugaustralia"/>
    <x v="6"/>
    <n v="1"/>
    <n v="149.99"/>
    <n v="149.99"/>
    <s v="SUP02 155x225cm"/>
  </r>
  <r>
    <x v="154"/>
    <s v="rugaustralia"/>
    <x v="30"/>
    <n v="1"/>
    <n v="225"/>
    <n v="225"/>
    <s v="SUP03 190x280cm"/>
  </r>
  <r>
    <x v="154"/>
    <s v="rugaustralia"/>
    <x v="30"/>
    <n v="1"/>
    <n v="225"/>
    <n v="225"/>
    <s v="SUP03 190x280cm"/>
  </r>
  <r>
    <x v="155"/>
    <s v="rugaustralia"/>
    <x v="54"/>
    <n v="1"/>
    <n v="134.99"/>
    <n v="134.99"/>
    <s v="LUX01 155x225cm"/>
  </r>
  <r>
    <x v="155"/>
    <s v="rugaustralia"/>
    <x v="13"/>
    <n v="1"/>
    <n v="339.99"/>
    <n v="339.99"/>
    <s v="SIL01 190x280cm"/>
  </r>
  <r>
    <x v="156"/>
    <s v="rugaustralia"/>
    <x v="54"/>
    <n v="1"/>
    <n v="134.99"/>
    <n v="134.99"/>
    <s v="LUX01 155x225cm"/>
  </r>
  <r>
    <x v="155"/>
    <s v="Leigh Harrision"/>
    <x v="12"/>
    <n v="1"/>
    <n v="87.19"/>
    <n v="87.19"/>
    <s v="SIL01 155x225cm"/>
  </r>
  <r>
    <x v="155"/>
    <s v="Leigh Harrision"/>
    <x v="13"/>
    <n v="1"/>
    <n v="133"/>
    <n v="133"/>
    <s v="SIL01 190x280cm"/>
  </r>
  <r>
    <x v="155"/>
    <s v="Leigh Harrision"/>
    <x v="8"/>
    <n v="1"/>
    <n v="87.19"/>
    <n v="87.19"/>
    <s v="SIL02 155x225cm"/>
  </r>
  <r>
    <x v="155"/>
    <s v="Leigh Harrision"/>
    <x v="58"/>
    <n v="1"/>
    <n v="133"/>
    <n v="133"/>
    <s v="SIL02 190x280cm"/>
  </r>
  <r>
    <x v="155"/>
    <s v="Leigh Harrision"/>
    <x v="3"/>
    <n v="1"/>
    <n v="87.19"/>
    <n v="87.19"/>
    <s v="SIL03 155x225cm"/>
  </r>
  <r>
    <x v="155"/>
    <s v="Leigh Harrision"/>
    <x v="26"/>
    <n v="1"/>
    <n v="133"/>
    <n v="133"/>
    <s v="SIL03 190x280cm"/>
  </r>
  <r>
    <x v="155"/>
    <s v="Leigh Harrision"/>
    <x v="69"/>
    <n v="1"/>
    <n v="87.19"/>
    <n v="87.19"/>
    <s v="SIL05 155x225cm"/>
  </r>
  <r>
    <x v="155"/>
    <s v="Leigh Harrision"/>
    <x v="7"/>
    <n v="1"/>
    <n v="133"/>
    <n v="133"/>
    <s v="SIL05 190x280cm"/>
  </r>
  <r>
    <x v="155"/>
    <s v="Leigh Harrision"/>
    <x v="61"/>
    <n v="1"/>
    <n v="87.19"/>
    <n v="87.19"/>
    <s v="SIL06 155x225cm"/>
  </r>
  <r>
    <x v="155"/>
    <s v="Leigh Harrision"/>
    <x v="72"/>
    <n v="1"/>
    <n v="133"/>
    <n v="133"/>
    <s v="SIL06 190x280cm"/>
  </r>
  <r>
    <x v="155"/>
    <s v="Leigh Harrision"/>
    <x v="35"/>
    <n v="1"/>
    <n v="98.35"/>
    <n v="98.35"/>
    <s v="SUP01 155x225cm"/>
  </r>
  <r>
    <x v="155"/>
    <s v="Leigh Harrision"/>
    <x v="6"/>
    <n v="1"/>
    <n v="98.35"/>
    <n v="98.35"/>
    <s v="SUP02 155x225cm"/>
  </r>
  <r>
    <x v="155"/>
    <s v="Leigh Harrision"/>
    <x v="5"/>
    <n v="1"/>
    <n v="98.35"/>
    <n v="98.35"/>
    <s v="SUP03 155x225cm"/>
  </r>
  <r>
    <x v="156"/>
    <s v="rugaustralia"/>
    <x v="99"/>
    <n v="1"/>
    <n v="139.99"/>
    <n v="139.99"/>
    <s v="DRI06 200x290cm"/>
  </r>
  <r>
    <x v="156"/>
    <s v="rugaustralia"/>
    <x v="95"/>
    <n v="1"/>
    <n v="277.49"/>
    <n v="277.49"/>
    <s v="IKA06 160x230cm"/>
  </r>
  <r>
    <x v="157"/>
    <s v="rugaustralia"/>
    <x v="23"/>
    <n v="1"/>
    <n v="130"/>
    <n v="130"/>
    <s v="LUX05 155x225cm"/>
  </r>
  <r>
    <x v="157"/>
    <s v="rugaustralia"/>
    <x v="19"/>
    <n v="1"/>
    <n v="202.49"/>
    <n v="202.49"/>
    <s v="LUX03 190x280cm"/>
  </r>
  <r>
    <x v="157"/>
    <s v="rugaustralia"/>
    <x v="90"/>
    <n v="1"/>
    <n v="99.99"/>
    <n v="99.99"/>
    <s v="DRI01 160x230cm"/>
  </r>
  <r>
    <x v="157"/>
    <s v="rugaustralia"/>
    <x v="20"/>
    <n v="1"/>
    <n v="224.99"/>
    <n v="224.99"/>
    <s v="SUP04 190x280cm"/>
  </r>
  <r>
    <x v="158"/>
    <s v="rugaustralia"/>
    <x v="54"/>
    <n v="1"/>
    <n v="134.99"/>
    <n v="134.99"/>
    <s v="LUX01 155x225cm"/>
  </r>
  <r>
    <x v="157"/>
    <s v="Leigh Harrision"/>
    <x v="1"/>
    <n v="1"/>
    <n v="99.05"/>
    <n v="99.05"/>
    <s v="AND01 155x225cm"/>
  </r>
  <r>
    <x v="157"/>
    <s v="Leigh Harrision"/>
    <x v="5"/>
    <n v="1"/>
    <n v="98.35"/>
    <n v="98.35"/>
    <s v="SUP03 155x225cm"/>
  </r>
  <r>
    <x v="158"/>
    <s v="rugaustralia"/>
    <x v="87"/>
    <n v="1"/>
    <n v="175.5"/>
    <n v="175.5"/>
    <s v="DRI01 200x290cm"/>
  </r>
  <r>
    <x v="159"/>
    <s v="rugaustralia"/>
    <x v="69"/>
    <n v="1"/>
    <n v="219.99"/>
    <n v="219.99"/>
    <s v="SIL05 155x225cm"/>
  </r>
  <r>
    <x v="159"/>
    <s v="rugaustralia"/>
    <x v="5"/>
    <n v="1"/>
    <n v="149.99"/>
    <n v="149.99"/>
    <s v="SUP03 155x225cm"/>
  </r>
  <r>
    <x v="160"/>
    <s v="rugaustralia"/>
    <x v="94"/>
    <n v="1"/>
    <n v="305"/>
    <n v="305"/>
    <s v="SCT01 190x280cm"/>
  </r>
  <r>
    <x v="161"/>
    <s v="rugaustralia"/>
    <x v="3"/>
    <n v="1"/>
    <n v="219.99"/>
    <n v="219.99"/>
    <s v="SIL03 155x225cm"/>
  </r>
  <r>
    <x v="161"/>
    <s v="rugaustralia"/>
    <x v="34"/>
    <n v="1"/>
    <n v="149.99"/>
    <n v="149.99"/>
    <s v="SUP04 155x225cm"/>
  </r>
  <r>
    <x v="162"/>
    <s v="rugaustralia"/>
    <x v="24"/>
    <n v="1"/>
    <n v="199.99"/>
    <n v="199.99"/>
    <s v="LUX02 190x280cm"/>
  </r>
  <r>
    <x v="162"/>
    <s v="rugaustralia"/>
    <x v="13"/>
    <n v="1"/>
    <n v="339.99"/>
    <n v="339.99"/>
    <s v="SIL01 190x280cm"/>
  </r>
  <r>
    <x v="162"/>
    <s v="rugaustralia"/>
    <x v="25"/>
    <n v="1"/>
    <n v="269.99"/>
    <n v="269.99"/>
    <s v="HID03 152x198cm"/>
  </r>
  <r>
    <x v="162"/>
    <s v="rugaustralia"/>
    <x v="86"/>
    <n v="1"/>
    <n v="277.49"/>
    <n v="277.49"/>
    <s v="IKA07 160x230cm"/>
  </r>
  <r>
    <x v="163"/>
    <s v="rugaustralia"/>
    <x v="69"/>
    <n v="1"/>
    <n v="219.99"/>
    <n v="219.99"/>
    <s v="SIL05 155x225cm"/>
  </r>
  <r>
    <x v="163"/>
    <s v="rugaustralia"/>
    <x v="19"/>
    <n v="1"/>
    <n v="190"/>
    <n v="190"/>
    <s v="LUX03 190x280cm"/>
  </r>
  <r>
    <x v="163"/>
    <s v="rugaustralia"/>
    <x v="21"/>
    <n v="1"/>
    <n v="434.99"/>
    <n v="434.99"/>
    <s v="IKA06 200x290cm"/>
  </r>
  <r>
    <x v="164"/>
    <s v="rugaustralia"/>
    <x v="5"/>
    <n v="1"/>
    <n v="149.99"/>
    <n v="149.99"/>
    <s v="SUP03 155x225cm"/>
  </r>
  <r>
    <x v="164"/>
    <s v="rugaustralia"/>
    <x v="30"/>
    <n v="1"/>
    <n v="224.99"/>
    <n v="224.99"/>
    <s v="SUP03 190x280cm"/>
  </r>
  <r>
    <x v="165"/>
    <s v="rugaustralia"/>
    <x v="53"/>
    <n v="1"/>
    <n v="374.99"/>
    <n v="374.99"/>
    <s v="AND01 190x280cm"/>
  </r>
  <r>
    <x v="166"/>
    <s v="rugaustralia"/>
    <x v="13"/>
    <n v="1"/>
    <n v="339.99"/>
    <n v="339.99"/>
    <s v="SIL01 190x280cm"/>
  </r>
  <r>
    <x v="166"/>
    <s v="Leigh Harrision"/>
    <x v="65"/>
    <n v="1"/>
    <n v="224.75"/>
    <n v="224.75"/>
    <s v="ROS01 200x290cm"/>
  </r>
  <r>
    <x v="166"/>
    <s v="Leigh Harrision"/>
    <x v="68"/>
    <n v="1"/>
    <n v="99.05"/>
    <n v="99.05"/>
    <s v="AND03 155x225cm"/>
  </r>
  <r>
    <x v="166"/>
    <s v="Leigh Harrision"/>
    <x v="8"/>
    <n v="1"/>
    <n v="87.19"/>
    <n v="87.19"/>
    <s v="SIL02 155x225cm"/>
  </r>
  <r>
    <x v="166"/>
    <s v="Leigh Harrision"/>
    <x v="3"/>
    <n v="1"/>
    <n v="87.19"/>
    <n v="87.19"/>
    <s v="SIL03 155x225cm"/>
  </r>
  <r>
    <x v="166"/>
    <s v="Leigh Harrision"/>
    <x v="69"/>
    <n v="1"/>
    <n v="87.19"/>
    <n v="87.19"/>
    <s v="SIL05 155x225cm"/>
  </r>
  <r>
    <x v="166"/>
    <s v="Leigh Harrision"/>
    <x v="61"/>
    <n v="1"/>
    <n v="87.19"/>
    <n v="87.19"/>
    <s v="SIL06 155x225cm"/>
  </r>
  <r>
    <x v="166"/>
    <s v="Leigh Harrision"/>
    <x v="29"/>
    <n v="1"/>
    <n v="87.19"/>
    <n v="87.19"/>
    <s v="SCT01 155x225cm"/>
  </r>
  <r>
    <x v="166"/>
    <s v="Leigh Harrision"/>
    <x v="59"/>
    <n v="1"/>
    <n v="107.29"/>
    <n v="107.29"/>
    <s v="HID01 152x198cm"/>
  </r>
  <r>
    <x v="166"/>
    <s v="Leigh Harrision"/>
    <x v="57"/>
    <n v="1"/>
    <n v="107.29"/>
    <n v="107.29"/>
    <s v="HID02 152x198cm"/>
  </r>
  <r>
    <x v="166"/>
    <s v="Leigh Harrision"/>
    <x v="25"/>
    <n v="1"/>
    <n v="107.29"/>
    <n v="107.29"/>
    <s v="HID03 152x198cm"/>
  </r>
  <r>
    <x v="166"/>
    <s v="Leigh Harrision"/>
    <x v="100"/>
    <n v="1"/>
    <n v="204"/>
    <n v="204"/>
    <s v="SIL02 240x340cm"/>
  </r>
  <r>
    <x v="167"/>
    <s v="rugaustralia"/>
    <x v="19"/>
    <n v="1"/>
    <n v="200"/>
    <n v="200"/>
    <s v="LUX03 190x280cm"/>
  </r>
  <r>
    <x v="167"/>
    <s v="rugaustralia"/>
    <x v="77"/>
    <n v="1"/>
    <n v="519.99"/>
    <n v="519.99"/>
    <s v="SIL05 240x340cm"/>
  </r>
  <r>
    <x v="167"/>
    <s v="rugaustralia"/>
    <x v="19"/>
    <n v="1"/>
    <n v="202.49"/>
    <n v="202.49"/>
    <s v="LUX03 190x280cm"/>
  </r>
  <r>
    <x v="167"/>
    <s v="rugaustralia"/>
    <x v="30"/>
    <n v="1"/>
    <n v="224.99"/>
    <n v="224.99"/>
    <s v="SUP03 190x280cm"/>
  </r>
  <r>
    <x v="167"/>
    <s v="rugaustralia"/>
    <x v="19"/>
    <n v="1"/>
    <n v="199.99"/>
    <n v="199.99"/>
    <s v="LUX03 190x280cm"/>
  </r>
  <r>
    <x v="168"/>
    <s v="rugaustralia"/>
    <x v="30"/>
    <n v="1"/>
    <n v="224.99"/>
    <n v="224.99"/>
    <s v="SUP03 190x280cm"/>
  </r>
  <r>
    <x v="169"/>
    <s v="rugaustralia"/>
    <x v="5"/>
    <n v="1"/>
    <n v="149.99"/>
    <n v="149.99"/>
    <s v="SUP03 155x225cm"/>
  </r>
  <r>
    <x v="169"/>
    <s v="rugaustralia"/>
    <x v="77"/>
    <n v="1"/>
    <n v="519.99"/>
    <n v="519.99"/>
    <s v="SIL05 240x340cm"/>
  </r>
  <r>
    <x v="170"/>
    <s v="rugaustralia"/>
    <x v="28"/>
    <n v="2"/>
    <n v="224.99"/>
    <n v="449.98"/>
    <s v="SUP01 190x280cm"/>
  </r>
  <r>
    <x v="170"/>
    <s v="rugaustralia"/>
    <x v="5"/>
    <n v="1"/>
    <n v="149.99"/>
    <n v="149.99"/>
    <s v="SUP03 155x225cm"/>
  </r>
  <r>
    <x v="170"/>
    <s v="rugaustralia"/>
    <x v="5"/>
    <n v="1"/>
    <n v="149.99"/>
    <n v="149.99"/>
    <s v="SUP03 155x225cm"/>
  </r>
  <r>
    <x v="170"/>
    <s v="Leigh Harrision"/>
    <x v="8"/>
    <n v="1"/>
    <n v="87.19"/>
    <n v="87.19"/>
    <s v="SIL02 155x225cm"/>
  </r>
  <r>
    <x v="170"/>
    <s v="Leigh Harrision"/>
    <x v="3"/>
    <n v="2"/>
    <n v="87.19"/>
    <n v="174.38"/>
    <s v="SIL03 155x225cm"/>
  </r>
  <r>
    <x v="170"/>
    <s v="Leigh Harrision"/>
    <x v="26"/>
    <n v="1"/>
    <n v="133"/>
    <n v="133"/>
    <s v="SIL03 190x280cm"/>
  </r>
  <r>
    <x v="170"/>
    <s v="Leigh Harrision"/>
    <x v="69"/>
    <n v="1"/>
    <n v="87.19"/>
    <n v="87.19"/>
    <s v="SIL05 155x225cm"/>
  </r>
  <r>
    <x v="170"/>
    <s v="Leigh Harrision"/>
    <x v="7"/>
    <n v="1"/>
    <n v="133"/>
    <n v="133"/>
    <s v="SIL05 190x280cm"/>
  </r>
  <r>
    <x v="170"/>
    <s v="Leigh Harrision"/>
    <x v="61"/>
    <n v="2"/>
    <n v="87.19"/>
    <n v="174.38"/>
    <s v="SIL06 155x225cm"/>
  </r>
  <r>
    <x v="170"/>
    <s v="Leigh Harrision"/>
    <x v="79"/>
    <n v="1"/>
    <n v="123.94"/>
    <n v="123.94"/>
    <s v="JAZ01 160x230cm"/>
  </r>
  <r>
    <x v="170"/>
    <s v="Leigh Harrision"/>
    <x v="52"/>
    <n v="1"/>
    <n v="123.94"/>
    <n v="123.94"/>
    <s v="JAZ03 160x230cm"/>
  </r>
  <r>
    <x v="170"/>
    <s v="Leigh Harrision"/>
    <x v="101"/>
    <n v="1"/>
    <n v="123.94"/>
    <n v="123.94"/>
    <s v="JAZ05 160x230cm"/>
  </r>
  <r>
    <x v="170"/>
    <s v="Leigh Harrision"/>
    <x v="64"/>
    <n v="1"/>
    <n v="142.6"/>
    <n v="142.6"/>
    <s v="ROS01 160x230cm"/>
  </r>
  <r>
    <x v="170"/>
    <s v="Leigh Harrision"/>
    <x v="65"/>
    <n v="1"/>
    <n v="224.75"/>
    <n v="224.75"/>
    <s v="ROS01 200x290cm"/>
  </r>
  <r>
    <x v="170"/>
    <s v="Leigh Harrision"/>
    <x v="66"/>
    <n v="1"/>
    <n v="142.6"/>
    <n v="142.6"/>
    <s v="ROS02 160x230cm"/>
  </r>
  <r>
    <x v="170"/>
    <s v="Leigh Harrision"/>
    <x v="67"/>
    <n v="1"/>
    <n v="224.75"/>
    <n v="224.75"/>
    <s v="ROS02 200x290cm"/>
  </r>
  <r>
    <x v="170"/>
    <s v="Leigh Harrision"/>
    <x v="1"/>
    <n v="1"/>
    <n v="99.05"/>
    <n v="99.05"/>
    <s v="AND01 155x225cm"/>
  </r>
  <r>
    <x v="170"/>
    <s v="Leigh Harrision"/>
    <x v="51"/>
    <n v="1"/>
    <n v="99.05"/>
    <n v="99.05"/>
    <s v="AND02 155x225cm"/>
  </r>
  <r>
    <x v="170"/>
    <s v="Leigh Harrision"/>
    <x v="68"/>
    <n v="1"/>
    <n v="99.05"/>
    <n v="99.05"/>
    <s v="AND03 155x225cm"/>
  </r>
  <r>
    <x v="170"/>
    <s v="Leigh Harrision"/>
    <x v="56"/>
    <n v="1"/>
    <n v="99.05"/>
    <n v="99.05"/>
    <s v="AND04 155x225cm"/>
  </r>
  <r>
    <x v="170"/>
    <s v="Leigh Harrision"/>
    <x v="12"/>
    <n v="2"/>
    <n v="87.19"/>
    <n v="174.38"/>
    <s v="SIL01 155x225cm"/>
  </r>
  <r>
    <x v="170"/>
    <s v="Leigh Harrision"/>
    <x v="8"/>
    <n v="2"/>
    <n v="87.19"/>
    <n v="174.38"/>
    <s v="SIL02 155x225cm"/>
  </r>
  <r>
    <x v="170"/>
    <s v="Leigh Harrision"/>
    <x v="58"/>
    <n v="1"/>
    <n v="133"/>
    <n v="133"/>
    <s v="SIL02 190x280cm"/>
  </r>
  <r>
    <x v="170"/>
    <s v="Leigh Harrision"/>
    <x v="3"/>
    <n v="2"/>
    <n v="87.19"/>
    <n v="174.38"/>
    <s v="SIL03 155x225cm"/>
  </r>
  <r>
    <x v="170"/>
    <s v="Leigh Harrision"/>
    <x v="69"/>
    <n v="2"/>
    <n v="87.19"/>
    <n v="174.38"/>
    <s v="SIL05 155x225cm"/>
  </r>
  <r>
    <x v="170"/>
    <s v="Leigh Harrision"/>
    <x v="61"/>
    <n v="2"/>
    <n v="87.19"/>
    <n v="174.38"/>
    <s v="SIL06 155x225cm"/>
  </r>
  <r>
    <x v="170"/>
    <s v="Leigh Harrision"/>
    <x v="29"/>
    <n v="1"/>
    <n v="87.19"/>
    <n v="87.19"/>
    <s v="SCT01 155x225cm"/>
  </r>
  <r>
    <x v="170"/>
    <s v="Leigh Harrision"/>
    <x v="63"/>
    <n v="1"/>
    <n v="87.19"/>
    <n v="87.19"/>
    <s v="SCT02 155x225cm"/>
  </r>
  <r>
    <x v="170"/>
    <s v="Leigh Harrision"/>
    <x v="76"/>
    <n v="1"/>
    <n v="87.19"/>
    <n v="87.19"/>
    <s v="FRE01 155x225cm"/>
  </r>
  <r>
    <x v="170"/>
    <s v="Leigh Harrision"/>
    <x v="78"/>
    <n v="1"/>
    <n v="87.19"/>
    <n v="87.19"/>
    <s v="FRE02 155x225cm"/>
  </r>
  <r>
    <x v="170"/>
    <s v="Leigh Harrision"/>
    <x v="55"/>
    <n v="1"/>
    <n v="87.19"/>
    <n v="87.19"/>
    <s v="FRE03 155x225cm"/>
  </r>
  <r>
    <x v="170"/>
    <s v="Leigh Harrision"/>
    <x v="59"/>
    <n v="1"/>
    <n v="107.29"/>
    <n v="107.29"/>
    <s v="HID01 152x198cm"/>
  </r>
  <r>
    <x v="170"/>
    <s v="Leigh Harrision"/>
    <x v="57"/>
    <n v="1"/>
    <n v="107.29"/>
    <n v="107.29"/>
    <s v="HID02 152x198cm"/>
  </r>
  <r>
    <x v="170"/>
    <s v="Leigh Harrision"/>
    <x v="25"/>
    <n v="1"/>
    <n v="107.29"/>
    <n v="107.29"/>
    <s v="HID03 152x198cm"/>
  </r>
  <r>
    <x v="170"/>
    <s v="Leigh Harrision"/>
    <x v="49"/>
    <n v="1"/>
    <n v="107.29"/>
    <n v="107.29"/>
    <s v="HID04 152x198cm"/>
  </r>
  <r>
    <x v="170"/>
    <s v="Leigh Harrision"/>
    <x v="35"/>
    <n v="1"/>
    <n v="98.35"/>
    <n v="98.35"/>
    <s v="SUP01 155x225cm"/>
  </r>
  <r>
    <x v="170"/>
    <s v="Leigh Harrision"/>
    <x v="34"/>
    <n v="1"/>
    <n v="98.35"/>
    <n v="98.35"/>
    <s v="SUP04 155x225cm"/>
  </r>
  <r>
    <x v="170"/>
    <s v="Leigh Harrision"/>
    <x v="4"/>
    <n v="1"/>
    <n v="87.19"/>
    <n v="87.19"/>
    <s v="LUX02 155x225cm"/>
  </r>
  <r>
    <x v="170"/>
    <s v="Leigh Harrision"/>
    <x v="33"/>
    <n v="1"/>
    <n v="87.19"/>
    <n v="87.19"/>
    <s v="LUX04 155x225cm"/>
  </r>
  <r>
    <x v="170"/>
    <s v="Leigh Harrision"/>
    <x v="23"/>
    <n v="1"/>
    <n v="87.19"/>
    <n v="87.19"/>
    <s v="LUX05 155x225cm"/>
  </r>
  <r>
    <x v="171"/>
    <s v="rugaustralia"/>
    <x v="27"/>
    <n v="1"/>
    <n v="224.99"/>
    <n v="224.99"/>
    <s v="SUP02 190x280cm"/>
  </r>
  <r>
    <x v="172"/>
    <s v="rugaustralia"/>
    <x v="22"/>
    <n v="1"/>
    <n v="130"/>
    <n v="130"/>
    <s v="LUX03 155x225cm"/>
  </r>
  <r>
    <x v="172"/>
    <s v="rugaustralia"/>
    <x v="63"/>
    <n v="1"/>
    <n v="224.99"/>
    <n v="224.99"/>
    <s v="SCT02 155x225cm"/>
  </r>
  <r>
    <x v="172"/>
    <s v="rugaustralia"/>
    <x v="27"/>
    <n v="1"/>
    <n v="224.99"/>
    <n v="224.99"/>
    <s v="SUP02 190x280cm"/>
  </r>
  <r>
    <x v="172"/>
    <s v="rugaustralia"/>
    <x v="4"/>
    <n v="1"/>
    <n v="134.99"/>
    <n v="134.99"/>
    <s v="LUX02 155x225cm"/>
  </r>
  <r>
    <x v="172"/>
    <s v="rugaustralia"/>
    <x v="102"/>
    <n v="1"/>
    <n v="519.99"/>
    <n v="519.99"/>
    <s v="IKA01 200x290cm"/>
  </r>
  <r>
    <x v="173"/>
    <s v="rugaustralia"/>
    <x v="84"/>
    <n v="1"/>
    <n v="434.99"/>
    <n v="434.99"/>
    <s v="IKA07 200x290cm"/>
  </r>
  <r>
    <x v="173"/>
    <s v="rugaustralia"/>
    <x v="21"/>
    <n v="1"/>
    <n v="434.99"/>
    <n v="434.99"/>
    <s v="IKA06 200x290cm"/>
  </r>
  <r>
    <x v="173"/>
    <s v="rugaustralia"/>
    <x v="5"/>
    <n v="1"/>
    <n v="149.99"/>
    <n v="149.99"/>
    <s v="SUP03 155x225cm"/>
  </r>
  <r>
    <x v="173"/>
    <s v="rugaustralia"/>
    <x v="27"/>
    <n v="1"/>
    <n v="224.99"/>
    <n v="224.99"/>
    <s v="SUP02 190x280cm"/>
  </r>
  <r>
    <x v="173"/>
    <s v="Leigh Harrision"/>
    <x v="30"/>
    <n v="2"/>
    <n v="150.02000000000001"/>
    <n v="300.04000000000002"/>
    <s v="SUP03 190x280cm"/>
  </r>
  <r>
    <x v="174"/>
    <s v="rugaustralia"/>
    <x v="4"/>
    <n v="1"/>
    <n v="130"/>
    <n v="130"/>
    <s v="LUX02 155x225cm"/>
  </r>
  <r>
    <x v="175"/>
    <s v="rugaustralia"/>
    <x v="8"/>
    <n v="1"/>
    <n v="219.99"/>
    <n v="219.99"/>
    <s v="SIL02 155x225cm"/>
  </r>
  <r>
    <x v="175"/>
    <s v="rugaustralia"/>
    <x v="24"/>
    <n v="1"/>
    <n v="202.49"/>
    <n v="202.49"/>
    <s v="LUX02 190x280cm"/>
  </r>
  <r>
    <x v="175"/>
    <s v="rugaustralia"/>
    <x v="35"/>
    <n v="1"/>
    <n v="149.99"/>
    <n v="149.99"/>
    <s v="SUP01 155x225cm"/>
  </r>
  <r>
    <x v="175"/>
    <s v="rugaustralia"/>
    <x v="30"/>
    <n v="1"/>
    <n v="224.99"/>
    <n v="224.99"/>
    <s v="SUP03 190x280cm"/>
  </r>
  <r>
    <x v="176"/>
    <s v="Leigh Harrision"/>
    <x v="100"/>
    <n v="1"/>
    <n v="204"/>
    <n v="204"/>
    <s v="SIL02 240x340cm"/>
  </r>
  <r>
    <x v="177"/>
    <s v="rugaustralia"/>
    <x v="19"/>
    <n v="1"/>
    <n v="190"/>
    <n v="190"/>
    <s v="LUX03 190x280cm"/>
  </r>
  <r>
    <x v="177"/>
    <s v="rugaustralia"/>
    <x v="6"/>
    <n v="1"/>
    <n v="149.99"/>
    <n v="149.99"/>
    <s v="SUP02 155x225cm"/>
  </r>
  <r>
    <x v="177"/>
    <s v="rugaustralia"/>
    <x v="30"/>
    <n v="1"/>
    <n v="224.99"/>
    <n v="224.99"/>
    <s v="SUP03 190x280cm"/>
  </r>
  <r>
    <x v="178"/>
    <s v="rugaustralia"/>
    <x v="27"/>
    <n v="1"/>
    <n v="224.99"/>
    <n v="224.99"/>
    <s v="SUP02 190x280cm"/>
  </r>
  <r>
    <x v="178"/>
    <s v="rugaustralia"/>
    <x v="6"/>
    <n v="1"/>
    <n v="149.99"/>
    <n v="149.99"/>
    <s v="SUP02 155x225cm"/>
  </r>
  <r>
    <x v="179"/>
    <s v="rugaustralia"/>
    <x v="27"/>
    <n v="1"/>
    <n v="224.99"/>
    <n v="224.99"/>
    <s v="SUP02 190x280cm"/>
  </r>
  <r>
    <x v="180"/>
    <s v="rugaustralia"/>
    <x v="21"/>
    <n v="1"/>
    <n v="434.99"/>
    <n v="434.99"/>
    <s v="IKA06 200x290cm"/>
  </r>
  <r>
    <x v="181"/>
    <s v="rugaustralia"/>
    <x v="50"/>
    <n v="1"/>
    <n v="199.99"/>
    <n v="199.99"/>
    <s v="LUX01 190x280cm"/>
  </r>
  <r>
    <x v="181"/>
    <s v="rugaustralia"/>
    <x v="50"/>
    <n v="1"/>
    <n v="202.49"/>
    <n v="202.49"/>
    <s v="LUX01 190x280cm"/>
  </r>
  <r>
    <x v="182"/>
    <s v="rugaustralia"/>
    <x v="7"/>
    <n v="1"/>
    <n v="320"/>
    <n v="320"/>
    <s v="SIL05 190x280cm"/>
  </r>
  <r>
    <x v="182"/>
    <s v="rugaustralia"/>
    <x v="27"/>
    <n v="1"/>
    <n v="224.99"/>
    <n v="224.99"/>
    <s v="SUP02 190x280cm"/>
  </r>
  <r>
    <x v="182"/>
    <s v="rugaustralia"/>
    <x v="6"/>
    <n v="1"/>
    <n v="149.99"/>
    <n v="149.99"/>
    <s v="SUP02 155x225cm"/>
  </r>
  <r>
    <x v="182"/>
    <s v="rugaustralia"/>
    <x v="20"/>
    <n v="1"/>
    <n v="224.99"/>
    <n v="224.99"/>
    <s v="SUP04 190x280cm"/>
  </r>
  <r>
    <x v="182"/>
    <s v="rugaustralia"/>
    <x v="30"/>
    <n v="1"/>
    <n v="224.99"/>
    <n v="224.99"/>
    <s v="SUP03 190x280cm"/>
  </r>
  <r>
    <x v="182"/>
    <s v="rugaustralia"/>
    <x v="59"/>
    <n v="1"/>
    <n v="269.99"/>
    <n v="269.99"/>
    <s v="HID01 152x198cm"/>
  </r>
  <r>
    <x v="183"/>
    <s v="rugaustralia"/>
    <x v="69"/>
    <n v="1"/>
    <n v="219.99"/>
    <n v="219.99"/>
    <s v="SIL05 155x225cm"/>
  </r>
  <r>
    <x v="182"/>
    <s v="Leigh Harrision"/>
    <x v="30"/>
    <n v="1"/>
    <n v="150.02000000000001"/>
    <n v="150.02000000000001"/>
    <s v="SUP03 190x280cm"/>
  </r>
  <r>
    <x v="184"/>
    <s v="rugaustralia"/>
    <x v="35"/>
    <n v="1"/>
    <n v="149.99"/>
    <n v="149.99"/>
    <s v="SUP01 155x225cm"/>
  </r>
  <r>
    <x v="184"/>
    <s v="rugaustralia"/>
    <x v="68"/>
    <n v="1"/>
    <n v="247.49"/>
    <n v="247.49"/>
    <s v="AND03 155x225cm"/>
  </r>
  <r>
    <x v="185"/>
    <s v="rugaustralia"/>
    <x v="103"/>
    <n v="1"/>
    <n v="0"/>
    <n v="0"/>
    <s v="FRE01 190x280cm"/>
  </r>
  <r>
    <x v="185"/>
    <s v="rugaustralia"/>
    <x v="95"/>
    <n v="1"/>
    <n v="277.49"/>
    <n v="277.49"/>
    <s v="IKA06 160x230cm"/>
  </r>
  <r>
    <x v="186"/>
    <s v="Leigh Harrision"/>
    <x v="79"/>
    <n v="1"/>
    <n v="123.94"/>
    <n v="123.94"/>
    <s v="JAZ01 160x230cm"/>
  </r>
  <r>
    <x v="186"/>
    <s v="Leigh Harrision"/>
    <x v="68"/>
    <n v="1"/>
    <n v="99.05"/>
    <n v="99.05"/>
    <s v="AND03 155x225cm"/>
  </r>
  <r>
    <x v="186"/>
    <s v="Leigh Harrision"/>
    <x v="56"/>
    <n v="1"/>
    <n v="99.05"/>
    <n v="99.05"/>
    <s v="AND04 155x225cm"/>
  </r>
  <r>
    <x v="186"/>
    <s v="Leigh Harrision"/>
    <x v="8"/>
    <n v="4"/>
    <n v="87.19"/>
    <n v="348.76"/>
    <s v="SIL02 155x225cm"/>
  </r>
  <r>
    <x v="186"/>
    <s v="Leigh Harrision"/>
    <x v="58"/>
    <n v="1"/>
    <n v="133"/>
    <n v="133"/>
    <s v="SIL02 190x280cm"/>
  </r>
  <r>
    <x v="186"/>
    <s v="Leigh Harrision"/>
    <x v="3"/>
    <n v="4"/>
    <n v="87.19"/>
    <n v="348.76"/>
    <s v="SIL03 155x225cm"/>
  </r>
  <r>
    <x v="186"/>
    <s v="Leigh Harrision"/>
    <x v="26"/>
    <n v="1"/>
    <n v="133"/>
    <n v="133"/>
    <s v="SIL03 190x280cm"/>
  </r>
  <r>
    <x v="186"/>
    <s v="Leigh Harrision"/>
    <x v="69"/>
    <n v="4"/>
    <n v="87.19"/>
    <n v="348.76"/>
    <s v="SIL05 155x225cm"/>
  </r>
  <r>
    <x v="186"/>
    <s v="Leigh Harrision"/>
    <x v="7"/>
    <n v="1"/>
    <n v="133"/>
    <n v="133"/>
    <s v="SIL05 190x280cm"/>
  </r>
  <r>
    <x v="186"/>
    <s v="Leigh Harrision"/>
    <x v="61"/>
    <n v="1"/>
    <n v="87.19"/>
    <n v="87.19"/>
    <s v="SIL06 155x225cm"/>
  </r>
  <r>
    <x v="186"/>
    <s v="Leigh Harrision"/>
    <x v="29"/>
    <n v="1"/>
    <n v="87.19"/>
    <n v="87.19"/>
    <s v="SCT01 155x225cm"/>
  </r>
  <r>
    <x v="186"/>
    <s v="Leigh Harrision"/>
    <x v="63"/>
    <n v="1"/>
    <n v="87.19"/>
    <n v="87.19"/>
    <s v="SCT02 155x225cm"/>
  </r>
  <r>
    <x v="186"/>
    <s v="Leigh Harrision"/>
    <x v="5"/>
    <n v="2"/>
    <n v="98.35"/>
    <n v="196.7"/>
    <s v="SUP03 155x225cm"/>
  </r>
  <r>
    <x v="186"/>
    <s v="Leigh Harrision"/>
    <x v="34"/>
    <n v="1"/>
    <n v="98.35"/>
    <n v="98.35"/>
    <s v="SUP04 155x225cm"/>
  </r>
  <r>
    <x v="186"/>
    <s v="Leigh Harrision"/>
    <x v="4"/>
    <n v="1"/>
    <n v="87.19"/>
    <n v="87.19"/>
    <s v="LUX02 155x225cm"/>
  </r>
  <r>
    <x v="186"/>
    <s v="rugaustralia"/>
    <x v="6"/>
    <n v="1"/>
    <n v="149.99"/>
    <n v="149.99"/>
    <s v="SUP02 155x225cm"/>
  </r>
  <r>
    <x v="187"/>
    <s v="rugaustralia"/>
    <x v="6"/>
    <n v="1"/>
    <n v="149.99"/>
    <n v="149.99"/>
    <s v="SUP02 155x225cm"/>
  </r>
  <r>
    <x v="187"/>
    <s v="rugaustralia"/>
    <x v="104"/>
    <n v="1"/>
    <n v="434.99"/>
    <n v="434.99"/>
    <s v="IKA02 200x290cm"/>
  </r>
  <r>
    <x v="187"/>
    <s v="rugaustralia"/>
    <x v="88"/>
    <n v="1"/>
    <n v="434.99"/>
    <n v="434.99"/>
    <s v="IKA04 200x290cm"/>
  </r>
  <r>
    <x v="187"/>
    <s v="rugaustralia"/>
    <x v="95"/>
    <n v="1"/>
    <n v="277.49"/>
    <n v="277.49"/>
    <s v="IKA06 160x230cm"/>
  </r>
  <r>
    <x v="187"/>
    <s v="rugaustralia"/>
    <x v="84"/>
    <n v="1"/>
    <n v="434.99"/>
    <n v="434.99"/>
    <s v="IKA07 200x290cm"/>
  </r>
  <r>
    <x v="187"/>
    <s v="rugaustralia"/>
    <x v="29"/>
    <n v="1"/>
    <n v="219.99"/>
    <n v="219.99"/>
    <s v="SCT01 155x225cm"/>
  </r>
  <r>
    <x v="188"/>
    <s v="rugaustralia"/>
    <x v="105"/>
    <n v="1"/>
    <n v="270"/>
    <n v="270"/>
    <s v="IKA03 160x230cm"/>
  </r>
  <r>
    <x v="188"/>
    <s v="rugaustralia"/>
    <x v="12"/>
    <n v="1"/>
    <n v="219.99"/>
    <n v="219.99"/>
    <s v="SIL01 155x225cm"/>
  </r>
  <r>
    <x v="188"/>
    <s v="rugaustralia"/>
    <x v="13"/>
    <n v="1"/>
    <n v="339.99"/>
    <n v="339.99"/>
    <s v="SIL01 190x280cm"/>
  </r>
  <r>
    <x v="189"/>
    <s v="rugaustralia"/>
    <x v="4"/>
    <n v="1"/>
    <n v="130"/>
    <n v="130"/>
    <s v="LUX02 155x225cm"/>
  </r>
  <r>
    <x v="189"/>
    <s v="rugaustralia"/>
    <x v="5"/>
    <n v="1"/>
    <n v="149.99"/>
    <n v="149.99"/>
    <s v="SUP03 155x225cm"/>
  </r>
  <r>
    <x v="190"/>
    <s v="rugaustralia"/>
    <x v="27"/>
    <n v="1"/>
    <n v="224.99"/>
    <n v="224.99"/>
    <s v="SUP02 190x280cm"/>
  </r>
  <r>
    <x v="190"/>
    <s v="rugaustralia"/>
    <x v="86"/>
    <n v="1"/>
    <n v="277.49"/>
    <n v="277.49"/>
    <s v="IKA07 160x230cm"/>
  </r>
  <r>
    <x v="190"/>
    <s v="rugaustralia"/>
    <x v="34"/>
    <n v="1"/>
    <n v="149.99"/>
    <n v="149.99"/>
    <s v="SUP04 155x225cm"/>
  </r>
  <r>
    <x v="191"/>
    <s v="rugaustralia"/>
    <x v="6"/>
    <n v="1"/>
    <n v="149.99"/>
    <n v="149.99"/>
    <s v="SUP02 155x225cm"/>
  </r>
  <r>
    <x v="192"/>
    <s v="rugaustralia"/>
    <x v="6"/>
    <n v="1"/>
    <n v="149.99"/>
    <n v="149.99"/>
    <s v="SUP02 155x225cm"/>
  </r>
  <r>
    <x v="193"/>
    <s v="rugaustralia"/>
    <x v="83"/>
    <n v="1"/>
    <n v="374.99"/>
    <n v="374.99"/>
    <s v="AND03 190x280cm"/>
  </r>
  <r>
    <x v="193"/>
    <s v="Leigh Harrision"/>
    <x v="64"/>
    <n v="2"/>
    <n v="142.6"/>
    <n v="285.2"/>
    <s v="ROS01 160x230cm"/>
  </r>
  <r>
    <x v="193"/>
    <s v="Leigh Harrision"/>
    <x v="65"/>
    <n v="1"/>
    <n v="224.75"/>
    <n v="224.75"/>
    <s v="ROS01 200x290cm"/>
  </r>
  <r>
    <x v="193"/>
    <s v="Leigh Harrision"/>
    <x v="66"/>
    <n v="1"/>
    <n v="142.6"/>
    <n v="142.6"/>
    <s v="ROS02 160x230cm"/>
  </r>
  <r>
    <x v="193"/>
    <s v="Leigh Harrision"/>
    <x v="12"/>
    <n v="2"/>
    <n v="87.19"/>
    <n v="174.38"/>
    <s v="SIL01 155x225cm"/>
  </r>
  <r>
    <x v="193"/>
    <s v="Leigh Harrision"/>
    <x v="8"/>
    <n v="2"/>
    <n v="87.19"/>
    <n v="174.38"/>
    <s v="SIL02 155x225cm"/>
  </r>
  <r>
    <x v="193"/>
    <s v="Leigh Harrision"/>
    <x v="3"/>
    <n v="2"/>
    <n v="87.19"/>
    <n v="174.38"/>
    <s v="SIL03 155x225cm"/>
  </r>
  <r>
    <x v="193"/>
    <s v="Leigh Harrision"/>
    <x v="69"/>
    <n v="2"/>
    <n v="87.19"/>
    <n v="174.38"/>
    <s v="SIL05 155x225cm"/>
  </r>
  <r>
    <x v="193"/>
    <s v="Leigh Harrision"/>
    <x v="61"/>
    <n v="2"/>
    <n v="87.19"/>
    <n v="174.38"/>
    <s v="SIL06 155x225cm"/>
  </r>
  <r>
    <x v="193"/>
    <s v="Leigh Harrision"/>
    <x v="13"/>
    <n v="1"/>
    <n v="133"/>
    <n v="133"/>
    <s v="SIL01 190x280cm"/>
  </r>
  <r>
    <x v="193"/>
    <s v="Leigh Harrision"/>
    <x v="58"/>
    <n v="1"/>
    <n v="133"/>
    <n v="133"/>
    <s v="SIL02 190x280cm"/>
  </r>
  <r>
    <x v="193"/>
    <s v="Leigh Harrision"/>
    <x v="26"/>
    <n v="1"/>
    <n v="133"/>
    <n v="133"/>
    <s v="SIL03 190x280cm"/>
  </r>
  <r>
    <x v="193"/>
    <s v="Leigh Harrision"/>
    <x v="7"/>
    <n v="1"/>
    <n v="133"/>
    <n v="133"/>
    <s v="SIL05 190x280cm"/>
  </r>
  <r>
    <x v="193"/>
    <s v="Leigh Harrision"/>
    <x v="72"/>
    <n v="1"/>
    <n v="133"/>
    <n v="133"/>
    <s v="SIL06 190x280cm"/>
  </r>
  <r>
    <x v="194"/>
    <s v="rugaustralia"/>
    <x v="5"/>
    <n v="1"/>
    <n v="149.99"/>
    <n v="149.99"/>
    <s v="SUP03 155x225cm"/>
  </r>
  <r>
    <x v="195"/>
    <s v="rugaustralia"/>
    <x v="83"/>
    <n v="1"/>
    <n v="374.99"/>
    <n v="374.99"/>
    <s v="AND03 190x280cm"/>
  </r>
  <r>
    <x v="195"/>
    <s v="Leigh Harrision"/>
    <x v="106"/>
    <n v="1"/>
    <n v="123.94"/>
    <n v="123.94"/>
    <s v="JAZ02 160x230cm"/>
  </r>
  <r>
    <x v="195"/>
    <s v="Leigh Harrision"/>
    <x v="81"/>
    <n v="1"/>
    <n v="106.17"/>
    <n v="106.17"/>
    <s v="IKA01 160x230cm"/>
  </r>
  <r>
    <x v="195"/>
    <s v="Leigh Harrision"/>
    <x v="73"/>
    <n v="1"/>
    <n v="106.17"/>
    <n v="106.17"/>
    <s v="IKA04 160x230cm"/>
  </r>
  <r>
    <x v="195"/>
    <s v="Leigh Harrision"/>
    <x v="107"/>
    <n v="1"/>
    <n v="106.17"/>
    <n v="106.17"/>
    <s v="IKA05 160x230cm"/>
  </r>
  <r>
    <x v="195"/>
    <s v="Leigh Harrision"/>
    <x v="64"/>
    <n v="1"/>
    <n v="142.6"/>
    <n v="142.6"/>
    <s v="ROS01 160x230cm"/>
  </r>
  <r>
    <x v="195"/>
    <s v="Leigh Harrision"/>
    <x v="1"/>
    <n v="1"/>
    <n v="99.05"/>
    <n v="99.05"/>
    <s v="AND01 155x225cm"/>
  </r>
  <r>
    <x v="195"/>
    <s v="Leigh Harrision"/>
    <x v="51"/>
    <n v="1"/>
    <n v="99.05"/>
    <n v="99.05"/>
    <s v="AND02 155x225cm"/>
  </r>
  <r>
    <x v="195"/>
    <s v="Leigh Harrision"/>
    <x v="29"/>
    <n v="1"/>
    <n v="87.19"/>
    <n v="87.19"/>
    <s v="SCT01 155x225cm"/>
  </r>
  <r>
    <x v="195"/>
    <s v="Leigh Harrision"/>
    <x v="76"/>
    <n v="1"/>
    <n v="87.19"/>
    <n v="87.19"/>
    <s v="FRE01 155x225cm"/>
  </r>
  <r>
    <x v="195"/>
    <s v="Leigh Harrision"/>
    <x v="78"/>
    <n v="1"/>
    <n v="87.19"/>
    <n v="87.19"/>
    <s v="FRE02 155x225cm"/>
  </r>
  <r>
    <x v="195"/>
    <s v="Leigh Harrision"/>
    <x v="55"/>
    <n v="1"/>
    <n v="87.19"/>
    <n v="87.19"/>
    <s v="FRE03 155x225cm"/>
  </r>
  <r>
    <x v="195"/>
    <s v="Leigh Harrision"/>
    <x v="59"/>
    <n v="1"/>
    <n v="107.29"/>
    <n v="107.29"/>
    <s v="HID01 152x198cm"/>
  </r>
  <r>
    <x v="195"/>
    <s v="Leigh Harrision"/>
    <x v="57"/>
    <n v="1"/>
    <n v="107.29"/>
    <n v="107.29"/>
    <s v="HID02 152x198cm"/>
  </r>
  <r>
    <x v="195"/>
    <s v="Leigh Harrision"/>
    <x v="25"/>
    <n v="1"/>
    <n v="107.29"/>
    <n v="107.29"/>
    <s v="HID03 152x198cm"/>
  </r>
  <r>
    <x v="195"/>
    <s v="Leigh Harrision"/>
    <x v="49"/>
    <n v="1"/>
    <n v="107.29"/>
    <n v="107.29"/>
    <s v="HID04 152x198cm"/>
  </r>
  <r>
    <x v="195"/>
    <s v="Leigh Harrision"/>
    <x v="35"/>
    <n v="1"/>
    <n v="98.35"/>
    <n v="98.35"/>
    <s v="SUP01 155x225cm"/>
  </r>
  <r>
    <x v="195"/>
    <s v="Leigh Harrision"/>
    <x v="5"/>
    <n v="1"/>
    <n v="98.35"/>
    <n v="98.35"/>
    <s v="SUP03 155x225cm"/>
  </r>
  <r>
    <x v="195"/>
    <s v="Leigh Harrision"/>
    <x v="4"/>
    <n v="1"/>
    <n v="87.19"/>
    <n v="87.19"/>
    <s v="LUX02 155x225cm"/>
  </r>
  <r>
    <x v="195"/>
    <s v="Leigh Harrision"/>
    <x v="91"/>
    <n v="1"/>
    <n v="204"/>
    <n v="204"/>
    <s v="SIL01 240x340cm"/>
  </r>
  <r>
    <x v="195"/>
    <s v="Leigh Harrision"/>
    <x v="100"/>
    <n v="1"/>
    <n v="204"/>
    <n v="204"/>
    <s v="SIL02 240x340cm"/>
  </r>
  <r>
    <x v="195"/>
    <s v="Leigh Harrision"/>
    <x v="70"/>
    <n v="1"/>
    <n v="204"/>
    <n v="204"/>
    <s v="SIL03 240x340cm"/>
  </r>
  <r>
    <x v="195"/>
    <s v="Leigh Harrision"/>
    <x v="77"/>
    <n v="1"/>
    <n v="204"/>
    <n v="204"/>
    <s v="SIL05 240x340cm"/>
  </r>
  <r>
    <x v="195"/>
    <s v="Leigh Harrision"/>
    <x v="71"/>
    <n v="1"/>
    <n v="204"/>
    <n v="204"/>
    <s v="SIL06 240x340cm"/>
  </r>
  <r>
    <x v="195"/>
    <s v="Leigh Harrision"/>
    <x v="95"/>
    <n v="1"/>
    <n v="106.17"/>
    <n v="106.17"/>
    <s v="IKA06 160x230cm"/>
  </r>
  <r>
    <x v="195"/>
    <s v="rugaustralia"/>
    <x v="12"/>
    <n v="1"/>
    <n v="219.99"/>
    <n v="219.99"/>
    <s v="SIL01 155x225cm"/>
  </r>
  <r>
    <x v="196"/>
    <s v="rugaustralia"/>
    <x v="103"/>
    <n v="1"/>
    <n v="339.99"/>
    <n v="339.99"/>
    <s v="FRE01 190x280cm"/>
  </r>
  <r>
    <x v="196"/>
    <s v="rugaustralia"/>
    <x v="83"/>
    <n v="1"/>
    <n v="374.99"/>
    <n v="374.99"/>
    <s v="AND03 190x280cm"/>
  </r>
  <r>
    <x v="197"/>
    <s v="rugaustralia"/>
    <x v="83"/>
    <n v="1"/>
    <n v="374.99"/>
    <n v="374.99"/>
    <s v="AND03 190x280cm"/>
  </r>
  <r>
    <x v="197"/>
    <s v="rugaustralia"/>
    <x v="13"/>
    <n v="1"/>
    <n v="339.99"/>
    <n v="339.99"/>
    <s v="SIL01 190x280cm"/>
  </r>
  <r>
    <x v="197"/>
    <s v="Leigh Harrision"/>
    <x v="64"/>
    <n v="1"/>
    <n v="142.6"/>
    <n v="142.6"/>
    <s v="ROS01 160x230cm"/>
  </r>
  <r>
    <x v="197"/>
    <s v="Leigh Harrision"/>
    <x v="66"/>
    <n v="1"/>
    <n v="142.6"/>
    <n v="142.6"/>
    <s v="ROS02 160x230cm"/>
  </r>
  <r>
    <x v="197"/>
    <s v="Leigh Harrision"/>
    <x v="1"/>
    <n v="1"/>
    <n v="99.05"/>
    <n v="99.05"/>
    <s v="AND01 155x225cm"/>
  </r>
  <r>
    <x v="197"/>
    <s v="Leigh Harrision"/>
    <x v="51"/>
    <n v="1"/>
    <n v="99.05"/>
    <n v="99.05"/>
    <s v="AND02 155x225cm"/>
  </r>
  <r>
    <x v="197"/>
    <s v="Leigh Harrision"/>
    <x v="68"/>
    <n v="1"/>
    <n v="99.05"/>
    <n v="99.05"/>
    <s v="AND03 155x225cm"/>
  </r>
  <r>
    <x v="197"/>
    <s v="Leigh Harrision"/>
    <x v="56"/>
    <n v="1"/>
    <n v="99.05"/>
    <n v="99.05"/>
    <s v="AND04 155x225cm"/>
  </r>
  <r>
    <x v="197"/>
    <s v="Leigh Harrision"/>
    <x v="12"/>
    <n v="3"/>
    <n v="87.19"/>
    <n v="261.57"/>
    <s v="SIL01 155x225cm"/>
  </r>
  <r>
    <x v="197"/>
    <s v="Leigh Harrision"/>
    <x v="8"/>
    <n v="3"/>
    <n v="87.19"/>
    <n v="261.57"/>
    <s v="SIL02 155x225cm"/>
  </r>
  <r>
    <x v="197"/>
    <s v="Leigh Harrision"/>
    <x v="3"/>
    <n v="3"/>
    <n v="87.19"/>
    <n v="261.57"/>
    <s v="SIL03 155x225cm"/>
  </r>
  <r>
    <x v="197"/>
    <s v="Leigh Harrision"/>
    <x v="69"/>
    <n v="3"/>
    <n v="87.19"/>
    <n v="261.57"/>
    <s v="SIL05 155x225cm"/>
  </r>
  <r>
    <x v="197"/>
    <s v="Leigh Harrision"/>
    <x v="7"/>
    <n v="1"/>
    <n v="133"/>
    <n v="133"/>
    <s v="SIL05 190x280cm"/>
  </r>
  <r>
    <x v="197"/>
    <s v="Leigh Harrision"/>
    <x v="61"/>
    <n v="3"/>
    <n v="87.19"/>
    <n v="261.57"/>
    <s v="SIL06 155x225cm"/>
  </r>
  <r>
    <x v="197"/>
    <s v="Leigh Harrision"/>
    <x v="29"/>
    <n v="1"/>
    <n v="87.19"/>
    <n v="87.19"/>
    <s v="SCT01 155x225cm"/>
  </r>
  <r>
    <x v="197"/>
    <s v="Leigh Harrision"/>
    <x v="63"/>
    <n v="1"/>
    <n v="87.19"/>
    <n v="87.19"/>
    <s v="SCT02 155x225cm"/>
  </r>
  <r>
    <x v="197"/>
    <s v="Leigh Harrision"/>
    <x v="35"/>
    <n v="1"/>
    <n v="98.35"/>
    <n v="98.35"/>
    <s v="SUP01 155x225cm"/>
  </r>
  <r>
    <x v="197"/>
    <s v="Leigh Harrision"/>
    <x v="6"/>
    <n v="1"/>
    <n v="98.35"/>
    <n v="98.35"/>
    <s v="SUP02 155x225cm"/>
  </r>
  <r>
    <x v="197"/>
    <s v="Leigh Harrision"/>
    <x v="5"/>
    <n v="1"/>
    <n v="98.35"/>
    <n v="98.35"/>
    <s v="SUP03 155x225cm"/>
  </r>
  <r>
    <x v="197"/>
    <s v="Leigh Harrision"/>
    <x v="30"/>
    <n v="1"/>
    <n v="150.02000000000001"/>
    <n v="150.02000000000001"/>
    <s v="SUP03 190x280cm"/>
  </r>
  <r>
    <x v="197"/>
    <s v="Leigh Harrision"/>
    <x v="34"/>
    <n v="1"/>
    <n v="98.35"/>
    <n v="98.35"/>
    <s v="SUP04 155x225cm"/>
  </r>
  <r>
    <x v="197"/>
    <s v="Leigh Harrision"/>
    <x v="4"/>
    <n v="1"/>
    <n v="87.19"/>
    <n v="87.19"/>
    <s v="LUX02 155x225cm"/>
  </r>
  <r>
    <x v="198"/>
    <s v="rugaustralia"/>
    <x v="27"/>
    <n v="1"/>
    <n v="224.99"/>
    <n v="224.99"/>
    <s v="SUP02 190x280cm"/>
  </r>
  <r>
    <x v="198"/>
    <s v="rugaustralia"/>
    <x v="12"/>
    <n v="1"/>
    <n v="219.99"/>
    <n v="219.99"/>
    <s v="SIL01 155x225cm"/>
  </r>
  <r>
    <x v="198"/>
    <s v="Leigh Harrision"/>
    <x v="90"/>
    <n v="1"/>
    <n v="69.92"/>
    <n v="69.92"/>
    <s v="DRI01 160x230cm"/>
  </r>
  <r>
    <x v="198"/>
    <s v="Leigh Harrision"/>
    <x v="89"/>
    <n v="1"/>
    <n v="69.92"/>
    <n v="69.92"/>
    <s v="DRI06 160x230cm"/>
  </r>
  <r>
    <x v="198"/>
    <s v="Leigh Harrision"/>
    <x v="79"/>
    <n v="1"/>
    <n v="150.69999999999999"/>
    <n v="150.69999999999999"/>
    <s v="JAZ01 160x230cm"/>
  </r>
  <r>
    <x v="198"/>
    <s v="Leigh Harrision"/>
    <x v="52"/>
    <n v="1"/>
    <n v="150.69999999999999"/>
    <n v="150.69999999999999"/>
    <s v="JAZ03 160x230cm"/>
  </r>
  <r>
    <x v="198"/>
    <s v="Leigh Harrision"/>
    <x v="101"/>
    <n v="1"/>
    <n v="150.69999999999999"/>
    <n v="150.69999999999999"/>
    <s v="JAZ05 160x230cm"/>
  </r>
  <r>
    <x v="198"/>
    <s v="Leigh Harrision"/>
    <x v="108"/>
    <n v="1"/>
    <n v="131.74"/>
    <n v="131.74"/>
    <s v="IKA02 160x230cm"/>
  </r>
  <r>
    <x v="198"/>
    <s v="Leigh Harrision"/>
    <x v="105"/>
    <n v="1"/>
    <n v="131.74"/>
    <n v="131.74"/>
    <s v="IKA03 160x230cm"/>
  </r>
  <r>
    <x v="198"/>
    <s v="Leigh Harrision"/>
    <x v="58"/>
    <n v="1"/>
    <n v="133"/>
    <n v="133"/>
    <s v="SIL02 190x280cm"/>
  </r>
  <r>
    <x v="198"/>
    <s v="Leigh Harrision"/>
    <x v="17"/>
    <n v="1"/>
    <n v="133"/>
    <n v="133"/>
    <s v="SIL04 190x280cm"/>
  </r>
  <r>
    <x v="198"/>
    <s v="Leigh Harrision"/>
    <x v="103"/>
    <n v="1"/>
    <n v="133"/>
    <n v="133"/>
    <s v="FRE01 190x280cm"/>
  </r>
  <r>
    <x v="198"/>
    <s v="Leigh Harrision"/>
    <x v="78"/>
    <n v="2"/>
    <n v="87.19"/>
    <n v="174.38"/>
    <s v="FRE02 155x225cm"/>
  </r>
  <r>
    <x v="198"/>
    <s v="Leigh Harrision"/>
    <x v="24"/>
    <n v="1"/>
    <n v="133"/>
    <n v="133"/>
    <s v="LUX02 190x280cm"/>
  </r>
  <r>
    <x v="198"/>
    <s v="Leigh Harrision"/>
    <x v="22"/>
    <n v="1"/>
    <n v="87.19"/>
    <n v="87.19"/>
    <s v="LUX03 155x225cm"/>
  </r>
  <r>
    <x v="198"/>
    <s v="Leigh Harrision"/>
    <x v="19"/>
    <n v="1"/>
    <n v="133"/>
    <n v="133"/>
    <s v="LUX03 190x280cm"/>
  </r>
  <r>
    <x v="198"/>
    <s v="Leigh Harrision"/>
    <x v="33"/>
    <n v="3"/>
    <n v="87.19"/>
    <n v="261.57"/>
    <s v="LUX04 155x225cm"/>
  </r>
  <r>
    <x v="198"/>
    <s v="Leigh Harrision"/>
    <x v="23"/>
    <n v="2"/>
    <n v="87.19"/>
    <n v="174.38"/>
    <s v="LUX05 155x225cm"/>
  </r>
  <r>
    <x v="198"/>
    <s v="Leigh Harrision"/>
    <x v="31"/>
    <n v="1"/>
    <n v="133"/>
    <n v="133"/>
    <s v="LUX05 190x280cm"/>
  </r>
  <r>
    <x v="199"/>
    <s v="rugaustralia"/>
    <x v="73"/>
    <n v="1"/>
    <n v="332.99"/>
    <n v="332.99"/>
    <s v="IKA04 160x230cm"/>
  </r>
  <r>
    <x v="199"/>
    <s v="rugaustralia"/>
    <x v="86"/>
    <n v="1"/>
    <n v="332.99"/>
    <n v="332.99"/>
    <s v="IKA07 160x230cm"/>
  </r>
  <r>
    <x v="200"/>
    <s v="rugaustralia"/>
    <x v="103"/>
    <n v="1"/>
    <n v="339.99"/>
    <n v="339.99"/>
    <s v="FRE01 190x280cm"/>
  </r>
  <r>
    <x v="201"/>
    <s v="rugaustralia"/>
    <x v="28"/>
    <n v="1"/>
    <n v="224.99"/>
    <n v="224.99"/>
    <s v="SUP01 190x280cm"/>
  </r>
  <r>
    <x v="202"/>
    <s v="Leigh Harrision"/>
    <x v="90"/>
    <n v="1"/>
    <n v="69.92"/>
    <n v="69.92"/>
    <s v="DRI01 160x230cm"/>
  </r>
  <r>
    <x v="202"/>
    <s v="Leigh Harrision"/>
    <x v="92"/>
    <n v="1"/>
    <n v="69.92"/>
    <n v="69.92"/>
    <s v="DRI05 160x230cm"/>
  </r>
  <r>
    <x v="202"/>
    <s v="Leigh Harrision"/>
    <x v="79"/>
    <n v="1"/>
    <n v="150.69999999999999"/>
    <n v="150.69999999999999"/>
    <s v="JAZ01 160x230cm"/>
  </r>
  <r>
    <x v="202"/>
    <s v="Leigh Harrision"/>
    <x v="101"/>
    <n v="1"/>
    <n v="150.69999999999999"/>
    <n v="150.69999999999999"/>
    <s v="JAZ05 160x230cm"/>
  </r>
  <r>
    <x v="202"/>
    <s v="Leigh Harrision"/>
    <x v="109"/>
    <n v="1"/>
    <n v="87.19"/>
    <n v="87.19"/>
    <s v="SIL04 155x225cm"/>
  </r>
  <r>
    <x v="202"/>
    <s v="Leigh Harrision"/>
    <x v="17"/>
    <n v="1"/>
    <n v="133"/>
    <n v="133"/>
    <s v="SIL04 190x280cm"/>
  </r>
  <r>
    <x v="202"/>
    <s v="Leigh Harrision"/>
    <x v="94"/>
    <n v="1"/>
    <n v="133"/>
    <n v="133"/>
    <s v="SCT01 190x280cm"/>
  </r>
  <r>
    <x v="202"/>
    <s v="Leigh Harrision"/>
    <x v="24"/>
    <n v="1"/>
    <n v="133"/>
    <n v="133"/>
    <s v="LUX02 190x280cm"/>
  </r>
  <r>
    <x v="202"/>
    <s v="Leigh Harrision"/>
    <x v="33"/>
    <n v="2"/>
    <n v="87.19"/>
    <n v="174.38"/>
    <s v="LUX04 155x225cm"/>
  </r>
  <r>
    <x v="202"/>
    <s v="Leigh Harrision"/>
    <x v="23"/>
    <n v="2"/>
    <n v="87.19"/>
    <n v="174.38"/>
    <s v="LUX05 155x225cm"/>
  </r>
  <r>
    <x v="202"/>
    <s v="Leigh Harrision"/>
    <x v="31"/>
    <n v="1"/>
    <n v="133"/>
    <n v="133"/>
    <s v="LUX05 190x280cm"/>
  </r>
  <r>
    <x v="203"/>
    <s v="rugaustralia"/>
    <x v="96"/>
    <n v="1"/>
    <n v="202.49"/>
    <n v="202.49"/>
    <s v="LUX04 190x280cm"/>
  </r>
  <r>
    <x v="204"/>
    <s v="Leigh Harrision"/>
    <x v="80"/>
    <n v="1"/>
    <n v="207.64"/>
    <n v="207.64"/>
    <s v="JAZ02 200x290cm"/>
  </r>
  <r>
    <x v="205"/>
    <s v="Leigh Harrision"/>
    <x v="93"/>
    <n v="1"/>
    <n v="69.92"/>
    <n v="69.92"/>
    <s v="DRI03 160x230cm"/>
  </r>
  <r>
    <x v="205"/>
    <s v="Leigh Harrision"/>
    <x v="89"/>
    <n v="1"/>
    <n v="69.92"/>
    <n v="69.92"/>
    <s v="DRI06 160x230cm"/>
  </r>
  <r>
    <x v="205"/>
    <s v="Leigh Harrision"/>
    <x v="79"/>
    <n v="1"/>
    <n v="150.69999999999999"/>
    <n v="150.69999999999999"/>
    <s v="JAZ01 160x230cm"/>
  </r>
  <r>
    <x v="205"/>
    <s v="Leigh Harrision"/>
    <x v="52"/>
    <n v="1"/>
    <n v="150.69999999999999"/>
    <n v="150.69999999999999"/>
    <s v="JAZ03 160x230cm"/>
  </r>
  <r>
    <x v="205"/>
    <s v="Leigh Harrision"/>
    <x v="108"/>
    <n v="1"/>
    <n v="131.74"/>
    <n v="131.74"/>
    <s v="IKA02 160x230cm"/>
  </r>
  <r>
    <x v="205"/>
    <s v="Leigh Harrision"/>
    <x v="105"/>
    <n v="1"/>
    <n v="131.74"/>
    <n v="131.74"/>
    <s v="IKA03 160x230cm"/>
  </r>
  <r>
    <x v="205"/>
    <s v="Leigh Harrision"/>
    <x v="65"/>
    <n v="1"/>
    <n v="224.75"/>
    <n v="224.75"/>
    <s v="ROS01 200x290cm"/>
  </r>
  <r>
    <x v="205"/>
    <s v="Leigh Harrision"/>
    <x v="66"/>
    <n v="1"/>
    <n v="142.6"/>
    <n v="142.6"/>
    <s v="ROS02 160x230cm"/>
  </r>
  <r>
    <x v="205"/>
    <s v="Leigh Harrision"/>
    <x v="51"/>
    <n v="1"/>
    <n v="99.05"/>
    <n v="99.05"/>
    <s v="AND02 155x225cm"/>
  </r>
  <r>
    <x v="205"/>
    <s v="Leigh Harrision"/>
    <x v="56"/>
    <n v="1"/>
    <n v="99.05"/>
    <n v="99.05"/>
    <s v="AND04 155x225cm"/>
  </r>
  <r>
    <x v="205"/>
    <s v="Leigh Harrision"/>
    <x v="8"/>
    <n v="1"/>
    <n v="87.19"/>
    <n v="87.19"/>
    <s v="SIL02 155x225cm"/>
  </r>
  <r>
    <x v="205"/>
    <s v="Leigh Harrision"/>
    <x v="58"/>
    <n v="1"/>
    <n v="133"/>
    <n v="133"/>
    <s v="SIL02 190x280cm"/>
  </r>
  <r>
    <x v="205"/>
    <s v="Leigh Harrision"/>
    <x v="103"/>
    <n v="1"/>
    <n v="133"/>
    <n v="133"/>
    <s v="FRE01 190x280cm"/>
  </r>
  <r>
    <x v="205"/>
    <s v="Leigh Harrision"/>
    <x v="78"/>
    <n v="2"/>
    <n v="87.19"/>
    <n v="174.38"/>
    <s v="FRE02 155x225cm"/>
  </r>
  <r>
    <x v="205"/>
    <s v="Leigh Harrision"/>
    <x v="22"/>
    <n v="1"/>
    <n v="87.19"/>
    <n v="87.19"/>
    <s v="LUX03 155x225cm"/>
  </r>
  <r>
    <x v="205"/>
    <s v="Leigh Harrision"/>
    <x v="19"/>
    <n v="1"/>
    <n v="133"/>
    <n v="133"/>
    <s v="LUX03 190x280cm"/>
  </r>
  <r>
    <x v="205"/>
    <s v="Leigh Harrision"/>
    <x v="33"/>
    <n v="1"/>
    <n v="87.19"/>
    <n v="87.19"/>
    <s v="LUX04 155x225cm"/>
  </r>
  <r>
    <x v="206"/>
    <s v="Leigh Harrision"/>
    <x v="64"/>
    <n v="1"/>
    <n v="142.6"/>
    <n v="142.6"/>
    <s v="ROS01 160x230cm"/>
  </r>
  <r>
    <x v="206"/>
    <s v="Leigh Harrision"/>
    <x v="1"/>
    <n v="1"/>
    <n v="99.05"/>
    <n v="99.05"/>
    <s v="AND01 155x225cm"/>
  </r>
  <r>
    <x v="206"/>
    <s v="Leigh Harrision"/>
    <x v="51"/>
    <n v="1"/>
    <n v="99.05"/>
    <n v="99.05"/>
    <s v="AND02 155x225cm"/>
  </r>
  <r>
    <x v="206"/>
    <s v="Leigh Harrision"/>
    <x v="56"/>
    <n v="1"/>
    <n v="99.05"/>
    <n v="99.05"/>
    <s v="AND04 155x225cm"/>
  </r>
  <r>
    <x v="206"/>
    <s v="Leigh Harrision"/>
    <x v="8"/>
    <n v="1"/>
    <n v="87.19"/>
    <n v="87.19"/>
    <s v="SIL02 155x225cm"/>
  </r>
  <r>
    <x v="206"/>
    <s v="Leigh Harrision"/>
    <x v="109"/>
    <n v="1"/>
    <n v="87.19"/>
    <n v="87.19"/>
    <s v="SIL04 155x225cm"/>
  </r>
  <r>
    <x v="206"/>
    <s v="Leigh Harrision"/>
    <x v="103"/>
    <n v="1"/>
    <n v="133"/>
    <n v="133"/>
    <s v="FRE01 190x280cm"/>
  </r>
  <r>
    <x v="206"/>
    <s v="Leigh Harrision"/>
    <x v="78"/>
    <n v="2"/>
    <n v="87.19"/>
    <n v="174.38"/>
    <s v="FRE02 155x225cm"/>
  </r>
  <r>
    <x v="207"/>
    <s v="Leigh Harrision"/>
    <x v="102"/>
    <n v="1"/>
    <n v="207.64"/>
    <n v="207.64"/>
    <s v="IKA01 200x290cm"/>
  </r>
  <r>
    <x v="207"/>
    <s v="Leigh Harrision"/>
    <x v="93"/>
    <n v="1"/>
    <n v="69.92"/>
    <n v="69.92"/>
    <s v="DRI03 160x230cm"/>
  </r>
  <r>
    <x v="207"/>
    <s v="Leigh Harrision"/>
    <x v="89"/>
    <n v="1"/>
    <n v="69.92"/>
    <n v="69.92"/>
    <s v="DRI06 160x230cm"/>
  </r>
  <r>
    <x v="207"/>
    <s v="Leigh Harrision"/>
    <x v="79"/>
    <n v="1"/>
    <n v="150.69999999999999"/>
    <n v="150.69999999999999"/>
    <s v="JAZ01 160x230cm"/>
  </r>
  <r>
    <x v="207"/>
    <s v="Leigh Harrision"/>
    <x v="52"/>
    <n v="1"/>
    <n v="150.69999999999999"/>
    <n v="150.69999999999999"/>
    <s v="JAZ03 160x230cm"/>
  </r>
  <r>
    <x v="207"/>
    <s v="Leigh Harrision"/>
    <x v="101"/>
    <n v="1"/>
    <n v="150.69999999999999"/>
    <n v="150.69999999999999"/>
    <s v="JAZ05 160x230cm"/>
  </r>
  <r>
    <x v="207"/>
    <s v="Leigh Harrision"/>
    <x v="81"/>
    <n v="1"/>
    <n v="131.74"/>
    <n v="131.74"/>
    <s v="IKA01 160x230cm"/>
  </r>
  <r>
    <x v="207"/>
    <s v="Leigh Harrision"/>
    <x v="108"/>
    <n v="1"/>
    <n v="131.74"/>
    <n v="131.74"/>
    <s v="IKA02 160x230cm"/>
  </r>
  <r>
    <x v="207"/>
    <s v="Leigh Harrision"/>
    <x v="105"/>
    <n v="1"/>
    <n v="131.74"/>
    <n v="131.74"/>
    <s v="IKA03 160x230cm"/>
  </r>
  <r>
    <x v="207"/>
    <s v="Leigh Harrision"/>
    <x v="64"/>
    <n v="1"/>
    <n v="142.6"/>
    <n v="142.6"/>
    <s v="ROS01 160x230cm"/>
  </r>
  <r>
    <x v="207"/>
    <s v="Leigh Harrision"/>
    <x v="65"/>
    <n v="1"/>
    <n v="224.75"/>
    <n v="224.75"/>
    <s v="ROS01 200x290cm"/>
  </r>
  <r>
    <x v="207"/>
    <s v="Leigh Harrision"/>
    <x v="66"/>
    <n v="2"/>
    <n v="142.6"/>
    <n v="285.2"/>
    <s v="ROS02 160x230cm"/>
  </r>
  <r>
    <x v="207"/>
    <s v="Leigh Harrision"/>
    <x v="67"/>
    <n v="1"/>
    <n v="224.75"/>
    <n v="224.75"/>
    <s v="ROS02 200x290cm"/>
  </r>
  <r>
    <x v="207"/>
    <s v="Leigh Harrision"/>
    <x v="78"/>
    <n v="1"/>
    <n v="87.19"/>
    <n v="87.19"/>
    <s v="FRE02 155x225cm"/>
  </r>
  <r>
    <x v="207"/>
    <s v="Leigh Harrision"/>
    <x v="28"/>
    <n v="1"/>
    <n v="150.02000000000001"/>
    <n v="150.02000000000001"/>
    <s v="SUP01 190x280cm"/>
  </r>
  <r>
    <x v="207"/>
    <s v="Leigh Harrision"/>
    <x v="6"/>
    <n v="1"/>
    <n v="98.35"/>
    <n v="98.35"/>
    <s v="SUP02 155x225cm"/>
  </r>
  <r>
    <x v="207"/>
    <s v="Leigh Harrision"/>
    <x v="50"/>
    <n v="1"/>
    <n v="133"/>
    <n v="133"/>
    <s v="LUX01 190x280cm"/>
  </r>
  <r>
    <x v="207"/>
    <s v="Leigh Harrision"/>
    <x v="24"/>
    <n v="1"/>
    <n v="133"/>
    <n v="133"/>
    <s v="LUX02 190x280cm"/>
  </r>
  <r>
    <x v="207"/>
    <s v="Leigh Harrision"/>
    <x v="22"/>
    <n v="2"/>
    <n v="87.19"/>
    <n v="174.38"/>
    <s v="LUX03 155x225cm"/>
  </r>
  <r>
    <x v="207"/>
    <s v="Leigh Harrision"/>
    <x v="19"/>
    <n v="1"/>
    <n v="133"/>
    <n v="133"/>
    <s v="LUX03 190x280cm"/>
  </r>
  <r>
    <x v="207"/>
    <s v="Leigh Harrision"/>
    <x v="33"/>
    <n v="1"/>
    <n v="87.19"/>
    <n v="87.19"/>
    <s v="LUX04 155x225cm"/>
  </r>
  <r>
    <x v="207"/>
    <s v="Leigh Harrision"/>
    <x v="96"/>
    <n v="1"/>
    <n v="133"/>
    <n v="133"/>
    <s v="LUX04 190x280cm"/>
  </r>
  <r>
    <x v="207"/>
    <s v="Leigh Harrision"/>
    <x v="31"/>
    <n v="1"/>
    <n v="133"/>
    <n v="133"/>
    <s v="LUX05 190x280cm"/>
  </r>
  <r>
    <x v="208"/>
    <s v="rugaustralia"/>
    <x v="50"/>
    <n v="1"/>
    <n v="199.99"/>
    <n v="199.99"/>
    <s v="LUX01 190x280cm"/>
  </r>
  <r>
    <x v="209"/>
    <s v="rugaustralia"/>
    <x v="55"/>
    <n v="1"/>
    <n v="204.99"/>
    <n v="204.99"/>
    <s v="FRE03 155x225cm"/>
  </r>
  <r>
    <x v="210"/>
    <s v="rugaustralia"/>
    <x v="76"/>
    <n v="1"/>
    <n v="219.99"/>
    <n v="219.99"/>
    <s v="FRE01 155x225cm"/>
  </r>
  <r>
    <x v="211"/>
    <s v="rugaustralia"/>
    <x v="49"/>
    <n v="1"/>
    <n v="259.99"/>
    <n v="259.99"/>
    <s v="HID04 152x198cm"/>
  </r>
  <r>
    <x v="212"/>
    <s v="rugaustralia"/>
    <x v="74"/>
    <n v="1"/>
    <n v="339.99"/>
    <n v="339.99"/>
    <s v="FRE03 190x280cm"/>
  </r>
  <r>
    <x v="213"/>
    <s v="rugaustralia"/>
    <x v="96"/>
    <n v="1"/>
    <n v="202.49"/>
    <n v="202.49"/>
    <s v="LUX04 190x280cm"/>
  </r>
  <r>
    <x v="213"/>
    <s v="Leigh Harrision"/>
    <x v="79"/>
    <n v="1"/>
    <n v="150.69999999999999"/>
    <n v="150.69999999999999"/>
    <s v="JAZ01 160x230cm"/>
  </r>
  <r>
    <x v="213"/>
    <s v="Leigh Harrision"/>
    <x v="106"/>
    <n v="1"/>
    <n v="150.69999999999999"/>
    <n v="150.69999999999999"/>
    <s v="JAZ02 160x230cm"/>
  </r>
  <r>
    <x v="213"/>
    <s v="Leigh Harrision"/>
    <x v="52"/>
    <n v="1"/>
    <n v="150.69999999999999"/>
    <n v="150.69999999999999"/>
    <s v="JAZ03 160x230cm"/>
  </r>
  <r>
    <x v="213"/>
    <s v="Leigh Harrision"/>
    <x v="101"/>
    <n v="1"/>
    <n v="150.69999999999999"/>
    <n v="150.69999999999999"/>
    <s v="JAZ05 160x230cm"/>
  </r>
  <r>
    <x v="213"/>
    <s v="Leigh Harrision"/>
    <x v="64"/>
    <n v="1"/>
    <n v="142.6"/>
    <n v="142.6"/>
    <s v="ROS01 160x230cm"/>
  </r>
  <r>
    <x v="213"/>
    <s v="Leigh Harrision"/>
    <x v="65"/>
    <n v="1"/>
    <n v="224.75"/>
    <n v="224.75"/>
    <s v="ROS01 200x290cm"/>
  </r>
  <r>
    <x v="213"/>
    <s v="Leigh Harrision"/>
    <x v="67"/>
    <n v="1"/>
    <n v="224.75"/>
    <n v="224.75"/>
    <s v="ROS02 200x290cm"/>
  </r>
  <r>
    <x v="213"/>
    <s v="Leigh Harrision"/>
    <x v="76"/>
    <n v="2"/>
    <n v="87.19"/>
    <n v="174.38"/>
    <s v="FRE01 155x225cm"/>
  </r>
  <r>
    <x v="214"/>
    <s v="Leigh Harrision"/>
    <x v="64"/>
    <n v="2"/>
    <n v="142.6"/>
    <n v="285.2"/>
    <s v="ROS01 160x230cm"/>
  </r>
  <r>
    <x v="214"/>
    <s v="Leigh Harrision"/>
    <x v="65"/>
    <n v="2"/>
    <n v="224.75"/>
    <n v="449.5"/>
    <s v="ROS01 200x290cm"/>
  </r>
  <r>
    <x v="214"/>
    <s v="Leigh Harrision"/>
    <x v="66"/>
    <n v="2"/>
    <n v="142.6"/>
    <n v="285.2"/>
    <s v="ROS02 160x230cm"/>
  </r>
  <r>
    <x v="214"/>
    <s v="Leigh Harrision"/>
    <x v="67"/>
    <n v="2"/>
    <n v="224.75"/>
    <n v="449.5"/>
    <s v="ROS02 200x290cm"/>
  </r>
  <r>
    <x v="214"/>
    <s v="Leigh Harrision"/>
    <x v="34"/>
    <n v="1"/>
    <n v="98.35"/>
    <n v="98.35"/>
    <s v="SUP04 155x225cm"/>
  </r>
  <r>
    <x v="215"/>
    <s v="rugaustralia"/>
    <x v="76"/>
    <n v="1"/>
    <n v="186"/>
    <n v="186"/>
    <s v="FRE01 155x225cm"/>
  </r>
  <r>
    <x v="216"/>
    <s v="rugaustralia"/>
    <x v="76"/>
    <n v="1"/>
    <n v="188.5"/>
    <n v="188.5"/>
    <s v="FRE01 155x225cm"/>
  </r>
  <r>
    <x v="216"/>
    <s v="rugaustralia"/>
    <x v="54"/>
    <n v="1"/>
    <n v="134.99"/>
    <n v="134.99"/>
    <s v="LUX01 155x225cm"/>
  </r>
  <r>
    <x v="217"/>
    <s v="rugaustralia"/>
    <x v="69"/>
    <n v="1"/>
    <n v="219.99"/>
    <n v="219.99"/>
    <s v="SIL05 155x225cm"/>
  </r>
  <r>
    <x v="218"/>
    <s v="rugaustralia"/>
    <x v="13"/>
    <n v="1"/>
    <n v="339.99"/>
    <n v="339.99"/>
    <s v="SIL01 190x280cm"/>
  </r>
  <r>
    <x v="218"/>
    <s v="rugaustralia"/>
    <x v="74"/>
    <n v="1"/>
    <n v="339.99"/>
    <n v="339.99"/>
    <s v="FRE03 190x280cm"/>
  </r>
  <r>
    <x v="218"/>
    <s v="Leigh Harrision"/>
    <x v="60"/>
    <n v="1"/>
    <n v="237.51"/>
    <n v="237.51"/>
    <s v="JAZ01 200x290cm"/>
  </r>
  <r>
    <x v="219"/>
    <s v="rugaustralia"/>
    <x v="53"/>
    <n v="1"/>
    <n v="374.99"/>
    <n v="374.99"/>
    <s v="AND01 190x280cm"/>
  </r>
  <r>
    <x v="219"/>
    <s v="rugaustralia"/>
    <x v="54"/>
    <n v="1"/>
    <n v="134.99"/>
    <n v="134.99"/>
    <s v="LUX01 155x225cm"/>
  </r>
  <r>
    <x v="220"/>
    <s v="rugaustralia"/>
    <x v="86"/>
    <n v="1"/>
    <n v="354.99"/>
    <n v="354.99"/>
    <s v="IKA07 160x230cm"/>
  </r>
  <r>
    <x v="221"/>
    <s v="rugaustralia"/>
    <x v="50"/>
    <n v="1"/>
    <n v="202.49"/>
    <n v="202.49"/>
    <s v="LUX01 190x280cm"/>
  </r>
  <r>
    <x v="222"/>
    <s v="rugaustralia"/>
    <x v="33"/>
    <n v="1"/>
    <n v="128.99"/>
    <n v="128.99"/>
    <s v="LUX04 155x225cm"/>
  </r>
  <r>
    <x v="222"/>
    <s v="rugaustralia"/>
    <x v="96"/>
    <n v="1"/>
    <n v="193.49"/>
    <n v="193.49"/>
    <s v="LUX04 190x280cm"/>
  </r>
  <r>
    <x v="223"/>
    <s v="rugaustralia"/>
    <x v="6"/>
    <n v="1"/>
    <n v="144.99"/>
    <n v="144.99"/>
    <s v="SUP02 155x225cm"/>
  </r>
  <r>
    <x v="223"/>
    <s v="rugaustralia"/>
    <x v="59"/>
    <n v="1"/>
    <n v="259.99"/>
    <n v="259.99"/>
    <s v="HID01 152x198cm"/>
  </r>
  <r>
    <x v="224"/>
    <s v="rugaustralia"/>
    <x v="57"/>
    <n v="1"/>
    <n v="269.99"/>
    <n v="269.99"/>
    <s v="HID02 152x198cm"/>
  </r>
  <r>
    <x v="224"/>
    <s v="rugaustralia"/>
    <x v="29"/>
    <n v="1"/>
    <n v="224.99"/>
    <n v="224.99"/>
    <s v="SCT01 155x225cm"/>
  </r>
  <r>
    <x v="224"/>
    <s v="rugaustralia"/>
    <x v="4"/>
    <n v="1"/>
    <n v="134.99"/>
    <n v="134.99"/>
    <s v="LUX02 155x225cm"/>
  </r>
  <r>
    <x v="225"/>
    <s v="rugaustralia"/>
    <x v="59"/>
    <n v="1"/>
    <n v="259.99"/>
    <n v="259.99"/>
    <s v="HID01 152x198cm"/>
  </r>
  <r>
    <x v="224"/>
    <s v="Leigh Harrision"/>
    <x v="93"/>
    <n v="1"/>
    <n v="69.92"/>
    <n v="69.92"/>
    <s v="DRI03 160x230cm"/>
  </r>
  <r>
    <x v="224"/>
    <s v="Leigh Harrision"/>
    <x v="89"/>
    <n v="1"/>
    <n v="69.92"/>
    <n v="69.92"/>
    <s v="DRI06 160x230cm"/>
  </r>
  <r>
    <x v="224"/>
    <s v="Leigh Harrision"/>
    <x v="81"/>
    <n v="1"/>
    <n v="131.74"/>
    <n v="131.74"/>
    <s v="IKA01 160x230cm"/>
  </r>
  <r>
    <x v="224"/>
    <s v="Leigh Harrision"/>
    <x v="108"/>
    <n v="1"/>
    <n v="131.74"/>
    <n v="131.74"/>
    <s v="IKA02 160x230cm"/>
  </r>
  <r>
    <x v="224"/>
    <s v="Leigh Harrision"/>
    <x v="105"/>
    <n v="1"/>
    <n v="131.74"/>
    <n v="131.74"/>
    <s v="IKA03 160x230cm"/>
  </r>
  <r>
    <x v="224"/>
    <s v="Leigh Harrision"/>
    <x v="86"/>
    <n v="1"/>
    <n v="131.74"/>
    <n v="131.74"/>
    <s v="IKA07 160x230cm"/>
  </r>
  <r>
    <x v="224"/>
    <s v="Leigh Harrision"/>
    <x v="64"/>
    <n v="2"/>
    <n v="142.6"/>
    <n v="285.2"/>
    <s v="ROS01 160x230cm"/>
  </r>
  <r>
    <x v="224"/>
    <s v="Leigh Harrision"/>
    <x v="66"/>
    <n v="3"/>
    <n v="142.6"/>
    <n v="427.79999999999995"/>
    <s v="ROS02 160x230cm"/>
  </r>
  <r>
    <x v="224"/>
    <s v="Leigh Harrision"/>
    <x v="67"/>
    <n v="1"/>
    <n v="224.75"/>
    <n v="224.75"/>
    <s v="ROS02 200x290cm"/>
  </r>
  <r>
    <x v="224"/>
    <s v="Leigh Harrision"/>
    <x v="1"/>
    <n v="1"/>
    <n v="87.19"/>
    <n v="87.19"/>
    <s v="AND01 155x225cm"/>
  </r>
  <r>
    <x v="224"/>
    <s v="Leigh Harrision"/>
    <x v="51"/>
    <n v="1"/>
    <n v="87.19"/>
    <n v="87.19"/>
    <s v="AND02 155x225cm"/>
  </r>
  <r>
    <x v="224"/>
    <s v="Leigh Harrision"/>
    <x v="75"/>
    <n v="1"/>
    <n v="151.09"/>
    <n v="151.09"/>
    <s v="AND04 190x280cm"/>
  </r>
  <r>
    <x v="224"/>
    <s v="Leigh Harrision"/>
    <x v="29"/>
    <n v="1"/>
    <n v="87.19"/>
    <n v="87.19"/>
    <s v="SCT01 155x225cm"/>
  </r>
  <r>
    <x v="224"/>
    <s v="Leigh Harrision"/>
    <x v="63"/>
    <n v="2"/>
    <n v="87.19"/>
    <n v="174.38"/>
    <s v="SCT02 155x225cm"/>
  </r>
  <r>
    <x v="224"/>
    <s v="Leigh Harrision"/>
    <x v="78"/>
    <n v="2"/>
    <n v="87.19"/>
    <n v="174.38"/>
    <s v="FRE02 155x225cm"/>
  </r>
  <r>
    <x v="224"/>
    <s v="Leigh Harrision"/>
    <x v="49"/>
    <n v="1"/>
    <n v="107.29"/>
    <n v="107.29"/>
    <s v="HID04 152x198cm"/>
  </r>
  <r>
    <x v="224"/>
    <s v="Leigh Harrision"/>
    <x v="6"/>
    <n v="2"/>
    <n v="98.35"/>
    <n v="196.7"/>
    <s v="SUP02 155x225cm"/>
  </r>
  <r>
    <x v="224"/>
    <s v="Leigh Harrision"/>
    <x v="34"/>
    <n v="1"/>
    <n v="98.35"/>
    <n v="98.35"/>
    <s v="SUP04 155x225cm"/>
  </r>
  <r>
    <x v="224"/>
    <s v="Leigh Harrision"/>
    <x v="54"/>
    <n v="1"/>
    <n v="87.19"/>
    <n v="87.19"/>
    <s v="LUX01 155x225cm"/>
  </r>
  <r>
    <x v="224"/>
    <s v="Leigh Harrision"/>
    <x v="4"/>
    <n v="1"/>
    <n v="87.19"/>
    <n v="87.19"/>
    <s v="LUX02 155x225cm"/>
  </r>
  <r>
    <x v="224"/>
    <s v="Leigh Harrision"/>
    <x v="22"/>
    <n v="2"/>
    <n v="87.19"/>
    <n v="174.38"/>
    <s v="LUX03 155x225cm"/>
  </r>
  <r>
    <x v="224"/>
    <s v="Leigh Harrision"/>
    <x v="33"/>
    <n v="2"/>
    <n v="87.19"/>
    <n v="174.38"/>
    <s v="LUX04 155x225cm"/>
  </r>
  <r>
    <x v="226"/>
    <s v="rugaustralia"/>
    <x v="86"/>
    <n v="1"/>
    <n v="317.99"/>
    <n v="317.99"/>
    <s v="IKA07 160x230cm"/>
  </r>
  <r>
    <x v="226"/>
    <s v="rugaustralia"/>
    <x v="75"/>
    <n v="1"/>
    <n v="359.99"/>
    <n v="359.99"/>
    <s v="AND04 190x280cm"/>
  </r>
  <r>
    <x v="227"/>
    <s v="rugaustralia"/>
    <x v="84"/>
    <n v="1"/>
    <n v="521.99"/>
    <n v="521.99"/>
    <s v="IKA07 200x290cm"/>
  </r>
  <r>
    <x v="228"/>
    <s v="rugaustralia"/>
    <x v="87"/>
    <n v="1"/>
    <n v="289.99"/>
    <n v="289.99"/>
    <s v="DRI01 200x290cm"/>
  </r>
  <r>
    <x v="229"/>
    <s v="rugaustralia"/>
    <x v="24"/>
    <n v="1"/>
    <n v="199.99"/>
    <n v="199.99"/>
    <s v="LUX02 190x280cm"/>
  </r>
  <r>
    <x v="229"/>
    <s v="rugaustralia"/>
    <x v="57"/>
    <n v="1"/>
    <n v="215.99"/>
    <n v="215.99"/>
    <s v="HID02 152x198cm"/>
  </r>
  <r>
    <x v="229"/>
    <s v="Leigh Harrision"/>
    <x v="64"/>
    <n v="2"/>
    <n v="142.6"/>
    <n v="285.2"/>
    <s v="ROS01 160x230cm"/>
  </r>
  <r>
    <x v="230"/>
    <s v="rugaustralia"/>
    <x v="12"/>
    <n v="1"/>
    <n v="219.99"/>
    <n v="219.99"/>
    <s v="SIL01 155x225cm"/>
  </r>
  <r>
    <x v="230"/>
    <s v="rugaustralia"/>
    <x v="27"/>
    <n v="1"/>
    <n v="224.99"/>
    <n v="224.99"/>
    <s v="SUP02 190x280cm"/>
  </r>
  <r>
    <x v="231"/>
    <s v="rugaustralia"/>
    <x v="49"/>
    <n v="1"/>
    <n v="269.99"/>
    <n v="269.99"/>
    <s v="HID04 152x198cm"/>
  </r>
  <r>
    <x v="230"/>
    <s v="Leigh Harrision"/>
    <x v="93"/>
    <n v="1"/>
    <n v="69.92"/>
    <n v="69.92"/>
    <s v="DRI03 160x230cm"/>
  </r>
  <r>
    <x v="230"/>
    <s v="Leigh Harrision"/>
    <x v="89"/>
    <n v="1"/>
    <n v="69.92"/>
    <n v="69.92"/>
    <s v="DRI06 160x230cm"/>
  </r>
  <r>
    <x v="230"/>
    <s v="Leigh Harrision"/>
    <x v="81"/>
    <n v="1"/>
    <n v="131.74"/>
    <n v="131.74"/>
    <s v="IKA01 160x230cm"/>
  </r>
  <r>
    <x v="230"/>
    <s v="Leigh Harrision"/>
    <x v="108"/>
    <n v="1"/>
    <n v="131.74"/>
    <n v="131.74"/>
    <s v="IKA02 160x230cm"/>
  </r>
  <r>
    <x v="230"/>
    <s v="Leigh Harrision"/>
    <x v="105"/>
    <n v="1"/>
    <n v="131.74"/>
    <n v="131.74"/>
    <s v="IKA03 160x230cm"/>
  </r>
  <r>
    <x v="230"/>
    <s v="Leigh Harrision"/>
    <x v="86"/>
    <n v="1"/>
    <n v="131.74"/>
    <n v="131.74"/>
    <s v="IKA07 160x230cm"/>
  </r>
  <r>
    <x v="230"/>
    <s v="Leigh Harrision"/>
    <x v="66"/>
    <n v="3"/>
    <n v="142.6"/>
    <n v="427.79999999999995"/>
    <s v="ROS02 160x230cm"/>
  </r>
  <r>
    <x v="230"/>
    <s v="Leigh Harrision"/>
    <x v="67"/>
    <n v="1"/>
    <n v="224.75"/>
    <n v="224.75"/>
    <s v="ROS02 200x290cm"/>
  </r>
  <r>
    <x v="230"/>
    <s v="Leigh Harrision"/>
    <x v="1"/>
    <n v="1"/>
    <n v="99.05"/>
    <n v="99.05"/>
    <s v="AND01 155x225cm"/>
  </r>
  <r>
    <x v="230"/>
    <s v="Leigh Harrision"/>
    <x v="51"/>
    <n v="1"/>
    <n v="99.05"/>
    <n v="99.05"/>
    <s v="AND02 155x225cm"/>
  </r>
  <r>
    <x v="230"/>
    <s v="Leigh Harrision"/>
    <x v="75"/>
    <n v="1"/>
    <n v="151.09"/>
    <n v="151.09"/>
    <s v="AND04 190x280cm"/>
  </r>
  <r>
    <x v="230"/>
    <s v="Leigh Harrision"/>
    <x v="29"/>
    <n v="1"/>
    <n v="87.19"/>
    <n v="87.19"/>
    <s v="SCT01 155x225cm"/>
  </r>
  <r>
    <x v="230"/>
    <s v="Leigh Harrision"/>
    <x v="63"/>
    <n v="2"/>
    <n v="87.19"/>
    <n v="174.38"/>
    <s v="SCT02 155x225cm"/>
  </r>
  <r>
    <x v="230"/>
    <s v="Leigh Harrision"/>
    <x v="78"/>
    <n v="2"/>
    <n v="87.19"/>
    <n v="174.38"/>
    <s v="FRE02 155x225cm"/>
  </r>
  <r>
    <x v="230"/>
    <s v="Leigh Harrision"/>
    <x v="49"/>
    <n v="1"/>
    <n v="107.29"/>
    <n v="107.29"/>
    <s v="HID04 152x198cm"/>
  </r>
  <r>
    <x v="230"/>
    <s v="Leigh Harrision"/>
    <x v="6"/>
    <n v="2"/>
    <n v="98.35"/>
    <n v="196.7"/>
    <s v="SUP02 155x225cm"/>
  </r>
  <r>
    <x v="230"/>
    <s v="Leigh Harrision"/>
    <x v="27"/>
    <n v="1"/>
    <n v="150.02000000000001"/>
    <n v="150.02000000000001"/>
    <s v="SUP02 190x280cm"/>
  </r>
  <r>
    <x v="230"/>
    <s v="Leigh Harrision"/>
    <x v="34"/>
    <n v="1"/>
    <n v="98.35"/>
    <n v="98.35"/>
    <s v="SUP04 155x225cm"/>
  </r>
  <r>
    <x v="230"/>
    <s v="Leigh Harrision"/>
    <x v="54"/>
    <n v="1"/>
    <n v="87.19"/>
    <n v="87.19"/>
    <s v="LUX01 155x225cm"/>
  </r>
  <r>
    <x v="230"/>
    <s v="Leigh Harrision"/>
    <x v="4"/>
    <n v="1"/>
    <n v="87.19"/>
    <n v="87.19"/>
    <s v="LUX02 155x225cm"/>
  </r>
  <r>
    <x v="230"/>
    <s v="Leigh Harrision"/>
    <x v="22"/>
    <n v="2"/>
    <n v="87.19"/>
    <n v="174.38"/>
    <s v="LUX03 155x225cm"/>
  </r>
  <r>
    <x v="230"/>
    <s v="Leigh Harrision"/>
    <x v="33"/>
    <n v="2"/>
    <n v="87.19"/>
    <n v="174.38"/>
    <s v="LUX04 155x225cm"/>
  </r>
  <r>
    <x v="230"/>
    <s v="Leigh Harrision"/>
    <x v="29"/>
    <n v="1"/>
    <n v="87.19"/>
    <n v="87.19"/>
    <s v="SCT01 155x225cm"/>
  </r>
  <r>
    <x v="230"/>
    <s v="Leigh Harrision"/>
    <x v="63"/>
    <n v="1"/>
    <n v="87.19"/>
    <n v="87.19"/>
    <s v="SCT02 155x225cm"/>
  </r>
  <r>
    <x v="230"/>
    <s v="Leigh Harrision"/>
    <x v="76"/>
    <n v="1"/>
    <n v="87.19"/>
    <n v="87.19"/>
    <s v="FRE01 155x225cm"/>
  </r>
  <r>
    <x v="230"/>
    <s v="Leigh Harrision"/>
    <x v="78"/>
    <n v="1"/>
    <n v="87.19"/>
    <n v="87.19"/>
    <s v="FRE02 155x225cm"/>
  </r>
  <r>
    <x v="231"/>
    <s v="rugaustralia"/>
    <x v="25"/>
    <n v="1"/>
    <n v="259.99"/>
    <n v="259.99"/>
    <s v="HID03 152x198cm"/>
  </r>
  <r>
    <x v="231"/>
    <s v="rugaustralia"/>
    <x v="88"/>
    <n v="1"/>
    <n v="496.99"/>
    <n v="496.99"/>
    <s v="IKA04 200x290cm"/>
  </r>
  <r>
    <x v="231"/>
    <s v="rugaustralia"/>
    <x v="110"/>
    <n v="1"/>
    <n v="279.99"/>
    <n v="279.99"/>
    <s v="DRI05 200x290cm"/>
  </r>
  <r>
    <x v="231"/>
    <s v="rugaustralia"/>
    <x v="5"/>
    <n v="1"/>
    <n v="149.99"/>
    <n v="149.99"/>
    <s v="SUP03 155x225cm"/>
  </r>
  <r>
    <x v="232"/>
    <s v="rugaustralia"/>
    <x v="7"/>
    <n v="1"/>
    <n v="279.99"/>
    <n v="279.99"/>
    <s v="SIL05 190x280cm"/>
  </r>
  <r>
    <x v="233"/>
    <s v="rugaustralia"/>
    <x v="25"/>
    <n v="1"/>
    <n v="221"/>
    <n v="221"/>
    <s v="HID03 152x198cm"/>
  </r>
  <r>
    <x v="233"/>
    <s v="rugaustralia"/>
    <x v="72"/>
    <n v="1"/>
    <n v="279.99"/>
    <n v="279.99"/>
    <s v="SIL06 190x280cm"/>
  </r>
  <r>
    <x v="234"/>
    <s v="Leigh Harrision"/>
    <x v="28"/>
    <n v="1"/>
    <n v="150.02000000000001"/>
    <n v="150.02000000000001"/>
    <s v="SUP01 190x280cm"/>
  </r>
  <r>
    <x v="234"/>
    <s v="Leigh Harrision"/>
    <x v="27"/>
    <n v="1"/>
    <n v="150.02000000000001"/>
    <n v="150.02000000000001"/>
    <s v="SUP02 190x280cm"/>
  </r>
  <r>
    <x v="234"/>
    <s v="Leigh Harrision"/>
    <x v="5"/>
    <n v="1"/>
    <n v="98.35"/>
    <n v="98.35"/>
    <s v="SUP03 155x225cm"/>
  </r>
  <r>
    <x v="234"/>
    <s v="Leigh Harrision"/>
    <x v="34"/>
    <n v="1"/>
    <n v="98.35"/>
    <n v="98.35"/>
    <s v="SUP04 155x225cm"/>
  </r>
  <r>
    <x v="234"/>
    <s v="Leigh Harrision"/>
    <x v="54"/>
    <n v="1"/>
    <n v="87.19"/>
    <n v="87.19"/>
    <s v="LUX01 155x225cm"/>
  </r>
  <r>
    <x v="234"/>
    <s v="Leigh Harrision"/>
    <x v="22"/>
    <n v="1"/>
    <n v="87.19"/>
    <n v="87.19"/>
    <s v="LUX03 155x225cm"/>
  </r>
  <r>
    <x v="234"/>
    <s v="Leigh Harrision"/>
    <x v="33"/>
    <n v="1"/>
    <n v="87.19"/>
    <n v="87.19"/>
    <s v="LUX04 155x225cm"/>
  </r>
  <r>
    <x v="234"/>
    <s v="Leigh Harrision"/>
    <x v="23"/>
    <n v="1"/>
    <n v="87.19"/>
    <n v="87.19"/>
    <s v="LUX05 155x225cm"/>
  </r>
  <r>
    <x v="235"/>
    <s v="Leigh Harrision"/>
    <x v="51"/>
    <n v="1"/>
    <n v="99.05"/>
    <n v="99.05"/>
    <s v="AND02 155x225cm"/>
  </r>
  <r>
    <x v="236"/>
    <s v="Leigh Harrision"/>
    <x v="93"/>
    <n v="1"/>
    <n v="69.92"/>
    <n v="69.92"/>
    <s v="DRI03 160x230cm"/>
  </r>
  <r>
    <x v="236"/>
    <s v="Leigh Harrision"/>
    <x v="89"/>
    <n v="1"/>
    <n v="69.92"/>
    <n v="69.92"/>
    <s v="DRI06 160x230cm"/>
  </r>
  <r>
    <x v="236"/>
    <s v="Leigh Harrision"/>
    <x v="52"/>
    <n v="1"/>
    <n v="150.69999999999999"/>
    <n v="150.69999999999999"/>
    <s v="JAZ03 160x230cm"/>
  </r>
  <r>
    <x v="236"/>
    <s v="Leigh Harrision"/>
    <x v="81"/>
    <n v="1"/>
    <n v="131.74"/>
    <n v="131.74"/>
    <s v="IKA01 160x230cm"/>
  </r>
  <r>
    <x v="236"/>
    <s v="Leigh Harrision"/>
    <x v="108"/>
    <n v="1"/>
    <n v="131.74"/>
    <n v="131.74"/>
    <s v="IKA02 160x230cm"/>
  </r>
  <r>
    <x v="236"/>
    <s v="Leigh Harrision"/>
    <x v="105"/>
    <n v="1"/>
    <n v="131.74"/>
    <n v="131.74"/>
    <s v="IKA03 160x230cm"/>
  </r>
  <r>
    <x v="236"/>
    <s v="Leigh Harrision"/>
    <x v="107"/>
    <n v="1"/>
    <n v="131.74"/>
    <n v="131.74"/>
    <s v="IKA05 160x230cm"/>
  </r>
  <r>
    <x v="236"/>
    <s v="Leigh Harrision"/>
    <x v="86"/>
    <n v="1"/>
    <n v="131.74"/>
    <n v="131.74"/>
    <s v="IKA07 160x230cm"/>
  </r>
  <r>
    <x v="236"/>
    <s v="Leigh Harrision"/>
    <x v="64"/>
    <n v="1"/>
    <n v="142.6"/>
    <n v="142.6"/>
    <s v="ROS01 160x230cm"/>
  </r>
  <r>
    <x v="236"/>
    <s v="Leigh Harrision"/>
    <x v="66"/>
    <n v="3"/>
    <n v="142.6"/>
    <n v="427.79999999999995"/>
    <s v="ROS02 160x230cm"/>
  </r>
  <r>
    <x v="236"/>
    <s v="Leigh Harrision"/>
    <x v="67"/>
    <n v="1"/>
    <n v="224.75"/>
    <n v="224.75"/>
    <s v="ROS02 200x290cm"/>
  </r>
  <r>
    <x v="236"/>
    <s v="Leigh Harrision"/>
    <x v="1"/>
    <n v="1"/>
    <n v="99.05"/>
    <n v="99.05"/>
    <s v="AND01 155x225cm"/>
  </r>
  <r>
    <x v="236"/>
    <s v="Leigh Harrision"/>
    <x v="62"/>
    <n v="1"/>
    <n v="151.09"/>
    <n v="151.09"/>
    <s v="AND02 190x280cm"/>
  </r>
  <r>
    <x v="236"/>
    <s v="Leigh Harrision"/>
    <x v="75"/>
    <n v="1"/>
    <n v="151.09"/>
    <n v="151.09"/>
    <s v="AND04 190x280cm"/>
  </r>
  <r>
    <x v="236"/>
    <s v="Leigh Harrision"/>
    <x v="17"/>
    <n v="1"/>
    <n v="133"/>
    <n v="133"/>
    <s v="SIL04 190x280cm"/>
  </r>
  <r>
    <x v="236"/>
    <s v="Leigh Harrision"/>
    <x v="7"/>
    <n v="1"/>
    <n v="133"/>
    <n v="133"/>
    <s v="SIL05 190x280cm"/>
  </r>
  <r>
    <x v="236"/>
    <s v="Leigh Harrision"/>
    <x v="29"/>
    <n v="1"/>
    <n v="87.19"/>
    <n v="87.19"/>
    <s v="SCT01 155x225cm"/>
  </r>
  <r>
    <x v="236"/>
    <s v="Leigh Harrision"/>
    <x v="63"/>
    <n v="2"/>
    <n v="87.19"/>
    <n v="174.38"/>
    <s v="SCT02 155x225cm"/>
  </r>
  <r>
    <x v="236"/>
    <s v="Leigh Harrision"/>
    <x v="76"/>
    <n v="1"/>
    <n v="87.19"/>
    <n v="87.19"/>
    <s v="FRE01 155x225cm"/>
  </r>
  <r>
    <x v="236"/>
    <s v="Leigh Harrision"/>
    <x v="78"/>
    <n v="3"/>
    <n v="87.19"/>
    <n v="261.57"/>
    <s v="FRE02 155x225cm"/>
  </r>
  <r>
    <x v="236"/>
    <s v="Leigh Harrision"/>
    <x v="55"/>
    <n v="1"/>
    <n v="87.19"/>
    <n v="87.19"/>
    <s v="FRE03 155x225cm"/>
  </r>
  <r>
    <x v="236"/>
    <s v="Leigh Harrision"/>
    <x v="59"/>
    <n v="1"/>
    <n v="107.29"/>
    <n v="107.29"/>
    <s v="HID01 152x198cm"/>
  </r>
  <r>
    <x v="236"/>
    <s v="Leigh Harrision"/>
    <x v="57"/>
    <n v="1"/>
    <n v="107.29"/>
    <n v="107.29"/>
    <s v="HID02 152x198cm"/>
  </r>
  <r>
    <x v="236"/>
    <s v="Leigh Harrision"/>
    <x v="49"/>
    <n v="1"/>
    <n v="107.29"/>
    <n v="107.29"/>
    <s v="HID04 152x198cm"/>
  </r>
  <r>
    <x v="236"/>
    <s v="Leigh Harrision"/>
    <x v="6"/>
    <n v="2"/>
    <n v="98.35"/>
    <n v="196.7"/>
    <s v="SUP02 155x225cm"/>
  </r>
  <r>
    <x v="236"/>
    <s v="Leigh Harrision"/>
    <x v="34"/>
    <n v="1"/>
    <n v="98.35"/>
    <n v="98.35"/>
    <s v="SUP04 155x225cm"/>
  </r>
  <r>
    <x v="236"/>
    <s v="Leigh Harrision"/>
    <x v="54"/>
    <n v="1"/>
    <n v="87.19"/>
    <n v="87.19"/>
    <s v="LUX01 155x225cm"/>
  </r>
  <r>
    <x v="236"/>
    <s v="Leigh Harrision"/>
    <x v="4"/>
    <n v="1"/>
    <n v="87.19"/>
    <n v="87.19"/>
    <s v="LUX02 155x225cm"/>
  </r>
  <r>
    <x v="236"/>
    <s v="Leigh Harrision"/>
    <x v="22"/>
    <n v="2"/>
    <n v="87.19"/>
    <n v="174.38"/>
    <s v="LUX03 155x225cm"/>
  </r>
  <r>
    <x v="236"/>
    <s v="Leigh Harrision"/>
    <x v="33"/>
    <n v="2"/>
    <n v="87.19"/>
    <n v="174.38"/>
    <s v="LUX04 155x225cm"/>
  </r>
  <r>
    <x v="237"/>
    <s v="rugaustralia"/>
    <x v="50"/>
    <n v="1"/>
    <n v="202.49"/>
    <n v="202.49"/>
    <s v="LUX01 190x280cm"/>
  </r>
  <r>
    <x v="238"/>
    <s v="rugaustralia"/>
    <x v="5"/>
    <n v="1"/>
    <n v="144.99"/>
    <n v="144.99"/>
    <s v="SUP03 155x225cm"/>
  </r>
  <r>
    <x v="239"/>
    <s v="rugaustralia"/>
    <x v="50"/>
    <n v="1"/>
    <n v="202.49"/>
    <n v="202.49"/>
    <s v="LUX01 190x280cm"/>
  </r>
  <r>
    <x v="240"/>
    <s v="rugaustralia"/>
    <x v="28"/>
    <n v="1"/>
    <n v="224.99"/>
    <n v="224.99"/>
    <s v="SUP01 190x280cm"/>
  </r>
  <r>
    <x v="240"/>
    <s v="rugaustralia"/>
    <x v="20"/>
    <n v="1"/>
    <n v="214.99"/>
    <n v="214.99"/>
    <s v="SUP04 190x280cm"/>
  </r>
  <r>
    <x v="240"/>
    <s v="rugaustralia"/>
    <x v="30"/>
    <n v="1"/>
    <n v="214.99"/>
    <n v="214.99"/>
    <s v="SUP03 190x280cm"/>
  </r>
  <r>
    <x v="241"/>
    <s v="rugaustralia"/>
    <x v="59"/>
    <n v="1"/>
    <n v="257.49"/>
    <n v="257.49"/>
    <s v="HID01 152x198cm"/>
  </r>
  <r>
    <x v="241"/>
    <s v="rugaustralia"/>
    <x v="57"/>
    <n v="1"/>
    <n v="257.49"/>
    <n v="257.49"/>
    <s v="HID02 152x198cm"/>
  </r>
  <r>
    <x v="242"/>
    <s v="rugaustralia"/>
    <x v="27"/>
    <n v="1"/>
    <n v="224.99"/>
    <n v="224.99"/>
    <s v="SUP02 190x280cm"/>
  </r>
  <r>
    <x v="242"/>
    <s v="rugaustralia"/>
    <x v="4"/>
    <n v="1"/>
    <n v="134.99"/>
    <n v="134.99"/>
    <s v="LUX02 155x225cm"/>
  </r>
  <r>
    <x v="243"/>
    <s v="Leigh Harrision"/>
    <x v="93"/>
    <n v="1"/>
    <n v="69.92"/>
    <n v="69.92"/>
    <s v="DRI03 160x230cm"/>
  </r>
  <r>
    <x v="243"/>
    <s v="Leigh Harrision"/>
    <x v="89"/>
    <n v="1"/>
    <n v="69.92"/>
    <n v="69.92"/>
    <s v="DRI06 160x230cm"/>
  </r>
  <r>
    <x v="243"/>
    <s v="Leigh Harrision"/>
    <x v="79"/>
    <n v="1"/>
    <n v="150.69999999999999"/>
    <n v="150.69999999999999"/>
    <s v="JAZ01 160x230cm"/>
  </r>
  <r>
    <x v="243"/>
    <s v="Leigh Harrision"/>
    <x v="106"/>
    <n v="1"/>
    <n v="150.69999999999999"/>
    <n v="150.69999999999999"/>
    <s v="JAZ02 160x230cm"/>
  </r>
  <r>
    <x v="243"/>
    <s v="Leigh Harrision"/>
    <x v="52"/>
    <n v="1"/>
    <n v="150.69999999999999"/>
    <n v="150.69999999999999"/>
    <s v="JAZ03 160x230cm"/>
  </r>
  <r>
    <x v="243"/>
    <s v="Leigh Harrision"/>
    <x v="101"/>
    <n v="1"/>
    <n v="150.69999999999999"/>
    <n v="150.69999999999999"/>
    <s v="JAZ05 160x230cm"/>
  </r>
  <r>
    <x v="243"/>
    <s v="Leigh Harrision"/>
    <x v="81"/>
    <n v="1"/>
    <n v="131.74"/>
    <n v="131.74"/>
    <s v="IKA01 160x230cm"/>
  </r>
  <r>
    <x v="243"/>
    <s v="Leigh Harrision"/>
    <x v="108"/>
    <n v="1"/>
    <n v="131.74"/>
    <n v="131.74"/>
    <s v="IKA02 160x230cm"/>
  </r>
  <r>
    <x v="243"/>
    <s v="Leigh Harrision"/>
    <x v="105"/>
    <n v="1"/>
    <n v="131.74"/>
    <n v="131.74"/>
    <s v="IKA03 160x230cm"/>
  </r>
  <r>
    <x v="243"/>
    <s v="Leigh Harrision"/>
    <x v="107"/>
    <n v="1"/>
    <n v="131.74"/>
    <n v="131.74"/>
    <s v="IKA05 160x230cm"/>
  </r>
  <r>
    <x v="243"/>
    <s v="Leigh Harrision"/>
    <x v="86"/>
    <n v="1"/>
    <n v="131.74"/>
    <n v="131.74"/>
    <s v="IKA07 160x230cm"/>
  </r>
  <r>
    <x v="243"/>
    <s v="Leigh Harrision"/>
    <x v="64"/>
    <n v="2"/>
    <n v="142.6"/>
    <n v="285.2"/>
    <s v="ROS01 160x230cm"/>
  </r>
  <r>
    <x v="243"/>
    <s v="Leigh Harrision"/>
    <x v="66"/>
    <n v="3"/>
    <n v="142.6"/>
    <n v="427.79999999999995"/>
    <s v="ROS02 160x230cm"/>
  </r>
  <r>
    <x v="243"/>
    <s v="Leigh Harrision"/>
    <x v="67"/>
    <n v="1"/>
    <n v="224.75"/>
    <n v="224.75"/>
    <s v="ROS02 200x290cm"/>
  </r>
  <r>
    <x v="243"/>
    <s v="Leigh Harrision"/>
    <x v="1"/>
    <n v="1"/>
    <n v="99.05"/>
    <n v="99.05"/>
    <s v="AND01 155x225cm"/>
  </r>
  <r>
    <x v="243"/>
    <s v="Leigh Harrision"/>
    <x v="51"/>
    <n v="1"/>
    <n v="99.05"/>
    <n v="99.05"/>
    <s v="AND02 155x225cm"/>
  </r>
  <r>
    <x v="243"/>
    <s v="Leigh Harrision"/>
    <x v="75"/>
    <n v="1"/>
    <n v="99.05"/>
    <n v="99.05"/>
    <s v="AND04 190x280cm"/>
  </r>
  <r>
    <x v="243"/>
    <s v="Leigh Harrision"/>
    <x v="58"/>
    <n v="1"/>
    <n v="133"/>
    <n v="133"/>
    <s v="SIL02 190x280cm"/>
  </r>
  <r>
    <x v="243"/>
    <s v="Leigh Harrision"/>
    <x v="109"/>
    <n v="1"/>
    <n v="87.19"/>
    <n v="87.19"/>
    <s v="SIL04 155x225cm"/>
  </r>
  <r>
    <x v="243"/>
    <s v="Leigh Harrision"/>
    <x v="17"/>
    <n v="1"/>
    <n v="133"/>
    <n v="133"/>
    <s v="SIL04 190x280cm"/>
  </r>
  <r>
    <x v="243"/>
    <s v="Leigh Harrision"/>
    <x v="72"/>
    <n v="1"/>
    <n v="133"/>
    <n v="133"/>
    <s v="SIL06 190x280cm"/>
  </r>
  <r>
    <x v="243"/>
    <s v="Leigh Harrision"/>
    <x v="29"/>
    <n v="2"/>
    <n v="87.19"/>
    <n v="174.38"/>
    <s v="SCT01 155x225cm"/>
  </r>
  <r>
    <x v="243"/>
    <s v="Leigh Harrision"/>
    <x v="63"/>
    <n v="2"/>
    <n v="87.19"/>
    <n v="174.38"/>
    <s v="SCT02 155x225cm"/>
  </r>
  <r>
    <x v="243"/>
    <s v="Leigh Harrision"/>
    <x v="76"/>
    <n v="2"/>
    <n v="87.19"/>
    <n v="174.38"/>
    <s v="FRE01 155x225cm"/>
  </r>
  <r>
    <x v="243"/>
    <s v="Leigh Harrision"/>
    <x v="78"/>
    <n v="3"/>
    <n v="87.19"/>
    <n v="261.57"/>
    <s v="FRE02 155x225cm"/>
  </r>
  <r>
    <x v="243"/>
    <s v="Leigh Harrision"/>
    <x v="55"/>
    <n v="1"/>
    <n v="87.19"/>
    <n v="87.19"/>
    <s v="FRE03 155x225cm"/>
  </r>
  <r>
    <x v="243"/>
    <s v="Leigh Harrision"/>
    <x v="59"/>
    <n v="1"/>
    <n v="107.29"/>
    <n v="107.29"/>
    <s v="HID01 152x198cm"/>
  </r>
  <r>
    <x v="243"/>
    <s v="Leigh Harrision"/>
    <x v="57"/>
    <n v="1"/>
    <n v="107.29"/>
    <n v="107.29"/>
    <s v="HID02 152x198cm"/>
  </r>
  <r>
    <x v="243"/>
    <s v="Leigh Harrision"/>
    <x v="49"/>
    <n v="1"/>
    <n v="107.29"/>
    <n v="107.29"/>
    <s v="HID04 152x198cm"/>
  </r>
  <r>
    <x v="243"/>
    <s v="Leigh Harrision"/>
    <x v="6"/>
    <n v="2"/>
    <n v="98.35"/>
    <n v="196.7"/>
    <s v="SUP02 155x225cm"/>
  </r>
  <r>
    <x v="243"/>
    <s v="Leigh Harrision"/>
    <x v="5"/>
    <n v="1"/>
    <n v="98.35"/>
    <n v="98.35"/>
    <s v="SUP03 155x225cm"/>
  </r>
  <r>
    <x v="243"/>
    <s v="Leigh Harrision"/>
    <x v="34"/>
    <n v="1"/>
    <n v="98.35"/>
    <n v="98.35"/>
    <s v="SUP04 155x225cm"/>
  </r>
  <r>
    <x v="243"/>
    <s v="Leigh Harrision"/>
    <x v="54"/>
    <n v="1"/>
    <n v="87.19"/>
    <n v="87.19"/>
    <s v="LUX01 155x225cm"/>
  </r>
  <r>
    <x v="243"/>
    <s v="Leigh Harrision"/>
    <x v="4"/>
    <n v="1"/>
    <n v="87.19"/>
    <n v="87.19"/>
    <s v="LUX02 155x225cm"/>
  </r>
  <r>
    <x v="243"/>
    <s v="Leigh Harrision"/>
    <x v="22"/>
    <n v="2"/>
    <n v="87.19"/>
    <n v="174.38"/>
    <s v="LUX03 155x225cm"/>
  </r>
  <r>
    <x v="243"/>
    <s v="Leigh Harrision"/>
    <x v="33"/>
    <n v="2"/>
    <n v="87.19"/>
    <n v="174.38"/>
    <s v="LUX04 155x225cm"/>
  </r>
  <r>
    <x v="243"/>
    <s v="Leigh Harrision"/>
    <x v="23"/>
    <n v="1"/>
    <n v="87.19"/>
    <n v="87.19"/>
    <s v="LUX05 155x225cm"/>
  </r>
  <r>
    <x v="244"/>
    <s v="rugaustralia"/>
    <x v="27"/>
    <n v="1"/>
    <n v="214.99"/>
    <n v="214.99"/>
    <s v="SUP02 190x280cm"/>
  </r>
  <r>
    <x v="244"/>
    <s v="rugaustralia"/>
    <x v="30"/>
    <n v="1"/>
    <n v="214.99"/>
    <n v="214.99"/>
    <s v="SUP03 190x280cm"/>
  </r>
  <r>
    <x v="245"/>
    <s v="Leigh Harrision"/>
    <x v="20"/>
    <n v="1"/>
    <n v="150.02000000000001"/>
    <n v="150.02000000000001"/>
    <s v="SUP04 190x280cm"/>
  </r>
  <r>
    <x v="246"/>
    <s v="Leigh Harrision"/>
    <x v="64"/>
    <n v="2"/>
    <n v="142.6"/>
    <n v="285.2"/>
    <s v="ROS01 160x230cm"/>
  </r>
  <r>
    <x v="246"/>
    <s v="Leigh Harrision"/>
    <x v="66"/>
    <n v="2"/>
    <n v="142.6"/>
    <n v="285.2"/>
    <s v="ROS02 160x230cm"/>
  </r>
  <r>
    <x v="246"/>
    <s v="Leigh Harrision"/>
    <x v="13"/>
    <n v="1"/>
    <n v="133"/>
    <n v="133"/>
    <s v="SIL01 190x280cm"/>
  </r>
  <r>
    <x v="246"/>
    <s v="Leigh Harrision"/>
    <x v="58"/>
    <n v="1"/>
    <n v="133"/>
    <n v="133"/>
    <s v="SIL02 190x280cm"/>
  </r>
  <r>
    <x v="246"/>
    <s v="Leigh Harrision"/>
    <x v="26"/>
    <n v="1"/>
    <n v="133"/>
    <n v="133"/>
    <s v="SIL03 190x280cm"/>
  </r>
  <r>
    <x v="246"/>
    <s v="Leigh Harrision"/>
    <x v="109"/>
    <n v="2"/>
    <n v="87.19"/>
    <n v="174.38"/>
    <s v="SIL04 155x225cm"/>
  </r>
  <r>
    <x v="246"/>
    <s v="Leigh Harrision"/>
    <x v="17"/>
    <n v="1"/>
    <n v="133"/>
    <n v="133"/>
    <s v="SIL04 190x280cm"/>
  </r>
  <r>
    <x v="246"/>
    <s v="Leigh Harrision"/>
    <x v="7"/>
    <n v="1"/>
    <n v="133"/>
    <n v="133"/>
    <s v="SIL05 190x280cm"/>
  </r>
  <r>
    <x v="246"/>
    <s v="Leigh Harrision"/>
    <x v="72"/>
    <n v="1"/>
    <n v="133"/>
    <n v="133"/>
    <s v="SIL06 190x280cm"/>
  </r>
  <r>
    <x v="246"/>
    <s v="Leigh Harrision"/>
    <x v="29"/>
    <n v="2"/>
    <n v="87.19"/>
    <n v="174.38"/>
    <s v="SCT01 155x225cm"/>
  </r>
  <r>
    <x v="246"/>
    <s v="Leigh Harrision"/>
    <x v="63"/>
    <n v="2"/>
    <n v="87.19"/>
    <n v="174.38"/>
    <s v="SCT02 155x225cm"/>
  </r>
  <r>
    <x v="246"/>
    <s v="Leigh Harrision"/>
    <x v="76"/>
    <n v="2"/>
    <n v="87.19"/>
    <n v="174.38"/>
    <s v="FRE01 155x225cm"/>
  </r>
  <r>
    <x v="246"/>
    <s v="Leigh Harrision"/>
    <x v="78"/>
    <n v="2"/>
    <n v="87.19"/>
    <n v="174.38"/>
    <s v="FRE02 155x225cm"/>
  </r>
  <r>
    <x v="246"/>
    <s v="Leigh Harrision"/>
    <x v="55"/>
    <n v="2"/>
    <n v="87.19"/>
    <n v="174.38"/>
    <s v="FRE03 155x225cm"/>
  </r>
  <r>
    <x v="246"/>
    <s v="Leigh Harrision"/>
    <x v="35"/>
    <n v="1"/>
    <n v="98.35"/>
    <n v="98.35"/>
    <s v="SUP01 155x225cm"/>
  </r>
  <r>
    <x v="246"/>
    <s v="Leigh Harrision"/>
    <x v="6"/>
    <n v="2"/>
    <n v="98.35"/>
    <n v="196.7"/>
    <s v="SUP02 155x225cm"/>
  </r>
  <r>
    <x v="246"/>
    <s v="Leigh Harrision"/>
    <x v="5"/>
    <n v="2"/>
    <n v="98.35"/>
    <n v="196.7"/>
    <s v="SUP03 155x225cm"/>
  </r>
  <r>
    <x v="246"/>
    <s v="Leigh Harrision"/>
    <x v="34"/>
    <n v="2"/>
    <n v="98.35"/>
    <n v="196.7"/>
    <s v="SUP04 155x225cm"/>
  </r>
  <r>
    <x v="246"/>
    <s v="Leigh Harrision"/>
    <x v="54"/>
    <n v="2"/>
    <n v="87.19"/>
    <n v="174.38"/>
    <s v="LUX01 155x225cm"/>
  </r>
  <r>
    <x v="246"/>
    <s v="Leigh Harrision"/>
    <x v="4"/>
    <n v="2"/>
    <n v="87.19"/>
    <n v="174.38"/>
    <s v="LUX02 155x225cm"/>
  </r>
  <r>
    <x v="246"/>
    <s v="Leigh Harrision"/>
    <x v="22"/>
    <n v="2"/>
    <n v="87.19"/>
    <n v="174.38"/>
    <s v="LUX03 155x225cm"/>
  </r>
  <r>
    <x v="246"/>
    <s v="Leigh Harrision"/>
    <x v="33"/>
    <n v="2"/>
    <n v="87.19"/>
    <n v="174.38"/>
    <s v="LUX04 155x225cm"/>
  </r>
  <r>
    <x v="246"/>
    <s v="Leigh Harrision"/>
    <x v="23"/>
    <n v="2"/>
    <n v="87.19"/>
    <n v="174.38"/>
    <s v="LUX05 155x225c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Y117" firstHeaderRow="1" firstDataRow="3" firstDataCol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numFmtId="176" showAll="0">
      <items count="137">
        <item x="90"/>
        <item x="87"/>
        <item x="93"/>
        <item x="92"/>
        <item x="110"/>
        <item x="89"/>
        <item x="99"/>
        <item x="79"/>
        <item x="60"/>
        <item x="106"/>
        <item x="80"/>
        <item x="52"/>
        <item x="85"/>
        <item x="101"/>
        <item x="81"/>
        <item x="102"/>
        <item x="108"/>
        <item x="104"/>
        <item x="105"/>
        <item x="73"/>
        <item x="88"/>
        <item x="107"/>
        <item x="98"/>
        <item x="86"/>
        <item x="84"/>
        <item x="64"/>
        <item x="65"/>
        <item x="66"/>
        <item x="67"/>
        <item x="1"/>
        <item x="53"/>
        <item x="51"/>
        <item x="62"/>
        <item x="68"/>
        <item x="83"/>
        <item x="56"/>
        <item x="75"/>
        <item x="12"/>
        <item x="13"/>
        <item x="8"/>
        <item x="58"/>
        <item x="3"/>
        <item x="26"/>
        <item x="109"/>
        <item x="17"/>
        <item x="69"/>
        <item x="7"/>
        <item x="61"/>
        <item x="72"/>
        <item x="29"/>
        <item x="94"/>
        <item x="63"/>
        <item x="16"/>
        <item x="76"/>
        <item x="103"/>
        <item x="78"/>
        <item x="55"/>
        <item x="74"/>
        <item x="59"/>
        <item x="57"/>
        <item x="25"/>
        <item x="49"/>
        <item x="35"/>
        <item x="28"/>
        <item x="6"/>
        <item x="27"/>
        <item x="5"/>
        <item x="30"/>
        <item x="34"/>
        <item x="20"/>
        <item x="54"/>
        <item x="50"/>
        <item x="4"/>
        <item x="24"/>
        <item x="22"/>
        <item x="19"/>
        <item x="33"/>
        <item x="96"/>
        <item x="23"/>
        <item x="31"/>
        <item m="1" x="133"/>
        <item m="1" x="121"/>
        <item m="1" x="132"/>
        <item m="1" x="123"/>
        <item x="91"/>
        <item m="1" x="122"/>
        <item x="100"/>
        <item m="1" x="124"/>
        <item x="70"/>
        <item m="1" x="119"/>
        <item x="77"/>
        <item m="1" x="120"/>
        <item x="71"/>
        <item m="1" x="118"/>
        <item m="1" x="134"/>
        <item m="1" x="127"/>
        <item m="1" x="115"/>
        <item m="1" x="128"/>
        <item m="1" x="113"/>
        <item m="1" x="130"/>
        <item m="1" x="116"/>
        <item m="1" x="129"/>
        <item m="1" x="114"/>
        <item m="1" x="131"/>
        <item m="1" x="117"/>
        <item m="1" x="125"/>
        <item m="1" x="111"/>
        <item m="1" x="126"/>
        <item m="1" x="135"/>
        <item m="1" x="112"/>
        <item x="82"/>
        <item x="97"/>
        <item x="95"/>
        <item x="21"/>
        <item x="11"/>
        <item x="36"/>
        <item x="37"/>
        <item x="38"/>
        <item x="39"/>
        <item x="40"/>
        <item x="41"/>
        <item x="42"/>
        <item x="43"/>
        <item x="44"/>
        <item x="45"/>
        <item x="46"/>
        <item x="10"/>
        <item x="14"/>
        <item x="47"/>
        <item x="9"/>
        <item x="18"/>
        <item x="0"/>
        <item x="2"/>
        <item x="15"/>
        <item x="32"/>
        <item x="48"/>
        <item t="default"/>
      </items>
    </pivotField>
    <pivotField dataField="1" showAll="0"/>
    <pivotField dataField="1" showAll="0"/>
    <pivotField showAll="0"/>
    <pivotField showAll="0"/>
  </pivotFields>
  <rowFields count="1">
    <field x="2"/>
  </rowFields>
  <rowItems count="1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4"/>
    </i>
    <i>
      <x v="86"/>
    </i>
    <i>
      <x v="88"/>
    </i>
    <i>
      <x v="90"/>
    </i>
    <i>
      <x v="92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 t="grand">
      <x/>
    </i>
  </rowItems>
  <colFields count="2">
    <field x="0"/>
    <field x="-2"/>
  </colFields>
  <colItems count="24"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 t="grand">
      <x/>
    </i>
    <i t="grand" i="1">
      <x/>
    </i>
  </colItems>
  <dataFields count="2">
    <dataField name="求和项:数量" fld="3" baseField="0" baseItem="0"/>
    <dataField name="求和项:销售单价" fld="4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Y117"/>
  <sheetViews>
    <sheetView zoomScale="55" zoomScaleNormal="55" workbookViewId="0">
      <selection activeCell="A33" sqref="A33"/>
    </sheetView>
  </sheetViews>
  <sheetFormatPr defaultColWidth="13.28515625" defaultRowHeight="15"/>
  <cols>
    <col min="1" max="1" width="17.5703125" customWidth="1"/>
    <col min="2" max="2" width="13.85546875" bestFit="1" customWidth="1"/>
    <col min="3" max="3" width="18.85546875" bestFit="1" customWidth="1"/>
    <col min="4" max="4" width="13.85546875" bestFit="1" customWidth="1"/>
    <col min="5" max="5" width="18.85546875" bestFit="1" customWidth="1"/>
    <col min="6" max="6" width="13.85546875" bestFit="1" customWidth="1"/>
    <col min="7" max="7" width="18.85546875" bestFit="1" customWidth="1"/>
    <col min="8" max="8" width="13.85546875" bestFit="1" customWidth="1"/>
    <col min="9" max="9" width="18.85546875" bestFit="1" customWidth="1"/>
    <col min="10" max="10" width="13.85546875" bestFit="1" customWidth="1"/>
    <col min="11" max="11" width="18.85546875" bestFit="1" customWidth="1"/>
    <col min="12" max="12" width="13.85546875" bestFit="1" customWidth="1"/>
    <col min="13" max="13" width="18.85546875" bestFit="1" customWidth="1"/>
    <col min="14" max="14" width="13.85546875" bestFit="1" customWidth="1"/>
    <col min="15" max="15" width="18.85546875" bestFit="1" customWidth="1"/>
    <col min="16" max="16" width="13.85546875" bestFit="1" customWidth="1"/>
    <col min="17" max="17" width="18.85546875" bestFit="1" customWidth="1"/>
    <col min="18" max="18" width="13.85546875" bestFit="1" customWidth="1"/>
    <col min="19" max="19" width="18.85546875" bestFit="1" customWidth="1"/>
    <col min="20" max="20" width="13.85546875" bestFit="1" customWidth="1"/>
    <col min="21" max="21" width="18.85546875" bestFit="1" customWidth="1"/>
    <col min="22" max="22" width="13.85546875" bestFit="1" customWidth="1"/>
    <col min="23" max="24" width="18.85546875" bestFit="1" customWidth="1"/>
    <col min="25" max="25" width="24" bestFit="1" customWidth="1"/>
    <col min="26" max="26" width="13.28515625" bestFit="1" customWidth="1"/>
    <col min="27" max="27" width="18.140625" bestFit="1" customWidth="1"/>
    <col min="28" max="28" width="13.28515625" bestFit="1" customWidth="1"/>
    <col min="29" max="29" width="18.140625" bestFit="1" customWidth="1"/>
    <col min="30" max="30" width="13.28515625" bestFit="1" customWidth="1"/>
    <col min="31" max="31" width="18.140625" bestFit="1" customWidth="1"/>
    <col min="32" max="32" width="13.28515625" bestFit="1" customWidth="1"/>
    <col min="33" max="33" width="18.140625" bestFit="1" customWidth="1"/>
    <col min="34" max="34" width="13.28515625" bestFit="1" customWidth="1"/>
    <col min="35" max="35" width="18.140625" bestFit="1" customWidth="1"/>
    <col min="36" max="36" width="13.28515625" bestFit="1" customWidth="1"/>
    <col min="37" max="37" width="18.140625" bestFit="1" customWidth="1"/>
    <col min="38" max="38" width="13.28515625" bestFit="1" customWidth="1"/>
    <col min="39" max="39" width="18.140625" bestFit="1" customWidth="1"/>
    <col min="40" max="40" width="13.28515625" bestFit="1" customWidth="1"/>
    <col min="41" max="41" width="18.140625" bestFit="1" customWidth="1"/>
    <col min="42" max="42" width="13.28515625" bestFit="1" customWidth="1"/>
    <col min="43" max="43" width="18.140625" bestFit="1" customWidth="1"/>
    <col min="44" max="44" width="13.28515625" bestFit="1" customWidth="1"/>
    <col min="45" max="45" width="18.140625" bestFit="1" customWidth="1"/>
    <col min="46" max="46" width="13.28515625" bestFit="1" customWidth="1"/>
    <col min="47" max="47" width="18.140625" bestFit="1" customWidth="1"/>
    <col min="48" max="48" width="13.28515625" bestFit="1" customWidth="1"/>
    <col min="49" max="49" width="18.140625" bestFit="1" customWidth="1"/>
    <col min="50" max="50" width="13.28515625" bestFit="1" customWidth="1"/>
    <col min="51" max="51" width="18.140625" bestFit="1" customWidth="1"/>
    <col min="52" max="52" width="13.28515625" bestFit="1" customWidth="1"/>
    <col min="53" max="53" width="18.140625" bestFit="1" customWidth="1"/>
    <col min="54" max="54" width="13.28515625" bestFit="1" customWidth="1"/>
    <col min="55" max="55" width="18.140625" bestFit="1" customWidth="1"/>
    <col min="56" max="56" width="13.28515625" bestFit="1" customWidth="1"/>
    <col min="57" max="57" width="18.140625" bestFit="1" customWidth="1"/>
    <col min="58" max="58" width="13.28515625" bestFit="1" customWidth="1"/>
    <col min="59" max="59" width="18.140625" bestFit="1" customWidth="1"/>
    <col min="60" max="60" width="13.28515625" bestFit="1" customWidth="1"/>
    <col min="61" max="61" width="18.140625" bestFit="1" customWidth="1"/>
    <col min="62" max="62" width="13.28515625" bestFit="1" customWidth="1"/>
    <col min="63" max="63" width="18.140625" bestFit="1" customWidth="1"/>
    <col min="64" max="64" width="13.28515625" bestFit="1" customWidth="1"/>
    <col min="65" max="65" width="18.140625" bestFit="1" customWidth="1"/>
    <col min="66" max="66" width="13.28515625" bestFit="1" customWidth="1"/>
    <col min="67" max="67" width="18.140625" bestFit="1" customWidth="1"/>
    <col min="68" max="68" width="13.28515625" bestFit="1" customWidth="1"/>
    <col min="69" max="69" width="18.140625" bestFit="1" customWidth="1"/>
    <col min="70" max="70" width="13.28515625" bestFit="1" customWidth="1"/>
    <col min="71" max="71" width="18.140625" bestFit="1" customWidth="1"/>
    <col min="72" max="72" width="13.28515625" bestFit="1" customWidth="1"/>
    <col min="73" max="73" width="18.140625" bestFit="1" customWidth="1"/>
    <col min="74" max="74" width="13.28515625" bestFit="1" customWidth="1"/>
    <col min="75" max="75" width="18.140625" bestFit="1" customWidth="1"/>
    <col min="76" max="76" width="13.28515625" bestFit="1" customWidth="1"/>
    <col min="77" max="77" width="18.140625" bestFit="1" customWidth="1"/>
    <col min="78" max="78" width="13.28515625" bestFit="1" customWidth="1"/>
    <col min="79" max="79" width="18.140625" bestFit="1" customWidth="1"/>
    <col min="80" max="80" width="13.28515625" bestFit="1" customWidth="1"/>
    <col min="81" max="81" width="18.140625" bestFit="1" customWidth="1"/>
    <col min="82" max="82" width="13.28515625" bestFit="1" customWidth="1"/>
    <col min="83" max="83" width="18.140625" bestFit="1" customWidth="1"/>
    <col min="84" max="84" width="13.28515625" bestFit="1" customWidth="1"/>
    <col min="85" max="85" width="18.140625" bestFit="1" customWidth="1"/>
    <col min="86" max="86" width="13.28515625" bestFit="1" customWidth="1"/>
    <col min="87" max="87" width="18.140625" bestFit="1" customWidth="1"/>
    <col min="88" max="88" width="13.28515625" bestFit="1" customWidth="1"/>
    <col min="89" max="89" width="18.140625" bestFit="1" customWidth="1"/>
    <col min="90" max="90" width="13.28515625" bestFit="1" customWidth="1"/>
    <col min="91" max="91" width="18.140625" bestFit="1" customWidth="1"/>
    <col min="92" max="92" width="13.28515625" bestFit="1" customWidth="1"/>
    <col min="93" max="93" width="18.140625" bestFit="1" customWidth="1"/>
    <col min="94" max="94" width="13.28515625" bestFit="1" customWidth="1"/>
    <col min="95" max="95" width="18.140625" bestFit="1" customWidth="1"/>
    <col min="96" max="96" width="13.28515625" bestFit="1" customWidth="1"/>
    <col min="97" max="97" width="18.140625" bestFit="1" customWidth="1"/>
    <col min="98" max="98" width="13.28515625" bestFit="1" customWidth="1"/>
    <col min="99" max="99" width="18.140625" bestFit="1" customWidth="1"/>
    <col min="100" max="100" width="13.28515625" bestFit="1" customWidth="1"/>
    <col min="101" max="101" width="18.140625" bestFit="1" customWidth="1"/>
    <col min="102" max="102" width="13.28515625" bestFit="1" customWidth="1"/>
    <col min="103" max="103" width="18.140625" bestFit="1" customWidth="1"/>
    <col min="104" max="104" width="13.28515625" bestFit="1" customWidth="1"/>
    <col min="105" max="105" width="18.140625" bestFit="1" customWidth="1"/>
    <col min="106" max="106" width="13.28515625" bestFit="1" customWidth="1"/>
    <col min="107" max="107" width="18.140625" bestFit="1" customWidth="1"/>
    <col min="108" max="108" width="13.28515625" bestFit="1" customWidth="1"/>
    <col min="109" max="109" width="18.140625" bestFit="1" customWidth="1"/>
    <col min="110" max="110" width="13.28515625" bestFit="1" customWidth="1"/>
    <col min="111" max="111" width="18.140625" bestFit="1" customWidth="1"/>
    <col min="112" max="112" width="13.28515625" bestFit="1" customWidth="1"/>
    <col min="113" max="113" width="18.140625" bestFit="1" customWidth="1"/>
    <col min="114" max="114" width="13.28515625" bestFit="1" customWidth="1"/>
    <col min="115" max="115" width="18.140625" bestFit="1" customWidth="1"/>
    <col min="116" max="116" width="13.28515625" bestFit="1" customWidth="1"/>
    <col min="117" max="117" width="18.140625" bestFit="1" customWidth="1"/>
    <col min="118" max="118" width="13.28515625" bestFit="1" customWidth="1"/>
    <col min="119" max="119" width="18.140625" bestFit="1" customWidth="1"/>
    <col min="120" max="120" width="13.28515625" bestFit="1" customWidth="1"/>
    <col min="121" max="121" width="18.140625" bestFit="1" customWidth="1"/>
    <col min="122" max="122" width="13.28515625" bestFit="1" customWidth="1"/>
    <col min="123" max="123" width="18.140625" bestFit="1" customWidth="1"/>
    <col min="124" max="124" width="13.28515625" bestFit="1" customWidth="1"/>
    <col min="125" max="125" width="18.140625" bestFit="1" customWidth="1"/>
    <col min="126" max="126" width="13.28515625" bestFit="1" customWidth="1"/>
    <col min="127" max="127" width="18.140625" bestFit="1" customWidth="1"/>
    <col min="128" max="128" width="13.28515625" bestFit="1" customWidth="1"/>
    <col min="129" max="129" width="18.140625" bestFit="1" customWidth="1"/>
    <col min="130" max="130" width="13.28515625" bestFit="1" customWidth="1"/>
    <col min="131" max="131" width="18.140625" bestFit="1" customWidth="1"/>
    <col min="132" max="132" width="13.28515625" bestFit="1" customWidth="1"/>
    <col min="133" max="133" width="18.140625" bestFit="1" customWidth="1"/>
    <col min="134" max="134" width="13.28515625" bestFit="1" customWidth="1"/>
    <col min="135" max="135" width="18.140625" bestFit="1" customWidth="1"/>
    <col min="136" max="136" width="13.28515625" bestFit="1" customWidth="1"/>
    <col min="137" max="137" width="18.140625" bestFit="1" customWidth="1"/>
    <col min="138" max="138" width="13.28515625" bestFit="1" customWidth="1"/>
    <col min="139" max="139" width="18.140625" bestFit="1" customWidth="1"/>
    <col min="140" max="140" width="13.28515625" bestFit="1" customWidth="1"/>
    <col min="141" max="141" width="18.140625" bestFit="1" customWidth="1"/>
    <col min="142" max="142" width="13.28515625" bestFit="1" customWidth="1"/>
    <col min="143" max="143" width="18.140625" bestFit="1" customWidth="1"/>
    <col min="144" max="144" width="13.28515625" bestFit="1" customWidth="1"/>
    <col min="145" max="145" width="18.140625" bestFit="1" customWidth="1"/>
    <col min="146" max="146" width="13.28515625" bestFit="1" customWidth="1"/>
    <col min="147" max="147" width="18.140625" bestFit="1" customWidth="1"/>
    <col min="148" max="148" width="13.28515625" bestFit="1" customWidth="1"/>
    <col min="149" max="149" width="18.140625" bestFit="1" customWidth="1"/>
    <col min="150" max="150" width="13.28515625" bestFit="1" customWidth="1"/>
    <col min="151" max="151" width="18.140625" bestFit="1" customWidth="1"/>
    <col min="152" max="152" width="13.28515625" bestFit="1" customWidth="1"/>
    <col min="153" max="153" width="18.140625" bestFit="1" customWidth="1"/>
    <col min="154" max="154" width="13.28515625" bestFit="1" customWidth="1"/>
    <col min="155" max="155" width="18.140625" bestFit="1" customWidth="1"/>
    <col min="156" max="156" width="13.28515625" bestFit="1" customWidth="1"/>
    <col min="157" max="157" width="18.140625" bestFit="1" customWidth="1"/>
    <col min="158" max="158" width="13.28515625" bestFit="1" customWidth="1"/>
    <col min="159" max="159" width="18.140625" bestFit="1" customWidth="1"/>
    <col min="160" max="160" width="13.28515625" bestFit="1" customWidth="1"/>
    <col min="161" max="161" width="18.140625" bestFit="1" customWidth="1"/>
    <col min="162" max="162" width="13.28515625" bestFit="1" customWidth="1"/>
    <col min="163" max="163" width="18.140625" bestFit="1" customWidth="1"/>
    <col min="164" max="164" width="13.28515625" bestFit="1" customWidth="1"/>
    <col min="165" max="165" width="18.140625" bestFit="1" customWidth="1"/>
    <col min="166" max="166" width="13.28515625" bestFit="1" customWidth="1"/>
    <col min="167" max="167" width="18.140625" bestFit="1" customWidth="1"/>
    <col min="168" max="168" width="13.28515625" bestFit="1" customWidth="1"/>
    <col min="169" max="169" width="18.140625" bestFit="1" customWidth="1"/>
    <col min="170" max="170" width="13.28515625" bestFit="1" customWidth="1"/>
    <col min="171" max="171" width="18.140625" bestFit="1" customWidth="1"/>
    <col min="172" max="172" width="13.28515625" bestFit="1" customWidth="1"/>
    <col min="173" max="173" width="18.140625" bestFit="1" customWidth="1"/>
    <col min="174" max="174" width="13.28515625" bestFit="1" customWidth="1"/>
    <col min="175" max="175" width="18.140625" bestFit="1" customWidth="1"/>
    <col min="176" max="176" width="13.28515625" bestFit="1" customWidth="1"/>
    <col min="177" max="177" width="18.140625" bestFit="1" customWidth="1"/>
    <col min="178" max="178" width="13.28515625" bestFit="1" customWidth="1"/>
    <col min="179" max="179" width="18.140625" bestFit="1" customWidth="1"/>
    <col min="180" max="180" width="13.28515625" bestFit="1" customWidth="1"/>
    <col min="181" max="181" width="18.140625" bestFit="1" customWidth="1"/>
    <col min="182" max="182" width="13.28515625" bestFit="1" customWidth="1"/>
    <col min="183" max="183" width="18.140625" bestFit="1" customWidth="1"/>
    <col min="184" max="184" width="13.28515625" bestFit="1" customWidth="1"/>
    <col min="185" max="185" width="18.140625" bestFit="1" customWidth="1"/>
    <col min="186" max="186" width="13.28515625" bestFit="1" customWidth="1"/>
    <col min="187" max="187" width="18.140625" bestFit="1" customWidth="1"/>
    <col min="188" max="188" width="13.28515625" bestFit="1" customWidth="1"/>
    <col min="189" max="189" width="18.140625" bestFit="1" customWidth="1"/>
    <col min="190" max="190" width="13.28515625" bestFit="1" customWidth="1"/>
    <col min="191" max="191" width="18.140625" bestFit="1" customWidth="1"/>
    <col min="192" max="192" width="13.28515625" bestFit="1" customWidth="1"/>
    <col min="193" max="193" width="18.140625" bestFit="1" customWidth="1"/>
    <col min="194" max="194" width="13.28515625" bestFit="1" customWidth="1"/>
    <col min="195" max="195" width="18.140625" bestFit="1" customWidth="1"/>
    <col min="196" max="196" width="13.28515625" bestFit="1" customWidth="1"/>
    <col min="197" max="197" width="18.140625" bestFit="1" customWidth="1"/>
    <col min="198" max="198" width="13.28515625" bestFit="1" customWidth="1"/>
    <col min="199" max="199" width="18.140625" bestFit="1" customWidth="1"/>
    <col min="200" max="200" width="13.28515625" bestFit="1" customWidth="1"/>
    <col min="201" max="201" width="18.140625" bestFit="1" customWidth="1"/>
    <col min="202" max="202" width="13.28515625" bestFit="1" customWidth="1"/>
    <col min="203" max="203" width="18.140625" bestFit="1" customWidth="1"/>
    <col min="204" max="204" width="13.28515625" bestFit="1" customWidth="1"/>
    <col min="205" max="205" width="18.140625" bestFit="1" customWidth="1"/>
    <col min="206" max="206" width="13.28515625" bestFit="1" customWidth="1"/>
    <col min="207" max="207" width="18.140625" bestFit="1" customWidth="1"/>
    <col min="208" max="208" width="13.28515625" bestFit="1" customWidth="1"/>
    <col min="209" max="209" width="18.140625" bestFit="1" customWidth="1"/>
    <col min="210" max="210" width="13.28515625" bestFit="1" customWidth="1"/>
    <col min="211" max="211" width="18.140625" bestFit="1" customWidth="1"/>
    <col min="212" max="212" width="13.28515625" bestFit="1" customWidth="1"/>
    <col min="213" max="213" width="18.140625" bestFit="1" customWidth="1"/>
    <col min="214" max="214" width="13.28515625" bestFit="1" customWidth="1"/>
    <col min="215" max="215" width="18.140625" bestFit="1" customWidth="1"/>
    <col min="216" max="216" width="13.28515625" bestFit="1" customWidth="1"/>
    <col min="217" max="217" width="18.140625" bestFit="1" customWidth="1"/>
    <col min="218" max="218" width="13.28515625" bestFit="1" customWidth="1"/>
    <col min="219" max="219" width="18.140625" bestFit="1" customWidth="1"/>
    <col min="220" max="220" width="13.28515625" bestFit="1" customWidth="1"/>
    <col min="221" max="221" width="18.140625" bestFit="1" customWidth="1"/>
    <col min="222" max="222" width="13.28515625" bestFit="1" customWidth="1"/>
    <col min="223" max="223" width="18.140625" bestFit="1" customWidth="1"/>
    <col min="224" max="224" width="13.28515625" bestFit="1" customWidth="1"/>
    <col min="225" max="225" width="18.140625" bestFit="1" customWidth="1"/>
    <col min="226" max="226" width="13.28515625" bestFit="1" customWidth="1"/>
    <col min="227" max="227" width="18.140625" bestFit="1" customWidth="1"/>
    <col min="228" max="228" width="13.28515625" bestFit="1" customWidth="1"/>
    <col min="229" max="229" width="18.140625" bestFit="1" customWidth="1"/>
    <col min="230" max="230" width="13.28515625" bestFit="1" customWidth="1"/>
    <col min="231" max="231" width="18.140625" bestFit="1" customWidth="1"/>
    <col min="232" max="232" width="13.28515625" bestFit="1" customWidth="1"/>
    <col min="233" max="233" width="18.140625" bestFit="1" customWidth="1"/>
    <col min="234" max="234" width="13.28515625" bestFit="1" customWidth="1"/>
    <col min="235" max="235" width="18.140625" bestFit="1" customWidth="1"/>
    <col min="236" max="236" width="13.28515625" bestFit="1" customWidth="1"/>
    <col min="237" max="237" width="18.140625" bestFit="1" customWidth="1"/>
    <col min="238" max="238" width="13.28515625" bestFit="1" customWidth="1"/>
    <col min="239" max="239" width="18.140625" bestFit="1" customWidth="1"/>
    <col min="240" max="240" width="13.28515625" bestFit="1" customWidth="1"/>
    <col min="241" max="241" width="18.140625" bestFit="1" customWidth="1"/>
    <col min="242" max="242" width="13.28515625" bestFit="1" customWidth="1"/>
    <col min="243" max="243" width="18.140625" bestFit="1" customWidth="1"/>
    <col min="244" max="244" width="13.28515625" bestFit="1" customWidth="1"/>
    <col min="245" max="245" width="18.140625" bestFit="1" customWidth="1"/>
    <col min="246" max="246" width="13.28515625" bestFit="1" customWidth="1"/>
    <col min="247" max="247" width="18.140625" bestFit="1" customWidth="1"/>
    <col min="248" max="248" width="13.28515625" bestFit="1" customWidth="1"/>
    <col min="249" max="249" width="18.140625" bestFit="1" customWidth="1"/>
    <col min="250" max="250" width="13.28515625" bestFit="1" customWidth="1"/>
    <col min="251" max="251" width="18.140625" bestFit="1" customWidth="1"/>
    <col min="252" max="252" width="13.28515625" bestFit="1" customWidth="1"/>
    <col min="253" max="253" width="18.140625" bestFit="1" customWidth="1"/>
    <col min="254" max="254" width="13.28515625" bestFit="1" customWidth="1"/>
    <col min="255" max="255" width="18.140625" bestFit="1" customWidth="1"/>
  </cols>
  <sheetData>
    <row r="3" spans="1:25">
      <c r="A3" s="3"/>
      <c r="B3" s="11" t="s">
        <v>102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</row>
    <row r="4" spans="1:25">
      <c r="A4" s="6"/>
      <c r="B4" s="17" t="s">
        <v>175</v>
      </c>
      <c r="C4" s="4"/>
      <c r="D4" s="17" t="s">
        <v>105</v>
      </c>
      <c r="E4" s="4"/>
      <c r="F4" s="17" t="s">
        <v>106</v>
      </c>
      <c r="G4" s="4"/>
      <c r="H4" s="17" t="s">
        <v>107</v>
      </c>
      <c r="I4" s="4"/>
      <c r="J4" s="17" t="s">
        <v>108</v>
      </c>
      <c r="K4" s="4"/>
      <c r="L4" s="17" t="s">
        <v>109</v>
      </c>
      <c r="M4" s="4"/>
      <c r="N4" s="17" t="s">
        <v>110</v>
      </c>
      <c r="O4" s="4"/>
      <c r="P4" s="17" t="s">
        <v>111</v>
      </c>
      <c r="Q4" s="4"/>
      <c r="R4" s="17" t="s">
        <v>112</v>
      </c>
      <c r="S4" s="4"/>
      <c r="T4" s="17" t="s">
        <v>113</v>
      </c>
      <c r="U4" s="4"/>
      <c r="V4" s="17" t="s">
        <v>170</v>
      </c>
      <c r="W4" s="4"/>
      <c r="X4" s="17" t="s">
        <v>103</v>
      </c>
      <c r="Y4" s="18" t="s">
        <v>104</v>
      </c>
    </row>
    <row r="5" spans="1:25">
      <c r="A5" s="11" t="s">
        <v>101</v>
      </c>
      <c r="B5" s="3" t="s">
        <v>99</v>
      </c>
      <c r="C5" s="9" t="s">
        <v>100</v>
      </c>
      <c r="D5" s="3" t="s">
        <v>99</v>
      </c>
      <c r="E5" s="9" t="s">
        <v>100</v>
      </c>
      <c r="F5" s="3" t="s">
        <v>99</v>
      </c>
      <c r="G5" s="9" t="s">
        <v>100</v>
      </c>
      <c r="H5" s="3" t="s">
        <v>99</v>
      </c>
      <c r="I5" s="9" t="s">
        <v>100</v>
      </c>
      <c r="J5" s="3" t="s">
        <v>99</v>
      </c>
      <c r="K5" s="9" t="s">
        <v>100</v>
      </c>
      <c r="L5" s="3" t="s">
        <v>99</v>
      </c>
      <c r="M5" s="9" t="s">
        <v>100</v>
      </c>
      <c r="N5" s="3" t="s">
        <v>99</v>
      </c>
      <c r="O5" s="9" t="s">
        <v>100</v>
      </c>
      <c r="P5" s="3" t="s">
        <v>99</v>
      </c>
      <c r="Q5" s="9" t="s">
        <v>100</v>
      </c>
      <c r="R5" s="3" t="s">
        <v>99</v>
      </c>
      <c r="S5" s="9" t="s">
        <v>100</v>
      </c>
      <c r="T5" s="3" t="s">
        <v>99</v>
      </c>
      <c r="U5" s="9" t="s">
        <v>100</v>
      </c>
      <c r="V5" s="3" t="s">
        <v>99</v>
      </c>
      <c r="W5" s="9" t="s">
        <v>100</v>
      </c>
      <c r="X5" s="6"/>
      <c r="Y5" s="19"/>
    </row>
    <row r="6" spans="1:25">
      <c r="A6" s="12">
        <v>9350329000009</v>
      </c>
      <c r="B6" s="13"/>
      <c r="C6" s="20"/>
      <c r="D6" s="13"/>
      <c r="E6" s="20"/>
      <c r="F6" s="13"/>
      <c r="G6" s="20"/>
      <c r="H6" s="13">
        <v>2</v>
      </c>
      <c r="I6" s="20">
        <v>139.84</v>
      </c>
      <c r="J6" s="13"/>
      <c r="K6" s="20"/>
      <c r="L6" s="13">
        <v>2</v>
      </c>
      <c r="M6" s="20">
        <v>199.98</v>
      </c>
      <c r="N6" s="13">
        <v>5</v>
      </c>
      <c r="O6" s="20">
        <v>504.45</v>
      </c>
      <c r="P6" s="13"/>
      <c r="Q6" s="20"/>
      <c r="R6" s="13"/>
      <c r="S6" s="20"/>
      <c r="T6" s="13"/>
      <c r="U6" s="20"/>
      <c r="V6" s="13"/>
      <c r="W6" s="20"/>
      <c r="X6" s="13">
        <v>9</v>
      </c>
      <c r="Y6" s="21">
        <v>844.27</v>
      </c>
    </row>
    <row r="7" spans="1:25">
      <c r="A7" s="14">
        <v>9350329000016</v>
      </c>
      <c r="B7" s="15"/>
      <c r="C7" s="22"/>
      <c r="D7" s="15">
        <v>1</v>
      </c>
      <c r="E7" s="22">
        <v>289.99</v>
      </c>
      <c r="F7" s="15"/>
      <c r="G7" s="22"/>
      <c r="H7" s="15"/>
      <c r="I7" s="22"/>
      <c r="J7" s="15"/>
      <c r="K7" s="22"/>
      <c r="L7" s="15">
        <v>2</v>
      </c>
      <c r="M7" s="22">
        <v>338</v>
      </c>
      <c r="N7" s="15"/>
      <c r="O7" s="22"/>
      <c r="P7" s="15">
        <v>1</v>
      </c>
      <c r="Q7" s="22">
        <v>139.99</v>
      </c>
      <c r="R7" s="15"/>
      <c r="S7" s="22"/>
      <c r="T7" s="15"/>
      <c r="U7" s="22"/>
      <c r="V7" s="15"/>
      <c r="W7" s="22"/>
      <c r="X7" s="15">
        <v>4</v>
      </c>
      <c r="Y7" s="23">
        <v>767.98</v>
      </c>
    </row>
    <row r="8" spans="1:25">
      <c r="A8" s="14">
        <v>9350329000047</v>
      </c>
      <c r="B8" s="15"/>
      <c r="C8" s="22"/>
      <c r="D8" s="15">
        <v>4</v>
      </c>
      <c r="E8" s="22">
        <v>279.68</v>
      </c>
      <c r="F8" s="15">
        <v>1</v>
      </c>
      <c r="G8" s="22">
        <v>69.92</v>
      </c>
      <c r="H8" s="15">
        <v>1</v>
      </c>
      <c r="I8" s="22">
        <v>69.92</v>
      </c>
      <c r="J8" s="15"/>
      <c r="K8" s="22"/>
      <c r="L8" s="15"/>
      <c r="M8" s="22"/>
      <c r="N8" s="15">
        <v>2</v>
      </c>
      <c r="O8" s="22">
        <v>225</v>
      </c>
      <c r="P8" s="15"/>
      <c r="Q8" s="22"/>
      <c r="R8" s="15"/>
      <c r="S8" s="22"/>
      <c r="T8" s="15"/>
      <c r="U8" s="22"/>
      <c r="V8" s="15"/>
      <c r="W8" s="22"/>
      <c r="X8" s="15">
        <v>8</v>
      </c>
      <c r="Y8" s="23">
        <v>644.52</v>
      </c>
    </row>
    <row r="9" spans="1:25">
      <c r="A9" s="14">
        <v>9350329000085</v>
      </c>
      <c r="B9" s="15"/>
      <c r="C9" s="22"/>
      <c r="D9" s="15"/>
      <c r="E9" s="22"/>
      <c r="F9" s="15"/>
      <c r="G9" s="22"/>
      <c r="H9" s="15">
        <v>1</v>
      </c>
      <c r="I9" s="22">
        <v>69.92</v>
      </c>
      <c r="J9" s="15"/>
      <c r="K9" s="22"/>
      <c r="L9" s="15"/>
      <c r="M9" s="22"/>
      <c r="N9" s="15">
        <v>3</v>
      </c>
      <c r="O9" s="22">
        <v>308.99</v>
      </c>
      <c r="P9" s="15"/>
      <c r="Q9" s="22"/>
      <c r="R9" s="15"/>
      <c r="S9" s="22"/>
      <c r="T9" s="15"/>
      <c r="U9" s="22"/>
      <c r="V9" s="15"/>
      <c r="W9" s="22"/>
      <c r="X9" s="15">
        <v>4</v>
      </c>
      <c r="Y9" s="23">
        <v>378.91</v>
      </c>
    </row>
    <row r="10" spans="1:25">
      <c r="A10" s="14">
        <v>9350329000092</v>
      </c>
      <c r="B10" s="15"/>
      <c r="C10" s="22"/>
      <c r="D10" s="15">
        <v>1</v>
      </c>
      <c r="E10" s="22">
        <v>279.99</v>
      </c>
      <c r="F10" s="15"/>
      <c r="G10" s="22"/>
      <c r="H10" s="15"/>
      <c r="I10" s="22"/>
      <c r="J10" s="15"/>
      <c r="K10" s="22"/>
      <c r="L10" s="15"/>
      <c r="M10" s="22"/>
      <c r="N10" s="15"/>
      <c r="O10" s="22"/>
      <c r="P10" s="15"/>
      <c r="Q10" s="22"/>
      <c r="R10" s="15"/>
      <c r="S10" s="22"/>
      <c r="T10" s="15"/>
      <c r="U10" s="22"/>
      <c r="V10" s="15"/>
      <c r="W10" s="22"/>
      <c r="X10" s="15">
        <v>1</v>
      </c>
      <c r="Y10" s="23">
        <v>279.99</v>
      </c>
    </row>
    <row r="11" spans="1:25">
      <c r="A11" s="14">
        <v>9350329000108</v>
      </c>
      <c r="B11" s="15"/>
      <c r="C11" s="22"/>
      <c r="D11" s="15">
        <v>4</v>
      </c>
      <c r="E11" s="22">
        <v>279.68</v>
      </c>
      <c r="F11" s="15">
        <v>1</v>
      </c>
      <c r="G11" s="22">
        <v>69.92</v>
      </c>
      <c r="H11" s="15">
        <v>2</v>
      </c>
      <c r="I11" s="22">
        <v>139.84</v>
      </c>
      <c r="J11" s="15"/>
      <c r="K11" s="22"/>
      <c r="L11" s="15"/>
      <c r="M11" s="22"/>
      <c r="N11" s="15">
        <v>1</v>
      </c>
      <c r="O11" s="22">
        <v>99.99</v>
      </c>
      <c r="P11" s="15">
        <v>1</v>
      </c>
      <c r="Q11" s="22">
        <v>99.99</v>
      </c>
      <c r="R11" s="15"/>
      <c r="S11" s="22"/>
      <c r="T11" s="15"/>
      <c r="U11" s="22"/>
      <c r="V11" s="15"/>
      <c r="W11" s="22"/>
      <c r="X11" s="15">
        <v>9</v>
      </c>
      <c r="Y11" s="23">
        <v>689.42000000000007</v>
      </c>
    </row>
    <row r="12" spans="1:25">
      <c r="A12" s="14">
        <v>9350329000115</v>
      </c>
      <c r="B12" s="15"/>
      <c r="C12" s="22"/>
      <c r="D12" s="15"/>
      <c r="E12" s="22"/>
      <c r="F12" s="15"/>
      <c r="G12" s="22"/>
      <c r="H12" s="15"/>
      <c r="I12" s="22"/>
      <c r="J12" s="15"/>
      <c r="K12" s="22"/>
      <c r="L12" s="15">
        <v>2</v>
      </c>
      <c r="M12" s="22">
        <v>282.48</v>
      </c>
      <c r="N12" s="15"/>
      <c r="O12" s="22"/>
      <c r="P12" s="15"/>
      <c r="Q12" s="22"/>
      <c r="R12" s="15"/>
      <c r="S12" s="22"/>
      <c r="T12" s="15"/>
      <c r="U12" s="22"/>
      <c r="V12" s="15"/>
      <c r="W12" s="22"/>
      <c r="X12" s="15">
        <v>2</v>
      </c>
      <c r="Y12" s="23">
        <v>282.48</v>
      </c>
    </row>
    <row r="13" spans="1:25">
      <c r="A13" s="14">
        <v>9350329000122</v>
      </c>
      <c r="B13" s="15"/>
      <c r="C13" s="22"/>
      <c r="D13" s="15">
        <v>1</v>
      </c>
      <c r="E13" s="22">
        <v>150.69999999999999</v>
      </c>
      <c r="F13" s="15">
        <v>2</v>
      </c>
      <c r="G13" s="22">
        <v>301.39999999999998</v>
      </c>
      <c r="H13" s="15">
        <v>3</v>
      </c>
      <c r="I13" s="22">
        <v>452.09999999999997</v>
      </c>
      <c r="J13" s="15">
        <v>1</v>
      </c>
      <c r="K13" s="22">
        <v>123.94</v>
      </c>
      <c r="L13" s="15">
        <v>1</v>
      </c>
      <c r="M13" s="22">
        <v>123.94</v>
      </c>
      <c r="N13" s="15"/>
      <c r="O13" s="22"/>
      <c r="P13" s="15">
        <v>1</v>
      </c>
      <c r="Q13" s="22">
        <v>184</v>
      </c>
      <c r="R13" s="15"/>
      <c r="S13" s="22"/>
      <c r="T13" s="15"/>
      <c r="U13" s="22"/>
      <c r="V13" s="15"/>
      <c r="W13" s="22"/>
      <c r="X13" s="15">
        <v>9</v>
      </c>
      <c r="Y13" s="23">
        <v>1336.08</v>
      </c>
    </row>
    <row r="14" spans="1:25">
      <c r="A14" s="14">
        <v>9350329000139</v>
      </c>
      <c r="B14" s="15"/>
      <c r="C14" s="22"/>
      <c r="D14" s="15"/>
      <c r="E14" s="22"/>
      <c r="F14" s="15">
        <v>1</v>
      </c>
      <c r="G14" s="22">
        <v>237.51</v>
      </c>
      <c r="H14" s="15"/>
      <c r="I14" s="22"/>
      <c r="J14" s="15"/>
      <c r="K14" s="22"/>
      <c r="L14" s="15"/>
      <c r="M14" s="22"/>
      <c r="N14" s="15"/>
      <c r="O14" s="22"/>
      <c r="P14" s="15">
        <v>1</v>
      </c>
      <c r="Q14" s="22">
        <v>292</v>
      </c>
      <c r="R14" s="15">
        <v>1</v>
      </c>
      <c r="S14" s="22">
        <v>292</v>
      </c>
      <c r="T14" s="15">
        <v>2</v>
      </c>
      <c r="U14" s="22">
        <v>584</v>
      </c>
      <c r="V14" s="15"/>
      <c r="W14" s="22"/>
      <c r="X14" s="15">
        <v>5</v>
      </c>
      <c r="Y14" s="23">
        <v>1405.51</v>
      </c>
    </row>
    <row r="15" spans="1:25">
      <c r="A15" s="14">
        <v>9350329000146</v>
      </c>
      <c r="B15" s="15"/>
      <c r="C15" s="22"/>
      <c r="D15" s="15">
        <v>1</v>
      </c>
      <c r="E15" s="22">
        <v>150.69999999999999</v>
      </c>
      <c r="F15" s="15">
        <v>1</v>
      </c>
      <c r="G15" s="22">
        <v>150.69999999999999</v>
      </c>
      <c r="H15" s="15"/>
      <c r="I15" s="22"/>
      <c r="J15" s="15">
        <v>1</v>
      </c>
      <c r="K15" s="22">
        <v>123.94</v>
      </c>
      <c r="L15" s="15"/>
      <c r="M15" s="22"/>
      <c r="N15" s="15"/>
      <c r="O15" s="22"/>
      <c r="P15" s="15"/>
      <c r="Q15" s="22"/>
      <c r="R15" s="15"/>
      <c r="S15" s="22"/>
      <c r="T15" s="15"/>
      <c r="U15" s="22"/>
      <c r="V15" s="15"/>
      <c r="W15" s="22"/>
      <c r="X15" s="15">
        <v>3</v>
      </c>
      <c r="Y15" s="23">
        <v>425.34</v>
      </c>
    </row>
    <row r="16" spans="1:25">
      <c r="A16" s="14">
        <v>9350329000153</v>
      </c>
      <c r="B16" s="15"/>
      <c r="C16" s="22"/>
      <c r="D16" s="15"/>
      <c r="E16" s="22"/>
      <c r="F16" s="15"/>
      <c r="G16" s="22"/>
      <c r="H16" s="15">
        <v>1</v>
      </c>
      <c r="I16" s="22">
        <v>207.64</v>
      </c>
      <c r="J16" s="15"/>
      <c r="K16" s="22"/>
      <c r="L16" s="15"/>
      <c r="M16" s="22"/>
      <c r="N16" s="15"/>
      <c r="O16" s="22"/>
      <c r="P16" s="15">
        <v>2</v>
      </c>
      <c r="Q16" s="22">
        <v>584</v>
      </c>
      <c r="R16" s="15"/>
      <c r="S16" s="22"/>
      <c r="T16" s="15"/>
      <c r="U16" s="22"/>
      <c r="V16" s="15"/>
      <c r="W16" s="22"/>
      <c r="X16" s="15">
        <v>3</v>
      </c>
      <c r="Y16" s="23">
        <v>791.64</v>
      </c>
    </row>
    <row r="17" spans="1:25">
      <c r="A17" s="14">
        <v>9350329000160</v>
      </c>
      <c r="B17" s="15"/>
      <c r="C17" s="22"/>
      <c r="D17" s="15">
        <v>2</v>
      </c>
      <c r="E17" s="22">
        <v>301.39999999999998</v>
      </c>
      <c r="F17" s="15">
        <v>2</v>
      </c>
      <c r="G17" s="22">
        <v>301.39999999999998</v>
      </c>
      <c r="H17" s="15">
        <v>2</v>
      </c>
      <c r="I17" s="22">
        <v>301.39999999999998</v>
      </c>
      <c r="J17" s="15"/>
      <c r="K17" s="22"/>
      <c r="L17" s="15">
        <v>1</v>
      </c>
      <c r="M17" s="22">
        <v>123.94</v>
      </c>
      <c r="N17" s="15"/>
      <c r="O17" s="22"/>
      <c r="P17" s="15">
        <v>1</v>
      </c>
      <c r="Q17" s="22">
        <v>184</v>
      </c>
      <c r="R17" s="15"/>
      <c r="S17" s="22"/>
      <c r="T17" s="15"/>
      <c r="U17" s="22"/>
      <c r="V17" s="15">
        <v>1</v>
      </c>
      <c r="W17" s="22">
        <v>184</v>
      </c>
      <c r="X17" s="15">
        <v>9</v>
      </c>
      <c r="Y17" s="23">
        <v>1396.1399999999999</v>
      </c>
    </row>
    <row r="18" spans="1:25">
      <c r="A18" s="14">
        <v>9350329000177</v>
      </c>
      <c r="B18" s="15"/>
      <c r="C18" s="22"/>
      <c r="D18" s="15"/>
      <c r="E18" s="22"/>
      <c r="F18" s="15"/>
      <c r="G18" s="22"/>
      <c r="H18" s="15"/>
      <c r="I18" s="22"/>
      <c r="J18" s="15"/>
      <c r="K18" s="22"/>
      <c r="L18" s="15"/>
      <c r="M18" s="22"/>
      <c r="N18" s="15"/>
      <c r="O18" s="22"/>
      <c r="P18" s="15">
        <v>1</v>
      </c>
      <c r="Q18" s="22">
        <v>292</v>
      </c>
      <c r="R18" s="15"/>
      <c r="S18" s="22"/>
      <c r="T18" s="15"/>
      <c r="U18" s="22"/>
      <c r="V18" s="15"/>
      <c r="W18" s="22"/>
      <c r="X18" s="15">
        <v>1</v>
      </c>
      <c r="Y18" s="23">
        <v>292</v>
      </c>
    </row>
    <row r="19" spans="1:25">
      <c r="A19" s="14">
        <v>9350329000207</v>
      </c>
      <c r="B19" s="15"/>
      <c r="C19" s="22"/>
      <c r="D19" s="15">
        <v>1</v>
      </c>
      <c r="E19" s="22">
        <v>150.69999999999999</v>
      </c>
      <c r="F19" s="15">
        <v>2</v>
      </c>
      <c r="G19" s="22">
        <v>301.39999999999998</v>
      </c>
      <c r="H19" s="15">
        <v>2</v>
      </c>
      <c r="I19" s="22">
        <v>301.39999999999998</v>
      </c>
      <c r="J19" s="15"/>
      <c r="K19" s="22"/>
      <c r="L19" s="15">
        <v>1</v>
      </c>
      <c r="M19" s="22">
        <v>123.94</v>
      </c>
      <c r="N19" s="15"/>
      <c r="O19" s="22"/>
      <c r="P19" s="15"/>
      <c r="Q19" s="22"/>
      <c r="R19" s="15"/>
      <c r="S19" s="22"/>
      <c r="T19" s="15"/>
      <c r="U19" s="22"/>
      <c r="V19" s="15"/>
      <c r="W19" s="22"/>
      <c r="X19" s="15">
        <v>6</v>
      </c>
      <c r="Y19" s="23">
        <v>877.44</v>
      </c>
    </row>
    <row r="20" spans="1:25">
      <c r="A20" s="14">
        <v>9350329000221</v>
      </c>
      <c r="B20" s="15"/>
      <c r="C20" s="22"/>
      <c r="D20" s="15">
        <v>4</v>
      </c>
      <c r="E20" s="22">
        <v>526.96</v>
      </c>
      <c r="F20" s="15">
        <v>1</v>
      </c>
      <c r="G20" s="22">
        <v>131.74</v>
      </c>
      <c r="H20" s="15"/>
      <c r="I20" s="22"/>
      <c r="J20" s="15">
        <v>1</v>
      </c>
      <c r="K20" s="22">
        <v>106.17</v>
      </c>
      <c r="L20" s="15"/>
      <c r="M20" s="22"/>
      <c r="N20" s="15"/>
      <c r="O20" s="22"/>
      <c r="P20" s="15">
        <v>1</v>
      </c>
      <c r="Q20" s="22">
        <v>260</v>
      </c>
      <c r="R20" s="15"/>
      <c r="S20" s="22"/>
      <c r="T20" s="15"/>
      <c r="U20" s="22"/>
      <c r="V20" s="15"/>
      <c r="W20" s="22"/>
      <c r="X20" s="15">
        <v>7</v>
      </c>
      <c r="Y20" s="23">
        <v>1024.8699999999999</v>
      </c>
    </row>
    <row r="21" spans="1:25">
      <c r="A21" s="14">
        <v>9350329000238</v>
      </c>
      <c r="B21" s="15"/>
      <c r="C21" s="22"/>
      <c r="D21" s="15"/>
      <c r="E21" s="22"/>
      <c r="F21" s="15">
        <v>1</v>
      </c>
      <c r="G21" s="22">
        <v>207.64</v>
      </c>
      <c r="H21" s="15"/>
      <c r="I21" s="22"/>
      <c r="J21" s="15">
        <v>1</v>
      </c>
      <c r="K21" s="22">
        <v>519.99</v>
      </c>
      <c r="L21" s="15"/>
      <c r="M21" s="22"/>
      <c r="N21" s="15"/>
      <c r="O21" s="22"/>
      <c r="P21" s="15"/>
      <c r="Q21" s="22"/>
      <c r="R21" s="15"/>
      <c r="S21" s="22"/>
      <c r="T21" s="15"/>
      <c r="U21" s="22"/>
      <c r="V21" s="15"/>
      <c r="W21" s="22"/>
      <c r="X21" s="15">
        <v>2</v>
      </c>
      <c r="Y21" s="23">
        <v>727.63</v>
      </c>
    </row>
    <row r="22" spans="1:25">
      <c r="A22" s="14">
        <v>9350329000245</v>
      </c>
      <c r="B22" s="15"/>
      <c r="C22" s="22"/>
      <c r="D22" s="15">
        <v>4</v>
      </c>
      <c r="E22" s="22">
        <v>526.96</v>
      </c>
      <c r="F22" s="15">
        <v>1</v>
      </c>
      <c r="G22" s="22">
        <v>131.74</v>
      </c>
      <c r="H22" s="15">
        <v>2</v>
      </c>
      <c r="I22" s="22">
        <v>263.48</v>
      </c>
      <c r="J22" s="15"/>
      <c r="K22" s="22"/>
      <c r="L22" s="15"/>
      <c r="M22" s="22"/>
      <c r="N22" s="15"/>
      <c r="O22" s="22"/>
      <c r="P22" s="15"/>
      <c r="Q22" s="22"/>
      <c r="R22" s="15"/>
      <c r="S22" s="22"/>
      <c r="T22" s="15"/>
      <c r="U22" s="22"/>
      <c r="V22" s="15"/>
      <c r="W22" s="22"/>
      <c r="X22" s="15">
        <v>7</v>
      </c>
      <c r="Y22" s="23">
        <v>922.18000000000006</v>
      </c>
    </row>
    <row r="23" spans="1:25">
      <c r="A23" s="14">
        <v>9350329000252</v>
      </c>
      <c r="B23" s="15"/>
      <c r="C23" s="22"/>
      <c r="D23" s="15"/>
      <c r="E23" s="22"/>
      <c r="F23" s="15"/>
      <c r="G23" s="22"/>
      <c r="H23" s="15"/>
      <c r="I23" s="22"/>
      <c r="J23" s="15">
        <v>1</v>
      </c>
      <c r="K23" s="22">
        <v>434.99</v>
      </c>
      <c r="L23" s="15"/>
      <c r="M23" s="22"/>
      <c r="N23" s="15"/>
      <c r="O23" s="22"/>
      <c r="P23" s="15"/>
      <c r="Q23" s="22"/>
      <c r="R23" s="15"/>
      <c r="S23" s="22"/>
      <c r="T23" s="15"/>
      <c r="U23" s="22"/>
      <c r="V23" s="15"/>
      <c r="W23" s="22"/>
      <c r="X23" s="15">
        <v>1</v>
      </c>
      <c r="Y23" s="23">
        <v>434.99</v>
      </c>
    </row>
    <row r="24" spans="1:25">
      <c r="A24" s="14">
        <v>9350329000269</v>
      </c>
      <c r="B24" s="15"/>
      <c r="C24" s="22"/>
      <c r="D24" s="15">
        <v>4</v>
      </c>
      <c r="E24" s="22">
        <v>526.96</v>
      </c>
      <c r="F24" s="15">
        <v>1</v>
      </c>
      <c r="G24" s="22">
        <v>131.74</v>
      </c>
      <c r="H24" s="15">
        <v>2</v>
      </c>
      <c r="I24" s="22">
        <v>263.48</v>
      </c>
      <c r="J24" s="15">
        <v>1</v>
      </c>
      <c r="K24" s="22">
        <v>270</v>
      </c>
      <c r="L24" s="15"/>
      <c r="M24" s="22"/>
      <c r="N24" s="15"/>
      <c r="O24" s="22"/>
      <c r="P24" s="15"/>
      <c r="Q24" s="22"/>
      <c r="R24" s="15"/>
      <c r="S24" s="22"/>
      <c r="T24" s="15"/>
      <c r="U24" s="22"/>
      <c r="V24" s="15"/>
      <c r="W24" s="22"/>
      <c r="X24" s="15">
        <v>8</v>
      </c>
      <c r="Y24" s="23">
        <v>1192.18</v>
      </c>
    </row>
    <row r="25" spans="1:25">
      <c r="A25" s="14">
        <v>9350329000283</v>
      </c>
      <c r="B25" s="15"/>
      <c r="C25" s="22"/>
      <c r="D25" s="15"/>
      <c r="E25" s="22"/>
      <c r="F25" s="15"/>
      <c r="G25" s="22"/>
      <c r="H25" s="15">
        <v>1</v>
      </c>
      <c r="I25" s="22">
        <v>332.99</v>
      </c>
      <c r="J25" s="15">
        <v>1</v>
      </c>
      <c r="K25" s="22">
        <v>106.17</v>
      </c>
      <c r="L25" s="15"/>
      <c r="M25" s="22"/>
      <c r="N25" s="15"/>
      <c r="O25" s="22"/>
      <c r="P25" s="15"/>
      <c r="Q25" s="22"/>
      <c r="R25" s="15">
        <v>1</v>
      </c>
      <c r="S25" s="22">
        <v>329</v>
      </c>
      <c r="T25" s="15"/>
      <c r="U25" s="22"/>
      <c r="V25" s="15"/>
      <c r="W25" s="22"/>
      <c r="X25" s="15">
        <v>3</v>
      </c>
      <c r="Y25" s="23">
        <v>768.16000000000008</v>
      </c>
    </row>
    <row r="26" spans="1:25">
      <c r="A26" s="14">
        <v>9350329000290</v>
      </c>
      <c r="B26" s="15"/>
      <c r="C26" s="22"/>
      <c r="D26" s="15">
        <v>1</v>
      </c>
      <c r="E26" s="22">
        <v>496.99</v>
      </c>
      <c r="F26" s="15"/>
      <c r="G26" s="22"/>
      <c r="H26" s="15"/>
      <c r="I26" s="22"/>
      <c r="J26" s="15">
        <v>1</v>
      </c>
      <c r="K26" s="22">
        <v>434.99</v>
      </c>
      <c r="L26" s="15"/>
      <c r="M26" s="22"/>
      <c r="N26" s="15">
        <v>1</v>
      </c>
      <c r="O26" s="22">
        <v>434.99</v>
      </c>
      <c r="P26" s="15">
        <v>1</v>
      </c>
      <c r="Q26" s="22">
        <v>434.99</v>
      </c>
      <c r="R26" s="15"/>
      <c r="S26" s="22"/>
      <c r="T26" s="15"/>
      <c r="U26" s="22"/>
      <c r="V26" s="15"/>
      <c r="W26" s="22"/>
      <c r="X26" s="15">
        <v>4</v>
      </c>
      <c r="Y26" s="23">
        <v>1801.96</v>
      </c>
    </row>
    <row r="27" spans="1:25">
      <c r="A27" s="14">
        <v>9350329000306</v>
      </c>
      <c r="B27" s="15"/>
      <c r="C27" s="22"/>
      <c r="D27" s="15">
        <v>2</v>
      </c>
      <c r="E27" s="22">
        <v>263.48</v>
      </c>
      <c r="F27" s="15"/>
      <c r="G27" s="22"/>
      <c r="H27" s="15"/>
      <c r="I27" s="22"/>
      <c r="J27" s="15">
        <v>1</v>
      </c>
      <c r="K27" s="22">
        <v>106.17</v>
      </c>
      <c r="L27" s="15"/>
      <c r="M27" s="22"/>
      <c r="N27" s="15"/>
      <c r="O27" s="22"/>
      <c r="P27" s="15"/>
      <c r="Q27" s="22"/>
      <c r="R27" s="15"/>
      <c r="S27" s="22"/>
      <c r="T27" s="15"/>
      <c r="U27" s="22"/>
      <c r="V27" s="15"/>
      <c r="W27" s="22"/>
      <c r="X27" s="15">
        <v>3</v>
      </c>
      <c r="Y27" s="23">
        <v>369.65000000000003</v>
      </c>
    </row>
    <row r="28" spans="1:25">
      <c r="A28" s="14">
        <v>9350329000313</v>
      </c>
      <c r="B28" s="15"/>
      <c r="C28" s="22"/>
      <c r="D28" s="15"/>
      <c r="E28" s="22"/>
      <c r="F28" s="15"/>
      <c r="G28" s="22"/>
      <c r="H28" s="15"/>
      <c r="I28" s="22"/>
      <c r="J28" s="15"/>
      <c r="K28" s="22"/>
      <c r="L28" s="15">
        <v>1</v>
      </c>
      <c r="M28" s="22">
        <v>434.99</v>
      </c>
      <c r="N28" s="15"/>
      <c r="O28" s="22"/>
      <c r="P28" s="15"/>
      <c r="Q28" s="22"/>
      <c r="R28" s="15"/>
      <c r="S28" s="22"/>
      <c r="T28" s="15"/>
      <c r="U28" s="22"/>
      <c r="V28" s="15"/>
      <c r="W28" s="22"/>
      <c r="X28" s="15">
        <v>1</v>
      </c>
      <c r="Y28" s="23">
        <v>434.99</v>
      </c>
    </row>
    <row r="29" spans="1:25">
      <c r="A29" s="14">
        <v>9350329000320</v>
      </c>
      <c r="B29" s="15"/>
      <c r="C29" s="22"/>
      <c r="D29" s="15">
        <v>5</v>
      </c>
      <c r="E29" s="22">
        <v>844.95</v>
      </c>
      <c r="F29" s="15">
        <v>1</v>
      </c>
      <c r="G29" s="22">
        <v>354.99</v>
      </c>
      <c r="H29" s="15">
        <v>1</v>
      </c>
      <c r="I29" s="22">
        <v>332.99</v>
      </c>
      <c r="J29" s="15">
        <v>1</v>
      </c>
      <c r="K29" s="22">
        <v>277.49</v>
      </c>
      <c r="L29" s="15">
        <v>1</v>
      </c>
      <c r="M29" s="22">
        <v>277.49</v>
      </c>
      <c r="N29" s="15">
        <v>1</v>
      </c>
      <c r="O29" s="22">
        <v>277.49</v>
      </c>
      <c r="P29" s="15">
        <v>1</v>
      </c>
      <c r="Q29" s="22">
        <v>277.49</v>
      </c>
      <c r="R29" s="15"/>
      <c r="S29" s="22"/>
      <c r="T29" s="15"/>
      <c r="U29" s="22"/>
      <c r="V29" s="15"/>
      <c r="W29" s="22"/>
      <c r="X29" s="15">
        <v>11</v>
      </c>
      <c r="Y29" s="23">
        <v>2642.8899999999994</v>
      </c>
    </row>
    <row r="30" spans="1:25">
      <c r="A30" s="14">
        <v>9350329000337</v>
      </c>
      <c r="B30" s="15"/>
      <c r="C30" s="22"/>
      <c r="D30" s="15">
        <v>1</v>
      </c>
      <c r="E30" s="22">
        <v>521.99</v>
      </c>
      <c r="F30" s="15"/>
      <c r="G30" s="22"/>
      <c r="H30" s="15"/>
      <c r="I30" s="22"/>
      <c r="J30" s="15">
        <v>2</v>
      </c>
      <c r="K30" s="22">
        <v>869.98</v>
      </c>
      <c r="L30" s="15"/>
      <c r="M30" s="22"/>
      <c r="N30" s="15">
        <v>1</v>
      </c>
      <c r="O30" s="22">
        <v>434.99</v>
      </c>
      <c r="P30" s="15">
        <v>1</v>
      </c>
      <c r="Q30" s="22">
        <v>434.99</v>
      </c>
      <c r="R30" s="15"/>
      <c r="S30" s="22"/>
      <c r="T30" s="15"/>
      <c r="U30" s="22"/>
      <c r="V30" s="15"/>
      <c r="W30" s="22"/>
      <c r="X30" s="15">
        <v>5</v>
      </c>
      <c r="Y30" s="23">
        <v>2261.9499999999998</v>
      </c>
    </row>
    <row r="31" spans="1:25">
      <c r="A31" s="14">
        <v>9350329000344</v>
      </c>
      <c r="B31" s="15"/>
      <c r="C31" s="22"/>
      <c r="D31" s="15">
        <v>9</v>
      </c>
      <c r="E31" s="22">
        <v>713</v>
      </c>
      <c r="F31" s="15">
        <v>4</v>
      </c>
      <c r="G31" s="22">
        <v>427.79999999999995</v>
      </c>
      <c r="H31" s="15">
        <v>2</v>
      </c>
      <c r="I31" s="22">
        <v>285.2</v>
      </c>
      <c r="J31" s="15">
        <v>3</v>
      </c>
      <c r="K31" s="22">
        <v>285.2</v>
      </c>
      <c r="L31" s="15">
        <v>1</v>
      </c>
      <c r="M31" s="22">
        <v>142.6</v>
      </c>
      <c r="N31" s="15">
        <v>1</v>
      </c>
      <c r="O31" s="22">
        <v>142.6</v>
      </c>
      <c r="P31" s="15">
        <v>1</v>
      </c>
      <c r="Q31" s="22">
        <v>142.6</v>
      </c>
      <c r="R31" s="15"/>
      <c r="S31" s="22"/>
      <c r="T31" s="15">
        <v>1</v>
      </c>
      <c r="U31" s="22">
        <v>142.6</v>
      </c>
      <c r="V31" s="15"/>
      <c r="W31" s="22"/>
      <c r="X31" s="15">
        <v>22</v>
      </c>
      <c r="Y31" s="23">
        <v>2281.6</v>
      </c>
    </row>
    <row r="32" spans="1:25">
      <c r="A32" s="14">
        <v>9350329000351</v>
      </c>
      <c r="B32" s="15"/>
      <c r="C32" s="22"/>
      <c r="D32" s="15"/>
      <c r="E32" s="22"/>
      <c r="F32" s="15">
        <v>4</v>
      </c>
      <c r="G32" s="22">
        <v>674.25</v>
      </c>
      <c r="H32" s="15">
        <v>1</v>
      </c>
      <c r="I32" s="22">
        <v>224.75</v>
      </c>
      <c r="J32" s="15">
        <v>1</v>
      </c>
      <c r="K32" s="22">
        <v>224.75</v>
      </c>
      <c r="L32" s="15">
        <v>2</v>
      </c>
      <c r="M32" s="22">
        <v>449.5</v>
      </c>
      <c r="N32" s="15"/>
      <c r="O32" s="22"/>
      <c r="P32" s="15"/>
      <c r="Q32" s="22"/>
      <c r="R32" s="15">
        <v>1</v>
      </c>
      <c r="S32" s="22">
        <v>224.75</v>
      </c>
      <c r="T32" s="15">
        <v>1</v>
      </c>
      <c r="U32" s="22">
        <v>224.75</v>
      </c>
      <c r="V32" s="15"/>
      <c r="W32" s="22"/>
      <c r="X32" s="15">
        <v>10</v>
      </c>
      <c r="Y32" s="23">
        <v>2022.75</v>
      </c>
    </row>
    <row r="33" spans="1:25">
      <c r="A33" s="14">
        <v>9350329000368</v>
      </c>
      <c r="B33" s="15"/>
      <c r="C33" s="22"/>
      <c r="D33" s="15">
        <v>14</v>
      </c>
      <c r="E33" s="22">
        <v>713</v>
      </c>
      <c r="F33" s="15">
        <v>4</v>
      </c>
      <c r="G33" s="22">
        <v>285.2</v>
      </c>
      <c r="H33" s="15">
        <v>2</v>
      </c>
      <c r="I33" s="22">
        <v>285.2</v>
      </c>
      <c r="J33" s="15">
        <v>1</v>
      </c>
      <c r="K33" s="22">
        <v>142.6</v>
      </c>
      <c r="L33" s="15">
        <v>1</v>
      </c>
      <c r="M33" s="22">
        <v>142.6</v>
      </c>
      <c r="N33" s="15">
        <v>1</v>
      </c>
      <c r="O33" s="22">
        <v>142.6</v>
      </c>
      <c r="P33" s="15"/>
      <c r="Q33" s="22"/>
      <c r="R33" s="15">
        <v>2</v>
      </c>
      <c r="S33" s="22">
        <v>285.2</v>
      </c>
      <c r="T33" s="15">
        <v>1</v>
      </c>
      <c r="U33" s="22">
        <v>142.6</v>
      </c>
      <c r="V33" s="15"/>
      <c r="W33" s="22"/>
      <c r="X33" s="15">
        <v>26</v>
      </c>
      <c r="Y33" s="23">
        <v>2139</v>
      </c>
    </row>
    <row r="34" spans="1:25">
      <c r="A34" s="14">
        <v>9350329000375</v>
      </c>
      <c r="B34" s="15"/>
      <c r="C34" s="22"/>
      <c r="D34" s="15">
        <v>4</v>
      </c>
      <c r="E34" s="22">
        <v>899</v>
      </c>
      <c r="F34" s="15">
        <v>4</v>
      </c>
      <c r="G34" s="22">
        <v>674.25</v>
      </c>
      <c r="H34" s="15"/>
      <c r="I34" s="22"/>
      <c r="J34" s="15"/>
      <c r="K34" s="22"/>
      <c r="L34" s="15">
        <v>1</v>
      </c>
      <c r="M34" s="22">
        <v>224.75</v>
      </c>
      <c r="N34" s="15"/>
      <c r="O34" s="22"/>
      <c r="P34" s="15"/>
      <c r="Q34" s="22"/>
      <c r="R34" s="15"/>
      <c r="S34" s="22"/>
      <c r="T34" s="15">
        <v>1</v>
      </c>
      <c r="U34" s="22">
        <v>224.75</v>
      </c>
      <c r="V34" s="15"/>
      <c r="W34" s="22"/>
      <c r="X34" s="15">
        <v>10</v>
      </c>
      <c r="Y34" s="23">
        <v>2022.75</v>
      </c>
    </row>
    <row r="35" spans="1:25">
      <c r="A35" s="14">
        <v>9350329000429</v>
      </c>
      <c r="B35" s="15">
        <v>1</v>
      </c>
      <c r="C35" s="22">
        <v>187.49</v>
      </c>
      <c r="D35" s="15">
        <v>4</v>
      </c>
      <c r="E35" s="22">
        <v>384.34000000000003</v>
      </c>
      <c r="F35" s="15"/>
      <c r="G35" s="22"/>
      <c r="H35" s="15">
        <v>2</v>
      </c>
      <c r="I35" s="22">
        <v>198.1</v>
      </c>
      <c r="J35" s="15">
        <v>1</v>
      </c>
      <c r="K35" s="22">
        <v>99.05</v>
      </c>
      <c r="L35" s="15">
        <v>2</v>
      </c>
      <c r="M35" s="22">
        <v>198.1</v>
      </c>
      <c r="N35" s="15">
        <v>1</v>
      </c>
      <c r="O35" s="22">
        <v>99.05</v>
      </c>
      <c r="P35" s="15">
        <v>1</v>
      </c>
      <c r="Q35" s="22">
        <v>225</v>
      </c>
      <c r="R35" s="15"/>
      <c r="S35" s="22"/>
      <c r="T35" s="15">
        <v>2</v>
      </c>
      <c r="U35" s="22">
        <v>274.04000000000002</v>
      </c>
      <c r="V35" s="15">
        <v>4</v>
      </c>
      <c r="W35" s="22">
        <v>711.47</v>
      </c>
      <c r="X35" s="15">
        <v>18</v>
      </c>
      <c r="Y35" s="23">
        <v>2376.64</v>
      </c>
    </row>
    <row r="36" spans="1:25">
      <c r="A36" s="14">
        <v>9350329000436</v>
      </c>
      <c r="B36" s="15"/>
      <c r="C36" s="22"/>
      <c r="D36" s="15"/>
      <c r="E36" s="22"/>
      <c r="F36" s="15">
        <v>1</v>
      </c>
      <c r="G36" s="22">
        <v>374.99</v>
      </c>
      <c r="H36" s="15"/>
      <c r="I36" s="22"/>
      <c r="J36" s="15"/>
      <c r="K36" s="22"/>
      <c r="L36" s="15">
        <v>1</v>
      </c>
      <c r="M36" s="22">
        <v>374.99</v>
      </c>
      <c r="N36" s="15"/>
      <c r="O36" s="22"/>
      <c r="P36" s="15"/>
      <c r="Q36" s="22"/>
      <c r="R36" s="15">
        <v>2</v>
      </c>
      <c r="S36" s="22">
        <v>645.98</v>
      </c>
      <c r="T36" s="15">
        <v>2</v>
      </c>
      <c r="U36" s="22">
        <v>531.98</v>
      </c>
      <c r="V36" s="15">
        <v>2</v>
      </c>
      <c r="W36" s="22">
        <v>645.98</v>
      </c>
      <c r="X36" s="15">
        <v>8</v>
      </c>
      <c r="Y36" s="23">
        <v>2573.92</v>
      </c>
    </row>
    <row r="37" spans="1:25">
      <c r="A37" s="14">
        <v>9350329000443</v>
      </c>
      <c r="B37" s="15"/>
      <c r="C37" s="22"/>
      <c r="D37" s="15">
        <v>4</v>
      </c>
      <c r="E37" s="22">
        <v>384.34000000000003</v>
      </c>
      <c r="F37" s="15"/>
      <c r="G37" s="22"/>
      <c r="H37" s="15">
        <v>3</v>
      </c>
      <c r="I37" s="22">
        <v>297.14999999999998</v>
      </c>
      <c r="J37" s="15">
        <v>1</v>
      </c>
      <c r="K37" s="22">
        <v>99.05</v>
      </c>
      <c r="L37" s="15">
        <v>1</v>
      </c>
      <c r="M37" s="22">
        <v>99.05</v>
      </c>
      <c r="N37" s="15">
        <v>2</v>
      </c>
      <c r="O37" s="22">
        <v>309.05</v>
      </c>
      <c r="P37" s="15">
        <v>2</v>
      </c>
      <c r="Q37" s="22">
        <v>269.05</v>
      </c>
      <c r="R37" s="15">
        <v>1</v>
      </c>
      <c r="S37" s="22">
        <v>174.99</v>
      </c>
      <c r="T37" s="15">
        <v>4</v>
      </c>
      <c r="U37" s="22">
        <v>624.03</v>
      </c>
      <c r="V37" s="15">
        <v>1</v>
      </c>
      <c r="W37" s="22">
        <v>187.49</v>
      </c>
      <c r="X37" s="15">
        <v>19</v>
      </c>
      <c r="Y37" s="23">
        <v>2444.1999999999998</v>
      </c>
    </row>
    <row r="38" spans="1:25">
      <c r="A38" s="14">
        <v>9350329000450</v>
      </c>
      <c r="B38" s="15"/>
      <c r="C38" s="22"/>
      <c r="D38" s="15">
        <v>1</v>
      </c>
      <c r="E38" s="22">
        <v>151.09</v>
      </c>
      <c r="F38" s="15"/>
      <c r="G38" s="22"/>
      <c r="H38" s="15"/>
      <c r="I38" s="22"/>
      <c r="J38" s="15"/>
      <c r="K38" s="22"/>
      <c r="L38" s="15"/>
      <c r="M38" s="22"/>
      <c r="N38" s="15">
        <v>2</v>
      </c>
      <c r="O38" s="22">
        <v>759.98</v>
      </c>
      <c r="P38" s="15">
        <v>2</v>
      </c>
      <c r="Q38" s="22">
        <v>759.98</v>
      </c>
      <c r="R38" s="15">
        <v>1</v>
      </c>
      <c r="S38" s="22">
        <v>265.99</v>
      </c>
      <c r="T38" s="15">
        <v>4</v>
      </c>
      <c r="U38" s="22">
        <v>1063.96</v>
      </c>
      <c r="V38" s="15"/>
      <c r="W38" s="22"/>
      <c r="X38" s="15">
        <v>10</v>
      </c>
      <c r="Y38" s="23">
        <v>3001</v>
      </c>
    </row>
    <row r="39" spans="1:25">
      <c r="A39" s="14">
        <v>9350329000467</v>
      </c>
      <c r="B39" s="15"/>
      <c r="C39" s="22"/>
      <c r="D39" s="15"/>
      <c r="E39" s="22"/>
      <c r="F39" s="15"/>
      <c r="G39" s="22"/>
      <c r="H39" s="15">
        <v>1</v>
      </c>
      <c r="I39" s="22">
        <v>99.05</v>
      </c>
      <c r="J39" s="15">
        <v>2</v>
      </c>
      <c r="K39" s="22">
        <v>346.54</v>
      </c>
      <c r="L39" s="15">
        <v>2</v>
      </c>
      <c r="M39" s="22">
        <v>198.1</v>
      </c>
      <c r="N39" s="15">
        <v>4</v>
      </c>
      <c r="O39" s="22">
        <v>544.64</v>
      </c>
      <c r="P39" s="15">
        <v>2</v>
      </c>
      <c r="Q39" s="22">
        <v>198.1</v>
      </c>
      <c r="R39" s="15"/>
      <c r="S39" s="22"/>
      <c r="T39" s="15">
        <v>1</v>
      </c>
      <c r="U39" s="22">
        <v>99.05</v>
      </c>
      <c r="V39" s="15"/>
      <c r="W39" s="22"/>
      <c r="X39" s="15">
        <v>12</v>
      </c>
      <c r="Y39" s="23">
        <v>1485.4799999999998</v>
      </c>
    </row>
    <row r="40" spans="1:25">
      <c r="A40" s="14">
        <v>9350329000474</v>
      </c>
      <c r="B40" s="15"/>
      <c r="C40" s="22"/>
      <c r="D40" s="15"/>
      <c r="E40" s="22"/>
      <c r="F40" s="15"/>
      <c r="G40" s="22"/>
      <c r="H40" s="15">
        <v>1</v>
      </c>
      <c r="I40" s="22">
        <v>374.99</v>
      </c>
      <c r="J40" s="15">
        <v>3</v>
      </c>
      <c r="K40" s="22">
        <v>1124.97</v>
      </c>
      <c r="L40" s="15"/>
      <c r="M40" s="22"/>
      <c r="N40" s="15"/>
      <c r="O40" s="22"/>
      <c r="P40" s="15">
        <v>1</v>
      </c>
      <c r="Q40" s="22">
        <v>374.99</v>
      </c>
      <c r="R40" s="15"/>
      <c r="S40" s="22"/>
      <c r="T40" s="15"/>
      <c r="U40" s="22"/>
      <c r="V40" s="15"/>
      <c r="W40" s="22"/>
      <c r="X40" s="15">
        <v>5</v>
      </c>
      <c r="Y40" s="23">
        <v>1874.95</v>
      </c>
    </row>
    <row r="41" spans="1:25">
      <c r="A41" s="14">
        <v>9350329000481</v>
      </c>
      <c r="B41" s="15"/>
      <c r="C41" s="22"/>
      <c r="D41" s="15"/>
      <c r="E41" s="22"/>
      <c r="F41" s="15"/>
      <c r="G41" s="22"/>
      <c r="H41" s="15">
        <v>3</v>
      </c>
      <c r="I41" s="22">
        <v>297.14999999999998</v>
      </c>
      <c r="J41" s="15">
        <v>1</v>
      </c>
      <c r="K41" s="22">
        <v>99.05</v>
      </c>
      <c r="L41" s="15">
        <v>1</v>
      </c>
      <c r="M41" s="22">
        <v>99.05</v>
      </c>
      <c r="N41" s="15">
        <v>3</v>
      </c>
      <c r="O41" s="22">
        <v>297.14999999999998</v>
      </c>
      <c r="P41" s="15"/>
      <c r="Q41" s="22"/>
      <c r="R41" s="15">
        <v>5</v>
      </c>
      <c r="S41" s="22">
        <v>779.04</v>
      </c>
      <c r="T41" s="15">
        <v>2</v>
      </c>
      <c r="U41" s="22">
        <v>349.04</v>
      </c>
      <c r="V41" s="15"/>
      <c r="W41" s="22"/>
      <c r="X41" s="15">
        <v>15</v>
      </c>
      <c r="Y41" s="23">
        <v>1920.48</v>
      </c>
    </row>
    <row r="42" spans="1:25">
      <c r="A42" s="14">
        <v>9350329000498</v>
      </c>
      <c r="B42" s="15"/>
      <c r="C42" s="22"/>
      <c r="D42" s="15">
        <v>5</v>
      </c>
      <c r="E42" s="22">
        <v>912.31000000000006</v>
      </c>
      <c r="F42" s="15"/>
      <c r="G42" s="22"/>
      <c r="H42" s="15"/>
      <c r="I42" s="22"/>
      <c r="J42" s="15"/>
      <c r="K42" s="22"/>
      <c r="L42" s="15"/>
      <c r="M42" s="22"/>
      <c r="N42" s="15">
        <v>1</v>
      </c>
      <c r="O42" s="22">
        <v>379.99</v>
      </c>
      <c r="P42" s="15"/>
      <c r="Q42" s="22"/>
      <c r="R42" s="15">
        <v>1</v>
      </c>
      <c r="S42" s="22">
        <v>379.99</v>
      </c>
      <c r="T42" s="15"/>
      <c r="U42" s="22"/>
      <c r="V42" s="15"/>
      <c r="W42" s="22"/>
      <c r="X42" s="15">
        <v>7</v>
      </c>
      <c r="Y42" s="23">
        <v>1672.2900000000002</v>
      </c>
    </row>
    <row r="43" spans="1:25">
      <c r="A43" s="14">
        <v>9350329000504</v>
      </c>
      <c r="B43" s="15"/>
      <c r="C43" s="22"/>
      <c r="D43" s="15">
        <v>1</v>
      </c>
      <c r="E43" s="22">
        <v>219.99</v>
      </c>
      <c r="F43" s="15"/>
      <c r="G43" s="22"/>
      <c r="H43" s="15">
        <v>4</v>
      </c>
      <c r="I43" s="22">
        <v>307.18</v>
      </c>
      <c r="J43" s="15">
        <v>4</v>
      </c>
      <c r="K43" s="22">
        <v>527.17000000000007</v>
      </c>
      <c r="L43" s="15">
        <v>4</v>
      </c>
      <c r="M43" s="22">
        <v>373.38</v>
      </c>
      <c r="N43" s="15">
        <v>2</v>
      </c>
      <c r="O43" s="22">
        <v>307.18</v>
      </c>
      <c r="P43" s="15">
        <v>3</v>
      </c>
      <c r="Q43" s="22">
        <v>307.18</v>
      </c>
      <c r="R43" s="15">
        <v>3</v>
      </c>
      <c r="S43" s="22">
        <v>369.38</v>
      </c>
      <c r="T43" s="15">
        <v>1</v>
      </c>
      <c r="U43" s="22">
        <v>208.99</v>
      </c>
      <c r="V43" s="15">
        <v>5</v>
      </c>
      <c r="W43" s="22">
        <v>1015.97</v>
      </c>
      <c r="X43" s="15">
        <v>27</v>
      </c>
      <c r="Y43" s="23">
        <v>3636.420000000001</v>
      </c>
    </row>
    <row r="44" spans="1:25">
      <c r="A44" s="14">
        <v>9350329000511</v>
      </c>
      <c r="B44" s="15"/>
      <c r="C44" s="22"/>
      <c r="D44" s="15">
        <v>1</v>
      </c>
      <c r="E44" s="22">
        <v>133</v>
      </c>
      <c r="F44" s="15">
        <v>1</v>
      </c>
      <c r="G44" s="22">
        <v>339.99</v>
      </c>
      <c r="H44" s="15">
        <v>1</v>
      </c>
      <c r="I44" s="22">
        <v>339.99</v>
      </c>
      <c r="J44" s="15">
        <v>2</v>
      </c>
      <c r="K44" s="22">
        <v>472.99</v>
      </c>
      <c r="L44" s="15">
        <v>4</v>
      </c>
      <c r="M44" s="22">
        <v>1152.97</v>
      </c>
      <c r="N44" s="15">
        <v>2</v>
      </c>
      <c r="O44" s="22">
        <v>679.98</v>
      </c>
      <c r="P44" s="15">
        <v>1</v>
      </c>
      <c r="Q44" s="22">
        <v>305</v>
      </c>
      <c r="R44" s="15"/>
      <c r="S44" s="22"/>
      <c r="T44" s="15">
        <v>2</v>
      </c>
      <c r="U44" s="22">
        <v>639.99</v>
      </c>
      <c r="V44" s="15">
        <v>2</v>
      </c>
      <c r="W44" s="22">
        <v>611.98</v>
      </c>
      <c r="X44" s="15">
        <v>16</v>
      </c>
      <c r="Y44" s="23">
        <v>4675.8899999999994</v>
      </c>
    </row>
    <row r="45" spans="1:25">
      <c r="A45" s="14">
        <v>9350329000528</v>
      </c>
      <c r="B45" s="15"/>
      <c r="C45" s="22"/>
      <c r="D45" s="15"/>
      <c r="E45" s="22"/>
      <c r="F45" s="15"/>
      <c r="G45" s="22"/>
      <c r="H45" s="15">
        <v>5</v>
      </c>
      <c r="I45" s="22">
        <v>261.57</v>
      </c>
      <c r="J45" s="15">
        <v>7</v>
      </c>
      <c r="K45" s="22">
        <v>394.37</v>
      </c>
      <c r="L45" s="15">
        <v>5</v>
      </c>
      <c r="M45" s="22">
        <v>348.76</v>
      </c>
      <c r="N45" s="15">
        <v>4</v>
      </c>
      <c r="O45" s="22">
        <v>348.76</v>
      </c>
      <c r="P45" s="15">
        <v>1</v>
      </c>
      <c r="Q45" s="22">
        <v>87.19</v>
      </c>
      <c r="R45" s="15">
        <v>6</v>
      </c>
      <c r="S45" s="22">
        <v>681.56</v>
      </c>
      <c r="T45" s="15">
        <v>1</v>
      </c>
      <c r="U45" s="22">
        <v>87.19</v>
      </c>
      <c r="V45" s="15">
        <v>2</v>
      </c>
      <c r="W45" s="22">
        <v>395.98</v>
      </c>
      <c r="X45" s="15">
        <v>31</v>
      </c>
      <c r="Y45" s="23">
        <v>2605.38</v>
      </c>
    </row>
    <row r="46" spans="1:25">
      <c r="A46" s="14">
        <v>9350329000535</v>
      </c>
      <c r="B46" s="15"/>
      <c r="C46" s="22"/>
      <c r="D46" s="15">
        <v>2</v>
      </c>
      <c r="E46" s="22">
        <v>266</v>
      </c>
      <c r="F46" s="15"/>
      <c r="G46" s="22"/>
      <c r="H46" s="15">
        <v>2</v>
      </c>
      <c r="I46" s="22">
        <v>266</v>
      </c>
      <c r="J46" s="15">
        <v>2</v>
      </c>
      <c r="K46" s="22">
        <v>266</v>
      </c>
      <c r="L46" s="15">
        <v>2</v>
      </c>
      <c r="M46" s="22">
        <v>266</v>
      </c>
      <c r="N46" s="15">
        <v>1</v>
      </c>
      <c r="O46" s="22">
        <v>133</v>
      </c>
      <c r="P46" s="15">
        <v>1</v>
      </c>
      <c r="Q46" s="22">
        <v>339.99</v>
      </c>
      <c r="R46" s="15"/>
      <c r="S46" s="22"/>
      <c r="T46" s="15">
        <v>1</v>
      </c>
      <c r="U46" s="22">
        <v>322.99</v>
      </c>
      <c r="V46" s="15"/>
      <c r="W46" s="22"/>
      <c r="X46" s="15">
        <v>11</v>
      </c>
      <c r="Y46" s="23">
        <v>1859.98</v>
      </c>
    </row>
    <row r="47" spans="1:25">
      <c r="A47" s="14">
        <v>9350329000542</v>
      </c>
      <c r="B47" s="15">
        <v>1</v>
      </c>
      <c r="C47" s="22">
        <v>208.99</v>
      </c>
      <c r="D47" s="15"/>
      <c r="E47" s="22"/>
      <c r="F47" s="15"/>
      <c r="G47" s="22"/>
      <c r="H47" s="15">
        <v>3</v>
      </c>
      <c r="I47" s="22">
        <v>87.19</v>
      </c>
      <c r="J47" s="15">
        <v>6</v>
      </c>
      <c r="K47" s="22">
        <v>174.38</v>
      </c>
      <c r="L47" s="15">
        <v>7</v>
      </c>
      <c r="M47" s="22">
        <v>568.75</v>
      </c>
      <c r="N47" s="15">
        <v>5</v>
      </c>
      <c r="O47" s="22">
        <v>568.75</v>
      </c>
      <c r="P47" s="15"/>
      <c r="Q47" s="22"/>
      <c r="R47" s="15">
        <v>5</v>
      </c>
      <c r="S47" s="22">
        <v>460.57</v>
      </c>
      <c r="T47" s="15">
        <v>1</v>
      </c>
      <c r="U47" s="22">
        <v>87.19</v>
      </c>
      <c r="V47" s="15"/>
      <c r="W47" s="22"/>
      <c r="X47" s="15">
        <v>28</v>
      </c>
      <c r="Y47" s="23">
        <v>2155.8200000000002</v>
      </c>
    </row>
    <row r="48" spans="1:25">
      <c r="A48" s="14">
        <v>9350329000559</v>
      </c>
      <c r="B48" s="15"/>
      <c r="C48" s="22"/>
      <c r="D48" s="15">
        <v>1</v>
      </c>
      <c r="E48" s="22">
        <v>133</v>
      </c>
      <c r="F48" s="15"/>
      <c r="G48" s="22"/>
      <c r="H48" s="15"/>
      <c r="I48" s="22"/>
      <c r="J48" s="15">
        <v>2</v>
      </c>
      <c r="K48" s="22">
        <v>266</v>
      </c>
      <c r="L48" s="15">
        <v>3</v>
      </c>
      <c r="M48" s="22">
        <v>605.99</v>
      </c>
      <c r="N48" s="15">
        <v>2</v>
      </c>
      <c r="O48" s="22">
        <v>453</v>
      </c>
      <c r="P48" s="15">
        <v>2</v>
      </c>
      <c r="Q48" s="22">
        <v>679.98</v>
      </c>
      <c r="R48" s="15">
        <v>1</v>
      </c>
      <c r="S48" s="22">
        <v>133</v>
      </c>
      <c r="T48" s="15">
        <v>1</v>
      </c>
      <c r="U48" s="22">
        <v>87.19</v>
      </c>
      <c r="V48" s="15">
        <v>1</v>
      </c>
      <c r="W48" s="22">
        <v>305.99</v>
      </c>
      <c r="X48" s="15">
        <v>13</v>
      </c>
      <c r="Y48" s="23">
        <v>2664.1500000000005</v>
      </c>
    </row>
    <row r="49" spans="1:25">
      <c r="A49" s="14">
        <v>9350329000566</v>
      </c>
      <c r="B49" s="15"/>
      <c r="C49" s="22"/>
      <c r="D49" s="15">
        <v>3</v>
      </c>
      <c r="E49" s="22">
        <v>174.38</v>
      </c>
      <c r="F49" s="15"/>
      <c r="G49" s="22"/>
      <c r="H49" s="15">
        <v>2</v>
      </c>
      <c r="I49" s="22">
        <v>174.38</v>
      </c>
      <c r="J49" s="15"/>
      <c r="K49" s="22"/>
      <c r="L49" s="15"/>
      <c r="M49" s="22"/>
      <c r="N49" s="15"/>
      <c r="O49" s="22"/>
      <c r="P49" s="15"/>
      <c r="Q49" s="22"/>
      <c r="R49" s="15"/>
      <c r="S49" s="22"/>
      <c r="T49" s="15"/>
      <c r="U49" s="22"/>
      <c r="V49" s="15"/>
      <c r="W49" s="22"/>
      <c r="X49" s="15">
        <v>5</v>
      </c>
      <c r="Y49" s="23">
        <v>348.76</v>
      </c>
    </row>
    <row r="50" spans="1:25">
      <c r="A50" s="14">
        <v>9350329000573</v>
      </c>
      <c r="B50" s="15"/>
      <c r="C50" s="22"/>
      <c r="D50" s="15">
        <v>3</v>
      </c>
      <c r="E50" s="22">
        <v>399</v>
      </c>
      <c r="F50" s="15"/>
      <c r="G50" s="22"/>
      <c r="H50" s="15">
        <v>2</v>
      </c>
      <c r="I50" s="22">
        <v>266</v>
      </c>
      <c r="J50" s="15"/>
      <c r="K50" s="22"/>
      <c r="L50" s="15"/>
      <c r="M50" s="22"/>
      <c r="N50" s="15"/>
      <c r="O50" s="22"/>
      <c r="P50" s="15">
        <v>1</v>
      </c>
      <c r="Q50" s="22">
        <v>339.99</v>
      </c>
      <c r="R50" s="15"/>
      <c r="S50" s="22"/>
      <c r="T50" s="15"/>
      <c r="U50" s="22"/>
      <c r="V50" s="15">
        <v>1</v>
      </c>
      <c r="W50" s="22">
        <v>180</v>
      </c>
      <c r="X50" s="15">
        <v>7</v>
      </c>
      <c r="Y50" s="23">
        <v>1184.99</v>
      </c>
    </row>
    <row r="51" spans="1:25">
      <c r="A51" s="14">
        <v>9350329000580</v>
      </c>
      <c r="B51" s="15"/>
      <c r="C51" s="22"/>
      <c r="D51" s="15"/>
      <c r="E51" s="22"/>
      <c r="F51" s="15">
        <v>1</v>
      </c>
      <c r="G51" s="22">
        <v>219.99</v>
      </c>
      <c r="H51" s="15">
        <v>3</v>
      </c>
      <c r="I51" s="22">
        <v>87.19</v>
      </c>
      <c r="J51" s="15">
        <v>7</v>
      </c>
      <c r="K51" s="22">
        <v>394.37</v>
      </c>
      <c r="L51" s="15">
        <v>8</v>
      </c>
      <c r="M51" s="22">
        <v>1008.7300000000002</v>
      </c>
      <c r="N51" s="15">
        <v>4</v>
      </c>
      <c r="O51" s="22">
        <v>614.36000000000013</v>
      </c>
      <c r="P51" s="15"/>
      <c r="Q51" s="22"/>
      <c r="R51" s="15">
        <v>2</v>
      </c>
      <c r="S51" s="22">
        <v>287.19</v>
      </c>
      <c r="T51" s="15">
        <v>1</v>
      </c>
      <c r="U51" s="22">
        <v>87.19</v>
      </c>
      <c r="V51" s="15"/>
      <c r="W51" s="22"/>
      <c r="X51" s="15">
        <v>26</v>
      </c>
      <c r="Y51" s="23">
        <v>2699.0200000000004</v>
      </c>
    </row>
    <row r="52" spans="1:25">
      <c r="A52" s="14">
        <v>9350329000597</v>
      </c>
      <c r="B52" s="15">
        <v>1</v>
      </c>
      <c r="C52" s="22">
        <v>305.99</v>
      </c>
      <c r="D52" s="15">
        <v>3</v>
      </c>
      <c r="E52" s="22">
        <v>545.99</v>
      </c>
      <c r="F52" s="15"/>
      <c r="G52" s="22"/>
      <c r="H52" s="15">
        <v>1</v>
      </c>
      <c r="I52" s="22">
        <v>133</v>
      </c>
      <c r="J52" s="15">
        <v>3</v>
      </c>
      <c r="K52" s="22">
        <v>586</v>
      </c>
      <c r="L52" s="15">
        <v>4</v>
      </c>
      <c r="M52" s="22">
        <v>738.99</v>
      </c>
      <c r="N52" s="15">
        <v>1</v>
      </c>
      <c r="O52" s="22">
        <v>330</v>
      </c>
      <c r="P52" s="15">
        <v>1</v>
      </c>
      <c r="Q52" s="22">
        <v>339.99</v>
      </c>
      <c r="R52" s="15">
        <v>5</v>
      </c>
      <c r="S52" s="22">
        <v>1602.98</v>
      </c>
      <c r="T52" s="15">
        <v>3</v>
      </c>
      <c r="U52" s="22">
        <v>932.99</v>
      </c>
      <c r="V52" s="15">
        <v>1</v>
      </c>
      <c r="W52" s="22">
        <v>290</v>
      </c>
      <c r="X52" s="15">
        <v>23</v>
      </c>
      <c r="Y52" s="23">
        <v>5805.93</v>
      </c>
    </row>
    <row r="53" spans="1:25">
      <c r="A53" s="14">
        <v>9350329000603</v>
      </c>
      <c r="B53" s="15"/>
      <c r="C53" s="22"/>
      <c r="D53" s="15"/>
      <c r="E53" s="22"/>
      <c r="F53" s="15"/>
      <c r="G53" s="22"/>
      <c r="H53" s="15">
        <v>3</v>
      </c>
      <c r="I53" s="22">
        <v>87.19</v>
      </c>
      <c r="J53" s="15">
        <v>3</v>
      </c>
      <c r="K53" s="22">
        <v>174.38</v>
      </c>
      <c r="L53" s="15">
        <v>6</v>
      </c>
      <c r="M53" s="22">
        <v>348.76</v>
      </c>
      <c r="N53" s="15">
        <v>1</v>
      </c>
      <c r="O53" s="22">
        <v>87.19</v>
      </c>
      <c r="P53" s="15"/>
      <c r="Q53" s="22"/>
      <c r="R53" s="15">
        <v>2</v>
      </c>
      <c r="S53" s="22">
        <v>307.18</v>
      </c>
      <c r="T53" s="15">
        <v>1</v>
      </c>
      <c r="U53" s="22">
        <v>200</v>
      </c>
      <c r="V53" s="15"/>
      <c r="W53" s="22"/>
      <c r="X53" s="15">
        <v>16</v>
      </c>
      <c r="Y53" s="23">
        <v>1204.7</v>
      </c>
    </row>
    <row r="54" spans="1:25">
      <c r="A54" s="14">
        <v>9350329000610</v>
      </c>
      <c r="B54" s="15"/>
      <c r="C54" s="22"/>
      <c r="D54" s="15">
        <v>3</v>
      </c>
      <c r="E54" s="22">
        <v>545.99</v>
      </c>
      <c r="F54" s="15"/>
      <c r="G54" s="22"/>
      <c r="H54" s="15"/>
      <c r="I54" s="22"/>
      <c r="J54" s="15">
        <v>1</v>
      </c>
      <c r="K54" s="22">
        <v>133</v>
      </c>
      <c r="L54" s="15">
        <v>1</v>
      </c>
      <c r="M54" s="22">
        <v>133</v>
      </c>
      <c r="N54" s="15"/>
      <c r="O54" s="22"/>
      <c r="P54" s="15">
        <v>1</v>
      </c>
      <c r="Q54" s="22">
        <v>305</v>
      </c>
      <c r="R54" s="15">
        <v>1</v>
      </c>
      <c r="S54" s="22">
        <v>339.99</v>
      </c>
      <c r="T54" s="15"/>
      <c r="U54" s="22"/>
      <c r="V54" s="15"/>
      <c r="W54" s="22"/>
      <c r="X54" s="15">
        <v>7</v>
      </c>
      <c r="Y54" s="23">
        <v>1456.98</v>
      </c>
    </row>
    <row r="55" spans="1:25">
      <c r="A55" s="14">
        <v>9350329000627</v>
      </c>
      <c r="B55" s="15"/>
      <c r="C55" s="22"/>
      <c r="D55" s="15">
        <v>9</v>
      </c>
      <c r="E55" s="22">
        <v>748.13000000000011</v>
      </c>
      <c r="F55" s="15"/>
      <c r="G55" s="22"/>
      <c r="H55" s="15">
        <v>1</v>
      </c>
      <c r="I55" s="22">
        <v>87.19</v>
      </c>
      <c r="J55" s="15">
        <v>3</v>
      </c>
      <c r="K55" s="22">
        <v>394.37</v>
      </c>
      <c r="L55" s="15">
        <v>2</v>
      </c>
      <c r="M55" s="22">
        <v>174.38</v>
      </c>
      <c r="N55" s="15"/>
      <c r="O55" s="22"/>
      <c r="P55" s="15">
        <v>2</v>
      </c>
      <c r="Q55" s="22">
        <v>263.98</v>
      </c>
      <c r="R55" s="15">
        <v>3</v>
      </c>
      <c r="S55" s="22">
        <v>395.97</v>
      </c>
      <c r="T55" s="15">
        <v>4</v>
      </c>
      <c r="U55" s="22">
        <v>571.16000000000008</v>
      </c>
      <c r="V55" s="15">
        <v>2</v>
      </c>
      <c r="W55" s="22">
        <v>281.98</v>
      </c>
      <c r="X55" s="15">
        <v>26</v>
      </c>
      <c r="Y55" s="23">
        <v>2917.1600000000003</v>
      </c>
    </row>
    <row r="56" spans="1:25">
      <c r="A56" s="14">
        <v>9350329000634</v>
      </c>
      <c r="B56" s="15"/>
      <c r="C56" s="22"/>
      <c r="D56" s="15"/>
      <c r="E56" s="22"/>
      <c r="F56" s="15"/>
      <c r="G56" s="22"/>
      <c r="H56" s="15">
        <v>1</v>
      </c>
      <c r="I56" s="22">
        <v>133</v>
      </c>
      <c r="J56" s="15"/>
      <c r="K56" s="22"/>
      <c r="L56" s="15">
        <v>2</v>
      </c>
      <c r="M56" s="22">
        <v>605</v>
      </c>
      <c r="N56" s="15">
        <v>2</v>
      </c>
      <c r="O56" s="22">
        <v>433</v>
      </c>
      <c r="P56" s="15"/>
      <c r="Q56" s="22"/>
      <c r="R56" s="15"/>
      <c r="S56" s="22"/>
      <c r="T56" s="15"/>
      <c r="U56" s="22"/>
      <c r="V56" s="15"/>
      <c r="W56" s="22"/>
      <c r="X56" s="15">
        <v>5</v>
      </c>
      <c r="Y56" s="23">
        <v>1171</v>
      </c>
    </row>
    <row r="57" spans="1:25">
      <c r="A57" s="14">
        <v>9350329000641</v>
      </c>
      <c r="B57" s="15"/>
      <c r="C57" s="22"/>
      <c r="D57" s="15">
        <v>11</v>
      </c>
      <c r="E57" s="22">
        <v>523.14</v>
      </c>
      <c r="F57" s="15"/>
      <c r="G57" s="22"/>
      <c r="H57" s="15">
        <v>1</v>
      </c>
      <c r="I57" s="22">
        <v>87.19</v>
      </c>
      <c r="J57" s="15">
        <v>2</v>
      </c>
      <c r="K57" s="22">
        <v>312.18</v>
      </c>
      <c r="L57" s="15">
        <v>1</v>
      </c>
      <c r="M57" s="22">
        <v>87.19</v>
      </c>
      <c r="N57" s="15"/>
      <c r="O57" s="22"/>
      <c r="P57" s="15"/>
      <c r="Q57" s="22"/>
      <c r="R57" s="15">
        <v>2</v>
      </c>
      <c r="S57" s="22">
        <v>263.98</v>
      </c>
      <c r="T57" s="15">
        <v>1</v>
      </c>
      <c r="U57" s="22">
        <v>153.99</v>
      </c>
      <c r="V57" s="15"/>
      <c r="W57" s="22"/>
      <c r="X57" s="15">
        <v>18</v>
      </c>
      <c r="Y57" s="23">
        <v>1427.67</v>
      </c>
    </row>
    <row r="58" spans="1:25">
      <c r="A58" s="14">
        <v>9350329000658</v>
      </c>
      <c r="B58" s="15"/>
      <c r="C58" s="22"/>
      <c r="D58" s="15"/>
      <c r="E58" s="22"/>
      <c r="F58" s="15"/>
      <c r="G58" s="22"/>
      <c r="H58" s="15"/>
      <c r="I58" s="22"/>
      <c r="J58" s="15"/>
      <c r="K58" s="22"/>
      <c r="L58" s="15">
        <v>1</v>
      </c>
      <c r="M58" s="22">
        <v>459.99</v>
      </c>
      <c r="N58" s="15"/>
      <c r="O58" s="22"/>
      <c r="P58" s="15"/>
      <c r="Q58" s="22"/>
      <c r="R58" s="15">
        <v>1</v>
      </c>
      <c r="S58" s="22">
        <v>203.99</v>
      </c>
      <c r="T58" s="15"/>
      <c r="U58" s="22"/>
      <c r="V58" s="15">
        <v>2</v>
      </c>
      <c r="W58" s="22">
        <v>467.98</v>
      </c>
      <c r="X58" s="15">
        <v>4</v>
      </c>
      <c r="Y58" s="23">
        <v>1131.96</v>
      </c>
    </row>
    <row r="59" spans="1:25">
      <c r="A59" s="14">
        <v>9350329000665</v>
      </c>
      <c r="B59" s="15"/>
      <c r="C59" s="22"/>
      <c r="D59" s="15">
        <v>6</v>
      </c>
      <c r="E59" s="22">
        <v>348.76</v>
      </c>
      <c r="F59" s="15">
        <v>5</v>
      </c>
      <c r="G59" s="22">
        <v>681.68000000000006</v>
      </c>
      <c r="H59" s="15"/>
      <c r="I59" s="22"/>
      <c r="J59" s="15">
        <v>1</v>
      </c>
      <c r="K59" s="22">
        <v>87.19</v>
      </c>
      <c r="L59" s="15">
        <v>2</v>
      </c>
      <c r="M59" s="22">
        <v>286.19</v>
      </c>
      <c r="N59" s="15">
        <v>4</v>
      </c>
      <c r="O59" s="22">
        <v>747.16000000000008</v>
      </c>
      <c r="P59" s="15">
        <v>2</v>
      </c>
      <c r="Q59" s="22">
        <v>307.18</v>
      </c>
      <c r="R59" s="15">
        <v>1</v>
      </c>
      <c r="S59" s="22">
        <v>219.99</v>
      </c>
      <c r="T59" s="15"/>
      <c r="U59" s="22"/>
      <c r="V59" s="15"/>
      <c r="W59" s="22"/>
      <c r="X59" s="15">
        <v>21</v>
      </c>
      <c r="Y59" s="23">
        <v>2678.1500000000005</v>
      </c>
    </row>
    <row r="60" spans="1:25">
      <c r="A60" s="14">
        <v>9350329000672</v>
      </c>
      <c r="B60" s="15"/>
      <c r="C60" s="22"/>
      <c r="D60" s="15"/>
      <c r="E60" s="22"/>
      <c r="F60" s="15"/>
      <c r="G60" s="22"/>
      <c r="H60" s="15">
        <v>4</v>
      </c>
      <c r="I60" s="22">
        <v>738.99</v>
      </c>
      <c r="J60" s="15">
        <v>2</v>
      </c>
      <c r="K60" s="22">
        <v>339.99</v>
      </c>
      <c r="L60" s="15"/>
      <c r="M60" s="22"/>
      <c r="N60" s="15"/>
      <c r="O60" s="22"/>
      <c r="P60" s="15"/>
      <c r="Q60" s="22"/>
      <c r="R60" s="15"/>
      <c r="S60" s="22"/>
      <c r="T60" s="15"/>
      <c r="U60" s="22"/>
      <c r="V60" s="15"/>
      <c r="W60" s="22"/>
      <c r="X60" s="15">
        <v>6</v>
      </c>
      <c r="Y60" s="23">
        <v>1078.98</v>
      </c>
    </row>
    <row r="61" spans="1:25">
      <c r="A61" s="14">
        <v>9350329000689</v>
      </c>
      <c r="B61" s="15"/>
      <c r="C61" s="22"/>
      <c r="D61" s="15">
        <v>13</v>
      </c>
      <c r="E61" s="22">
        <v>523.14</v>
      </c>
      <c r="F61" s="15">
        <v>1</v>
      </c>
      <c r="G61" s="22">
        <v>87.19</v>
      </c>
      <c r="H61" s="15">
        <v>6</v>
      </c>
      <c r="I61" s="22">
        <v>261.57</v>
      </c>
      <c r="J61" s="15">
        <v>1</v>
      </c>
      <c r="K61" s="22">
        <v>87.19</v>
      </c>
      <c r="L61" s="15">
        <v>1</v>
      </c>
      <c r="M61" s="22">
        <v>87.19</v>
      </c>
      <c r="N61" s="15">
        <v>1</v>
      </c>
      <c r="O61" s="22">
        <v>87.19</v>
      </c>
      <c r="P61" s="15">
        <v>1</v>
      </c>
      <c r="Q61" s="22">
        <v>87.19</v>
      </c>
      <c r="R61" s="15">
        <v>1</v>
      </c>
      <c r="S61" s="22">
        <v>87.19</v>
      </c>
      <c r="T61" s="15"/>
      <c r="U61" s="22"/>
      <c r="V61" s="15"/>
      <c r="W61" s="22"/>
      <c r="X61" s="15">
        <v>25</v>
      </c>
      <c r="Y61" s="23">
        <v>1307.8500000000001</v>
      </c>
    </row>
    <row r="62" spans="1:25">
      <c r="A62" s="14">
        <v>9350329000702</v>
      </c>
      <c r="B62" s="15"/>
      <c r="C62" s="22"/>
      <c r="D62" s="15">
        <v>4</v>
      </c>
      <c r="E62" s="22">
        <v>261.57</v>
      </c>
      <c r="F62" s="15">
        <v>1</v>
      </c>
      <c r="G62" s="22">
        <v>204.99</v>
      </c>
      <c r="H62" s="15"/>
      <c r="I62" s="22"/>
      <c r="J62" s="15">
        <v>1</v>
      </c>
      <c r="K62" s="22">
        <v>87.19</v>
      </c>
      <c r="L62" s="15">
        <v>1</v>
      </c>
      <c r="M62" s="22">
        <v>87.19</v>
      </c>
      <c r="N62" s="15">
        <v>2</v>
      </c>
      <c r="O62" s="22">
        <v>287.19</v>
      </c>
      <c r="P62" s="15">
        <v>2</v>
      </c>
      <c r="Q62" s="22">
        <v>286.19</v>
      </c>
      <c r="R62" s="15">
        <v>2</v>
      </c>
      <c r="S62" s="22">
        <v>174.38</v>
      </c>
      <c r="T62" s="15">
        <v>2</v>
      </c>
      <c r="U62" s="22">
        <v>439.98</v>
      </c>
      <c r="V62" s="15"/>
      <c r="W62" s="22"/>
      <c r="X62" s="15">
        <v>15</v>
      </c>
      <c r="Y62" s="23">
        <v>1828.6800000000003</v>
      </c>
    </row>
    <row r="63" spans="1:25">
      <c r="A63" s="14">
        <v>9350329000719</v>
      </c>
      <c r="B63" s="15"/>
      <c r="C63" s="22"/>
      <c r="D63" s="15"/>
      <c r="E63" s="22"/>
      <c r="F63" s="15">
        <v>2</v>
      </c>
      <c r="G63" s="22">
        <v>679.98</v>
      </c>
      <c r="H63" s="15"/>
      <c r="I63" s="22"/>
      <c r="J63" s="15"/>
      <c r="K63" s="22"/>
      <c r="L63" s="15"/>
      <c r="M63" s="22"/>
      <c r="N63" s="15">
        <v>2</v>
      </c>
      <c r="O63" s="22">
        <v>433</v>
      </c>
      <c r="P63" s="15">
        <v>2</v>
      </c>
      <c r="Q63" s="22">
        <v>600</v>
      </c>
      <c r="R63" s="15">
        <v>3</v>
      </c>
      <c r="S63" s="22">
        <v>639.99</v>
      </c>
      <c r="T63" s="15"/>
      <c r="U63" s="22"/>
      <c r="V63" s="15"/>
      <c r="W63" s="22"/>
      <c r="X63" s="15">
        <v>9</v>
      </c>
      <c r="Y63" s="23">
        <v>2352.9700000000003</v>
      </c>
    </row>
    <row r="64" spans="1:25">
      <c r="A64" s="14">
        <v>9350329000825</v>
      </c>
      <c r="B64" s="15"/>
      <c r="C64" s="22"/>
      <c r="D64" s="15">
        <v>5</v>
      </c>
      <c r="E64" s="22">
        <v>992.05</v>
      </c>
      <c r="F64" s="15"/>
      <c r="G64" s="22"/>
      <c r="H64" s="15"/>
      <c r="I64" s="22"/>
      <c r="J64" s="15">
        <v>2</v>
      </c>
      <c r="K64" s="22">
        <v>377.28000000000003</v>
      </c>
      <c r="L64" s="15">
        <v>3</v>
      </c>
      <c r="M64" s="22">
        <v>321.87</v>
      </c>
      <c r="N64" s="15">
        <v>2</v>
      </c>
      <c r="O64" s="22">
        <v>539.98</v>
      </c>
      <c r="P64" s="15">
        <v>5</v>
      </c>
      <c r="Q64" s="22">
        <v>1187.25</v>
      </c>
      <c r="R64" s="15">
        <v>1</v>
      </c>
      <c r="S64" s="22">
        <v>269.99</v>
      </c>
      <c r="T64" s="15">
        <v>4</v>
      </c>
      <c r="U64" s="22">
        <v>591.86</v>
      </c>
      <c r="V64" s="15"/>
      <c r="W64" s="22"/>
      <c r="X64" s="15">
        <v>22</v>
      </c>
      <c r="Y64" s="23">
        <v>4280.28</v>
      </c>
    </row>
    <row r="65" spans="1:25">
      <c r="A65" s="14">
        <v>9350329000832</v>
      </c>
      <c r="B65" s="15"/>
      <c r="C65" s="22"/>
      <c r="D65" s="15">
        <v>5</v>
      </c>
      <c r="E65" s="22">
        <v>958.05</v>
      </c>
      <c r="F65" s="15"/>
      <c r="G65" s="22"/>
      <c r="H65" s="15"/>
      <c r="I65" s="22"/>
      <c r="J65" s="15">
        <v>1</v>
      </c>
      <c r="K65" s="22">
        <v>107.29</v>
      </c>
      <c r="L65" s="15">
        <v>3</v>
      </c>
      <c r="M65" s="22">
        <v>321.87</v>
      </c>
      <c r="N65" s="15">
        <v>3</v>
      </c>
      <c r="O65" s="22">
        <v>484.57000000000005</v>
      </c>
      <c r="P65" s="15"/>
      <c r="Q65" s="22"/>
      <c r="R65" s="15"/>
      <c r="S65" s="22"/>
      <c r="T65" s="15">
        <v>2</v>
      </c>
      <c r="U65" s="22">
        <v>350.28000000000003</v>
      </c>
      <c r="V65" s="15"/>
      <c r="W65" s="22"/>
      <c r="X65" s="15">
        <v>14</v>
      </c>
      <c r="Y65" s="23">
        <v>2222.0600000000004</v>
      </c>
    </row>
    <row r="66" spans="1:25">
      <c r="A66" s="14">
        <v>9350329000849</v>
      </c>
      <c r="B66" s="15"/>
      <c r="C66" s="22"/>
      <c r="D66" s="15">
        <v>2</v>
      </c>
      <c r="E66" s="22">
        <v>480.99</v>
      </c>
      <c r="F66" s="15"/>
      <c r="G66" s="22"/>
      <c r="H66" s="15"/>
      <c r="I66" s="22"/>
      <c r="J66" s="15">
        <v>1</v>
      </c>
      <c r="K66" s="22">
        <v>107.29</v>
      </c>
      <c r="L66" s="15">
        <v>6</v>
      </c>
      <c r="M66" s="22">
        <v>969.14</v>
      </c>
      <c r="N66" s="15">
        <v>7</v>
      </c>
      <c r="O66" s="22">
        <v>1564.53</v>
      </c>
      <c r="P66" s="15">
        <v>2</v>
      </c>
      <c r="Q66" s="22">
        <v>539.98</v>
      </c>
      <c r="R66" s="15">
        <v>3</v>
      </c>
      <c r="S66" s="22">
        <v>809.97</v>
      </c>
      <c r="T66" s="15">
        <v>7</v>
      </c>
      <c r="U66" s="22">
        <v>1239.1300000000001</v>
      </c>
      <c r="V66" s="15">
        <v>2</v>
      </c>
      <c r="W66" s="22">
        <v>539.98</v>
      </c>
      <c r="X66" s="15">
        <v>30</v>
      </c>
      <c r="Y66" s="23">
        <v>6251.01</v>
      </c>
    </row>
    <row r="67" spans="1:25">
      <c r="A67" s="14">
        <v>9350329000856</v>
      </c>
      <c r="B67" s="15"/>
      <c r="C67" s="22"/>
      <c r="D67" s="15">
        <v>5</v>
      </c>
      <c r="E67" s="22">
        <v>699.15</v>
      </c>
      <c r="F67" s="15">
        <v>1</v>
      </c>
      <c r="G67" s="22">
        <v>259.99</v>
      </c>
      <c r="H67" s="15"/>
      <c r="I67" s="22"/>
      <c r="J67" s="15">
        <v>1</v>
      </c>
      <c r="K67" s="22">
        <v>107.29</v>
      </c>
      <c r="L67" s="15">
        <v>1</v>
      </c>
      <c r="M67" s="22">
        <v>107.29</v>
      </c>
      <c r="N67" s="15">
        <v>3</v>
      </c>
      <c r="O67" s="22">
        <v>647.27</v>
      </c>
      <c r="P67" s="15">
        <v>1</v>
      </c>
      <c r="Q67" s="22">
        <v>107.29</v>
      </c>
      <c r="R67" s="15">
        <v>4</v>
      </c>
      <c r="S67" s="22">
        <v>1079.96</v>
      </c>
      <c r="T67" s="15">
        <v>2</v>
      </c>
      <c r="U67" s="22">
        <v>214.58</v>
      </c>
      <c r="V67" s="15">
        <v>2</v>
      </c>
      <c r="W67" s="22">
        <v>539.98</v>
      </c>
      <c r="X67" s="15">
        <v>20</v>
      </c>
      <c r="Y67" s="23">
        <v>3762.7999999999997</v>
      </c>
    </row>
    <row r="68" spans="1:25">
      <c r="A68" s="14">
        <v>9350329000900</v>
      </c>
      <c r="B68" s="15"/>
      <c r="C68" s="22"/>
      <c r="D68" s="15">
        <v>1</v>
      </c>
      <c r="E68" s="22">
        <v>98.35</v>
      </c>
      <c r="F68" s="15"/>
      <c r="G68" s="22"/>
      <c r="H68" s="15">
        <v>1</v>
      </c>
      <c r="I68" s="22">
        <v>98.35</v>
      </c>
      <c r="J68" s="15">
        <v>3</v>
      </c>
      <c r="K68" s="22">
        <v>398.33000000000004</v>
      </c>
      <c r="L68" s="15">
        <v>2</v>
      </c>
      <c r="M68" s="22">
        <v>196.7</v>
      </c>
      <c r="N68" s="15">
        <v>7</v>
      </c>
      <c r="O68" s="22">
        <v>1049.93</v>
      </c>
      <c r="P68" s="15">
        <v>6</v>
      </c>
      <c r="Q68" s="22">
        <v>848.30000000000007</v>
      </c>
      <c r="R68" s="15">
        <v>1</v>
      </c>
      <c r="S68" s="22">
        <v>98.35</v>
      </c>
      <c r="T68" s="15">
        <v>3</v>
      </c>
      <c r="U68" s="22">
        <v>398.33000000000004</v>
      </c>
      <c r="V68" s="15">
        <v>1</v>
      </c>
      <c r="W68" s="22">
        <v>149.99</v>
      </c>
      <c r="X68" s="15">
        <v>25</v>
      </c>
      <c r="Y68" s="23">
        <v>3336.63</v>
      </c>
    </row>
    <row r="69" spans="1:25">
      <c r="A69" s="14">
        <v>9350329000917</v>
      </c>
      <c r="B69" s="15"/>
      <c r="C69" s="22"/>
      <c r="D69" s="15">
        <v>2</v>
      </c>
      <c r="E69" s="22">
        <v>375.01</v>
      </c>
      <c r="F69" s="15">
        <v>1</v>
      </c>
      <c r="G69" s="22">
        <v>150.02000000000001</v>
      </c>
      <c r="H69" s="15">
        <v>1</v>
      </c>
      <c r="I69" s="22">
        <v>224.99</v>
      </c>
      <c r="J69" s="15"/>
      <c r="K69" s="22"/>
      <c r="L69" s="15">
        <v>2</v>
      </c>
      <c r="M69" s="22">
        <v>224.99</v>
      </c>
      <c r="N69" s="15">
        <v>4</v>
      </c>
      <c r="O69" s="22">
        <v>899.99</v>
      </c>
      <c r="P69" s="15"/>
      <c r="Q69" s="22"/>
      <c r="R69" s="15">
        <v>2</v>
      </c>
      <c r="S69" s="22">
        <v>450</v>
      </c>
      <c r="T69" s="15">
        <v>4</v>
      </c>
      <c r="U69" s="22">
        <v>825.02</v>
      </c>
      <c r="V69" s="15">
        <v>2</v>
      </c>
      <c r="W69" s="22">
        <v>450</v>
      </c>
      <c r="X69" s="15">
        <v>18</v>
      </c>
      <c r="Y69" s="23">
        <v>3600.02</v>
      </c>
    </row>
    <row r="70" spans="1:25">
      <c r="A70" s="14">
        <v>9350329000924</v>
      </c>
      <c r="B70" s="15">
        <v>1</v>
      </c>
      <c r="C70" s="22">
        <v>149.99</v>
      </c>
      <c r="D70" s="15">
        <v>11</v>
      </c>
      <c r="E70" s="22">
        <v>636.74</v>
      </c>
      <c r="F70" s="15">
        <v>1</v>
      </c>
      <c r="G70" s="22">
        <v>98.35</v>
      </c>
      <c r="H70" s="15">
        <v>1</v>
      </c>
      <c r="I70" s="22">
        <v>98.35</v>
      </c>
      <c r="J70" s="15">
        <v>7</v>
      </c>
      <c r="K70" s="22">
        <v>1049.93</v>
      </c>
      <c r="L70" s="15">
        <v>4</v>
      </c>
      <c r="M70" s="22">
        <v>548.32000000000005</v>
      </c>
      <c r="N70" s="15">
        <v>9</v>
      </c>
      <c r="O70" s="22">
        <v>1246.6300000000001</v>
      </c>
      <c r="P70" s="15">
        <v>3</v>
      </c>
      <c r="Q70" s="22">
        <v>449.97</v>
      </c>
      <c r="R70" s="15">
        <v>9</v>
      </c>
      <c r="S70" s="22">
        <v>1246.6300000000001</v>
      </c>
      <c r="T70" s="15">
        <v>3</v>
      </c>
      <c r="U70" s="22">
        <v>398.33000000000004</v>
      </c>
      <c r="V70" s="15">
        <v>5</v>
      </c>
      <c r="W70" s="22">
        <v>749.95</v>
      </c>
      <c r="X70" s="15">
        <v>54</v>
      </c>
      <c r="Y70" s="23">
        <v>6673.1900000000005</v>
      </c>
    </row>
    <row r="71" spans="1:25">
      <c r="A71" s="14">
        <v>9350329000931</v>
      </c>
      <c r="B71" s="15"/>
      <c r="C71" s="22"/>
      <c r="D71" s="15">
        <v>5</v>
      </c>
      <c r="E71" s="22">
        <v>965.01</v>
      </c>
      <c r="F71" s="15"/>
      <c r="G71" s="22"/>
      <c r="H71" s="15">
        <v>1</v>
      </c>
      <c r="I71" s="22">
        <v>224.99</v>
      </c>
      <c r="J71" s="15">
        <v>6</v>
      </c>
      <c r="K71" s="22">
        <v>1349.94</v>
      </c>
      <c r="L71" s="15">
        <v>1</v>
      </c>
      <c r="M71" s="22">
        <v>224.99</v>
      </c>
      <c r="N71" s="15">
        <v>7</v>
      </c>
      <c r="O71" s="22">
        <v>1574.94</v>
      </c>
      <c r="P71" s="15">
        <v>1</v>
      </c>
      <c r="Q71" s="22">
        <v>224.99</v>
      </c>
      <c r="R71" s="15">
        <v>1</v>
      </c>
      <c r="S71" s="22">
        <v>224.99</v>
      </c>
      <c r="T71" s="15">
        <v>8</v>
      </c>
      <c r="U71" s="22">
        <v>1724.98</v>
      </c>
      <c r="V71" s="15">
        <v>3</v>
      </c>
      <c r="W71" s="22">
        <v>674.97</v>
      </c>
      <c r="X71" s="15">
        <v>33</v>
      </c>
      <c r="Y71" s="23">
        <v>7189.8</v>
      </c>
    </row>
    <row r="72" spans="1:25">
      <c r="A72" s="14">
        <v>9350329000948</v>
      </c>
      <c r="B72" s="15">
        <v>1</v>
      </c>
      <c r="C72" s="22">
        <v>149.99</v>
      </c>
      <c r="D72" s="15">
        <v>6</v>
      </c>
      <c r="E72" s="22">
        <v>590.03000000000009</v>
      </c>
      <c r="F72" s="15"/>
      <c r="G72" s="22"/>
      <c r="H72" s="15">
        <v>1</v>
      </c>
      <c r="I72" s="22">
        <v>98.35</v>
      </c>
      <c r="J72" s="15">
        <v>6</v>
      </c>
      <c r="K72" s="22">
        <v>646.67000000000007</v>
      </c>
      <c r="L72" s="15">
        <v>10</v>
      </c>
      <c r="M72" s="22">
        <v>1396.6200000000001</v>
      </c>
      <c r="N72" s="15">
        <v>14</v>
      </c>
      <c r="O72" s="22">
        <v>1593.32</v>
      </c>
      <c r="P72" s="15">
        <v>4</v>
      </c>
      <c r="Q72" s="22">
        <v>496.68</v>
      </c>
      <c r="R72" s="15">
        <v>5</v>
      </c>
      <c r="S72" s="22">
        <v>346.69</v>
      </c>
      <c r="T72" s="15">
        <v>7</v>
      </c>
      <c r="U72" s="22">
        <v>998.29000000000008</v>
      </c>
      <c r="V72" s="15">
        <v>4</v>
      </c>
      <c r="W72" s="22">
        <v>599.96</v>
      </c>
      <c r="X72" s="15">
        <v>58</v>
      </c>
      <c r="Y72" s="23">
        <v>6916.6</v>
      </c>
    </row>
    <row r="73" spans="1:25">
      <c r="A73" s="14">
        <v>9350329000955</v>
      </c>
      <c r="B73" s="15"/>
      <c r="C73" s="22"/>
      <c r="D73" s="15">
        <v>2</v>
      </c>
      <c r="E73" s="22">
        <v>429.98</v>
      </c>
      <c r="F73" s="15"/>
      <c r="G73" s="22"/>
      <c r="H73" s="15">
        <v>1</v>
      </c>
      <c r="I73" s="22">
        <v>150.02000000000001</v>
      </c>
      <c r="J73" s="15">
        <v>6</v>
      </c>
      <c r="K73" s="22">
        <v>975.01</v>
      </c>
      <c r="L73" s="15">
        <v>6</v>
      </c>
      <c r="M73" s="22">
        <v>1349.97</v>
      </c>
      <c r="N73" s="15">
        <v>5</v>
      </c>
      <c r="O73" s="22">
        <v>1125.01</v>
      </c>
      <c r="P73" s="15">
        <v>3</v>
      </c>
      <c r="Q73" s="22">
        <v>375.01</v>
      </c>
      <c r="R73" s="15">
        <v>1</v>
      </c>
      <c r="S73" s="22">
        <v>220</v>
      </c>
      <c r="T73" s="15">
        <v>10</v>
      </c>
      <c r="U73" s="22">
        <v>2165</v>
      </c>
      <c r="V73" s="15">
        <v>1</v>
      </c>
      <c r="W73" s="22">
        <v>225</v>
      </c>
      <c r="X73" s="15">
        <v>35</v>
      </c>
      <c r="Y73" s="23">
        <v>7015</v>
      </c>
    </row>
    <row r="74" spans="1:25">
      <c r="A74" s="14">
        <v>9350329000962</v>
      </c>
      <c r="B74" s="15"/>
      <c r="C74" s="22"/>
      <c r="D74" s="15">
        <v>7</v>
      </c>
      <c r="E74" s="22">
        <v>590.1</v>
      </c>
      <c r="F74" s="15">
        <v>1</v>
      </c>
      <c r="G74" s="22">
        <v>98.35</v>
      </c>
      <c r="H74" s="15">
        <v>1</v>
      </c>
      <c r="I74" s="22">
        <v>98.35</v>
      </c>
      <c r="J74" s="15">
        <v>2</v>
      </c>
      <c r="K74" s="22">
        <v>248.34</v>
      </c>
      <c r="L74" s="15">
        <v>2</v>
      </c>
      <c r="M74" s="22">
        <v>248.34</v>
      </c>
      <c r="N74" s="15">
        <v>2</v>
      </c>
      <c r="O74" s="22">
        <v>299.98</v>
      </c>
      <c r="P74" s="15">
        <v>3</v>
      </c>
      <c r="Q74" s="22">
        <v>398.33000000000004</v>
      </c>
      <c r="R74" s="15"/>
      <c r="S74" s="22"/>
      <c r="T74" s="15">
        <v>1</v>
      </c>
      <c r="U74" s="22">
        <v>98.35</v>
      </c>
      <c r="V74" s="15">
        <v>1</v>
      </c>
      <c r="W74" s="22">
        <v>149.99</v>
      </c>
      <c r="X74" s="15">
        <v>20</v>
      </c>
      <c r="Y74" s="23">
        <v>2230.13</v>
      </c>
    </row>
    <row r="75" spans="1:25">
      <c r="A75" s="14">
        <v>9350329000979</v>
      </c>
      <c r="B75" s="15"/>
      <c r="C75" s="22"/>
      <c r="D75" s="15">
        <v>2</v>
      </c>
      <c r="E75" s="22">
        <v>365.01</v>
      </c>
      <c r="F75" s="15"/>
      <c r="G75" s="22"/>
      <c r="H75" s="15"/>
      <c r="I75" s="22"/>
      <c r="J75" s="15">
        <v>1</v>
      </c>
      <c r="K75" s="22">
        <v>224.99</v>
      </c>
      <c r="L75" s="15">
        <v>3</v>
      </c>
      <c r="M75" s="22">
        <v>674.97</v>
      </c>
      <c r="N75" s="15">
        <v>5</v>
      </c>
      <c r="O75" s="22">
        <v>1124.97</v>
      </c>
      <c r="P75" s="15">
        <v>3</v>
      </c>
      <c r="Q75" s="22">
        <v>674.98</v>
      </c>
      <c r="R75" s="15">
        <v>1</v>
      </c>
      <c r="S75" s="22">
        <v>225</v>
      </c>
      <c r="T75" s="15">
        <v>3</v>
      </c>
      <c r="U75" s="22">
        <v>600</v>
      </c>
      <c r="V75" s="15">
        <v>1</v>
      </c>
      <c r="W75" s="22">
        <v>224.99</v>
      </c>
      <c r="X75" s="15">
        <v>19</v>
      </c>
      <c r="Y75" s="23">
        <v>4114.91</v>
      </c>
    </row>
    <row r="76" spans="1:25">
      <c r="A76" s="14">
        <v>9350329000986</v>
      </c>
      <c r="B76" s="15"/>
      <c r="C76" s="22"/>
      <c r="D76" s="15">
        <v>7</v>
      </c>
      <c r="E76" s="22">
        <v>523.14</v>
      </c>
      <c r="F76" s="15">
        <v>2</v>
      </c>
      <c r="G76" s="22">
        <v>269.98</v>
      </c>
      <c r="H76" s="15"/>
      <c r="I76" s="22"/>
      <c r="J76" s="15"/>
      <c r="K76" s="22"/>
      <c r="L76" s="15">
        <v>3</v>
      </c>
      <c r="M76" s="22">
        <v>404.97</v>
      </c>
      <c r="N76" s="15">
        <v>2</v>
      </c>
      <c r="O76" s="22">
        <v>269.98</v>
      </c>
      <c r="P76" s="15">
        <v>4</v>
      </c>
      <c r="Q76" s="22">
        <v>529.98</v>
      </c>
      <c r="R76" s="15">
        <v>1</v>
      </c>
      <c r="S76" s="22">
        <v>87.19</v>
      </c>
      <c r="T76" s="15">
        <v>2</v>
      </c>
      <c r="U76" s="22">
        <v>269.98</v>
      </c>
      <c r="V76" s="15">
        <v>1</v>
      </c>
      <c r="W76" s="22">
        <v>134.99</v>
      </c>
      <c r="X76" s="15">
        <v>22</v>
      </c>
      <c r="Y76" s="23">
        <v>2490.21</v>
      </c>
    </row>
    <row r="77" spans="1:25">
      <c r="A77" s="14">
        <v>9350329000993</v>
      </c>
      <c r="B77" s="15"/>
      <c r="C77" s="22"/>
      <c r="D77" s="15">
        <v>2</v>
      </c>
      <c r="E77" s="22">
        <v>404.98</v>
      </c>
      <c r="F77" s="15">
        <v>3</v>
      </c>
      <c r="G77" s="22">
        <v>535.48</v>
      </c>
      <c r="H77" s="15"/>
      <c r="I77" s="22"/>
      <c r="J77" s="15">
        <v>2</v>
      </c>
      <c r="K77" s="22">
        <v>402.48</v>
      </c>
      <c r="L77" s="15">
        <v>1</v>
      </c>
      <c r="M77" s="22">
        <v>199.99</v>
      </c>
      <c r="N77" s="15">
        <v>6</v>
      </c>
      <c r="O77" s="22">
        <v>1194.95</v>
      </c>
      <c r="P77" s="15">
        <v>3</v>
      </c>
      <c r="Q77" s="22">
        <v>584.99</v>
      </c>
      <c r="R77" s="15">
        <v>4</v>
      </c>
      <c r="S77" s="22">
        <v>794.97</v>
      </c>
      <c r="T77" s="15">
        <v>3</v>
      </c>
      <c r="U77" s="22">
        <v>589.99</v>
      </c>
      <c r="V77" s="15">
        <v>1</v>
      </c>
      <c r="W77" s="22">
        <v>199.99</v>
      </c>
      <c r="X77" s="15">
        <v>25</v>
      </c>
      <c r="Y77" s="23">
        <v>4907.82</v>
      </c>
    </row>
    <row r="78" spans="1:25">
      <c r="A78" s="14">
        <v>9350329001006</v>
      </c>
      <c r="B78" s="15">
        <v>2</v>
      </c>
      <c r="C78" s="22">
        <v>134.99</v>
      </c>
      <c r="D78" s="15">
        <v>8</v>
      </c>
      <c r="E78" s="22">
        <v>705.93000000000006</v>
      </c>
      <c r="F78" s="15"/>
      <c r="G78" s="22"/>
      <c r="H78" s="15">
        <v>1</v>
      </c>
      <c r="I78" s="22">
        <v>87.19</v>
      </c>
      <c r="J78" s="15">
        <v>5</v>
      </c>
      <c r="K78" s="22">
        <v>569.37</v>
      </c>
      <c r="L78" s="15">
        <v>2</v>
      </c>
      <c r="M78" s="22">
        <v>222.18</v>
      </c>
      <c r="N78" s="15">
        <v>2</v>
      </c>
      <c r="O78" s="22">
        <v>222.18</v>
      </c>
      <c r="P78" s="15">
        <v>5</v>
      </c>
      <c r="Q78" s="22">
        <v>404.97</v>
      </c>
      <c r="R78" s="15">
        <v>3</v>
      </c>
      <c r="S78" s="22">
        <v>357.17</v>
      </c>
      <c r="T78" s="15"/>
      <c r="U78" s="22"/>
      <c r="V78" s="15"/>
      <c r="W78" s="22"/>
      <c r="X78" s="15">
        <v>28</v>
      </c>
      <c r="Y78" s="23">
        <v>2703.9800000000005</v>
      </c>
    </row>
    <row r="79" spans="1:25">
      <c r="A79" s="14">
        <v>9350329001013</v>
      </c>
      <c r="B79" s="15"/>
      <c r="C79" s="22"/>
      <c r="D79" s="15">
        <v>1</v>
      </c>
      <c r="E79" s="22">
        <v>199.99</v>
      </c>
      <c r="F79" s="15">
        <v>1</v>
      </c>
      <c r="G79" s="22">
        <v>133</v>
      </c>
      <c r="H79" s="15">
        <v>2</v>
      </c>
      <c r="I79" s="22">
        <v>266</v>
      </c>
      <c r="J79" s="15">
        <v>1</v>
      </c>
      <c r="K79" s="22">
        <v>202.49</v>
      </c>
      <c r="L79" s="15">
        <v>2</v>
      </c>
      <c r="M79" s="22">
        <v>389.98</v>
      </c>
      <c r="N79" s="15">
        <v>3</v>
      </c>
      <c r="O79" s="22">
        <v>323</v>
      </c>
      <c r="P79" s="15">
        <v>1</v>
      </c>
      <c r="Q79" s="22">
        <v>199.99</v>
      </c>
      <c r="R79" s="15">
        <v>1</v>
      </c>
      <c r="S79" s="22">
        <v>199.99</v>
      </c>
      <c r="T79" s="15"/>
      <c r="U79" s="22"/>
      <c r="V79" s="15">
        <v>2</v>
      </c>
      <c r="W79" s="22">
        <v>389.99</v>
      </c>
      <c r="X79" s="15">
        <v>14</v>
      </c>
      <c r="Y79" s="23">
        <v>2304.4300000000003</v>
      </c>
    </row>
    <row r="80" spans="1:25">
      <c r="A80" s="14">
        <v>9350329001020</v>
      </c>
      <c r="B80" s="15"/>
      <c r="C80" s="22"/>
      <c r="D80" s="15">
        <v>11</v>
      </c>
      <c r="E80" s="22">
        <v>523.14</v>
      </c>
      <c r="F80" s="15">
        <v>2</v>
      </c>
      <c r="G80" s="22">
        <v>87.19</v>
      </c>
      <c r="H80" s="15">
        <v>2</v>
      </c>
      <c r="I80" s="22">
        <v>174.38</v>
      </c>
      <c r="J80" s="15">
        <v>1</v>
      </c>
      <c r="K80" s="22">
        <v>130</v>
      </c>
      <c r="L80" s="15"/>
      <c r="M80" s="22"/>
      <c r="N80" s="15"/>
      <c r="O80" s="22"/>
      <c r="P80" s="15">
        <v>4</v>
      </c>
      <c r="Q80" s="22">
        <v>404.97</v>
      </c>
      <c r="R80" s="15">
        <v>8</v>
      </c>
      <c r="S80" s="22">
        <v>1027.1300000000001</v>
      </c>
      <c r="T80" s="15">
        <v>4</v>
      </c>
      <c r="U80" s="22">
        <v>534.97</v>
      </c>
      <c r="V80" s="15">
        <v>2</v>
      </c>
      <c r="W80" s="22">
        <v>264.99</v>
      </c>
      <c r="X80" s="15">
        <v>34</v>
      </c>
      <c r="Y80" s="23">
        <v>3146.7699999999995</v>
      </c>
    </row>
    <row r="81" spans="1:25">
      <c r="A81" s="14">
        <v>9350329001037</v>
      </c>
      <c r="B81" s="15"/>
      <c r="C81" s="22"/>
      <c r="D81" s="15"/>
      <c r="E81" s="22"/>
      <c r="F81" s="15">
        <v>1</v>
      </c>
      <c r="G81" s="22">
        <v>133</v>
      </c>
      <c r="H81" s="15">
        <v>2</v>
      </c>
      <c r="I81" s="22">
        <v>266</v>
      </c>
      <c r="J81" s="15">
        <v>1</v>
      </c>
      <c r="K81" s="22">
        <v>190</v>
      </c>
      <c r="L81" s="15">
        <v>6</v>
      </c>
      <c r="M81" s="22">
        <v>1194.96</v>
      </c>
      <c r="N81" s="15">
        <v>5</v>
      </c>
      <c r="O81" s="22">
        <v>999.95</v>
      </c>
      <c r="P81" s="15">
        <v>4</v>
      </c>
      <c r="Q81" s="22">
        <v>794.97</v>
      </c>
      <c r="R81" s="15">
        <v>1</v>
      </c>
      <c r="S81" s="22">
        <v>199.99</v>
      </c>
      <c r="T81" s="15">
        <v>3</v>
      </c>
      <c r="U81" s="22">
        <v>599.97</v>
      </c>
      <c r="V81" s="15">
        <v>1</v>
      </c>
      <c r="W81" s="22">
        <v>195</v>
      </c>
      <c r="X81" s="15">
        <v>24</v>
      </c>
      <c r="Y81" s="23">
        <v>4573.84</v>
      </c>
    </row>
    <row r="82" spans="1:25">
      <c r="A82" s="14">
        <v>9350329001044</v>
      </c>
      <c r="B82" s="15"/>
      <c r="C82" s="22"/>
      <c r="D82" s="15">
        <v>12</v>
      </c>
      <c r="E82" s="22">
        <v>652.13000000000011</v>
      </c>
      <c r="F82" s="15">
        <v>1</v>
      </c>
      <c r="G82" s="22">
        <v>87.19</v>
      </c>
      <c r="H82" s="15">
        <v>6</v>
      </c>
      <c r="I82" s="22">
        <v>261.57</v>
      </c>
      <c r="J82" s="15"/>
      <c r="K82" s="22"/>
      <c r="L82" s="15">
        <v>2</v>
      </c>
      <c r="M82" s="22">
        <v>221.19</v>
      </c>
      <c r="N82" s="15"/>
      <c r="O82" s="22"/>
      <c r="P82" s="15">
        <v>1</v>
      </c>
      <c r="Q82" s="22">
        <v>134.99</v>
      </c>
      <c r="R82" s="15">
        <v>4</v>
      </c>
      <c r="S82" s="22">
        <v>486.18</v>
      </c>
      <c r="T82" s="15"/>
      <c r="U82" s="22"/>
      <c r="V82" s="15">
        <v>2</v>
      </c>
      <c r="W82" s="22">
        <v>130</v>
      </c>
      <c r="X82" s="15">
        <v>28</v>
      </c>
      <c r="Y82" s="23">
        <v>1973.2500000000002</v>
      </c>
    </row>
    <row r="83" spans="1:25">
      <c r="A83" s="14">
        <v>9350329001051</v>
      </c>
      <c r="B83" s="15"/>
      <c r="C83" s="22"/>
      <c r="D83" s="15">
        <v>1</v>
      </c>
      <c r="E83" s="22">
        <v>193.49</v>
      </c>
      <c r="F83" s="15">
        <v>2</v>
      </c>
      <c r="G83" s="22">
        <v>335.49</v>
      </c>
      <c r="H83" s="15">
        <v>1</v>
      </c>
      <c r="I83" s="22">
        <v>202.49</v>
      </c>
      <c r="J83" s="15"/>
      <c r="K83" s="22"/>
      <c r="L83" s="15"/>
      <c r="M83" s="22"/>
      <c r="N83" s="15">
        <v>1</v>
      </c>
      <c r="O83" s="22">
        <v>202.49</v>
      </c>
      <c r="P83" s="15"/>
      <c r="Q83" s="22"/>
      <c r="R83" s="15"/>
      <c r="S83" s="22"/>
      <c r="T83" s="15"/>
      <c r="U83" s="22"/>
      <c r="V83" s="15"/>
      <c r="W83" s="22"/>
      <c r="X83" s="15">
        <v>5</v>
      </c>
      <c r="Y83" s="23">
        <v>933.96</v>
      </c>
    </row>
    <row r="84" spans="1:25">
      <c r="A84" s="14">
        <v>9350329001068</v>
      </c>
      <c r="B84" s="15"/>
      <c r="C84" s="22"/>
      <c r="D84" s="15">
        <v>4</v>
      </c>
      <c r="E84" s="22">
        <v>261.57</v>
      </c>
      <c r="F84" s="15"/>
      <c r="G84" s="22"/>
      <c r="H84" s="15">
        <v>4</v>
      </c>
      <c r="I84" s="22">
        <v>174.38</v>
      </c>
      <c r="J84" s="15"/>
      <c r="K84" s="22"/>
      <c r="L84" s="15">
        <v>3</v>
      </c>
      <c r="M84" s="22">
        <v>351.19</v>
      </c>
      <c r="N84" s="15">
        <v>5</v>
      </c>
      <c r="O84" s="22">
        <v>623.19000000000005</v>
      </c>
      <c r="P84" s="15">
        <v>2</v>
      </c>
      <c r="Q84" s="22">
        <v>264</v>
      </c>
      <c r="R84" s="15"/>
      <c r="S84" s="22"/>
      <c r="T84" s="15"/>
      <c r="U84" s="22"/>
      <c r="V84" s="15">
        <v>1</v>
      </c>
      <c r="W84" s="22">
        <v>134</v>
      </c>
      <c r="X84" s="15">
        <v>19</v>
      </c>
      <c r="Y84" s="23">
        <v>1808.33</v>
      </c>
    </row>
    <row r="85" spans="1:25">
      <c r="A85" s="14">
        <v>9350329001075</v>
      </c>
      <c r="B85" s="15"/>
      <c r="C85" s="22"/>
      <c r="D85" s="15"/>
      <c r="E85" s="22"/>
      <c r="F85" s="15">
        <v>1</v>
      </c>
      <c r="G85" s="22">
        <v>133</v>
      </c>
      <c r="H85" s="15">
        <v>2</v>
      </c>
      <c r="I85" s="22">
        <v>266</v>
      </c>
      <c r="J85" s="15"/>
      <c r="K85" s="22"/>
      <c r="L85" s="15"/>
      <c r="M85" s="22"/>
      <c r="N85" s="15">
        <v>1</v>
      </c>
      <c r="O85" s="22">
        <v>133</v>
      </c>
      <c r="P85" s="15"/>
      <c r="Q85" s="22"/>
      <c r="R85" s="15">
        <v>1</v>
      </c>
      <c r="S85" s="22">
        <v>199.99</v>
      </c>
      <c r="T85" s="15">
        <v>1</v>
      </c>
      <c r="U85" s="22">
        <v>199.99</v>
      </c>
      <c r="V85" s="15">
        <v>1</v>
      </c>
      <c r="W85" s="22">
        <v>199.99</v>
      </c>
      <c r="X85" s="15">
        <v>7</v>
      </c>
      <c r="Y85" s="23">
        <v>1131.97</v>
      </c>
    </row>
    <row r="86" spans="1:25">
      <c r="A86" s="14">
        <v>9350329001365</v>
      </c>
      <c r="B86" s="15"/>
      <c r="C86" s="22"/>
      <c r="D86" s="15"/>
      <c r="E86" s="22"/>
      <c r="F86" s="15"/>
      <c r="G86" s="22"/>
      <c r="H86" s="15"/>
      <c r="I86" s="22"/>
      <c r="J86" s="15">
        <v>1</v>
      </c>
      <c r="K86" s="22">
        <v>204</v>
      </c>
      <c r="L86" s="15"/>
      <c r="M86" s="22"/>
      <c r="N86" s="15">
        <v>2</v>
      </c>
      <c r="O86" s="22">
        <v>781.2</v>
      </c>
      <c r="P86" s="15"/>
      <c r="Q86" s="22"/>
      <c r="R86" s="15"/>
      <c r="S86" s="22"/>
      <c r="T86" s="15"/>
      <c r="U86" s="22"/>
      <c r="V86" s="15"/>
      <c r="W86" s="22"/>
      <c r="X86" s="15">
        <v>3</v>
      </c>
      <c r="Y86" s="23">
        <v>985.2</v>
      </c>
    </row>
    <row r="87" spans="1:25">
      <c r="A87" s="14">
        <v>9350329001389</v>
      </c>
      <c r="B87" s="15"/>
      <c r="C87" s="22"/>
      <c r="D87" s="15"/>
      <c r="E87" s="22"/>
      <c r="F87" s="15"/>
      <c r="G87" s="22"/>
      <c r="H87" s="15"/>
      <c r="I87" s="22"/>
      <c r="J87" s="15">
        <v>2</v>
      </c>
      <c r="K87" s="22">
        <v>408</v>
      </c>
      <c r="L87" s="15">
        <v>1</v>
      </c>
      <c r="M87" s="22">
        <v>204</v>
      </c>
      <c r="N87" s="15"/>
      <c r="O87" s="22"/>
      <c r="P87" s="15"/>
      <c r="Q87" s="22"/>
      <c r="R87" s="15"/>
      <c r="S87" s="22"/>
      <c r="T87" s="15"/>
      <c r="U87" s="22"/>
      <c r="V87" s="15"/>
      <c r="W87" s="22"/>
      <c r="X87" s="15">
        <v>3</v>
      </c>
      <c r="Y87" s="23">
        <v>612</v>
      </c>
    </row>
    <row r="88" spans="1:25">
      <c r="A88" s="14">
        <v>9350329001402</v>
      </c>
      <c r="B88" s="15"/>
      <c r="C88" s="22"/>
      <c r="D88" s="15"/>
      <c r="E88" s="22"/>
      <c r="F88" s="15"/>
      <c r="G88" s="22"/>
      <c r="H88" s="15"/>
      <c r="I88" s="22"/>
      <c r="J88" s="15">
        <v>1</v>
      </c>
      <c r="K88" s="22">
        <v>204</v>
      </c>
      <c r="L88" s="15"/>
      <c r="M88" s="22"/>
      <c r="N88" s="15"/>
      <c r="O88" s="22"/>
      <c r="P88" s="15"/>
      <c r="Q88" s="22"/>
      <c r="R88" s="15">
        <v>1</v>
      </c>
      <c r="S88" s="22">
        <v>204</v>
      </c>
      <c r="T88" s="15">
        <v>1</v>
      </c>
      <c r="U88" s="22">
        <v>204</v>
      </c>
      <c r="V88" s="15"/>
      <c r="W88" s="22"/>
      <c r="X88" s="15">
        <v>3</v>
      </c>
      <c r="Y88" s="23">
        <v>612</v>
      </c>
    </row>
    <row r="89" spans="1:25">
      <c r="A89" s="14">
        <v>9350329001440</v>
      </c>
      <c r="B89" s="15"/>
      <c r="C89" s="22"/>
      <c r="D89" s="15"/>
      <c r="E89" s="22"/>
      <c r="F89" s="15"/>
      <c r="G89" s="22"/>
      <c r="H89" s="15"/>
      <c r="I89" s="22"/>
      <c r="J89" s="15">
        <v>1</v>
      </c>
      <c r="K89" s="22">
        <v>204</v>
      </c>
      <c r="L89" s="15">
        <v>2</v>
      </c>
      <c r="M89" s="22">
        <v>1039.98</v>
      </c>
      <c r="N89" s="15"/>
      <c r="O89" s="22"/>
      <c r="P89" s="15">
        <v>2</v>
      </c>
      <c r="Q89" s="22">
        <v>1039.98</v>
      </c>
      <c r="R89" s="15">
        <v>1</v>
      </c>
      <c r="S89" s="22">
        <v>519.99</v>
      </c>
      <c r="T89" s="15"/>
      <c r="U89" s="22"/>
      <c r="V89" s="15"/>
      <c r="W89" s="22"/>
      <c r="X89" s="15">
        <v>6</v>
      </c>
      <c r="Y89" s="23">
        <v>2803.95</v>
      </c>
    </row>
    <row r="90" spans="1:25">
      <c r="A90" s="14">
        <v>9350329001464</v>
      </c>
      <c r="B90" s="15"/>
      <c r="C90" s="22"/>
      <c r="D90" s="15"/>
      <c r="E90" s="22"/>
      <c r="F90" s="15"/>
      <c r="G90" s="22"/>
      <c r="H90" s="15"/>
      <c r="I90" s="22"/>
      <c r="J90" s="15">
        <v>1</v>
      </c>
      <c r="K90" s="22">
        <v>204</v>
      </c>
      <c r="L90" s="15"/>
      <c r="M90" s="22"/>
      <c r="N90" s="15"/>
      <c r="O90" s="22"/>
      <c r="P90" s="15"/>
      <c r="Q90" s="22"/>
      <c r="R90" s="15"/>
      <c r="S90" s="22"/>
      <c r="T90" s="15">
        <v>1</v>
      </c>
      <c r="U90" s="22">
        <v>204</v>
      </c>
      <c r="V90" s="15"/>
      <c r="W90" s="22"/>
      <c r="X90" s="15">
        <v>2</v>
      </c>
      <c r="Y90" s="23">
        <v>408</v>
      </c>
    </row>
    <row r="91" spans="1:25">
      <c r="A91" s="14">
        <v>9350329001662</v>
      </c>
      <c r="B91" s="15"/>
      <c r="C91" s="22"/>
      <c r="D91" s="15"/>
      <c r="E91" s="22"/>
      <c r="F91" s="15"/>
      <c r="G91" s="22"/>
      <c r="H91" s="15"/>
      <c r="I91" s="22"/>
      <c r="J91" s="15"/>
      <c r="K91" s="22"/>
      <c r="L91" s="15"/>
      <c r="M91" s="22"/>
      <c r="N91" s="15">
        <v>1</v>
      </c>
      <c r="O91" s="22">
        <v>204</v>
      </c>
      <c r="P91" s="15">
        <v>1</v>
      </c>
      <c r="Q91" s="22">
        <v>316.2</v>
      </c>
      <c r="R91" s="15"/>
      <c r="S91" s="22"/>
      <c r="T91" s="15"/>
      <c r="U91" s="22"/>
      <c r="V91" s="15"/>
      <c r="W91" s="22"/>
      <c r="X91" s="15">
        <v>2</v>
      </c>
      <c r="Y91" s="23">
        <v>520.20000000000005</v>
      </c>
    </row>
    <row r="92" spans="1:25">
      <c r="A92" s="14">
        <v>9350329001709</v>
      </c>
      <c r="B92" s="15"/>
      <c r="C92" s="22"/>
      <c r="D92" s="15"/>
      <c r="E92" s="22"/>
      <c r="F92" s="15"/>
      <c r="G92" s="22"/>
      <c r="H92" s="15"/>
      <c r="I92" s="22"/>
      <c r="J92" s="15"/>
      <c r="K92" s="22"/>
      <c r="L92" s="15"/>
      <c r="M92" s="22"/>
      <c r="N92" s="15">
        <v>1</v>
      </c>
      <c r="O92" s="22">
        <v>330</v>
      </c>
      <c r="P92" s="15"/>
      <c r="Q92" s="22"/>
      <c r="R92" s="15"/>
      <c r="S92" s="22"/>
      <c r="T92" s="15"/>
      <c r="U92" s="22"/>
      <c r="V92" s="15"/>
      <c r="W92" s="22"/>
      <c r="X92" s="15">
        <v>1</v>
      </c>
      <c r="Y92" s="23">
        <v>330</v>
      </c>
    </row>
    <row r="93" spans="1:25">
      <c r="A93" s="14">
        <v>9350329001976</v>
      </c>
      <c r="B93" s="15"/>
      <c r="C93" s="22"/>
      <c r="D93" s="15"/>
      <c r="E93" s="22"/>
      <c r="F93" s="15"/>
      <c r="G93" s="22"/>
      <c r="H93" s="15"/>
      <c r="I93" s="22"/>
      <c r="J93" s="15">
        <v>3</v>
      </c>
      <c r="K93" s="22">
        <v>661.15</v>
      </c>
      <c r="L93" s="15">
        <v>1</v>
      </c>
      <c r="M93" s="22">
        <v>277.49</v>
      </c>
      <c r="N93" s="15">
        <v>1</v>
      </c>
      <c r="O93" s="22">
        <v>277.49</v>
      </c>
      <c r="P93" s="15"/>
      <c r="Q93" s="22"/>
      <c r="R93" s="15"/>
      <c r="S93" s="22"/>
      <c r="T93" s="15"/>
      <c r="U93" s="22"/>
      <c r="V93" s="15"/>
      <c r="W93" s="22"/>
      <c r="X93" s="15">
        <v>5</v>
      </c>
      <c r="Y93" s="23">
        <v>1216.1300000000001</v>
      </c>
    </row>
    <row r="94" spans="1:25">
      <c r="A94" s="14">
        <v>9350329001983</v>
      </c>
      <c r="B94" s="15"/>
      <c r="C94" s="22"/>
      <c r="D94" s="15"/>
      <c r="E94" s="22"/>
      <c r="F94" s="15"/>
      <c r="G94" s="22"/>
      <c r="H94" s="15"/>
      <c r="I94" s="22"/>
      <c r="J94" s="15">
        <v>2</v>
      </c>
      <c r="K94" s="22">
        <v>869.98</v>
      </c>
      <c r="L94" s="15">
        <v>1</v>
      </c>
      <c r="M94" s="22">
        <v>434.99</v>
      </c>
      <c r="N94" s="15">
        <v>1</v>
      </c>
      <c r="O94" s="22">
        <v>434.99</v>
      </c>
      <c r="P94" s="15"/>
      <c r="Q94" s="22"/>
      <c r="R94" s="15"/>
      <c r="S94" s="22"/>
      <c r="T94" s="15"/>
      <c r="U94" s="22"/>
      <c r="V94" s="15">
        <v>1</v>
      </c>
      <c r="W94" s="22">
        <v>434.99</v>
      </c>
      <c r="X94" s="15">
        <v>5</v>
      </c>
      <c r="Y94" s="23">
        <v>2174.9499999999998</v>
      </c>
    </row>
    <row r="95" spans="1:25">
      <c r="A95" s="14">
        <v>9350329001099</v>
      </c>
      <c r="B95" s="15">
        <v>1</v>
      </c>
      <c r="C95" s="22">
        <v>39.99</v>
      </c>
      <c r="D95" s="15"/>
      <c r="E95" s="22"/>
      <c r="F95" s="15"/>
      <c r="G95" s="22"/>
      <c r="H95" s="15"/>
      <c r="I95" s="22"/>
      <c r="J95" s="15"/>
      <c r="K95" s="22"/>
      <c r="L95" s="15"/>
      <c r="M95" s="22"/>
      <c r="N95" s="15"/>
      <c r="O95" s="22"/>
      <c r="P95" s="15"/>
      <c r="Q95" s="22"/>
      <c r="R95" s="15"/>
      <c r="S95" s="22"/>
      <c r="T95" s="15"/>
      <c r="U95" s="22"/>
      <c r="V95" s="15">
        <v>3</v>
      </c>
      <c r="W95" s="22">
        <v>44.980000000000004</v>
      </c>
      <c r="X95" s="15">
        <v>4</v>
      </c>
      <c r="Y95" s="23">
        <v>84.97</v>
      </c>
    </row>
    <row r="96" spans="1:25">
      <c r="A96" s="14">
        <v>9350329002270</v>
      </c>
      <c r="B96" s="15"/>
      <c r="C96" s="22"/>
      <c r="D96" s="15"/>
      <c r="E96" s="22"/>
      <c r="F96" s="15"/>
      <c r="G96" s="22"/>
      <c r="H96" s="15"/>
      <c r="I96" s="22"/>
      <c r="J96" s="15"/>
      <c r="K96" s="22"/>
      <c r="L96" s="15"/>
      <c r="M96" s="22"/>
      <c r="N96" s="15"/>
      <c r="O96" s="22"/>
      <c r="P96" s="15"/>
      <c r="Q96" s="22"/>
      <c r="R96" s="15"/>
      <c r="S96" s="22"/>
      <c r="T96" s="15"/>
      <c r="U96" s="22"/>
      <c r="V96" s="15">
        <v>2</v>
      </c>
      <c r="W96" s="22">
        <v>186.84</v>
      </c>
      <c r="X96" s="15">
        <v>2</v>
      </c>
      <c r="Y96" s="23">
        <v>186.84</v>
      </c>
    </row>
    <row r="97" spans="1:25">
      <c r="A97" s="14">
        <v>9350329002300</v>
      </c>
      <c r="B97" s="15"/>
      <c r="C97" s="22"/>
      <c r="D97" s="15"/>
      <c r="E97" s="22"/>
      <c r="F97" s="15"/>
      <c r="G97" s="22"/>
      <c r="H97" s="15"/>
      <c r="I97" s="22"/>
      <c r="J97" s="15"/>
      <c r="K97" s="22"/>
      <c r="L97" s="15"/>
      <c r="M97" s="22"/>
      <c r="N97" s="15"/>
      <c r="O97" s="22"/>
      <c r="P97" s="15"/>
      <c r="Q97" s="22"/>
      <c r="R97" s="15"/>
      <c r="S97" s="22"/>
      <c r="T97" s="15"/>
      <c r="U97" s="22"/>
      <c r="V97" s="15">
        <v>3</v>
      </c>
      <c r="W97" s="22">
        <v>279.26</v>
      </c>
      <c r="X97" s="15">
        <v>3</v>
      </c>
      <c r="Y97" s="23">
        <v>279.26</v>
      </c>
    </row>
    <row r="98" spans="1:25">
      <c r="A98" s="14">
        <v>9350329002331</v>
      </c>
      <c r="B98" s="15"/>
      <c r="C98" s="22"/>
      <c r="D98" s="15"/>
      <c r="E98" s="22"/>
      <c r="F98" s="15"/>
      <c r="G98" s="22"/>
      <c r="H98" s="15"/>
      <c r="I98" s="22"/>
      <c r="J98" s="15"/>
      <c r="K98" s="22"/>
      <c r="L98" s="15"/>
      <c r="M98" s="22"/>
      <c r="N98" s="15"/>
      <c r="O98" s="22"/>
      <c r="P98" s="15"/>
      <c r="Q98" s="22"/>
      <c r="R98" s="15"/>
      <c r="S98" s="22"/>
      <c r="T98" s="15"/>
      <c r="U98" s="22"/>
      <c r="V98" s="15">
        <v>4</v>
      </c>
      <c r="W98" s="22">
        <v>279.26</v>
      </c>
      <c r="X98" s="15">
        <v>4</v>
      </c>
      <c r="Y98" s="23">
        <v>279.26</v>
      </c>
    </row>
    <row r="99" spans="1:25">
      <c r="A99" s="14">
        <v>9350329002362</v>
      </c>
      <c r="B99" s="15"/>
      <c r="C99" s="22"/>
      <c r="D99" s="15"/>
      <c r="E99" s="22"/>
      <c r="F99" s="15"/>
      <c r="G99" s="22"/>
      <c r="H99" s="15"/>
      <c r="I99" s="22"/>
      <c r="J99" s="15"/>
      <c r="K99" s="22"/>
      <c r="L99" s="15"/>
      <c r="M99" s="22"/>
      <c r="N99" s="15"/>
      <c r="O99" s="22"/>
      <c r="P99" s="15"/>
      <c r="Q99" s="22"/>
      <c r="R99" s="15"/>
      <c r="S99" s="22"/>
      <c r="T99" s="15"/>
      <c r="U99" s="22"/>
      <c r="V99" s="15">
        <v>3</v>
      </c>
      <c r="W99" s="22">
        <v>279.26</v>
      </c>
      <c r="X99" s="15">
        <v>3</v>
      </c>
      <c r="Y99" s="23">
        <v>279.26</v>
      </c>
    </row>
    <row r="100" spans="1:25">
      <c r="A100" s="14">
        <v>9350329002393</v>
      </c>
      <c r="B100" s="15"/>
      <c r="C100" s="22"/>
      <c r="D100" s="15"/>
      <c r="E100" s="22"/>
      <c r="F100" s="15"/>
      <c r="G100" s="22"/>
      <c r="H100" s="15"/>
      <c r="I100" s="22"/>
      <c r="J100" s="15"/>
      <c r="K100" s="22"/>
      <c r="L100" s="15"/>
      <c r="M100" s="22"/>
      <c r="N100" s="15"/>
      <c r="O100" s="22"/>
      <c r="P100" s="15"/>
      <c r="Q100" s="22"/>
      <c r="R100" s="15"/>
      <c r="S100" s="22"/>
      <c r="T100" s="15"/>
      <c r="U100" s="22"/>
      <c r="V100" s="15">
        <v>2</v>
      </c>
      <c r="W100" s="22">
        <v>186.84</v>
      </c>
      <c r="X100" s="15">
        <v>2</v>
      </c>
      <c r="Y100" s="23">
        <v>186.84</v>
      </c>
    </row>
    <row r="101" spans="1:25">
      <c r="A101" s="14">
        <v>9350329002423</v>
      </c>
      <c r="B101" s="15"/>
      <c r="C101" s="22"/>
      <c r="D101" s="15"/>
      <c r="E101" s="22"/>
      <c r="F101" s="15"/>
      <c r="G101" s="22"/>
      <c r="H101" s="15"/>
      <c r="I101" s="22"/>
      <c r="J101" s="15"/>
      <c r="K101" s="22"/>
      <c r="L101" s="15"/>
      <c r="M101" s="22"/>
      <c r="N101" s="15"/>
      <c r="O101" s="22"/>
      <c r="P101" s="15"/>
      <c r="Q101" s="22"/>
      <c r="R101" s="15"/>
      <c r="S101" s="22"/>
      <c r="T101" s="15"/>
      <c r="U101" s="22"/>
      <c r="V101" s="15">
        <v>2</v>
      </c>
      <c r="W101" s="22">
        <v>186.84</v>
      </c>
      <c r="X101" s="15">
        <v>2</v>
      </c>
      <c r="Y101" s="23">
        <v>186.84</v>
      </c>
    </row>
    <row r="102" spans="1:25">
      <c r="A102" s="14">
        <v>9350329002454</v>
      </c>
      <c r="B102" s="15"/>
      <c r="C102" s="22"/>
      <c r="D102" s="15"/>
      <c r="E102" s="22"/>
      <c r="F102" s="15"/>
      <c r="G102" s="22"/>
      <c r="H102" s="15"/>
      <c r="I102" s="22"/>
      <c r="J102" s="15"/>
      <c r="K102" s="22"/>
      <c r="L102" s="15"/>
      <c r="M102" s="22"/>
      <c r="N102" s="15"/>
      <c r="O102" s="22"/>
      <c r="P102" s="15"/>
      <c r="Q102" s="22"/>
      <c r="R102" s="15"/>
      <c r="S102" s="22"/>
      <c r="T102" s="15"/>
      <c r="U102" s="22"/>
      <c r="V102" s="15">
        <v>2</v>
      </c>
      <c r="W102" s="22">
        <v>198.1</v>
      </c>
      <c r="X102" s="15">
        <v>2</v>
      </c>
      <c r="Y102" s="23">
        <v>198.1</v>
      </c>
    </row>
    <row r="103" spans="1:25">
      <c r="A103" s="14">
        <v>9350329002485</v>
      </c>
      <c r="B103" s="15"/>
      <c r="C103" s="22"/>
      <c r="D103" s="15"/>
      <c r="E103" s="22"/>
      <c r="F103" s="15"/>
      <c r="G103" s="22"/>
      <c r="H103" s="15"/>
      <c r="I103" s="22"/>
      <c r="J103" s="15"/>
      <c r="K103" s="22"/>
      <c r="L103" s="15"/>
      <c r="M103" s="22"/>
      <c r="N103" s="15"/>
      <c r="O103" s="22"/>
      <c r="P103" s="15"/>
      <c r="Q103" s="22"/>
      <c r="R103" s="15"/>
      <c r="S103" s="22"/>
      <c r="T103" s="15"/>
      <c r="U103" s="22"/>
      <c r="V103" s="15">
        <v>2</v>
      </c>
      <c r="W103" s="22">
        <v>198.1</v>
      </c>
      <c r="X103" s="15">
        <v>2</v>
      </c>
      <c r="Y103" s="23">
        <v>198.1</v>
      </c>
    </row>
    <row r="104" spans="1:25">
      <c r="A104" s="14">
        <v>9350329002515</v>
      </c>
      <c r="B104" s="15"/>
      <c r="C104" s="22"/>
      <c r="D104" s="15"/>
      <c r="E104" s="22"/>
      <c r="F104" s="15"/>
      <c r="G104" s="22"/>
      <c r="H104" s="15"/>
      <c r="I104" s="22"/>
      <c r="J104" s="15"/>
      <c r="K104" s="22"/>
      <c r="L104" s="15"/>
      <c r="M104" s="22"/>
      <c r="N104" s="15"/>
      <c r="O104" s="22"/>
      <c r="P104" s="15"/>
      <c r="Q104" s="22"/>
      <c r="R104" s="15"/>
      <c r="S104" s="22"/>
      <c r="T104" s="15"/>
      <c r="U104" s="22"/>
      <c r="V104" s="15">
        <v>3</v>
      </c>
      <c r="W104" s="22">
        <v>297.14999999999998</v>
      </c>
      <c r="X104" s="15">
        <v>3</v>
      </c>
      <c r="Y104" s="23">
        <v>297.14999999999998</v>
      </c>
    </row>
    <row r="105" spans="1:25">
      <c r="A105" s="14">
        <v>9350329002546</v>
      </c>
      <c r="B105" s="15"/>
      <c r="C105" s="22"/>
      <c r="D105" s="15"/>
      <c r="E105" s="22"/>
      <c r="F105" s="15"/>
      <c r="G105" s="22"/>
      <c r="H105" s="15"/>
      <c r="I105" s="22"/>
      <c r="J105" s="15"/>
      <c r="K105" s="22"/>
      <c r="L105" s="15"/>
      <c r="M105" s="22"/>
      <c r="N105" s="15"/>
      <c r="O105" s="22"/>
      <c r="P105" s="15"/>
      <c r="Q105" s="22"/>
      <c r="R105" s="15"/>
      <c r="S105" s="22"/>
      <c r="T105" s="15"/>
      <c r="U105" s="22"/>
      <c r="V105" s="15">
        <v>2</v>
      </c>
      <c r="W105" s="22">
        <v>198.1</v>
      </c>
      <c r="X105" s="15">
        <v>2</v>
      </c>
      <c r="Y105" s="23">
        <v>198.1</v>
      </c>
    </row>
    <row r="106" spans="1:25">
      <c r="A106" s="14">
        <v>9350329002690</v>
      </c>
      <c r="B106" s="15"/>
      <c r="C106" s="22"/>
      <c r="D106" s="15"/>
      <c r="E106" s="22"/>
      <c r="F106" s="15"/>
      <c r="G106" s="22"/>
      <c r="H106" s="15"/>
      <c r="I106" s="22"/>
      <c r="J106" s="15"/>
      <c r="K106" s="22"/>
      <c r="L106" s="15"/>
      <c r="M106" s="22"/>
      <c r="N106" s="15"/>
      <c r="O106" s="22"/>
      <c r="P106" s="15"/>
      <c r="Q106" s="22"/>
      <c r="R106" s="15"/>
      <c r="S106" s="22"/>
      <c r="T106" s="15"/>
      <c r="U106" s="22"/>
      <c r="V106" s="15">
        <v>5</v>
      </c>
      <c r="W106" s="22">
        <v>261.57</v>
      </c>
      <c r="X106" s="15">
        <v>5</v>
      </c>
      <c r="Y106" s="23">
        <v>261.57</v>
      </c>
    </row>
    <row r="107" spans="1:25">
      <c r="A107" s="14">
        <v>9350329002720</v>
      </c>
      <c r="B107" s="15">
        <v>1</v>
      </c>
      <c r="C107" s="22">
        <v>199</v>
      </c>
      <c r="D107" s="15"/>
      <c r="E107" s="22"/>
      <c r="F107" s="15"/>
      <c r="G107" s="22"/>
      <c r="H107" s="15"/>
      <c r="I107" s="22"/>
      <c r="J107" s="15"/>
      <c r="K107" s="22"/>
      <c r="L107" s="15"/>
      <c r="M107" s="22"/>
      <c r="N107" s="15"/>
      <c r="O107" s="22"/>
      <c r="P107" s="15"/>
      <c r="Q107" s="22"/>
      <c r="R107" s="15"/>
      <c r="S107" s="22"/>
      <c r="T107" s="15"/>
      <c r="U107" s="22"/>
      <c r="V107" s="15">
        <v>5</v>
      </c>
      <c r="W107" s="22">
        <v>261.57</v>
      </c>
      <c r="X107" s="15">
        <v>6</v>
      </c>
      <c r="Y107" s="23">
        <v>460.57</v>
      </c>
    </row>
    <row r="108" spans="1:25">
      <c r="A108" s="14">
        <v>9350329002751</v>
      </c>
      <c r="B108" s="15"/>
      <c r="C108" s="22"/>
      <c r="D108" s="15"/>
      <c r="E108" s="22"/>
      <c r="F108" s="15"/>
      <c r="G108" s="22"/>
      <c r="H108" s="15"/>
      <c r="I108" s="22"/>
      <c r="J108" s="15"/>
      <c r="K108" s="22"/>
      <c r="L108" s="15"/>
      <c r="M108" s="22"/>
      <c r="N108" s="15"/>
      <c r="O108" s="22"/>
      <c r="P108" s="15"/>
      <c r="Q108" s="22"/>
      <c r="R108" s="15"/>
      <c r="S108" s="22"/>
      <c r="T108" s="15"/>
      <c r="U108" s="22"/>
      <c r="V108" s="15">
        <v>11</v>
      </c>
      <c r="W108" s="22">
        <v>1295.5500000000002</v>
      </c>
      <c r="X108" s="15">
        <v>11</v>
      </c>
      <c r="Y108" s="23">
        <v>1295.5500000000002</v>
      </c>
    </row>
    <row r="109" spans="1:25">
      <c r="A109" s="14">
        <v>9350329002782</v>
      </c>
      <c r="B109" s="15"/>
      <c r="C109" s="22"/>
      <c r="D109" s="15"/>
      <c r="E109" s="22"/>
      <c r="F109" s="15"/>
      <c r="G109" s="22"/>
      <c r="H109" s="15"/>
      <c r="I109" s="22"/>
      <c r="J109" s="15"/>
      <c r="K109" s="22"/>
      <c r="L109" s="15"/>
      <c r="M109" s="22"/>
      <c r="N109" s="15"/>
      <c r="O109" s="22"/>
      <c r="P109" s="15"/>
      <c r="Q109" s="22"/>
      <c r="R109" s="15"/>
      <c r="S109" s="22"/>
      <c r="T109" s="15"/>
      <c r="U109" s="22"/>
      <c r="V109" s="15">
        <v>6</v>
      </c>
      <c r="W109" s="22">
        <v>261.57</v>
      </c>
      <c r="X109" s="15">
        <v>6</v>
      </c>
      <c r="Y109" s="23">
        <v>261.57</v>
      </c>
    </row>
    <row r="110" spans="1:25">
      <c r="A110" s="14">
        <v>9350329002843</v>
      </c>
      <c r="B110" s="15">
        <v>1</v>
      </c>
      <c r="C110" s="22">
        <v>89.99</v>
      </c>
      <c r="D110" s="15"/>
      <c r="E110" s="22"/>
      <c r="F110" s="15"/>
      <c r="G110" s="22"/>
      <c r="H110" s="15"/>
      <c r="I110" s="22"/>
      <c r="J110" s="15"/>
      <c r="K110" s="22"/>
      <c r="L110" s="15"/>
      <c r="M110" s="22"/>
      <c r="N110" s="15"/>
      <c r="O110" s="22"/>
      <c r="P110" s="15"/>
      <c r="Q110" s="22"/>
      <c r="R110" s="15"/>
      <c r="S110" s="22"/>
      <c r="T110" s="15"/>
      <c r="U110" s="22"/>
      <c r="V110" s="15">
        <v>7</v>
      </c>
      <c r="W110" s="22">
        <v>629.92999999999995</v>
      </c>
      <c r="X110" s="15">
        <v>8</v>
      </c>
      <c r="Y110" s="23">
        <v>719.92</v>
      </c>
    </row>
    <row r="111" spans="1:25">
      <c r="A111" s="14">
        <v>9350329001105</v>
      </c>
      <c r="B111" s="15"/>
      <c r="C111" s="22"/>
      <c r="D111" s="15"/>
      <c r="E111" s="22"/>
      <c r="F111" s="15"/>
      <c r="G111" s="22"/>
      <c r="H111" s="15"/>
      <c r="I111" s="22"/>
      <c r="J111" s="15"/>
      <c r="K111" s="22"/>
      <c r="L111" s="15"/>
      <c r="M111" s="22"/>
      <c r="N111" s="15"/>
      <c r="O111" s="22"/>
      <c r="P111" s="15"/>
      <c r="Q111" s="22"/>
      <c r="R111" s="15"/>
      <c r="S111" s="22"/>
      <c r="T111" s="15">
        <v>2</v>
      </c>
      <c r="U111" s="22">
        <v>5</v>
      </c>
      <c r="V111" s="15">
        <v>2</v>
      </c>
      <c r="W111" s="22">
        <v>0</v>
      </c>
      <c r="X111" s="15">
        <v>4</v>
      </c>
      <c r="Y111" s="23">
        <v>5</v>
      </c>
    </row>
    <row r="112" spans="1:25">
      <c r="A112" s="14">
        <v>9350329002768</v>
      </c>
      <c r="B112" s="15">
        <v>2</v>
      </c>
      <c r="C112" s="22">
        <v>639.99</v>
      </c>
      <c r="D112" s="15"/>
      <c r="E112" s="22"/>
      <c r="F112" s="15"/>
      <c r="G112" s="22"/>
      <c r="H112" s="15"/>
      <c r="I112" s="22"/>
      <c r="J112" s="15"/>
      <c r="K112" s="22"/>
      <c r="L112" s="15"/>
      <c r="M112" s="22"/>
      <c r="N112" s="15"/>
      <c r="O112" s="22"/>
      <c r="P112" s="15"/>
      <c r="Q112" s="22"/>
      <c r="R112" s="15"/>
      <c r="S112" s="22"/>
      <c r="T112" s="15"/>
      <c r="U112" s="22"/>
      <c r="V112" s="15">
        <v>3</v>
      </c>
      <c r="W112" s="22">
        <v>778.99</v>
      </c>
      <c r="X112" s="15">
        <v>5</v>
      </c>
      <c r="Y112" s="23">
        <v>1418.98</v>
      </c>
    </row>
    <row r="113" spans="1:25">
      <c r="A113" s="14">
        <v>9350329002737</v>
      </c>
      <c r="B113" s="15">
        <v>2</v>
      </c>
      <c r="C113" s="22">
        <v>600</v>
      </c>
      <c r="D113" s="15"/>
      <c r="E113" s="22"/>
      <c r="F113" s="15"/>
      <c r="G113" s="22"/>
      <c r="H113" s="15"/>
      <c r="I113" s="22"/>
      <c r="J113" s="15"/>
      <c r="K113" s="22"/>
      <c r="L113" s="15"/>
      <c r="M113" s="22"/>
      <c r="N113" s="15"/>
      <c r="O113" s="22"/>
      <c r="P113" s="15"/>
      <c r="Q113" s="22"/>
      <c r="R113" s="15"/>
      <c r="S113" s="22"/>
      <c r="T113" s="15"/>
      <c r="U113" s="22"/>
      <c r="V113" s="15">
        <v>1</v>
      </c>
      <c r="W113" s="22">
        <v>300</v>
      </c>
      <c r="X113" s="15">
        <v>3</v>
      </c>
      <c r="Y113" s="23">
        <v>900</v>
      </c>
    </row>
    <row r="114" spans="1:25">
      <c r="A114" s="14">
        <v>9350329002850</v>
      </c>
      <c r="B114" s="15"/>
      <c r="C114" s="22"/>
      <c r="D114" s="15"/>
      <c r="E114" s="22"/>
      <c r="F114" s="15"/>
      <c r="G114" s="22"/>
      <c r="H114" s="15"/>
      <c r="I114" s="22"/>
      <c r="J114" s="15"/>
      <c r="K114" s="22"/>
      <c r="L114" s="15"/>
      <c r="M114" s="22"/>
      <c r="N114" s="15"/>
      <c r="O114" s="22"/>
      <c r="P114" s="15"/>
      <c r="Q114" s="22"/>
      <c r="R114" s="15"/>
      <c r="S114" s="22"/>
      <c r="T114" s="15"/>
      <c r="U114" s="22"/>
      <c r="V114" s="15">
        <v>1</v>
      </c>
      <c r="W114" s="22">
        <v>89.99</v>
      </c>
      <c r="X114" s="15">
        <v>1</v>
      </c>
      <c r="Y114" s="23">
        <v>89.99</v>
      </c>
    </row>
    <row r="115" spans="1:25">
      <c r="A115" s="14">
        <v>9350329002706</v>
      </c>
      <c r="B115" s="15"/>
      <c r="C115" s="22"/>
      <c r="D115" s="15"/>
      <c r="E115" s="22"/>
      <c r="F115" s="15"/>
      <c r="G115" s="22"/>
      <c r="H115" s="15"/>
      <c r="I115" s="22"/>
      <c r="J115" s="15"/>
      <c r="K115" s="22"/>
      <c r="L115" s="15"/>
      <c r="M115" s="22"/>
      <c r="N115" s="15"/>
      <c r="O115" s="22"/>
      <c r="P115" s="15"/>
      <c r="Q115" s="22"/>
      <c r="R115" s="15"/>
      <c r="S115" s="22"/>
      <c r="T115" s="15"/>
      <c r="U115" s="22"/>
      <c r="V115" s="15">
        <v>1</v>
      </c>
      <c r="W115" s="22">
        <v>308</v>
      </c>
      <c r="X115" s="15">
        <v>1</v>
      </c>
      <c r="Y115" s="23">
        <v>308</v>
      </c>
    </row>
    <row r="116" spans="1:25">
      <c r="A116" s="14">
        <v>9350329002799</v>
      </c>
      <c r="B116" s="15"/>
      <c r="C116" s="22"/>
      <c r="D116" s="15"/>
      <c r="E116" s="22"/>
      <c r="F116" s="15"/>
      <c r="G116" s="22"/>
      <c r="H116" s="15"/>
      <c r="I116" s="22"/>
      <c r="J116" s="15"/>
      <c r="K116" s="22"/>
      <c r="L116" s="15"/>
      <c r="M116" s="22"/>
      <c r="N116" s="15"/>
      <c r="O116" s="22"/>
      <c r="P116" s="15"/>
      <c r="Q116" s="22"/>
      <c r="R116" s="15"/>
      <c r="S116" s="22"/>
      <c r="T116" s="15"/>
      <c r="U116" s="22"/>
      <c r="V116" s="15">
        <v>1</v>
      </c>
      <c r="W116" s="22">
        <v>133</v>
      </c>
      <c r="X116" s="15">
        <v>1</v>
      </c>
      <c r="Y116" s="23">
        <v>133</v>
      </c>
    </row>
    <row r="117" spans="1:25">
      <c r="A117" s="16" t="s">
        <v>5</v>
      </c>
      <c r="B117" s="8">
        <v>14</v>
      </c>
      <c r="C117" s="10">
        <v>2706.41</v>
      </c>
      <c r="D117" s="8">
        <v>236</v>
      </c>
      <c r="E117" s="10">
        <v>25215.139999999996</v>
      </c>
      <c r="F117" s="8">
        <v>60</v>
      </c>
      <c r="G117" s="10">
        <v>9361.4500000000007</v>
      </c>
      <c r="H117" s="8">
        <v>101</v>
      </c>
      <c r="I117" s="10">
        <v>10945.629999999997</v>
      </c>
      <c r="J117" s="8">
        <v>129</v>
      </c>
      <c r="K117" s="10">
        <v>20333.64000000001</v>
      </c>
      <c r="L117" s="8">
        <v>144</v>
      </c>
      <c r="M117" s="10">
        <v>22691.950000000008</v>
      </c>
      <c r="N117" s="8">
        <v>161</v>
      </c>
      <c r="O117" s="10">
        <v>28618.260000000006</v>
      </c>
      <c r="P117" s="8">
        <v>99</v>
      </c>
      <c r="Q117" s="10">
        <v>19379.850000000002</v>
      </c>
      <c r="R117" s="8">
        <v>106</v>
      </c>
      <c r="S117" s="10">
        <v>18592.460000000003</v>
      </c>
      <c r="T117" s="8">
        <v>111</v>
      </c>
      <c r="U117" s="10">
        <v>20291.7</v>
      </c>
      <c r="V117" s="8">
        <v>129</v>
      </c>
      <c r="W117" s="10">
        <v>18322.47</v>
      </c>
      <c r="X117" s="8">
        <v>1290</v>
      </c>
      <c r="Y117" s="7">
        <v>196458.96000000011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G7" sqref="G7"/>
    </sheetView>
  </sheetViews>
  <sheetFormatPr defaultRowHeight="15"/>
  <cols>
    <col min="1" max="1" width="19.28515625" customWidth="1"/>
    <col min="2" max="2" width="17.140625" customWidth="1"/>
    <col min="4" max="4" width="7.5703125" customWidth="1"/>
    <col min="7" max="7" width="18.28515625" customWidth="1"/>
  </cols>
  <sheetData>
    <row r="1" spans="1:7">
      <c r="A1" s="1" t="s">
        <v>171</v>
      </c>
      <c r="B1" s="1" t="s">
        <v>172</v>
      </c>
      <c r="C1" s="1" t="s">
        <v>228</v>
      </c>
      <c r="D1" s="1" t="s">
        <v>229</v>
      </c>
      <c r="G1" s="1" t="s">
        <v>230</v>
      </c>
    </row>
    <row r="2" spans="1:7">
      <c r="A2">
        <v>9350329000979</v>
      </c>
      <c r="B2" t="s">
        <v>10</v>
      </c>
      <c r="C2">
        <v>20</v>
      </c>
      <c r="D2">
        <v>2</v>
      </c>
      <c r="G2">
        <f>C2+D2</f>
        <v>22</v>
      </c>
    </row>
    <row r="3" spans="1:7">
      <c r="A3">
        <v>9350329000962</v>
      </c>
      <c r="B3" t="s">
        <v>37</v>
      </c>
      <c r="C3">
        <v>5</v>
      </c>
      <c r="D3">
        <v>0</v>
      </c>
      <c r="G3">
        <f t="shared" ref="G3:G29" si="0">C3+D3</f>
        <v>5</v>
      </c>
    </row>
    <row r="4" spans="1:7">
      <c r="A4">
        <v>9350329000955</v>
      </c>
      <c r="B4" t="s">
        <v>15</v>
      </c>
      <c r="C4">
        <v>40</v>
      </c>
      <c r="D4">
        <v>10</v>
      </c>
      <c r="G4">
        <f t="shared" si="0"/>
        <v>50</v>
      </c>
    </row>
    <row r="5" spans="1:7">
      <c r="A5">
        <v>9350329000948</v>
      </c>
      <c r="B5" t="s">
        <v>13</v>
      </c>
      <c r="C5">
        <v>40</v>
      </c>
      <c r="D5">
        <v>10</v>
      </c>
      <c r="G5">
        <f t="shared" si="0"/>
        <v>50</v>
      </c>
    </row>
    <row r="6" spans="1:7">
      <c r="A6">
        <v>9350329000931</v>
      </c>
      <c r="B6" t="s">
        <v>12</v>
      </c>
      <c r="C6">
        <v>15</v>
      </c>
      <c r="D6">
        <v>10</v>
      </c>
      <c r="G6">
        <f t="shared" si="0"/>
        <v>25</v>
      </c>
    </row>
    <row r="7" spans="1:7">
      <c r="A7">
        <v>9350329000924</v>
      </c>
      <c r="B7" t="s">
        <v>14</v>
      </c>
      <c r="C7">
        <v>15</v>
      </c>
      <c r="D7">
        <v>0</v>
      </c>
      <c r="G7">
        <f t="shared" si="0"/>
        <v>15</v>
      </c>
    </row>
    <row r="8" spans="1:7">
      <c r="A8">
        <v>9350329000917</v>
      </c>
      <c r="B8" t="s">
        <v>36</v>
      </c>
      <c r="C8">
        <v>5</v>
      </c>
      <c r="D8">
        <v>4</v>
      </c>
      <c r="G8">
        <f t="shared" si="0"/>
        <v>9</v>
      </c>
    </row>
    <row r="9" spans="1:7">
      <c r="A9">
        <v>9350329000900</v>
      </c>
      <c r="B9" t="s">
        <v>46</v>
      </c>
      <c r="C9">
        <v>20</v>
      </c>
      <c r="D9">
        <v>4</v>
      </c>
      <c r="G9">
        <f t="shared" si="0"/>
        <v>24</v>
      </c>
    </row>
    <row r="10" spans="1:7">
      <c r="A10">
        <v>9350329001440</v>
      </c>
      <c r="B10" t="s">
        <v>56</v>
      </c>
      <c r="C10">
        <v>14</v>
      </c>
      <c r="D10">
        <v>0</v>
      </c>
      <c r="G10">
        <f t="shared" si="0"/>
        <v>14</v>
      </c>
    </row>
    <row r="11" spans="1:7">
      <c r="A11">
        <v>9350329000597</v>
      </c>
      <c r="B11" t="s">
        <v>17</v>
      </c>
      <c r="C11">
        <v>6</v>
      </c>
      <c r="D11">
        <v>0</v>
      </c>
      <c r="G11">
        <f t="shared" si="0"/>
        <v>6</v>
      </c>
    </row>
    <row r="12" spans="1:7">
      <c r="A12">
        <v>9350329000580</v>
      </c>
      <c r="B12" t="s">
        <v>32</v>
      </c>
      <c r="C12">
        <v>6</v>
      </c>
      <c r="D12">
        <v>0</v>
      </c>
      <c r="G12">
        <f t="shared" si="0"/>
        <v>6</v>
      </c>
    </row>
    <row r="13" spans="1:7">
      <c r="A13">
        <v>9350329000573</v>
      </c>
      <c r="B13" t="s">
        <v>70</v>
      </c>
      <c r="C13">
        <v>2</v>
      </c>
      <c r="D13">
        <v>0</v>
      </c>
      <c r="G13">
        <f t="shared" si="0"/>
        <v>2</v>
      </c>
    </row>
    <row r="14" spans="1:7">
      <c r="A14">
        <v>9350329001389</v>
      </c>
      <c r="B14" t="s">
        <v>87</v>
      </c>
      <c r="C14">
        <v>2</v>
      </c>
      <c r="D14">
        <v>0</v>
      </c>
      <c r="G14">
        <f t="shared" si="0"/>
        <v>2</v>
      </c>
    </row>
    <row r="15" spans="1:7">
      <c r="A15">
        <v>9350329000528</v>
      </c>
      <c r="B15" t="s">
        <v>29</v>
      </c>
      <c r="C15">
        <v>16</v>
      </c>
      <c r="D15">
        <v>0</v>
      </c>
      <c r="G15">
        <f t="shared" si="0"/>
        <v>16</v>
      </c>
    </row>
    <row r="16" spans="1:7">
      <c r="A16">
        <v>9350329001365</v>
      </c>
      <c r="B16" t="s">
        <v>77</v>
      </c>
      <c r="C16">
        <v>4</v>
      </c>
      <c r="D16">
        <v>0</v>
      </c>
      <c r="G16">
        <f t="shared" si="0"/>
        <v>4</v>
      </c>
    </row>
    <row r="17" spans="1:7">
      <c r="A17">
        <v>9350329001068</v>
      </c>
      <c r="B17" t="s">
        <v>62</v>
      </c>
      <c r="C17">
        <v>4</v>
      </c>
      <c r="D17">
        <v>0</v>
      </c>
      <c r="G17">
        <f t="shared" si="0"/>
        <v>4</v>
      </c>
    </row>
    <row r="18" spans="1:7">
      <c r="A18">
        <v>9350329001044</v>
      </c>
      <c r="B18" t="s">
        <v>48</v>
      </c>
      <c r="C18">
        <v>4</v>
      </c>
      <c r="D18">
        <v>2</v>
      </c>
      <c r="G18">
        <f t="shared" si="0"/>
        <v>6</v>
      </c>
    </row>
    <row r="19" spans="1:7">
      <c r="A19">
        <v>9350329001037</v>
      </c>
      <c r="B19" t="s">
        <v>50</v>
      </c>
      <c r="C19">
        <v>30</v>
      </c>
      <c r="D19">
        <v>2</v>
      </c>
      <c r="G19">
        <f t="shared" si="0"/>
        <v>32</v>
      </c>
    </row>
    <row r="20" spans="1:7">
      <c r="A20">
        <v>9350329001020</v>
      </c>
      <c r="B20" t="s">
        <v>18</v>
      </c>
      <c r="C20">
        <v>25</v>
      </c>
      <c r="D20">
        <v>10</v>
      </c>
      <c r="G20">
        <f t="shared" si="0"/>
        <v>35</v>
      </c>
    </row>
    <row r="21" spans="1:7">
      <c r="A21">
        <v>9350329001006</v>
      </c>
      <c r="B21" t="s">
        <v>47</v>
      </c>
      <c r="C21">
        <v>10</v>
      </c>
      <c r="D21">
        <v>0</v>
      </c>
      <c r="G21">
        <f t="shared" si="0"/>
        <v>10</v>
      </c>
    </row>
    <row r="22" spans="1:7">
      <c r="A22">
        <v>9350329000993</v>
      </c>
      <c r="B22" t="s">
        <v>44</v>
      </c>
      <c r="C22">
        <v>36</v>
      </c>
      <c r="D22">
        <v>0</v>
      </c>
      <c r="G22">
        <f t="shared" si="0"/>
        <v>36</v>
      </c>
    </row>
    <row r="23" spans="1:7">
      <c r="A23">
        <v>9350329000986</v>
      </c>
      <c r="B23" t="s">
        <v>9</v>
      </c>
      <c r="C23">
        <v>4</v>
      </c>
      <c r="D23">
        <v>2</v>
      </c>
      <c r="G23">
        <f t="shared" si="0"/>
        <v>6</v>
      </c>
    </row>
    <row r="24" spans="1:7">
      <c r="A24">
        <v>9350329000856</v>
      </c>
      <c r="B24" t="s">
        <v>35</v>
      </c>
      <c r="C24">
        <v>5</v>
      </c>
      <c r="D24">
        <v>0</v>
      </c>
      <c r="G24">
        <f t="shared" si="0"/>
        <v>5</v>
      </c>
    </row>
    <row r="25" spans="1:7">
      <c r="A25">
        <v>9350329000849</v>
      </c>
      <c r="B25" t="s">
        <v>34</v>
      </c>
      <c r="C25">
        <v>10</v>
      </c>
      <c r="D25">
        <v>10</v>
      </c>
      <c r="G25">
        <f t="shared" si="0"/>
        <v>20</v>
      </c>
    </row>
    <row r="26" spans="1:7">
      <c r="A26">
        <v>9350329000825</v>
      </c>
      <c r="B26" t="s">
        <v>49</v>
      </c>
      <c r="C26">
        <v>5</v>
      </c>
      <c r="D26">
        <v>2</v>
      </c>
      <c r="G26">
        <f t="shared" si="0"/>
        <v>7</v>
      </c>
    </row>
    <row r="27" spans="1:7">
      <c r="A27">
        <v>9350329000719</v>
      </c>
      <c r="B27" t="s">
        <v>53</v>
      </c>
      <c r="C27">
        <v>25</v>
      </c>
      <c r="D27">
        <v>0</v>
      </c>
      <c r="G27">
        <f t="shared" si="0"/>
        <v>25</v>
      </c>
    </row>
    <row r="28" spans="1:7">
      <c r="A28">
        <v>9350329000665</v>
      </c>
      <c r="B28" t="s">
        <v>55</v>
      </c>
      <c r="C28">
        <v>10</v>
      </c>
      <c r="D28">
        <v>0</v>
      </c>
      <c r="G28">
        <f t="shared" si="0"/>
        <v>10</v>
      </c>
    </row>
    <row r="29" spans="1:7">
      <c r="A29">
        <v>9350329000481</v>
      </c>
      <c r="B29" t="s">
        <v>28</v>
      </c>
      <c r="C29">
        <v>5</v>
      </c>
      <c r="D29">
        <v>0</v>
      </c>
      <c r="G29">
        <f t="shared" si="0"/>
        <v>5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D316"/>
  <sheetViews>
    <sheetView tabSelected="1" topLeftCell="B1" workbookViewId="0">
      <selection activeCell="G9" sqref="G9"/>
    </sheetView>
  </sheetViews>
  <sheetFormatPr defaultRowHeight="15"/>
  <cols>
    <col min="1" max="1" width="14.7109375" customWidth="1"/>
    <col min="2" max="2" width="23.140625" customWidth="1"/>
    <col min="3" max="3" width="10.85546875" customWidth="1"/>
    <col min="4" max="4" width="19.42578125" customWidth="1"/>
    <col min="5" max="5" width="10.28515625" customWidth="1"/>
    <col min="6" max="6" width="15" customWidth="1"/>
    <col min="7" max="8" width="10.85546875" customWidth="1"/>
    <col min="9" max="9" width="15.85546875" customWidth="1"/>
    <col min="10" max="11" width="10.85546875" customWidth="1"/>
    <col min="12" max="12" width="14.85546875" customWidth="1"/>
    <col min="13" max="13" width="12.28515625" customWidth="1"/>
    <col min="14" max="14" width="12.5703125" customWidth="1"/>
    <col min="15" max="15" width="16.5703125" customWidth="1"/>
    <col min="18" max="18" width="12.42578125" customWidth="1"/>
    <col min="19" max="19" width="15.42578125" customWidth="1"/>
    <col min="20" max="20" width="14.5703125" customWidth="1"/>
    <col min="21" max="21" width="12.7109375" customWidth="1"/>
    <col min="25" max="25" width="18.5703125" customWidth="1"/>
    <col min="26" max="26" width="19.85546875" customWidth="1"/>
  </cols>
  <sheetData>
    <row r="1" spans="1:30">
      <c r="A1" s="46" t="s">
        <v>231</v>
      </c>
      <c r="B1" s="46" t="s">
        <v>232</v>
      </c>
      <c r="C1" s="46" t="s">
        <v>233</v>
      </c>
      <c r="D1" s="46" t="s">
        <v>244</v>
      </c>
      <c r="E1" s="47" t="s">
        <v>245</v>
      </c>
      <c r="F1" s="46" t="s">
        <v>234</v>
      </c>
      <c r="G1" s="46" t="s">
        <v>235</v>
      </c>
      <c r="H1" s="47" t="s">
        <v>255</v>
      </c>
      <c r="I1" s="47" t="s">
        <v>236</v>
      </c>
      <c r="J1" s="47" t="s">
        <v>259</v>
      </c>
      <c r="K1" s="47" t="s">
        <v>260</v>
      </c>
      <c r="L1" s="47" t="s">
        <v>845</v>
      </c>
      <c r="M1" s="47" t="s">
        <v>237</v>
      </c>
      <c r="N1" s="47" t="s">
        <v>238</v>
      </c>
      <c r="O1" s="47" t="s">
        <v>256</v>
      </c>
      <c r="P1" s="47" t="s">
        <v>239</v>
      </c>
      <c r="Q1" s="47" t="s">
        <v>240</v>
      </c>
      <c r="R1" s="47" t="s">
        <v>257</v>
      </c>
      <c r="S1" s="47" t="s">
        <v>241</v>
      </c>
      <c r="T1" s="47" t="s">
        <v>242</v>
      </c>
      <c r="U1" s="47" t="s">
        <v>243</v>
      </c>
      <c r="V1" s="47" t="s">
        <v>246</v>
      </c>
      <c r="W1" s="47" t="s">
        <v>247</v>
      </c>
      <c r="X1" s="47" t="s">
        <v>248</v>
      </c>
      <c r="Y1" s="47" t="s">
        <v>249</v>
      </c>
      <c r="Z1" s="47" t="s">
        <v>250</v>
      </c>
      <c r="AA1" s="47" t="s">
        <v>251</v>
      </c>
      <c r="AB1" s="47" t="s">
        <v>252</v>
      </c>
      <c r="AC1" s="47" t="s">
        <v>253</v>
      </c>
      <c r="AD1" s="47" t="s">
        <v>254</v>
      </c>
    </row>
    <row r="2" spans="1:30">
      <c r="A2" s="48">
        <v>9350329000009</v>
      </c>
      <c r="B2" s="46" t="s">
        <v>262</v>
      </c>
      <c r="C2" s="46" t="s">
        <v>577</v>
      </c>
      <c r="D2" s="46" t="s">
        <v>672</v>
      </c>
      <c r="E2" s="46"/>
      <c r="F2" s="46" t="s">
        <v>756</v>
      </c>
      <c r="G2" s="46" t="s">
        <v>800</v>
      </c>
      <c r="H2" s="49">
        <v>3.68</v>
      </c>
      <c r="I2" s="47" t="s">
        <v>129</v>
      </c>
      <c r="J2" s="46">
        <v>120</v>
      </c>
      <c r="K2" s="46">
        <v>30</v>
      </c>
      <c r="L2" s="46">
        <f>J2+K2</f>
        <v>150</v>
      </c>
      <c r="M2" s="50">
        <v>5</v>
      </c>
      <c r="N2" s="50">
        <v>5</v>
      </c>
      <c r="O2" s="49">
        <v>20</v>
      </c>
      <c r="P2" s="46">
        <v>100000</v>
      </c>
      <c r="Q2" s="46" t="s">
        <v>818</v>
      </c>
      <c r="R2" s="49"/>
      <c r="S2" s="49">
        <v>15</v>
      </c>
      <c r="T2" s="49">
        <v>1</v>
      </c>
      <c r="U2" s="46" t="s">
        <v>258</v>
      </c>
      <c r="V2" s="49">
        <v>200</v>
      </c>
      <c r="W2" s="49">
        <v>80</v>
      </c>
      <c r="X2" s="49">
        <v>80</v>
      </c>
      <c r="Y2" s="49">
        <v>200</v>
      </c>
      <c r="Z2" s="49">
        <v>200</v>
      </c>
      <c r="AA2" s="49">
        <v>200</v>
      </c>
      <c r="AB2" s="49">
        <v>200</v>
      </c>
      <c r="AC2" s="49">
        <v>200</v>
      </c>
      <c r="AD2" s="49">
        <v>200</v>
      </c>
    </row>
    <row r="3" spans="1:30">
      <c r="A3" s="48">
        <v>9350329000016</v>
      </c>
      <c r="B3" s="46" t="s">
        <v>263</v>
      </c>
      <c r="C3" s="46" t="s">
        <v>577</v>
      </c>
      <c r="D3" s="46" t="s">
        <v>672</v>
      </c>
      <c r="E3" s="46"/>
      <c r="F3" s="46" t="s">
        <v>756</v>
      </c>
      <c r="G3" s="46" t="s">
        <v>801</v>
      </c>
      <c r="H3" s="46">
        <v>5.8</v>
      </c>
      <c r="I3" s="47" t="s">
        <v>129</v>
      </c>
      <c r="J3" s="46">
        <v>120</v>
      </c>
      <c r="K3" s="46">
        <v>30</v>
      </c>
      <c r="L3" s="46">
        <f t="shared" ref="L3:L66" si="0">J3+K3</f>
        <v>150</v>
      </c>
      <c r="M3" s="46"/>
      <c r="N3" s="46"/>
      <c r="O3" s="46"/>
      <c r="P3" s="46">
        <v>10</v>
      </c>
      <c r="Q3" s="46" t="s">
        <v>819</v>
      </c>
      <c r="R3" s="46"/>
      <c r="S3" s="46"/>
      <c r="T3" s="46"/>
      <c r="U3" s="46">
        <v>20</v>
      </c>
      <c r="V3" s="46"/>
      <c r="W3" s="46"/>
      <c r="X3" s="46"/>
      <c r="Y3" s="46"/>
      <c r="Z3" s="46"/>
      <c r="AA3" s="46"/>
      <c r="AB3" s="46"/>
      <c r="AC3" s="46"/>
      <c r="AD3" s="46"/>
    </row>
    <row r="4" spans="1:30">
      <c r="A4" s="48">
        <v>9350329001112</v>
      </c>
      <c r="B4" s="46" t="s">
        <v>264</v>
      </c>
      <c r="C4" s="46" t="s">
        <v>577</v>
      </c>
      <c r="D4" s="46" t="s">
        <v>672</v>
      </c>
      <c r="E4" s="46"/>
      <c r="F4" s="46" t="s">
        <v>756</v>
      </c>
      <c r="G4" s="46" t="s">
        <v>802</v>
      </c>
      <c r="H4" s="46">
        <v>0.2</v>
      </c>
      <c r="I4" s="47" t="s">
        <v>129</v>
      </c>
      <c r="J4" s="46">
        <v>120</v>
      </c>
      <c r="K4" s="46">
        <v>30</v>
      </c>
      <c r="L4" s="46">
        <f t="shared" si="0"/>
        <v>150</v>
      </c>
      <c r="M4" s="46"/>
      <c r="N4" s="46"/>
      <c r="O4" s="46"/>
      <c r="P4" s="46"/>
      <c r="Q4" s="46" t="s">
        <v>820</v>
      </c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</row>
    <row r="5" spans="1:30">
      <c r="A5" s="48">
        <v>9350329000023</v>
      </c>
      <c r="B5" s="46" t="s">
        <v>265</v>
      </c>
      <c r="C5" s="46" t="s">
        <v>578</v>
      </c>
      <c r="D5" s="46" t="s">
        <v>673</v>
      </c>
      <c r="E5" s="46"/>
      <c r="F5" s="46" t="s">
        <v>757</v>
      </c>
      <c r="G5" s="46" t="s">
        <v>800</v>
      </c>
      <c r="H5" s="46">
        <v>3.68</v>
      </c>
      <c r="I5" s="47" t="s">
        <v>129</v>
      </c>
      <c r="J5" s="46">
        <v>120</v>
      </c>
      <c r="K5" s="46">
        <v>30</v>
      </c>
      <c r="L5" s="46">
        <f t="shared" si="0"/>
        <v>150</v>
      </c>
      <c r="M5" s="46"/>
      <c r="N5" s="46"/>
      <c r="O5" s="46"/>
      <c r="P5" s="46"/>
      <c r="Q5" s="46" t="s">
        <v>818</v>
      </c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</row>
    <row r="6" spans="1:30">
      <c r="A6" s="48">
        <v>9350329000030</v>
      </c>
      <c r="B6" s="46" t="s">
        <v>266</v>
      </c>
      <c r="C6" s="46" t="s">
        <v>578</v>
      </c>
      <c r="D6" s="46" t="s">
        <v>673</v>
      </c>
      <c r="E6" s="46"/>
      <c r="F6" s="46" t="s">
        <v>757</v>
      </c>
      <c r="G6" s="46" t="s">
        <v>801</v>
      </c>
      <c r="H6" s="46">
        <v>5.8</v>
      </c>
      <c r="I6" s="47" t="s">
        <v>129</v>
      </c>
      <c r="J6" s="46">
        <v>120</v>
      </c>
      <c r="K6" s="46">
        <v>30</v>
      </c>
      <c r="L6" s="46">
        <f t="shared" si="0"/>
        <v>150</v>
      </c>
      <c r="M6" s="46"/>
      <c r="N6" s="46"/>
      <c r="O6" s="46"/>
      <c r="P6" s="46"/>
      <c r="Q6" s="46" t="s">
        <v>819</v>
      </c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</row>
    <row r="7" spans="1:30">
      <c r="A7" s="48">
        <v>9350329001129</v>
      </c>
      <c r="B7" s="46" t="s">
        <v>267</v>
      </c>
      <c r="C7" s="46" t="s">
        <v>578</v>
      </c>
      <c r="D7" s="46" t="s">
        <v>673</v>
      </c>
      <c r="E7" s="46"/>
      <c r="F7" s="46" t="s">
        <v>757</v>
      </c>
      <c r="G7" s="46" t="s">
        <v>802</v>
      </c>
      <c r="H7" s="46">
        <v>0.2</v>
      </c>
      <c r="I7" s="47" t="s">
        <v>129</v>
      </c>
      <c r="J7" s="46">
        <v>120</v>
      </c>
      <c r="K7" s="46">
        <v>30</v>
      </c>
      <c r="L7" s="46">
        <f t="shared" si="0"/>
        <v>150</v>
      </c>
      <c r="M7" s="46"/>
      <c r="N7" s="46"/>
      <c r="O7" s="46"/>
      <c r="P7" s="46"/>
      <c r="Q7" s="46" t="s">
        <v>820</v>
      </c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</row>
    <row r="8" spans="1:30">
      <c r="A8" s="48">
        <v>9350329000047</v>
      </c>
      <c r="B8" s="46" t="s">
        <v>268</v>
      </c>
      <c r="C8" s="46" t="s">
        <v>579</v>
      </c>
      <c r="D8" s="46" t="s">
        <v>674</v>
      </c>
      <c r="E8" s="46"/>
      <c r="F8" s="46" t="s">
        <v>757</v>
      </c>
      <c r="G8" s="46" t="s">
        <v>800</v>
      </c>
      <c r="H8" s="46">
        <v>3.68</v>
      </c>
      <c r="I8" s="47" t="s">
        <v>129</v>
      </c>
      <c r="J8" s="46">
        <v>120</v>
      </c>
      <c r="K8" s="46">
        <v>30</v>
      </c>
      <c r="L8" s="46">
        <f t="shared" si="0"/>
        <v>150</v>
      </c>
      <c r="M8" s="46"/>
      <c r="N8" s="46"/>
      <c r="O8" s="46"/>
      <c r="P8" s="46"/>
      <c r="Q8" s="46" t="s">
        <v>818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</row>
    <row r="9" spans="1:30">
      <c r="A9" s="48">
        <v>9350329000054</v>
      </c>
      <c r="B9" s="46" t="s">
        <v>269</v>
      </c>
      <c r="C9" s="46" t="s">
        <v>579</v>
      </c>
      <c r="D9" s="46" t="s">
        <v>674</v>
      </c>
      <c r="E9" s="46"/>
      <c r="F9" s="46" t="s">
        <v>757</v>
      </c>
      <c r="G9" s="46" t="s">
        <v>801</v>
      </c>
      <c r="H9" s="46">
        <v>5.8</v>
      </c>
      <c r="I9" s="47" t="s">
        <v>129</v>
      </c>
      <c r="J9" s="46">
        <v>120</v>
      </c>
      <c r="K9" s="46">
        <v>30</v>
      </c>
      <c r="L9" s="46">
        <f t="shared" si="0"/>
        <v>150</v>
      </c>
      <c r="M9" s="46"/>
      <c r="N9" s="46"/>
      <c r="O9" s="46"/>
      <c r="P9" s="46"/>
      <c r="Q9" s="46" t="s">
        <v>819</v>
      </c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</row>
    <row r="10" spans="1:30">
      <c r="A10" s="48">
        <v>9350329001136</v>
      </c>
      <c r="B10" s="46" t="s">
        <v>270</v>
      </c>
      <c r="C10" s="46" t="s">
        <v>579</v>
      </c>
      <c r="D10" s="46" t="s">
        <v>674</v>
      </c>
      <c r="E10" s="46"/>
      <c r="F10" s="46" t="s">
        <v>757</v>
      </c>
      <c r="G10" s="46" t="s">
        <v>802</v>
      </c>
      <c r="H10" s="46">
        <v>0.2</v>
      </c>
      <c r="I10" s="47" t="s">
        <v>129</v>
      </c>
      <c r="J10" s="46">
        <v>120</v>
      </c>
      <c r="K10" s="46">
        <v>30</v>
      </c>
      <c r="L10" s="46">
        <f t="shared" si="0"/>
        <v>150</v>
      </c>
      <c r="M10" s="46"/>
      <c r="N10" s="46"/>
      <c r="O10" s="46"/>
      <c r="P10" s="46"/>
      <c r="Q10" s="46" t="s">
        <v>820</v>
      </c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</row>
    <row r="11" spans="1:30">
      <c r="A11" s="48">
        <v>9350329000061</v>
      </c>
      <c r="B11" s="46" t="s">
        <v>271</v>
      </c>
      <c r="C11" s="46" t="s">
        <v>580</v>
      </c>
      <c r="D11" s="46" t="s">
        <v>675</v>
      </c>
      <c r="E11" s="46"/>
      <c r="F11" s="46" t="s">
        <v>756</v>
      </c>
      <c r="G11" s="46" t="s">
        <v>800</v>
      </c>
      <c r="H11" s="46">
        <v>3.68</v>
      </c>
      <c r="I11" s="47" t="s">
        <v>129</v>
      </c>
      <c r="J11" s="46">
        <v>120</v>
      </c>
      <c r="K11" s="46">
        <v>30</v>
      </c>
      <c r="L11" s="46">
        <f t="shared" si="0"/>
        <v>150</v>
      </c>
      <c r="M11" s="46"/>
      <c r="N11" s="46"/>
      <c r="O11" s="46"/>
      <c r="P11" s="46"/>
      <c r="Q11" s="46" t="s">
        <v>818</v>
      </c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</row>
    <row r="12" spans="1:30">
      <c r="A12" s="48">
        <v>9350329000078</v>
      </c>
      <c r="B12" s="46" t="s">
        <v>272</v>
      </c>
      <c r="C12" s="46" t="s">
        <v>580</v>
      </c>
      <c r="D12" s="46" t="s">
        <v>675</v>
      </c>
      <c r="E12" s="46"/>
      <c r="F12" s="46" t="s">
        <v>756</v>
      </c>
      <c r="G12" s="46" t="s">
        <v>801</v>
      </c>
      <c r="H12" s="46">
        <v>5.8</v>
      </c>
      <c r="I12" s="47" t="s">
        <v>129</v>
      </c>
      <c r="J12" s="46">
        <v>120</v>
      </c>
      <c r="K12" s="46">
        <v>30</v>
      </c>
      <c r="L12" s="46">
        <f t="shared" si="0"/>
        <v>150</v>
      </c>
      <c r="M12" s="46"/>
      <c r="N12" s="46"/>
      <c r="O12" s="46"/>
      <c r="P12" s="46"/>
      <c r="Q12" s="46" t="s">
        <v>819</v>
      </c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</row>
    <row r="13" spans="1:30">
      <c r="A13" s="48">
        <v>9350329001143</v>
      </c>
      <c r="B13" s="46" t="s">
        <v>273</v>
      </c>
      <c r="C13" s="46" t="s">
        <v>580</v>
      </c>
      <c r="D13" s="46" t="s">
        <v>675</v>
      </c>
      <c r="E13" s="46"/>
      <c r="F13" s="46" t="s">
        <v>756</v>
      </c>
      <c r="G13" s="46" t="s">
        <v>802</v>
      </c>
      <c r="H13" s="46">
        <v>0.2</v>
      </c>
      <c r="I13" s="47" t="s">
        <v>129</v>
      </c>
      <c r="J13" s="46">
        <v>120</v>
      </c>
      <c r="K13" s="46">
        <v>30</v>
      </c>
      <c r="L13" s="46">
        <f t="shared" si="0"/>
        <v>150</v>
      </c>
      <c r="M13" s="46"/>
      <c r="N13" s="46"/>
      <c r="O13" s="46"/>
      <c r="P13" s="46"/>
      <c r="Q13" s="46" t="s">
        <v>820</v>
      </c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</row>
    <row r="14" spans="1:30">
      <c r="A14" s="48">
        <v>9350329000085</v>
      </c>
      <c r="B14" s="46" t="s">
        <v>274</v>
      </c>
      <c r="C14" s="46" t="s">
        <v>581</v>
      </c>
      <c r="D14" s="46" t="s">
        <v>676</v>
      </c>
      <c r="E14" s="46"/>
      <c r="F14" s="46" t="s">
        <v>758</v>
      </c>
      <c r="G14" s="46" t="s">
        <v>800</v>
      </c>
      <c r="H14" s="46">
        <v>3.68</v>
      </c>
      <c r="I14" s="47" t="s">
        <v>129</v>
      </c>
      <c r="J14" s="46">
        <v>120</v>
      </c>
      <c r="K14" s="46">
        <v>30</v>
      </c>
      <c r="L14" s="46">
        <f t="shared" si="0"/>
        <v>150</v>
      </c>
      <c r="M14" s="46"/>
      <c r="N14" s="46"/>
      <c r="O14" s="46"/>
      <c r="P14" s="46"/>
      <c r="Q14" s="46" t="s">
        <v>818</v>
      </c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</row>
    <row r="15" spans="1:30">
      <c r="A15" s="48">
        <v>9350329000092</v>
      </c>
      <c r="B15" s="46" t="s">
        <v>275</v>
      </c>
      <c r="C15" s="46" t="s">
        <v>581</v>
      </c>
      <c r="D15" s="46" t="s">
        <v>676</v>
      </c>
      <c r="E15" s="46"/>
      <c r="F15" s="46" t="s">
        <v>758</v>
      </c>
      <c r="G15" s="46" t="s">
        <v>801</v>
      </c>
      <c r="H15" s="46">
        <v>5.8</v>
      </c>
      <c r="I15" s="47" t="s">
        <v>129</v>
      </c>
      <c r="J15" s="46">
        <v>120</v>
      </c>
      <c r="K15" s="46">
        <v>30</v>
      </c>
      <c r="L15" s="46">
        <f t="shared" si="0"/>
        <v>150</v>
      </c>
      <c r="M15" s="46"/>
      <c r="N15" s="46"/>
      <c r="O15" s="46"/>
      <c r="P15" s="46"/>
      <c r="Q15" s="46" t="s">
        <v>819</v>
      </c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</row>
    <row r="16" spans="1:30">
      <c r="A16" s="48">
        <v>9350329001150</v>
      </c>
      <c r="B16" s="46" t="s">
        <v>276</v>
      </c>
      <c r="C16" s="46" t="s">
        <v>581</v>
      </c>
      <c r="D16" s="46" t="s">
        <v>676</v>
      </c>
      <c r="E16" s="46"/>
      <c r="F16" s="46" t="s">
        <v>758</v>
      </c>
      <c r="G16" s="46" t="s">
        <v>802</v>
      </c>
      <c r="H16" s="46">
        <v>0.2</v>
      </c>
      <c r="I16" s="47" t="s">
        <v>129</v>
      </c>
      <c r="J16" s="46">
        <v>120</v>
      </c>
      <c r="K16" s="46">
        <v>30</v>
      </c>
      <c r="L16" s="46">
        <f t="shared" si="0"/>
        <v>150</v>
      </c>
      <c r="M16" s="46"/>
      <c r="N16" s="46"/>
      <c r="O16" s="46"/>
      <c r="P16" s="46"/>
      <c r="Q16" s="46" t="s">
        <v>820</v>
      </c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</row>
    <row r="17" spans="1:30">
      <c r="A17" s="48">
        <v>9350329000108</v>
      </c>
      <c r="B17" s="46" t="s">
        <v>277</v>
      </c>
      <c r="C17" s="46" t="s">
        <v>582</v>
      </c>
      <c r="D17" s="46" t="s">
        <v>677</v>
      </c>
      <c r="E17" s="46"/>
      <c r="F17" s="46" t="s">
        <v>759</v>
      </c>
      <c r="G17" s="46" t="s">
        <v>800</v>
      </c>
      <c r="H17" s="46">
        <v>3.68</v>
      </c>
      <c r="I17" s="47" t="s">
        <v>129</v>
      </c>
      <c r="J17" s="46">
        <v>120</v>
      </c>
      <c r="K17" s="46">
        <v>30</v>
      </c>
      <c r="L17" s="46">
        <f t="shared" si="0"/>
        <v>150</v>
      </c>
      <c r="M17" s="46"/>
      <c r="N17" s="46"/>
      <c r="O17" s="46"/>
      <c r="P17" s="46"/>
      <c r="Q17" s="46" t="s">
        <v>818</v>
      </c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</row>
    <row r="18" spans="1:30">
      <c r="A18" s="48">
        <v>9350329000115</v>
      </c>
      <c r="B18" s="46" t="s">
        <v>278</v>
      </c>
      <c r="C18" s="46" t="s">
        <v>582</v>
      </c>
      <c r="D18" s="46" t="s">
        <v>677</v>
      </c>
      <c r="E18" s="46"/>
      <c r="F18" s="46" t="s">
        <v>759</v>
      </c>
      <c r="G18" s="46" t="s">
        <v>801</v>
      </c>
      <c r="H18" s="46">
        <v>5.8</v>
      </c>
      <c r="I18" s="47" t="s">
        <v>129</v>
      </c>
      <c r="J18" s="46">
        <v>120</v>
      </c>
      <c r="K18" s="46">
        <v>30</v>
      </c>
      <c r="L18" s="46">
        <f t="shared" si="0"/>
        <v>150</v>
      </c>
      <c r="M18" s="46"/>
      <c r="N18" s="46"/>
      <c r="O18" s="46"/>
      <c r="P18" s="46"/>
      <c r="Q18" s="46" t="s">
        <v>819</v>
      </c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</row>
    <row r="19" spans="1:30">
      <c r="A19" s="48">
        <v>9350329001167</v>
      </c>
      <c r="B19" s="46" t="s">
        <v>279</v>
      </c>
      <c r="C19" s="46" t="s">
        <v>582</v>
      </c>
      <c r="D19" s="46" t="s">
        <v>677</v>
      </c>
      <c r="E19" s="46"/>
      <c r="F19" s="46" t="s">
        <v>759</v>
      </c>
      <c r="G19" s="46" t="s">
        <v>802</v>
      </c>
      <c r="H19" s="46">
        <v>0.2</v>
      </c>
      <c r="I19" s="47" t="s">
        <v>129</v>
      </c>
      <c r="J19" s="46">
        <v>120</v>
      </c>
      <c r="K19" s="46">
        <v>30</v>
      </c>
      <c r="L19" s="46">
        <f t="shared" si="0"/>
        <v>150</v>
      </c>
      <c r="M19" s="46"/>
      <c r="N19" s="46"/>
      <c r="O19" s="46"/>
      <c r="P19" s="46"/>
      <c r="Q19" s="46" t="s">
        <v>820</v>
      </c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</row>
    <row r="20" spans="1:30">
      <c r="A20" s="48">
        <v>9350329000122</v>
      </c>
      <c r="B20" s="46" t="s">
        <v>280</v>
      </c>
      <c r="C20" s="46" t="s">
        <v>583</v>
      </c>
      <c r="D20" s="46" t="s">
        <v>678</v>
      </c>
      <c r="E20" s="46"/>
      <c r="F20" s="46" t="s">
        <v>756</v>
      </c>
      <c r="G20" s="46" t="s">
        <v>800</v>
      </c>
      <c r="H20" s="46">
        <v>3.68</v>
      </c>
      <c r="I20" s="47" t="s">
        <v>129</v>
      </c>
      <c r="J20" s="46">
        <v>120</v>
      </c>
      <c r="K20" s="46">
        <v>30</v>
      </c>
      <c r="L20" s="46">
        <f t="shared" si="0"/>
        <v>150</v>
      </c>
      <c r="M20" s="46"/>
      <c r="N20" s="46"/>
      <c r="O20" s="46"/>
      <c r="P20" s="46"/>
      <c r="Q20" s="46" t="s">
        <v>821</v>
      </c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</row>
    <row r="21" spans="1:30">
      <c r="A21" s="48">
        <v>9350329000139</v>
      </c>
      <c r="B21" s="46" t="s">
        <v>281</v>
      </c>
      <c r="C21" s="46" t="s">
        <v>583</v>
      </c>
      <c r="D21" s="46" t="s">
        <v>678</v>
      </c>
      <c r="E21" s="46"/>
      <c r="F21" s="46" t="s">
        <v>756</v>
      </c>
      <c r="G21" s="46" t="s">
        <v>801</v>
      </c>
      <c r="H21" s="46">
        <v>5.8</v>
      </c>
      <c r="I21" s="47" t="s">
        <v>129</v>
      </c>
      <c r="J21" s="46">
        <v>120</v>
      </c>
      <c r="K21" s="46">
        <v>30</v>
      </c>
      <c r="L21" s="46">
        <f t="shared" si="0"/>
        <v>150</v>
      </c>
      <c r="M21" s="46"/>
      <c r="N21" s="46"/>
      <c r="O21" s="46"/>
      <c r="P21" s="46"/>
      <c r="Q21" s="46" t="s">
        <v>822</v>
      </c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</row>
    <row r="22" spans="1:30">
      <c r="A22" s="48">
        <v>9350329001174</v>
      </c>
      <c r="B22" s="46" t="s">
        <v>282</v>
      </c>
      <c r="C22" s="46" t="s">
        <v>583</v>
      </c>
      <c r="D22" s="46" t="s">
        <v>678</v>
      </c>
      <c r="E22" s="46"/>
      <c r="F22" s="46" t="s">
        <v>756</v>
      </c>
      <c r="G22" s="46" t="s">
        <v>802</v>
      </c>
      <c r="H22" s="46">
        <v>0.2</v>
      </c>
      <c r="I22" s="47" t="s">
        <v>129</v>
      </c>
      <c r="J22" s="46">
        <v>120</v>
      </c>
      <c r="K22" s="46">
        <v>30</v>
      </c>
      <c r="L22" s="46">
        <f t="shared" si="0"/>
        <v>150</v>
      </c>
      <c r="M22" s="46"/>
      <c r="N22" s="46"/>
      <c r="O22" s="46"/>
      <c r="P22" s="46"/>
      <c r="Q22" s="46" t="s">
        <v>820</v>
      </c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</row>
    <row r="23" spans="1:30">
      <c r="A23" s="48">
        <v>9350329000146</v>
      </c>
      <c r="B23" s="46" t="s">
        <v>283</v>
      </c>
      <c r="C23" s="46" t="s">
        <v>584</v>
      </c>
      <c r="D23" s="46" t="s">
        <v>679</v>
      </c>
      <c r="E23" s="46"/>
      <c r="F23" s="46" t="s">
        <v>757</v>
      </c>
      <c r="G23" s="46" t="s">
        <v>800</v>
      </c>
      <c r="H23" s="46">
        <v>3.68</v>
      </c>
      <c r="I23" s="47" t="s">
        <v>129</v>
      </c>
      <c r="J23" s="46">
        <v>120</v>
      </c>
      <c r="K23" s="46">
        <v>30</v>
      </c>
      <c r="L23" s="46">
        <f t="shared" si="0"/>
        <v>150</v>
      </c>
      <c r="M23" s="46"/>
      <c r="N23" s="46"/>
      <c r="O23" s="46"/>
      <c r="P23" s="46"/>
      <c r="Q23" s="46" t="s">
        <v>821</v>
      </c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</row>
    <row r="24" spans="1:30">
      <c r="A24" s="48">
        <v>9350329000153</v>
      </c>
      <c r="B24" s="46" t="s">
        <v>284</v>
      </c>
      <c r="C24" s="46" t="s">
        <v>584</v>
      </c>
      <c r="D24" s="46" t="s">
        <v>679</v>
      </c>
      <c r="E24" s="46"/>
      <c r="F24" s="46" t="s">
        <v>757</v>
      </c>
      <c r="G24" s="46" t="s">
        <v>801</v>
      </c>
      <c r="H24" s="46">
        <v>5.8</v>
      </c>
      <c r="I24" s="47" t="s">
        <v>129</v>
      </c>
      <c r="J24" s="46">
        <v>120</v>
      </c>
      <c r="K24" s="46">
        <v>30</v>
      </c>
      <c r="L24" s="46">
        <f t="shared" si="0"/>
        <v>150</v>
      </c>
      <c r="M24" s="46"/>
      <c r="N24" s="46"/>
      <c r="O24" s="46"/>
      <c r="P24" s="46"/>
      <c r="Q24" s="46" t="s">
        <v>822</v>
      </c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</row>
    <row r="25" spans="1:30">
      <c r="A25" s="48">
        <v>9350329001181</v>
      </c>
      <c r="B25" s="46" t="s">
        <v>285</v>
      </c>
      <c r="C25" s="46" t="s">
        <v>584</v>
      </c>
      <c r="D25" s="46" t="s">
        <v>679</v>
      </c>
      <c r="E25" s="46"/>
      <c r="F25" s="46" t="s">
        <v>757</v>
      </c>
      <c r="G25" s="46" t="s">
        <v>802</v>
      </c>
      <c r="H25" s="46">
        <v>0.2</v>
      </c>
      <c r="I25" s="47" t="s">
        <v>129</v>
      </c>
      <c r="J25" s="46">
        <v>120</v>
      </c>
      <c r="K25" s="46">
        <v>30</v>
      </c>
      <c r="L25" s="46">
        <f t="shared" si="0"/>
        <v>150</v>
      </c>
      <c r="M25" s="46"/>
      <c r="N25" s="46"/>
      <c r="O25" s="46"/>
      <c r="P25" s="46"/>
      <c r="Q25" s="46" t="s">
        <v>820</v>
      </c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</row>
    <row r="26" spans="1:30">
      <c r="A26" s="48">
        <v>9350329000160</v>
      </c>
      <c r="B26" s="46" t="s">
        <v>286</v>
      </c>
      <c r="C26" s="46" t="s">
        <v>585</v>
      </c>
      <c r="D26" s="46" t="s">
        <v>680</v>
      </c>
      <c r="E26" s="46"/>
      <c r="F26" s="46" t="s">
        <v>760</v>
      </c>
      <c r="G26" s="46" t="s">
        <v>800</v>
      </c>
      <c r="H26" s="46">
        <v>3.68</v>
      </c>
      <c r="I26" s="47" t="s">
        <v>129</v>
      </c>
      <c r="J26" s="46">
        <v>120</v>
      </c>
      <c r="K26" s="46">
        <v>30</v>
      </c>
      <c r="L26" s="46">
        <f t="shared" si="0"/>
        <v>150</v>
      </c>
      <c r="M26" s="46"/>
      <c r="N26" s="46"/>
      <c r="O26" s="46"/>
      <c r="P26" s="46"/>
      <c r="Q26" s="46" t="s">
        <v>821</v>
      </c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</row>
    <row r="27" spans="1:30">
      <c r="A27" s="48">
        <v>9350329000177</v>
      </c>
      <c r="B27" s="46" t="s">
        <v>287</v>
      </c>
      <c r="C27" s="46" t="s">
        <v>585</v>
      </c>
      <c r="D27" s="46" t="s">
        <v>680</v>
      </c>
      <c r="E27" s="46"/>
      <c r="F27" s="46" t="s">
        <v>760</v>
      </c>
      <c r="G27" s="46" t="s">
        <v>801</v>
      </c>
      <c r="H27" s="46">
        <v>5.8</v>
      </c>
      <c r="I27" s="47" t="s">
        <v>129</v>
      </c>
      <c r="J27" s="46">
        <v>120</v>
      </c>
      <c r="K27" s="46">
        <v>30</v>
      </c>
      <c r="L27" s="46">
        <f t="shared" si="0"/>
        <v>150</v>
      </c>
      <c r="M27" s="46"/>
      <c r="N27" s="46"/>
      <c r="O27" s="46"/>
      <c r="P27" s="46"/>
      <c r="Q27" s="46" t="s">
        <v>822</v>
      </c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</row>
    <row r="28" spans="1:30">
      <c r="A28" s="48">
        <v>9350329001198</v>
      </c>
      <c r="B28" s="46" t="s">
        <v>288</v>
      </c>
      <c r="C28" s="46" t="s">
        <v>585</v>
      </c>
      <c r="D28" s="46" t="s">
        <v>680</v>
      </c>
      <c r="E28" s="46"/>
      <c r="F28" s="46" t="s">
        <v>760</v>
      </c>
      <c r="G28" s="46" t="s">
        <v>802</v>
      </c>
      <c r="H28" s="46">
        <v>0.2</v>
      </c>
      <c r="I28" s="47" t="s">
        <v>129</v>
      </c>
      <c r="J28" s="46">
        <v>120</v>
      </c>
      <c r="K28" s="46">
        <v>30</v>
      </c>
      <c r="L28" s="46">
        <f t="shared" si="0"/>
        <v>150</v>
      </c>
      <c r="M28" s="46"/>
      <c r="N28" s="46"/>
      <c r="O28" s="46"/>
      <c r="P28" s="46"/>
      <c r="Q28" s="46" t="s">
        <v>820</v>
      </c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</row>
    <row r="29" spans="1:30">
      <c r="A29" s="48">
        <v>9350329000184</v>
      </c>
      <c r="B29" s="46" t="s">
        <v>289</v>
      </c>
      <c r="C29" s="46" t="s">
        <v>586</v>
      </c>
      <c r="D29" s="46" t="s">
        <v>681</v>
      </c>
      <c r="E29" s="46"/>
      <c r="F29" s="46" t="s">
        <v>761</v>
      </c>
      <c r="G29" s="46" t="s">
        <v>800</v>
      </c>
      <c r="H29" s="46">
        <v>3.68</v>
      </c>
      <c r="I29" s="47" t="s">
        <v>129</v>
      </c>
      <c r="J29" s="46">
        <v>120</v>
      </c>
      <c r="K29" s="46">
        <v>30</v>
      </c>
      <c r="L29" s="46">
        <f t="shared" si="0"/>
        <v>150</v>
      </c>
      <c r="M29" s="46"/>
      <c r="N29" s="46"/>
      <c r="O29" s="46"/>
      <c r="P29" s="46"/>
      <c r="Q29" s="46" t="s">
        <v>821</v>
      </c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</row>
    <row r="30" spans="1:30">
      <c r="A30" s="48">
        <v>9350329000191</v>
      </c>
      <c r="B30" s="46" t="s">
        <v>290</v>
      </c>
      <c r="C30" s="46" t="s">
        <v>586</v>
      </c>
      <c r="D30" s="46" t="s">
        <v>681</v>
      </c>
      <c r="E30" s="46"/>
      <c r="F30" s="46" t="s">
        <v>761</v>
      </c>
      <c r="G30" s="46" t="s">
        <v>801</v>
      </c>
      <c r="H30" s="46">
        <v>5.8</v>
      </c>
      <c r="I30" s="47" t="s">
        <v>129</v>
      </c>
      <c r="J30" s="46">
        <v>120</v>
      </c>
      <c r="K30" s="46">
        <v>30</v>
      </c>
      <c r="L30" s="46">
        <f t="shared" si="0"/>
        <v>150</v>
      </c>
      <c r="M30" s="46"/>
      <c r="N30" s="46"/>
      <c r="O30" s="46"/>
      <c r="P30" s="46"/>
      <c r="Q30" s="46" t="s">
        <v>822</v>
      </c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</row>
    <row r="31" spans="1:30">
      <c r="A31" s="48">
        <v>9350329001204</v>
      </c>
      <c r="B31" s="46" t="s">
        <v>291</v>
      </c>
      <c r="C31" s="46" t="s">
        <v>586</v>
      </c>
      <c r="D31" s="46" t="s">
        <v>681</v>
      </c>
      <c r="E31" s="46"/>
      <c r="F31" s="46" t="s">
        <v>761</v>
      </c>
      <c r="G31" s="46" t="s">
        <v>802</v>
      </c>
      <c r="H31" s="46">
        <v>0.2</v>
      </c>
      <c r="I31" s="47" t="s">
        <v>129</v>
      </c>
      <c r="J31" s="46">
        <v>120</v>
      </c>
      <c r="K31" s="46">
        <v>30</v>
      </c>
      <c r="L31" s="46">
        <f t="shared" si="0"/>
        <v>150</v>
      </c>
      <c r="M31" s="46"/>
      <c r="N31" s="46"/>
      <c r="O31" s="46"/>
      <c r="P31" s="46"/>
      <c r="Q31" s="46" t="s">
        <v>820</v>
      </c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</row>
    <row r="32" spans="1:30">
      <c r="A32" s="48">
        <v>9350329000207</v>
      </c>
      <c r="B32" s="46" t="s">
        <v>292</v>
      </c>
      <c r="C32" s="46" t="s">
        <v>587</v>
      </c>
      <c r="D32" s="46" t="s">
        <v>682</v>
      </c>
      <c r="E32" s="46"/>
      <c r="F32" s="46" t="s">
        <v>758</v>
      </c>
      <c r="G32" s="46" t="s">
        <v>800</v>
      </c>
      <c r="H32" s="46">
        <v>3.68</v>
      </c>
      <c r="I32" s="47" t="s">
        <v>129</v>
      </c>
      <c r="J32" s="46">
        <v>120</v>
      </c>
      <c r="K32" s="46">
        <v>30</v>
      </c>
      <c r="L32" s="46">
        <f t="shared" si="0"/>
        <v>150</v>
      </c>
      <c r="M32" s="46"/>
      <c r="N32" s="46"/>
      <c r="O32" s="46"/>
      <c r="P32" s="46"/>
      <c r="Q32" s="46" t="s">
        <v>821</v>
      </c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</row>
    <row r="33" spans="1:30">
      <c r="A33" s="48">
        <v>9350329000214</v>
      </c>
      <c r="B33" s="46" t="s">
        <v>293</v>
      </c>
      <c r="C33" s="46" t="s">
        <v>587</v>
      </c>
      <c r="D33" s="46" t="s">
        <v>682</v>
      </c>
      <c r="E33" s="46"/>
      <c r="F33" s="46" t="s">
        <v>758</v>
      </c>
      <c r="G33" s="46" t="s">
        <v>801</v>
      </c>
      <c r="H33" s="46">
        <v>5.8</v>
      </c>
      <c r="I33" s="47" t="s">
        <v>129</v>
      </c>
      <c r="J33" s="46">
        <v>120</v>
      </c>
      <c r="K33" s="46">
        <v>30</v>
      </c>
      <c r="L33" s="46">
        <f t="shared" si="0"/>
        <v>150</v>
      </c>
      <c r="M33" s="46"/>
      <c r="N33" s="46"/>
      <c r="O33" s="46"/>
      <c r="P33" s="46"/>
      <c r="Q33" s="46" t="s">
        <v>822</v>
      </c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</row>
    <row r="34" spans="1:30">
      <c r="A34" s="48">
        <v>9350329001211</v>
      </c>
      <c r="B34" s="46" t="s">
        <v>294</v>
      </c>
      <c r="C34" s="46" t="s">
        <v>587</v>
      </c>
      <c r="D34" s="46" t="s">
        <v>682</v>
      </c>
      <c r="E34" s="46"/>
      <c r="F34" s="46" t="s">
        <v>758</v>
      </c>
      <c r="G34" s="46" t="s">
        <v>802</v>
      </c>
      <c r="H34" s="46">
        <v>0.2</v>
      </c>
      <c r="I34" s="47" t="s">
        <v>129</v>
      </c>
      <c r="J34" s="46">
        <v>120</v>
      </c>
      <c r="K34" s="46">
        <v>30</v>
      </c>
      <c r="L34" s="46">
        <f t="shared" si="0"/>
        <v>150</v>
      </c>
      <c r="M34" s="46"/>
      <c r="N34" s="46"/>
      <c r="O34" s="46"/>
      <c r="P34" s="46"/>
      <c r="Q34" s="46" t="s">
        <v>820</v>
      </c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</row>
    <row r="35" spans="1:30">
      <c r="A35" s="48">
        <v>9350329000221</v>
      </c>
      <c r="B35" s="46" t="s">
        <v>295</v>
      </c>
      <c r="C35" s="46" t="s">
        <v>588</v>
      </c>
      <c r="D35" s="46" t="s">
        <v>683</v>
      </c>
      <c r="E35" s="46"/>
      <c r="F35" s="46" t="s">
        <v>762</v>
      </c>
      <c r="G35" s="46" t="s">
        <v>800</v>
      </c>
      <c r="H35" s="46">
        <v>3.68</v>
      </c>
      <c r="I35" s="47" t="s">
        <v>129</v>
      </c>
      <c r="J35" s="46">
        <v>120</v>
      </c>
      <c r="K35" s="46">
        <v>30</v>
      </c>
      <c r="L35" s="46">
        <f t="shared" si="0"/>
        <v>150</v>
      </c>
      <c r="M35" s="46"/>
      <c r="N35" s="46"/>
      <c r="O35" s="46"/>
      <c r="P35" s="46"/>
      <c r="Q35" s="46" t="s">
        <v>823</v>
      </c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</row>
    <row r="36" spans="1:30">
      <c r="A36" s="48">
        <v>9350329000238</v>
      </c>
      <c r="B36" s="46" t="s">
        <v>296</v>
      </c>
      <c r="C36" s="46" t="s">
        <v>588</v>
      </c>
      <c r="D36" s="46" t="s">
        <v>683</v>
      </c>
      <c r="E36" s="46"/>
      <c r="F36" s="46" t="s">
        <v>762</v>
      </c>
      <c r="G36" s="46" t="s">
        <v>801</v>
      </c>
      <c r="H36" s="46">
        <v>5.8</v>
      </c>
      <c r="I36" s="47" t="s">
        <v>129</v>
      </c>
      <c r="J36" s="46">
        <v>120</v>
      </c>
      <c r="K36" s="46">
        <v>30</v>
      </c>
      <c r="L36" s="46">
        <f t="shared" si="0"/>
        <v>150</v>
      </c>
      <c r="M36" s="46"/>
      <c r="N36" s="46"/>
      <c r="O36" s="46"/>
      <c r="P36" s="46"/>
      <c r="Q36" s="46" t="s">
        <v>824</v>
      </c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</row>
    <row r="37" spans="1:30">
      <c r="A37" s="48">
        <v>9350329001228</v>
      </c>
      <c r="B37" s="46" t="s">
        <v>297</v>
      </c>
      <c r="C37" s="46" t="s">
        <v>588</v>
      </c>
      <c r="D37" s="46" t="s">
        <v>683</v>
      </c>
      <c r="E37" s="46"/>
      <c r="F37" s="46" t="s">
        <v>762</v>
      </c>
      <c r="G37" s="46" t="s">
        <v>802</v>
      </c>
      <c r="H37" s="46">
        <v>0.2</v>
      </c>
      <c r="I37" s="47" t="s">
        <v>129</v>
      </c>
      <c r="J37" s="46">
        <v>120</v>
      </c>
      <c r="K37" s="46">
        <v>30</v>
      </c>
      <c r="L37" s="46">
        <f t="shared" si="0"/>
        <v>150</v>
      </c>
      <c r="M37" s="46"/>
      <c r="N37" s="46"/>
      <c r="O37" s="46"/>
      <c r="P37" s="46"/>
      <c r="Q37" s="46" t="s">
        <v>820</v>
      </c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</row>
    <row r="38" spans="1:30">
      <c r="A38" s="48">
        <v>9350329000245</v>
      </c>
      <c r="B38" s="46" t="s">
        <v>298</v>
      </c>
      <c r="C38" s="46" t="s">
        <v>589</v>
      </c>
      <c r="D38" s="46" t="s">
        <v>684</v>
      </c>
      <c r="E38" s="46"/>
      <c r="F38" s="46" t="s">
        <v>757</v>
      </c>
      <c r="G38" s="46" t="s">
        <v>800</v>
      </c>
      <c r="H38" s="46">
        <v>3.68</v>
      </c>
      <c r="I38" s="47" t="s">
        <v>129</v>
      </c>
      <c r="J38" s="46">
        <v>120</v>
      </c>
      <c r="K38" s="46">
        <v>30</v>
      </c>
      <c r="L38" s="46">
        <f t="shared" si="0"/>
        <v>150</v>
      </c>
      <c r="M38" s="46"/>
      <c r="N38" s="46"/>
      <c r="O38" s="46"/>
      <c r="P38" s="46"/>
      <c r="Q38" s="46" t="s">
        <v>823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</row>
    <row r="39" spans="1:30">
      <c r="A39" s="48">
        <v>9350329000252</v>
      </c>
      <c r="B39" s="46" t="s">
        <v>299</v>
      </c>
      <c r="C39" s="46" t="s">
        <v>589</v>
      </c>
      <c r="D39" s="46" t="s">
        <v>684</v>
      </c>
      <c r="E39" s="46"/>
      <c r="F39" s="46" t="s">
        <v>757</v>
      </c>
      <c r="G39" s="46" t="s">
        <v>801</v>
      </c>
      <c r="H39" s="46">
        <v>5.8</v>
      </c>
      <c r="I39" s="47" t="s">
        <v>129</v>
      </c>
      <c r="J39" s="46">
        <v>120</v>
      </c>
      <c r="K39" s="46">
        <v>30</v>
      </c>
      <c r="L39" s="46">
        <f t="shared" si="0"/>
        <v>150</v>
      </c>
      <c r="M39" s="46"/>
      <c r="N39" s="46"/>
      <c r="O39" s="46"/>
      <c r="P39" s="46"/>
      <c r="Q39" s="46" t="s">
        <v>824</v>
      </c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</row>
    <row r="40" spans="1:30">
      <c r="A40" s="48">
        <v>9350329001235</v>
      </c>
      <c r="B40" s="46" t="s">
        <v>300</v>
      </c>
      <c r="C40" s="46" t="s">
        <v>589</v>
      </c>
      <c r="D40" s="46" t="s">
        <v>684</v>
      </c>
      <c r="E40" s="46"/>
      <c r="F40" s="46" t="s">
        <v>757</v>
      </c>
      <c r="G40" s="46" t="s">
        <v>802</v>
      </c>
      <c r="H40" s="46">
        <v>0.2</v>
      </c>
      <c r="I40" s="47" t="s">
        <v>129</v>
      </c>
      <c r="J40" s="46">
        <v>120</v>
      </c>
      <c r="K40" s="46">
        <v>30</v>
      </c>
      <c r="L40" s="46">
        <f t="shared" si="0"/>
        <v>150</v>
      </c>
      <c r="M40" s="46"/>
      <c r="N40" s="46"/>
      <c r="O40" s="46"/>
      <c r="P40" s="46"/>
      <c r="Q40" s="46" t="s">
        <v>820</v>
      </c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</row>
    <row r="41" spans="1:30">
      <c r="A41" s="48">
        <v>9350329000269</v>
      </c>
      <c r="B41" s="46" t="s">
        <v>301</v>
      </c>
      <c r="C41" s="46" t="s">
        <v>590</v>
      </c>
      <c r="D41" s="46" t="s">
        <v>685</v>
      </c>
      <c r="E41" s="46"/>
      <c r="F41" s="46" t="s">
        <v>763</v>
      </c>
      <c r="G41" s="46" t="s">
        <v>800</v>
      </c>
      <c r="H41" s="46">
        <v>3.68</v>
      </c>
      <c r="I41" s="47" t="s">
        <v>129</v>
      </c>
      <c r="J41" s="46">
        <v>120</v>
      </c>
      <c r="K41" s="46">
        <v>30</v>
      </c>
      <c r="L41" s="46">
        <f t="shared" si="0"/>
        <v>150</v>
      </c>
      <c r="M41" s="46"/>
      <c r="N41" s="46"/>
      <c r="O41" s="46"/>
      <c r="P41" s="46"/>
      <c r="Q41" s="46" t="s">
        <v>823</v>
      </c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</row>
    <row r="42" spans="1:30">
      <c r="A42" s="48">
        <v>9350329000276</v>
      </c>
      <c r="B42" s="46" t="s">
        <v>302</v>
      </c>
      <c r="C42" s="46" t="s">
        <v>590</v>
      </c>
      <c r="D42" s="46" t="s">
        <v>685</v>
      </c>
      <c r="E42" s="46"/>
      <c r="F42" s="46" t="s">
        <v>763</v>
      </c>
      <c r="G42" s="46" t="s">
        <v>801</v>
      </c>
      <c r="H42" s="46">
        <v>5.8</v>
      </c>
      <c r="I42" s="47" t="s">
        <v>129</v>
      </c>
      <c r="J42" s="46">
        <v>120</v>
      </c>
      <c r="K42" s="46">
        <v>30</v>
      </c>
      <c r="L42" s="46">
        <f t="shared" si="0"/>
        <v>150</v>
      </c>
      <c r="M42" s="46"/>
      <c r="N42" s="46"/>
      <c r="O42" s="46"/>
      <c r="P42" s="46"/>
      <c r="Q42" s="46" t="s">
        <v>824</v>
      </c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</row>
    <row r="43" spans="1:30">
      <c r="A43" s="48">
        <v>9350329001242</v>
      </c>
      <c r="B43" s="46" t="s">
        <v>303</v>
      </c>
      <c r="C43" s="46" t="s">
        <v>590</v>
      </c>
      <c r="D43" s="46" t="s">
        <v>685</v>
      </c>
      <c r="E43" s="46"/>
      <c r="F43" s="46" t="s">
        <v>763</v>
      </c>
      <c r="G43" s="46" t="s">
        <v>802</v>
      </c>
      <c r="H43" s="46">
        <v>0.2</v>
      </c>
      <c r="I43" s="47" t="s">
        <v>129</v>
      </c>
      <c r="J43" s="46">
        <v>120</v>
      </c>
      <c r="K43" s="46">
        <v>30</v>
      </c>
      <c r="L43" s="46">
        <f t="shared" si="0"/>
        <v>150</v>
      </c>
      <c r="M43" s="46"/>
      <c r="N43" s="46"/>
      <c r="O43" s="46"/>
      <c r="P43" s="46"/>
      <c r="Q43" s="46" t="s">
        <v>820</v>
      </c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</row>
    <row r="44" spans="1:30">
      <c r="A44" s="48">
        <v>9350329000283</v>
      </c>
      <c r="B44" s="46" t="s">
        <v>304</v>
      </c>
      <c r="C44" s="46" t="s">
        <v>591</v>
      </c>
      <c r="D44" s="46" t="s">
        <v>686</v>
      </c>
      <c r="E44" s="46"/>
      <c r="F44" s="46" t="s">
        <v>756</v>
      </c>
      <c r="G44" s="46" t="s">
        <v>800</v>
      </c>
      <c r="H44" s="46">
        <v>3.68</v>
      </c>
      <c r="I44" s="47" t="s">
        <v>129</v>
      </c>
      <c r="J44" s="46">
        <v>120</v>
      </c>
      <c r="K44" s="46">
        <v>30</v>
      </c>
      <c r="L44" s="46">
        <f t="shared" si="0"/>
        <v>150</v>
      </c>
      <c r="M44" s="46"/>
      <c r="N44" s="46"/>
      <c r="O44" s="46"/>
      <c r="P44" s="46"/>
      <c r="Q44" s="46" t="s">
        <v>823</v>
      </c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</row>
    <row r="45" spans="1:30">
      <c r="A45" s="48">
        <v>9350329000290</v>
      </c>
      <c r="B45" s="46" t="s">
        <v>305</v>
      </c>
      <c r="C45" s="46" t="s">
        <v>591</v>
      </c>
      <c r="D45" s="46" t="s">
        <v>686</v>
      </c>
      <c r="E45" s="46"/>
      <c r="F45" s="46" t="s">
        <v>756</v>
      </c>
      <c r="G45" s="46" t="s">
        <v>801</v>
      </c>
      <c r="H45" s="46">
        <v>5.8</v>
      </c>
      <c r="I45" s="47" t="s">
        <v>129</v>
      </c>
      <c r="J45" s="46">
        <v>120</v>
      </c>
      <c r="K45" s="46">
        <v>30</v>
      </c>
      <c r="L45" s="46">
        <f t="shared" si="0"/>
        <v>150</v>
      </c>
      <c r="M45" s="46"/>
      <c r="N45" s="46"/>
      <c r="O45" s="46"/>
      <c r="P45" s="46"/>
      <c r="Q45" s="46" t="s">
        <v>824</v>
      </c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</row>
    <row r="46" spans="1:30">
      <c r="A46" s="48">
        <v>9350329001259</v>
      </c>
      <c r="B46" s="46" t="s">
        <v>306</v>
      </c>
      <c r="C46" s="46" t="s">
        <v>591</v>
      </c>
      <c r="D46" s="46" t="s">
        <v>686</v>
      </c>
      <c r="E46" s="46"/>
      <c r="F46" s="46" t="s">
        <v>756</v>
      </c>
      <c r="G46" s="46" t="s">
        <v>802</v>
      </c>
      <c r="H46" s="46">
        <v>0.2</v>
      </c>
      <c r="I46" s="47" t="s">
        <v>129</v>
      </c>
      <c r="J46" s="46">
        <v>120</v>
      </c>
      <c r="K46" s="46">
        <v>30</v>
      </c>
      <c r="L46" s="46">
        <f t="shared" si="0"/>
        <v>150</v>
      </c>
      <c r="M46" s="46"/>
      <c r="N46" s="46"/>
      <c r="O46" s="46"/>
      <c r="P46" s="46"/>
      <c r="Q46" s="46" t="s">
        <v>820</v>
      </c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</row>
    <row r="47" spans="1:30">
      <c r="A47" s="48">
        <v>9350329000306</v>
      </c>
      <c r="B47" s="46" t="s">
        <v>307</v>
      </c>
      <c r="C47" s="46" t="s">
        <v>592</v>
      </c>
      <c r="D47" s="46" t="s">
        <v>687</v>
      </c>
      <c r="E47" s="46"/>
      <c r="F47" s="46" t="s">
        <v>764</v>
      </c>
      <c r="G47" s="46" t="s">
        <v>800</v>
      </c>
      <c r="H47" s="46">
        <v>3.68</v>
      </c>
      <c r="I47" s="47" t="s">
        <v>129</v>
      </c>
      <c r="J47" s="46">
        <v>120</v>
      </c>
      <c r="K47" s="46">
        <v>30</v>
      </c>
      <c r="L47" s="46">
        <f t="shared" si="0"/>
        <v>150</v>
      </c>
      <c r="M47" s="46"/>
      <c r="N47" s="46"/>
      <c r="O47" s="46"/>
      <c r="P47" s="46"/>
      <c r="Q47" s="46" t="s">
        <v>823</v>
      </c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</row>
    <row r="48" spans="1:30">
      <c r="A48" s="48">
        <v>9350329000313</v>
      </c>
      <c r="B48" s="46" t="s">
        <v>308</v>
      </c>
      <c r="C48" s="46" t="s">
        <v>592</v>
      </c>
      <c r="D48" s="46" t="s">
        <v>687</v>
      </c>
      <c r="E48" s="46"/>
      <c r="F48" s="46" t="s">
        <v>764</v>
      </c>
      <c r="G48" s="46" t="s">
        <v>801</v>
      </c>
      <c r="H48" s="46">
        <v>5.8</v>
      </c>
      <c r="I48" s="47" t="s">
        <v>129</v>
      </c>
      <c r="J48" s="46">
        <v>120</v>
      </c>
      <c r="K48" s="46">
        <v>30</v>
      </c>
      <c r="L48" s="46">
        <f t="shared" si="0"/>
        <v>150</v>
      </c>
      <c r="M48" s="46"/>
      <c r="N48" s="46"/>
      <c r="O48" s="46"/>
      <c r="P48" s="46"/>
      <c r="Q48" s="46" t="s">
        <v>824</v>
      </c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</row>
    <row r="49" spans="1:30">
      <c r="A49" s="48">
        <v>9350329001266</v>
      </c>
      <c r="B49" s="46" t="s">
        <v>309</v>
      </c>
      <c r="C49" s="46" t="s">
        <v>592</v>
      </c>
      <c r="D49" s="46" t="s">
        <v>687</v>
      </c>
      <c r="E49" s="46"/>
      <c r="F49" s="46" t="s">
        <v>764</v>
      </c>
      <c r="G49" s="46" t="s">
        <v>802</v>
      </c>
      <c r="H49" s="46">
        <v>0.2</v>
      </c>
      <c r="I49" s="47" t="s">
        <v>129</v>
      </c>
      <c r="J49" s="46">
        <v>120</v>
      </c>
      <c r="K49" s="46">
        <v>30</v>
      </c>
      <c r="L49" s="46">
        <f t="shared" si="0"/>
        <v>150</v>
      </c>
      <c r="M49" s="46"/>
      <c r="N49" s="46"/>
      <c r="O49" s="46"/>
      <c r="P49" s="46"/>
      <c r="Q49" s="46" t="s">
        <v>820</v>
      </c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</row>
    <row r="50" spans="1:30">
      <c r="A50" s="48">
        <v>9350329001976</v>
      </c>
      <c r="B50" s="46" t="s">
        <v>310</v>
      </c>
      <c r="C50" s="46" t="s">
        <v>593</v>
      </c>
      <c r="D50" s="46" t="s">
        <v>688</v>
      </c>
      <c r="E50" s="46"/>
      <c r="F50" s="46" t="s">
        <v>765</v>
      </c>
      <c r="G50" s="46" t="s">
        <v>800</v>
      </c>
      <c r="H50" s="46">
        <v>3.68</v>
      </c>
      <c r="I50" s="47" t="s">
        <v>129</v>
      </c>
      <c r="J50" s="46">
        <v>120</v>
      </c>
      <c r="K50" s="46">
        <v>30</v>
      </c>
      <c r="L50" s="46">
        <f t="shared" si="0"/>
        <v>150</v>
      </c>
      <c r="M50" s="46"/>
      <c r="N50" s="46"/>
      <c r="O50" s="46"/>
      <c r="P50" s="46"/>
      <c r="Q50" s="46" t="s">
        <v>823</v>
      </c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</row>
    <row r="51" spans="1:30">
      <c r="A51" s="48">
        <v>9350329001983</v>
      </c>
      <c r="B51" s="46" t="s">
        <v>311</v>
      </c>
      <c r="C51" s="46" t="s">
        <v>593</v>
      </c>
      <c r="D51" s="46" t="s">
        <v>688</v>
      </c>
      <c r="E51" s="46"/>
      <c r="F51" s="46" t="s">
        <v>765</v>
      </c>
      <c r="G51" s="46" t="s">
        <v>801</v>
      </c>
      <c r="H51" s="46">
        <v>5.8</v>
      </c>
      <c r="I51" s="47" t="s">
        <v>129</v>
      </c>
      <c r="J51" s="46">
        <v>120</v>
      </c>
      <c r="K51" s="46">
        <v>30</v>
      </c>
      <c r="L51" s="46">
        <f t="shared" si="0"/>
        <v>150</v>
      </c>
      <c r="M51" s="46"/>
      <c r="N51" s="46"/>
      <c r="O51" s="46"/>
      <c r="P51" s="46"/>
      <c r="Q51" s="46" t="s">
        <v>824</v>
      </c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</row>
    <row r="52" spans="1:30">
      <c r="A52" s="48">
        <v>9350329001990</v>
      </c>
      <c r="B52" s="46" t="s">
        <v>312</v>
      </c>
      <c r="C52" s="46" t="s">
        <v>593</v>
      </c>
      <c r="D52" s="46" t="s">
        <v>688</v>
      </c>
      <c r="E52" s="46"/>
      <c r="F52" s="46" t="s">
        <v>765</v>
      </c>
      <c r="G52" s="46" t="s">
        <v>802</v>
      </c>
      <c r="H52" s="46">
        <v>0.2</v>
      </c>
      <c r="I52" s="47" t="s">
        <v>129</v>
      </c>
      <c r="J52" s="46">
        <v>120</v>
      </c>
      <c r="K52" s="46">
        <v>30</v>
      </c>
      <c r="L52" s="46">
        <f t="shared" si="0"/>
        <v>150</v>
      </c>
      <c r="M52" s="46"/>
      <c r="N52" s="46"/>
      <c r="O52" s="46"/>
      <c r="P52" s="46"/>
      <c r="Q52" s="46" t="s">
        <v>820</v>
      </c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</row>
    <row r="53" spans="1:30">
      <c r="A53" s="48">
        <v>9350329000320</v>
      </c>
      <c r="B53" s="46" t="s">
        <v>313</v>
      </c>
      <c r="C53" s="46" t="s">
        <v>594</v>
      </c>
      <c r="D53" s="46" t="s">
        <v>689</v>
      </c>
      <c r="E53" s="46"/>
      <c r="F53" s="46" t="s">
        <v>766</v>
      </c>
      <c r="G53" s="46" t="s">
        <v>800</v>
      </c>
      <c r="H53" s="46">
        <v>3.68</v>
      </c>
      <c r="I53" s="47" t="s">
        <v>129</v>
      </c>
      <c r="J53" s="46">
        <v>120</v>
      </c>
      <c r="K53" s="46">
        <v>30</v>
      </c>
      <c r="L53" s="46">
        <f t="shared" si="0"/>
        <v>150</v>
      </c>
      <c r="M53" s="46"/>
      <c r="N53" s="46"/>
      <c r="O53" s="46"/>
      <c r="P53" s="46"/>
      <c r="Q53" s="46" t="s">
        <v>823</v>
      </c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</row>
    <row r="54" spans="1:30">
      <c r="A54" s="48">
        <v>9350329000337</v>
      </c>
      <c r="B54" s="46" t="s">
        <v>314</v>
      </c>
      <c r="C54" s="46" t="s">
        <v>594</v>
      </c>
      <c r="D54" s="46" t="s">
        <v>689</v>
      </c>
      <c r="E54" s="46"/>
      <c r="F54" s="46" t="s">
        <v>766</v>
      </c>
      <c r="G54" s="46" t="s">
        <v>801</v>
      </c>
      <c r="H54" s="46">
        <v>5.8</v>
      </c>
      <c r="I54" s="47" t="s">
        <v>129</v>
      </c>
      <c r="J54" s="46">
        <v>120</v>
      </c>
      <c r="K54" s="46">
        <v>30</v>
      </c>
      <c r="L54" s="46">
        <f t="shared" si="0"/>
        <v>150</v>
      </c>
      <c r="M54" s="46"/>
      <c r="N54" s="46"/>
      <c r="O54" s="46"/>
      <c r="P54" s="46"/>
      <c r="Q54" s="46" t="s">
        <v>824</v>
      </c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</row>
    <row r="55" spans="1:30">
      <c r="A55" s="48">
        <v>9350329001273</v>
      </c>
      <c r="B55" s="46" t="s">
        <v>315</v>
      </c>
      <c r="C55" s="46" t="s">
        <v>594</v>
      </c>
      <c r="D55" s="46" t="s">
        <v>689</v>
      </c>
      <c r="E55" s="46"/>
      <c r="F55" s="46" t="s">
        <v>766</v>
      </c>
      <c r="G55" s="46" t="s">
        <v>802</v>
      </c>
      <c r="H55" s="46">
        <v>0.2</v>
      </c>
      <c r="I55" s="47" t="s">
        <v>129</v>
      </c>
      <c r="J55" s="46">
        <v>120</v>
      </c>
      <c r="K55" s="46">
        <v>30</v>
      </c>
      <c r="L55" s="46">
        <f t="shared" si="0"/>
        <v>150</v>
      </c>
      <c r="M55" s="46"/>
      <c r="N55" s="46"/>
      <c r="O55" s="46"/>
      <c r="P55" s="46"/>
      <c r="Q55" s="46" t="s">
        <v>820</v>
      </c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</row>
    <row r="56" spans="1:30">
      <c r="A56" s="48">
        <v>9350329000344</v>
      </c>
      <c r="B56" s="46" t="s">
        <v>316</v>
      </c>
      <c r="C56" s="46" t="s">
        <v>595</v>
      </c>
      <c r="D56" s="46" t="s">
        <v>690</v>
      </c>
      <c r="E56" s="46"/>
      <c r="F56" s="46" t="s">
        <v>757</v>
      </c>
      <c r="G56" s="46" t="s">
        <v>800</v>
      </c>
      <c r="H56" s="46">
        <v>3.68</v>
      </c>
      <c r="I56" s="47" t="s">
        <v>130</v>
      </c>
      <c r="J56" s="46">
        <v>75</v>
      </c>
      <c r="K56" s="46">
        <v>30</v>
      </c>
      <c r="L56" s="46">
        <f t="shared" si="0"/>
        <v>105</v>
      </c>
      <c r="M56" s="46"/>
      <c r="N56" s="46"/>
      <c r="O56" s="46"/>
      <c r="P56" s="46"/>
      <c r="Q56" s="46" t="s">
        <v>825</v>
      </c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</row>
    <row r="57" spans="1:30">
      <c r="A57" s="48">
        <v>9350329000351</v>
      </c>
      <c r="B57" s="46" t="s">
        <v>317</v>
      </c>
      <c r="C57" s="46" t="s">
        <v>595</v>
      </c>
      <c r="D57" s="46" t="s">
        <v>690</v>
      </c>
      <c r="E57" s="46"/>
      <c r="F57" s="46" t="s">
        <v>757</v>
      </c>
      <c r="G57" s="46" t="s">
        <v>801</v>
      </c>
      <c r="H57" s="46">
        <v>5.8</v>
      </c>
      <c r="I57" s="47" t="s">
        <v>130</v>
      </c>
      <c r="J57" s="46">
        <v>75</v>
      </c>
      <c r="K57" s="46">
        <v>30</v>
      </c>
      <c r="L57" s="46">
        <f t="shared" si="0"/>
        <v>105</v>
      </c>
      <c r="M57" s="46"/>
      <c r="N57" s="46"/>
      <c r="O57" s="46"/>
      <c r="P57" s="46"/>
      <c r="Q57" s="46" t="s">
        <v>826</v>
      </c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</row>
    <row r="58" spans="1:30">
      <c r="A58" s="48">
        <v>9350329001662</v>
      </c>
      <c r="B58" s="46" t="s">
        <v>318</v>
      </c>
      <c r="C58" s="46" t="s">
        <v>595</v>
      </c>
      <c r="D58" s="46" t="s">
        <v>690</v>
      </c>
      <c r="E58" s="46"/>
      <c r="F58" s="46" t="s">
        <v>757</v>
      </c>
      <c r="G58" s="46" t="s">
        <v>803</v>
      </c>
      <c r="H58" s="46">
        <v>8.16</v>
      </c>
      <c r="I58" s="47" t="s">
        <v>130</v>
      </c>
      <c r="J58" s="46">
        <v>75</v>
      </c>
      <c r="K58" s="46">
        <v>30</v>
      </c>
      <c r="L58" s="46">
        <f t="shared" si="0"/>
        <v>105</v>
      </c>
      <c r="M58" s="46"/>
      <c r="N58" s="46"/>
      <c r="O58" s="46"/>
      <c r="P58" s="46"/>
      <c r="Q58" s="46" t="s">
        <v>827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</row>
    <row r="59" spans="1:30">
      <c r="A59" s="48">
        <v>9350329001280</v>
      </c>
      <c r="B59" s="46" t="s">
        <v>319</v>
      </c>
      <c r="C59" s="46" t="s">
        <v>595</v>
      </c>
      <c r="D59" s="46" t="s">
        <v>690</v>
      </c>
      <c r="E59" s="46"/>
      <c r="F59" s="46" t="s">
        <v>757</v>
      </c>
      <c r="G59" s="46" t="s">
        <v>802</v>
      </c>
      <c r="H59" s="46">
        <v>0.2</v>
      </c>
      <c r="I59" s="47" t="s">
        <v>130</v>
      </c>
      <c r="J59" s="46">
        <v>75</v>
      </c>
      <c r="K59" s="46">
        <v>30</v>
      </c>
      <c r="L59" s="46">
        <f t="shared" si="0"/>
        <v>105</v>
      </c>
      <c r="M59" s="46"/>
      <c r="N59" s="46"/>
      <c r="O59" s="46"/>
      <c r="P59" s="46"/>
      <c r="Q59" s="46" t="s">
        <v>820</v>
      </c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</row>
    <row r="60" spans="1:30">
      <c r="A60" s="48">
        <v>9350329000368</v>
      </c>
      <c r="B60" s="46" t="s">
        <v>320</v>
      </c>
      <c r="C60" s="46" t="s">
        <v>596</v>
      </c>
      <c r="D60" s="46" t="s">
        <v>691</v>
      </c>
      <c r="E60" s="46"/>
      <c r="F60" s="46" t="s">
        <v>757</v>
      </c>
      <c r="G60" s="46" t="s">
        <v>800</v>
      </c>
      <c r="H60" s="46">
        <v>3.68</v>
      </c>
      <c r="I60" s="47" t="s">
        <v>130</v>
      </c>
      <c r="J60" s="46">
        <v>75</v>
      </c>
      <c r="K60" s="46">
        <v>30</v>
      </c>
      <c r="L60" s="46">
        <f t="shared" si="0"/>
        <v>105</v>
      </c>
      <c r="M60" s="46"/>
      <c r="N60" s="46"/>
      <c r="O60" s="46"/>
      <c r="P60" s="46"/>
      <c r="Q60" s="46" t="s">
        <v>825</v>
      </c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</row>
    <row r="61" spans="1:30">
      <c r="A61" s="48">
        <v>9350329000375</v>
      </c>
      <c r="B61" s="46" t="s">
        <v>321</v>
      </c>
      <c r="C61" s="46" t="s">
        <v>596</v>
      </c>
      <c r="D61" s="46" t="s">
        <v>691</v>
      </c>
      <c r="E61" s="46"/>
      <c r="F61" s="46" t="s">
        <v>757</v>
      </c>
      <c r="G61" s="46" t="s">
        <v>801</v>
      </c>
      <c r="H61" s="46">
        <v>5.8</v>
      </c>
      <c r="I61" s="47" t="s">
        <v>130</v>
      </c>
      <c r="J61" s="46">
        <v>75</v>
      </c>
      <c r="K61" s="46">
        <v>30</v>
      </c>
      <c r="L61" s="46">
        <f t="shared" si="0"/>
        <v>105</v>
      </c>
      <c r="M61" s="46"/>
      <c r="N61" s="46"/>
      <c r="O61" s="46"/>
      <c r="P61" s="46"/>
      <c r="Q61" s="46" t="s">
        <v>826</v>
      </c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</row>
    <row r="62" spans="1:30">
      <c r="A62" s="48">
        <v>9350329001679</v>
      </c>
      <c r="B62" s="46" t="s">
        <v>322</v>
      </c>
      <c r="C62" s="46" t="s">
        <v>596</v>
      </c>
      <c r="D62" s="46" t="s">
        <v>691</v>
      </c>
      <c r="E62" s="46"/>
      <c r="F62" s="46" t="s">
        <v>757</v>
      </c>
      <c r="G62" s="46" t="s">
        <v>803</v>
      </c>
      <c r="H62" s="46">
        <v>8.16</v>
      </c>
      <c r="I62" s="47" t="s">
        <v>130</v>
      </c>
      <c r="J62" s="46">
        <v>75</v>
      </c>
      <c r="K62" s="46">
        <v>30</v>
      </c>
      <c r="L62" s="46">
        <f t="shared" si="0"/>
        <v>105</v>
      </c>
      <c r="M62" s="46"/>
      <c r="N62" s="46"/>
      <c r="O62" s="46"/>
      <c r="P62" s="46"/>
      <c r="Q62" s="46" t="s">
        <v>827</v>
      </c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</row>
    <row r="63" spans="1:30">
      <c r="A63" s="48">
        <v>9350329001297</v>
      </c>
      <c r="B63" s="46" t="s">
        <v>323</v>
      </c>
      <c r="C63" s="46" t="s">
        <v>596</v>
      </c>
      <c r="D63" s="46" t="s">
        <v>691</v>
      </c>
      <c r="E63" s="46"/>
      <c r="F63" s="46" t="s">
        <v>757</v>
      </c>
      <c r="G63" s="46" t="s">
        <v>802</v>
      </c>
      <c r="H63" s="46">
        <v>0.2</v>
      </c>
      <c r="I63" s="47" t="s">
        <v>130</v>
      </c>
      <c r="J63" s="46">
        <v>75</v>
      </c>
      <c r="K63" s="46">
        <v>30</v>
      </c>
      <c r="L63" s="46">
        <f t="shared" si="0"/>
        <v>105</v>
      </c>
      <c r="M63" s="46"/>
      <c r="N63" s="46"/>
      <c r="O63" s="46"/>
      <c r="P63" s="46"/>
      <c r="Q63" s="46" t="s">
        <v>820</v>
      </c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</row>
    <row r="64" spans="1:30">
      <c r="A64" s="48">
        <v>9350329000382</v>
      </c>
      <c r="B64" s="46" t="s">
        <v>324</v>
      </c>
      <c r="C64" s="46" t="s">
        <v>597</v>
      </c>
      <c r="D64" s="46" t="s">
        <v>692</v>
      </c>
      <c r="E64" s="46"/>
      <c r="F64" s="46" t="s">
        <v>757</v>
      </c>
      <c r="G64" s="46" t="s">
        <v>800</v>
      </c>
      <c r="H64" s="46">
        <v>3.68</v>
      </c>
      <c r="I64" s="47" t="s">
        <v>130</v>
      </c>
      <c r="J64" s="46">
        <v>75</v>
      </c>
      <c r="K64" s="46">
        <v>30</v>
      </c>
      <c r="L64" s="46">
        <f t="shared" si="0"/>
        <v>105</v>
      </c>
      <c r="M64" s="46"/>
      <c r="N64" s="46"/>
      <c r="O64" s="46"/>
      <c r="P64" s="46"/>
      <c r="Q64" s="46" t="s">
        <v>825</v>
      </c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</row>
    <row r="65" spans="1:30">
      <c r="A65" s="48">
        <v>9350329000399</v>
      </c>
      <c r="B65" s="46" t="s">
        <v>325</v>
      </c>
      <c r="C65" s="46" t="s">
        <v>597</v>
      </c>
      <c r="D65" s="46" t="s">
        <v>692</v>
      </c>
      <c r="E65" s="46"/>
      <c r="F65" s="46" t="s">
        <v>757</v>
      </c>
      <c r="G65" s="46" t="s">
        <v>801</v>
      </c>
      <c r="H65" s="46">
        <v>5.8</v>
      </c>
      <c r="I65" s="47" t="s">
        <v>130</v>
      </c>
      <c r="J65" s="46">
        <v>75</v>
      </c>
      <c r="K65" s="46">
        <v>30</v>
      </c>
      <c r="L65" s="46">
        <f t="shared" si="0"/>
        <v>105</v>
      </c>
      <c r="M65" s="46"/>
      <c r="N65" s="46"/>
      <c r="O65" s="46"/>
      <c r="P65" s="46"/>
      <c r="Q65" s="46" t="s">
        <v>826</v>
      </c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</row>
    <row r="66" spans="1:30">
      <c r="A66" s="48">
        <v>9350329001686</v>
      </c>
      <c r="B66" s="46" t="s">
        <v>326</v>
      </c>
      <c r="C66" s="46" t="s">
        <v>597</v>
      </c>
      <c r="D66" s="46" t="s">
        <v>692</v>
      </c>
      <c r="E66" s="46"/>
      <c r="F66" s="46" t="s">
        <v>757</v>
      </c>
      <c r="G66" s="46" t="s">
        <v>803</v>
      </c>
      <c r="H66" s="46">
        <v>8.16</v>
      </c>
      <c r="I66" s="47" t="s">
        <v>130</v>
      </c>
      <c r="J66" s="46">
        <v>75</v>
      </c>
      <c r="K66" s="46">
        <v>30</v>
      </c>
      <c r="L66" s="46">
        <f t="shared" si="0"/>
        <v>105</v>
      </c>
      <c r="M66" s="46"/>
      <c r="N66" s="46"/>
      <c r="O66" s="46"/>
      <c r="P66" s="46"/>
      <c r="Q66" s="46" t="s">
        <v>827</v>
      </c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</row>
    <row r="67" spans="1:30">
      <c r="A67" s="48">
        <v>9350329001303</v>
      </c>
      <c r="B67" s="46" t="s">
        <v>327</v>
      </c>
      <c r="C67" s="46" t="s">
        <v>597</v>
      </c>
      <c r="D67" s="46" t="s">
        <v>692</v>
      </c>
      <c r="E67" s="46"/>
      <c r="F67" s="46" t="s">
        <v>757</v>
      </c>
      <c r="G67" s="46" t="s">
        <v>802</v>
      </c>
      <c r="H67" s="46">
        <v>0.2</v>
      </c>
      <c r="I67" s="47" t="s">
        <v>130</v>
      </c>
      <c r="J67" s="46">
        <v>75</v>
      </c>
      <c r="K67" s="46">
        <v>30</v>
      </c>
      <c r="L67" s="46">
        <f t="shared" ref="L67:L130" si="1">J67+K67</f>
        <v>105</v>
      </c>
      <c r="M67" s="46"/>
      <c r="N67" s="46"/>
      <c r="O67" s="46"/>
      <c r="P67" s="46"/>
      <c r="Q67" s="46" t="s">
        <v>820</v>
      </c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</row>
    <row r="68" spans="1:30">
      <c r="A68" s="48">
        <v>9350329000405</v>
      </c>
      <c r="B68" s="46" t="s">
        <v>328</v>
      </c>
      <c r="C68" s="46" t="s">
        <v>598</v>
      </c>
      <c r="D68" s="46" t="s">
        <v>693</v>
      </c>
      <c r="E68" s="46"/>
      <c r="F68" s="46" t="s">
        <v>757</v>
      </c>
      <c r="G68" s="46" t="s">
        <v>800</v>
      </c>
      <c r="H68" s="46">
        <v>3.68</v>
      </c>
      <c r="I68" s="47" t="s">
        <v>130</v>
      </c>
      <c r="J68" s="46">
        <v>75</v>
      </c>
      <c r="K68" s="46">
        <v>30</v>
      </c>
      <c r="L68" s="46">
        <f t="shared" si="1"/>
        <v>105</v>
      </c>
      <c r="M68" s="46"/>
      <c r="N68" s="46"/>
      <c r="O68" s="46"/>
      <c r="P68" s="46"/>
      <c r="Q68" s="46" t="s">
        <v>825</v>
      </c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</row>
    <row r="69" spans="1:30">
      <c r="A69" s="48">
        <v>9350329000412</v>
      </c>
      <c r="B69" s="46" t="s">
        <v>329</v>
      </c>
      <c r="C69" s="46" t="s">
        <v>598</v>
      </c>
      <c r="D69" s="46" t="s">
        <v>693</v>
      </c>
      <c r="E69" s="46"/>
      <c r="F69" s="46" t="s">
        <v>757</v>
      </c>
      <c r="G69" s="46" t="s">
        <v>801</v>
      </c>
      <c r="H69" s="46">
        <v>5.8</v>
      </c>
      <c r="I69" s="47" t="s">
        <v>130</v>
      </c>
      <c r="J69" s="46">
        <v>75</v>
      </c>
      <c r="K69" s="46">
        <v>30</v>
      </c>
      <c r="L69" s="46">
        <f t="shared" si="1"/>
        <v>105</v>
      </c>
      <c r="M69" s="46"/>
      <c r="N69" s="46"/>
      <c r="O69" s="46"/>
      <c r="P69" s="46"/>
      <c r="Q69" s="46" t="s">
        <v>826</v>
      </c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</row>
    <row r="70" spans="1:30">
      <c r="A70" s="48">
        <v>9350329001693</v>
      </c>
      <c r="B70" s="46" t="s">
        <v>330</v>
      </c>
      <c r="C70" s="46" t="s">
        <v>598</v>
      </c>
      <c r="D70" s="46" t="s">
        <v>693</v>
      </c>
      <c r="E70" s="46"/>
      <c r="F70" s="46" t="s">
        <v>757</v>
      </c>
      <c r="G70" s="46" t="s">
        <v>803</v>
      </c>
      <c r="H70" s="46">
        <v>8.16</v>
      </c>
      <c r="I70" s="47" t="s">
        <v>130</v>
      </c>
      <c r="J70" s="46">
        <v>75</v>
      </c>
      <c r="K70" s="46">
        <v>30</v>
      </c>
      <c r="L70" s="46">
        <f t="shared" si="1"/>
        <v>105</v>
      </c>
      <c r="M70" s="46"/>
      <c r="N70" s="46"/>
      <c r="O70" s="46"/>
      <c r="P70" s="46"/>
      <c r="Q70" s="46" t="s">
        <v>827</v>
      </c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</row>
    <row r="71" spans="1:30">
      <c r="A71" s="48">
        <v>9350329001310</v>
      </c>
      <c r="B71" s="46" t="s">
        <v>331</v>
      </c>
      <c r="C71" s="46" t="s">
        <v>598</v>
      </c>
      <c r="D71" s="46" t="s">
        <v>693</v>
      </c>
      <c r="E71" s="46"/>
      <c r="F71" s="46" t="s">
        <v>757</v>
      </c>
      <c r="G71" s="46" t="s">
        <v>802</v>
      </c>
      <c r="H71" s="46">
        <v>0.2</v>
      </c>
      <c r="I71" s="47" t="s">
        <v>130</v>
      </c>
      <c r="J71" s="46">
        <v>75</v>
      </c>
      <c r="K71" s="46">
        <v>30</v>
      </c>
      <c r="L71" s="46">
        <f t="shared" si="1"/>
        <v>105</v>
      </c>
      <c r="M71" s="46"/>
      <c r="N71" s="46"/>
      <c r="O71" s="46"/>
      <c r="P71" s="46"/>
      <c r="Q71" s="46" t="s">
        <v>820</v>
      </c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</row>
    <row r="72" spans="1:30">
      <c r="A72" s="48">
        <v>9350329000429</v>
      </c>
      <c r="B72" s="46" t="s">
        <v>332</v>
      </c>
      <c r="C72" s="46" t="s">
        <v>599</v>
      </c>
      <c r="D72" s="46">
        <v>23073</v>
      </c>
      <c r="E72" s="46"/>
      <c r="F72" s="46" t="s">
        <v>767</v>
      </c>
      <c r="G72" s="46" t="s">
        <v>804</v>
      </c>
      <c r="H72" s="46">
        <v>3.49</v>
      </c>
      <c r="I72" s="47" t="s">
        <v>126</v>
      </c>
      <c r="J72" s="46">
        <v>45</v>
      </c>
      <c r="K72" s="46">
        <v>30</v>
      </c>
      <c r="L72" s="46">
        <f t="shared" si="1"/>
        <v>75</v>
      </c>
      <c r="M72" s="46"/>
      <c r="N72" s="46"/>
      <c r="O72" s="46"/>
      <c r="P72" s="46"/>
      <c r="Q72" s="46" t="s">
        <v>828</v>
      </c>
      <c r="R72" s="46">
        <v>9</v>
      </c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</row>
    <row r="73" spans="1:30">
      <c r="A73" s="48">
        <v>9350329000436</v>
      </c>
      <c r="B73" s="46" t="s">
        <v>333</v>
      </c>
      <c r="C73" s="46" t="s">
        <v>599</v>
      </c>
      <c r="D73" s="46">
        <v>23073</v>
      </c>
      <c r="E73" s="46"/>
      <c r="F73" s="46" t="s">
        <v>767</v>
      </c>
      <c r="G73" s="46" t="s">
        <v>805</v>
      </c>
      <c r="H73" s="46">
        <v>5.32</v>
      </c>
      <c r="I73" s="47" t="s">
        <v>126</v>
      </c>
      <c r="J73" s="46">
        <v>45</v>
      </c>
      <c r="K73" s="46">
        <v>30</v>
      </c>
      <c r="L73" s="46">
        <f t="shared" si="1"/>
        <v>75</v>
      </c>
      <c r="M73" s="46"/>
      <c r="N73" s="46"/>
      <c r="O73" s="46"/>
      <c r="P73" s="46"/>
      <c r="Q73" s="46" t="s">
        <v>829</v>
      </c>
      <c r="R73" s="46">
        <v>13</v>
      </c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</row>
    <row r="74" spans="1:30">
      <c r="A74" s="48">
        <v>9350329001327</v>
      </c>
      <c r="B74" s="46" t="s">
        <v>334</v>
      </c>
      <c r="C74" s="46" t="s">
        <v>599</v>
      </c>
      <c r="D74" s="46">
        <v>23073</v>
      </c>
      <c r="E74" s="46"/>
      <c r="F74" s="46" t="s">
        <v>767</v>
      </c>
      <c r="G74" s="46" t="s">
        <v>802</v>
      </c>
      <c r="H74" s="46">
        <v>0.2</v>
      </c>
      <c r="I74" s="47" t="s">
        <v>126</v>
      </c>
      <c r="J74" s="46">
        <v>45</v>
      </c>
      <c r="K74" s="46">
        <v>30</v>
      </c>
      <c r="L74" s="46">
        <f t="shared" si="1"/>
        <v>75</v>
      </c>
      <c r="M74" s="46"/>
      <c r="N74" s="46"/>
      <c r="O74" s="46"/>
      <c r="P74" s="46"/>
      <c r="Q74" s="46" t="s">
        <v>820</v>
      </c>
      <c r="R74" s="46">
        <v>0.5</v>
      </c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</row>
    <row r="75" spans="1:30">
      <c r="A75" s="48">
        <v>9350329000443</v>
      </c>
      <c r="B75" s="46" t="s">
        <v>335</v>
      </c>
      <c r="C75" s="46" t="s">
        <v>600</v>
      </c>
      <c r="D75" s="46">
        <v>23129</v>
      </c>
      <c r="E75" s="46"/>
      <c r="F75" s="46" t="s">
        <v>768</v>
      </c>
      <c r="G75" s="46" t="s">
        <v>804</v>
      </c>
      <c r="H75" s="46">
        <v>3.49</v>
      </c>
      <c r="I75" s="47" t="s">
        <v>126</v>
      </c>
      <c r="J75" s="46">
        <v>45</v>
      </c>
      <c r="K75" s="46">
        <v>30</v>
      </c>
      <c r="L75" s="46">
        <f t="shared" si="1"/>
        <v>75</v>
      </c>
      <c r="M75" s="46"/>
      <c r="N75" s="46"/>
      <c r="O75" s="46"/>
      <c r="P75" s="46"/>
      <c r="Q75" s="46" t="s">
        <v>828</v>
      </c>
      <c r="R75" s="46">
        <v>9</v>
      </c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</row>
    <row r="76" spans="1:30">
      <c r="A76" s="48">
        <v>9350329000450</v>
      </c>
      <c r="B76" s="46" t="s">
        <v>336</v>
      </c>
      <c r="C76" s="46" t="s">
        <v>600</v>
      </c>
      <c r="D76" s="46">
        <v>23129</v>
      </c>
      <c r="E76" s="46"/>
      <c r="F76" s="46" t="s">
        <v>768</v>
      </c>
      <c r="G76" s="46" t="s">
        <v>805</v>
      </c>
      <c r="H76" s="46">
        <v>5.32</v>
      </c>
      <c r="I76" s="47" t="s">
        <v>126</v>
      </c>
      <c r="J76" s="46">
        <v>45</v>
      </c>
      <c r="K76" s="46">
        <v>30</v>
      </c>
      <c r="L76" s="46">
        <f t="shared" si="1"/>
        <v>75</v>
      </c>
      <c r="M76" s="46"/>
      <c r="N76" s="46"/>
      <c r="O76" s="46"/>
      <c r="P76" s="46"/>
      <c r="Q76" s="46" t="s">
        <v>829</v>
      </c>
      <c r="R76" s="46">
        <v>13</v>
      </c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</row>
    <row r="77" spans="1:30">
      <c r="A77" s="48">
        <v>9350329001334</v>
      </c>
      <c r="B77" s="46" t="s">
        <v>337</v>
      </c>
      <c r="C77" s="46" t="s">
        <v>600</v>
      </c>
      <c r="D77" s="46">
        <v>23129</v>
      </c>
      <c r="E77" s="46"/>
      <c r="F77" s="46" t="s">
        <v>768</v>
      </c>
      <c r="G77" s="46" t="s">
        <v>802</v>
      </c>
      <c r="H77" s="46">
        <v>0.2</v>
      </c>
      <c r="I77" s="47" t="s">
        <v>126</v>
      </c>
      <c r="J77" s="46">
        <v>45</v>
      </c>
      <c r="K77" s="46">
        <v>30</v>
      </c>
      <c r="L77" s="46">
        <f t="shared" si="1"/>
        <v>75</v>
      </c>
      <c r="M77" s="46"/>
      <c r="N77" s="46"/>
      <c r="O77" s="46"/>
      <c r="P77" s="46"/>
      <c r="Q77" s="46" t="s">
        <v>820</v>
      </c>
      <c r="R77" s="46">
        <v>0.5</v>
      </c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</row>
    <row r="78" spans="1:30">
      <c r="A78" s="48">
        <v>9350329000467</v>
      </c>
      <c r="B78" s="46" t="s">
        <v>338</v>
      </c>
      <c r="C78" s="46" t="s">
        <v>601</v>
      </c>
      <c r="D78" s="46" t="s">
        <v>694</v>
      </c>
      <c r="E78" s="46"/>
      <c r="F78" s="46" t="s">
        <v>769</v>
      </c>
      <c r="G78" s="46" t="s">
        <v>804</v>
      </c>
      <c r="H78" s="46">
        <v>3.49</v>
      </c>
      <c r="I78" s="47" t="s">
        <v>126</v>
      </c>
      <c r="J78" s="46">
        <v>45</v>
      </c>
      <c r="K78" s="46">
        <v>30</v>
      </c>
      <c r="L78" s="46">
        <f t="shared" si="1"/>
        <v>75</v>
      </c>
      <c r="M78" s="46"/>
      <c r="N78" s="46"/>
      <c r="O78" s="46"/>
      <c r="P78" s="46"/>
      <c r="Q78" s="46" t="s">
        <v>828</v>
      </c>
      <c r="R78" s="46">
        <v>9</v>
      </c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</row>
    <row r="79" spans="1:30">
      <c r="A79" s="48">
        <v>9350329000474</v>
      </c>
      <c r="B79" s="46" t="s">
        <v>339</v>
      </c>
      <c r="C79" s="46" t="s">
        <v>601</v>
      </c>
      <c r="D79" s="46" t="s">
        <v>694</v>
      </c>
      <c r="E79" s="46"/>
      <c r="F79" s="46" t="s">
        <v>769</v>
      </c>
      <c r="G79" s="46" t="s">
        <v>805</v>
      </c>
      <c r="H79" s="46">
        <v>5.32</v>
      </c>
      <c r="I79" s="47" t="s">
        <v>126</v>
      </c>
      <c r="J79" s="46">
        <v>45</v>
      </c>
      <c r="K79" s="46">
        <v>30</v>
      </c>
      <c r="L79" s="46">
        <f t="shared" si="1"/>
        <v>75</v>
      </c>
      <c r="M79" s="46"/>
      <c r="N79" s="46"/>
      <c r="O79" s="46"/>
      <c r="P79" s="46"/>
      <c r="Q79" s="46" t="s">
        <v>829</v>
      </c>
      <c r="R79" s="46">
        <v>13</v>
      </c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</row>
    <row r="80" spans="1:30">
      <c r="A80" s="48">
        <v>9350329001341</v>
      </c>
      <c r="B80" s="46" t="s">
        <v>340</v>
      </c>
      <c r="C80" s="46" t="s">
        <v>601</v>
      </c>
      <c r="D80" s="46" t="s">
        <v>694</v>
      </c>
      <c r="E80" s="46"/>
      <c r="F80" s="46" t="s">
        <v>769</v>
      </c>
      <c r="G80" s="46" t="s">
        <v>802</v>
      </c>
      <c r="H80" s="46">
        <v>0.2</v>
      </c>
      <c r="I80" s="47" t="s">
        <v>126</v>
      </c>
      <c r="J80" s="46">
        <v>45</v>
      </c>
      <c r="K80" s="46">
        <v>30</v>
      </c>
      <c r="L80" s="46">
        <f t="shared" si="1"/>
        <v>75</v>
      </c>
      <c r="M80" s="46"/>
      <c r="N80" s="46"/>
      <c r="O80" s="46"/>
      <c r="P80" s="46"/>
      <c r="Q80" s="46" t="s">
        <v>820</v>
      </c>
      <c r="R80" s="46">
        <v>0.5</v>
      </c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</row>
    <row r="81" spans="1:30">
      <c r="A81" s="48">
        <v>9350329000481</v>
      </c>
      <c r="B81" s="46" t="s">
        <v>341</v>
      </c>
      <c r="C81" s="46" t="s">
        <v>602</v>
      </c>
      <c r="D81" s="46" t="s">
        <v>695</v>
      </c>
      <c r="E81" s="46"/>
      <c r="F81" s="46" t="s">
        <v>767</v>
      </c>
      <c r="G81" s="46" t="s">
        <v>804</v>
      </c>
      <c r="H81" s="46">
        <v>3.49</v>
      </c>
      <c r="I81" s="47" t="s">
        <v>126</v>
      </c>
      <c r="J81" s="46">
        <v>45</v>
      </c>
      <c r="K81" s="46">
        <v>30</v>
      </c>
      <c r="L81" s="46">
        <f t="shared" si="1"/>
        <v>75</v>
      </c>
      <c r="M81" s="46"/>
      <c r="N81" s="46"/>
      <c r="O81" s="46"/>
      <c r="P81" s="46"/>
      <c r="Q81" s="46" t="s">
        <v>828</v>
      </c>
      <c r="R81" s="46">
        <v>9</v>
      </c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</row>
    <row r="82" spans="1:30">
      <c r="A82" s="48">
        <v>9350329000498</v>
      </c>
      <c r="B82" s="46" t="s">
        <v>342</v>
      </c>
      <c r="C82" s="46" t="s">
        <v>602</v>
      </c>
      <c r="D82" s="46" t="s">
        <v>695</v>
      </c>
      <c r="E82" s="46"/>
      <c r="F82" s="46" t="s">
        <v>767</v>
      </c>
      <c r="G82" s="46" t="s">
        <v>805</v>
      </c>
      <c r="H82" s="46">
        <v>5.32</v>
      </c>
      <c r="I82" s="47" t="s">
        <v>126</v>
      </c>
      <c r="J82" s="46">
        <v>45</v>
      </c>
      <c r="K82" s="46">
        <v>30</v>
      </c>
      <c r="L82" s="46">
        <f t="shared" si="1"/>
        <v>75</v>
      </c>
      <c r="M82" s="46"/>
      <c r="N82" s="46"/>
      <c r="O82" s="46"/>
      <c r="P82" s="46"/>
      <c r="Q82" s="46" t="s">
        <v>829</v>
      </c>
      <c r="R82" s="46">
        <v>13</v>
      </c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</row>
    <row r="83" spans="1:30">
      <c r="A83" s="48">
        <v>9350329001358</v>
      </c>
      <c r="B83" s="46" t="s">
        <v>343</v>
      </c>
      <c r="C83" s="46" t="s">
        <v>602</v>
      </c>
      <c r="D83" s="46" t="s">
        <v>695</v>
      </c>
      <c r="E83" s="46"/>
      <c r="F83" s="46" t="s">
        <v>767</v>
      </c>
      <c r="G83" s="46" t="s">
        <v>802</v>
      </c>
      <c r="H83" s="46">
        <v>0.2</v>
      </c>
      <c r="I83" s="47" t="s">
        <v>126</v>
      </c>
      <c r="J83" s="46">
        <v>45</v>
      </c>
      <c r="K83" s="46">
        <v>30</v>
      </c>
      <c r="L83" s="46">
        <f t="shared" si="1"/>
        <v>75</v>
      </c>
      <c r="M83" s="46"/>
      <c r="N83" s="46"/>
      <c r="O83" s="46"/>
      <c r="P83" s="46"/>
      <c r="Q83" s="46" t="s">
        <v>820</v>
      </c>
      <c r="R83" s="46">
        <v>0.5</v>
      </c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</row>
    <row r="84" spans="1:30">
      <c r="A84" s="48">
        <v>9350329000504</v>
      </c>
      <c r="B84" s="46" t="s">
        <v>344</v>
      </c>
      <c r="C84" s="46" t="s">
        <v>603</v>
      </c>
      <c r="D84" s="46" t="s">
        <v>696</v>
      </c>
      <c r="E84" s="46"/>
      <c r="F84" s="46" t="s">
        <v>769</v>
      </c>
      <c r="G84" s="46" t="s">
        <v>804</v>
      </c>
      <c r="H84" s="46">
        <v>3.49</v>
      </c>
      <c r="I84" s="47" t="s">
        <v>124</v>
      </c>
      <c r="J84" s="46">
        <v>60</v>
      </c>
      <c r="K84" s="46">
        <v>30</v>
      </c>
      <c r="L84" s="46">
        <f t="shared" si="1"/>
        <v>90</v>
      </c>
      <c r="M84" s="46"/>
      <c r="N84" s="46"/>
      <c r="O84" s="46"/>
      <c r="P84" s="46"/>
      <c r="Q84" s="46" t="s">
        <v>830</v>
      </c>
      <c r="R84" s="46">
        <v>7</v>
      </c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</row>
    <row r="85" spans="1:30">
      <c r="A85" s="48">
        <v>9350329000511</v>
      </c>
      <c r="B85" s="46" t="s">
        <v>345</v>
      </c>
      <c r="C85" s="46" t="s">
        <v>603</v>
      </c>
      <c r="D85" s="46" t="s">
        <v>696</v>
      </c>
      <c r="E85" s="46"/>
      <c r="F85" s="46" t="s">
        <v>769</v>
      </c>
      <c r="G85" s="46" t="s">
        <v>805</v>
      </c>
      <c r="H85" s="46">
        <v>5.32</v>
      </c>
      <c r="I85" s="47" t="s">
        <v>124</v>
      </c>
      <c r="J85" s="46">
        <v>60</v>
      </c>
      <c r="K85" s="46">
        <v>30</v>
      </c>
      <c r="L85" s="46">
        <f t="shared" si="1"/>
        <v>90</v>
      </c>
      <c r="M85" s="46"/>
      <c r="N85" s="46"/>
      <c r="O85" s="46"/>
      <c r="P85" s="46"/>
      <c r="Q85" s="46" t="s">
        <v>829</v>
      </c>
      <c r="R85" s="46">
        <v>11</v>
      </c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</row>
    <row r="86" spans="1:30">
      <c r="A86" s="48">
        <v>9350329001365</v>
      </c>
      <c r="B86" s="46" t="s">
        <v>346</v>
      </c>
      <c r="C86" s="46" t="s">
        <v>603</v>
      </c>
      <c r="D86" s="46" t="s">
        <v>696</v>
      </c>
      <c r="E86" s="46"/>
      <c r="F86" s="46" t="s">
        <v>769</v>
      </c>
      <c r="G86" s="46" t="s">
        <v>803</v>
      </c>
      <c r="H86" s="46">
        <v>8.16</v>
      </c>
      <c r="I86" s="47" t="s">
        <v>124</v>
      </c>
      <c r="J86" s="46">
        <v>60</v>
      </c>
      <c r="K86" s="46">
        <v>30</v>
      </c>
      <c r="L86" s="46">
        <f t="shared" si="1"/>
        <v>90</v>
      </c>
      <c r="M86" s="46"/>
      <c r="N86" s="46"/>
      <c r="O86" s="46"/>
      <c r="P86" s="46"/>
      <c r="Q86" s="46" t="s">
        <v>831</v>
      </c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</row>
    <row r="87" spans="1:30">
      <c r="A87" s="48">
        <v>9350329001372</v>
      </c>
      <c r="B87" s="46" t="s">
        <v>347</v>
      </c>
      <c r="C87" s="46" t="s">
        <v>603</v>
      </c>
      <c r="D87" s="46" t="s">
        <v>696</v>
      </c>
      <c r="E87" s="46"/>
      <c r="F87" s="46" t="s">
        <v>769</v>
      </c>
      <c r="G87" s="46" t="s">
        <v>802</v>
      </c>
      <c r="H87" s="46">
        <v>0.2</v>
      </c>
      <c r="I87" s="47" t="s">
        <v>124</v>
      </c>
      <c r="J87" s="46">
        <v>60</v>
      </c>
      <c r="K87" s="46">
        <v>30</v>
      </c>
      <c r="L87" s="46">
        <f t="shared" si="1"/>
        <v>90</v>
      </c>
      <c r="M87" s="46"/>
      <c r="N87" s="46"/>
      <c r="O87" s="46"/>
      <c r="P87" s="46"/>
      <c r="Q87" s="46" t="s">
        <v>820</v>
      </c>
      <c r="R87" s="46">
        <v>0.4</v>
      </c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</row>
    <row r="88" spans="1:30">
      <c r="A88" s="48">
        <v>9350329000528</v>
      </c>
      <c r="B88" s="46" t="s">
        <v>348</v>
      </c>
      <c r="C88" s="46" t="s">
        <v>604</v>
      </c>
      <c r="D88" s="46" t="s">
        <v>697</v>
      </c>
      <c r="E88" s="46"/>
      <c r="F88" s="46" t="s">
        <v>770</v>
      </c>
      <c r="G88" s="46" t="s">
        <v>804</v>
      </c>
      <c r="H88" s="46">
        <v>3.49</v>
      </c>
      <c r="I88" s="47" t="s">
        <v>124</v>
      </c>
      <c r="J88" s="46">
        <v>60</v>
      </c>
      <c r="K88" s="46">
        <v>30</v>
      </c>
      <c r="L88" s="46">
        <f t="shared" si="1"/>
        <v>90</v>
      </c>
      <c r="M88" s="46"/>
      <c r="N88" s="46"/>
      <c r="O88" s="46"/>
      <c r="P88" s="46"/>
      <c r="Q88" s="46" t="s">
        <v>830</v>
      </c>
      <c r="R88" s="46">
        <v>7</v>
      </c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</row>
    <row r="89" spans="1:30">
      <c r="A89" s="48">
        <v>9350329000535</v>
      </c>
      <c r="B89" s="46" t="s">
        <v>349</v>
      </c>
      <c r="C89" s="46" t="s">
        <v>604</v>
      </c>
      <c r="D89" s="46" t="s">
        <v>697</v>
      </c>
      <c r="E89" s="46"/>
      <c r="F89" s="46" t="s">
        <v>770</v>
      </c>
      <c r="G89" s="46" t="s">
        <v>805</v>
      </c>
      <c r="H89" s="46">
        <v>5.32</v>
      </c>
      <c r="I89" s="47" t="s">
        <v>124</v>
      </c>
      <c r="J89" s="46">
        <v>60</v>
      </c>
      <c r="K89" s="46">
        <v>30</v>
      </c>
      <c r="L89" s="46">
        <f t="shared" si="1"/>
        <v>90</v>
      </c>
      <c r="M89" s="46"/>
      <c r="N89" s="46"/>
      <c r="O89" s="46"/>
      <c r="P89" s="46"/>
      <c r="Q89" s="46" t="s">
        <v>829</v>
      </c>
      <c r="R89" s="46">
        <v>11</v>
      </c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</row>
    <row r="90" spans="1:30">
      <c r="A90" s="48">
        <v>9350329001389</v>
      </c>
      <c r="B90" s="46" t="s">
        <v>350</v>
      </c>
      <c r="C90" s="46" t="s">
        <v>604</v>
      </c>
      <c r="D90" s="46" t="s">
        <v>697</v>
      </c>
      <c r="E90" s="46"/>
      <c r="F90" s="46" t="s">
        <v>770</v>
      </c>
      <c r="G90" s="46" t="s">
        <v>803</v>
      </c>
      <c r="H90" s="46">
        <v>8.16</v>
      </c>
      <c r="I90" s="47" t="s">
        <v>124</v>
      </c>
      <c r="J90" s="46">
        <v>60</v>
      </c>
      <c r="K90" s="46">
        <v>30</v>
      </c>
      <c r="L90" s="46">
        <f t="shared" si="1"/>
        <v>90</v>
      </c>
      <c r="M90" s="46"/>
      <c r="N90" s="46"/>
      <c r="O90" s="46"/>
      <c r="P90" s="46"/>
      <c r="Q90" s="46" t="s">
        <v>831</v>
      </c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</row>
    <row r="91" spans="1:30">
      <c r="A91" s="48">
        <v>9350329001396</v>
      </c>
      <c r="B91" s="46" t="s">
        <v>351</v>
      </c>
      <c r="C91" s="46" t="s">
        <v>604</v>
      </c>
      <c r="D91" s="46" t="s">
        <v>697</v>
      </c>
      <c r="E91" s="46"/>
      <c r="F91" s="46" t="s">
        <v>770</v>
      </c>
      <c r="G91" s="46" t="s">
        <v>802</v>
      </c>
      <c r="H91" s="46">
        <v>0.2</v>
      </c>
      <c r="I91" s="47" t="s">
        <v>124</v>
      </c>
      <c r="J91" s="46">
        <v>60</v>
      </c>
      <c r="K91" s="46">
        <v>30</v>
      </c>
      <c r="L91" s="46">
        <f t="shared" si="1"/>
        <v>90</v>
      </c>
      <c r="M91" s="46"/>
      <c r="N91" s="46"/>
      <c r="O91" s="46"/>
      <c r="P91" s="46"/>
      <c r="Q91" s="46" t="s">
        <v>820</v>
      </c>
      <c r="R91" s="46">
        <v>0.4</v>
      </c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</row>
    <row r="92" spans="1:30">
      <c r="A92" s="48">
        <v>9350329000542</v>
      </c>
      <c r="B92" s="46" t="s">
        <v>352</v>
      </c>
      <c r="C92" s="46" t="s">
        <v>605</v>
      </c>
      <c r="D92" s="46" t="s">
        <v>698</v>
      </c>
      <c r="E92" s="46"/>
      <c r="F92" s="46" t="s">
        <v>770</v>
      </c>
      <c r="G92" s="46" t="s">
        <v>804</v>
      </c>
      <c r="H92" s="46">
        <v>3.49</v>
      </c>
      <c r="I92" s="47" t="s">
        <v>124</v>
      </c>
      <c r="J92" s="46">
        <v>60</v>
      </c>
      <c r="K92" s="46">
        <v>30</v>
      </c>
      <c r="L92" s="46">
        <f t="shared" si="1"/>
        <v>90</v>
      </c>
      <c r="M92" s="46"/>
      <c r="N92" s="46"/>
      <c r="O92" s="46"/>
      <c r="P92" s="46"/>
      <c r="Q92" s="46" t="s">
        <v>830</v>
      </c>
      <c r="R92" s="46">
        <v>7</v>
      </c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</row>
    <row r="93" spans="1:30">
      <c r="A93" s="48">
        <v>9350329000559</v>
      </c>
      <c r="B93" s="46" t="s">
        <v>353</v>
      </c>
      <c r="C93" s="46" t="s">
        <v>605</v>
      </c>
      <c r="D93" s="46" t="s">
        <v>698</v>
      </c>
      <c r="E93" s="46"/>
      <c r="F93" s="46" t="s">
        <v>770</v>
      </c>
      <c r="G93" s="46" t="s">
        <v>805</v>
      </c>
      <c r="H93" s="46">
        <v>5.32</v>
      </c>
      <c r="I93" s="47" t="s">
        <v>124</v>
      </c>
      <c r="J93" s="46">
        <v>60</v>
      </c>
      <c r="K93" s="46">
        <v>30</v>
      </c>
      <c r="L93" s="46">
        <f t="shared" si="1"/>
        <v>90</v>
      </c>
      <c r="M93" s="46"/>
      <c r="N93" s="46"/>
      <c r="O93" s="46"/>
      <c r="P93" s="46"/>
      <c r="Q93" s="46" t="s">
        <v>829</v>
      </c>
      <c r="R93" s="46">
        <v>11</v>
      </c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</row>
    <row r="94" spans="1:30">
      <c r="A94" s="48">
        <v>9350329001402</v>
      </c>
      <c r="B94" s="46" t="s">
        <v>354</v>
      </c>
      <c r="C94" s="46" t="s">
        <v>605</v>
      </c>
      <c r="D94" s="46" t="s">
        <v>698</v>
      </c>
      <c r="E94" s="46"/>
      <c r="F94" s="46" t="s">
        <v>770</v>
      </c>
      <c r="G94" s="46" t="s">
        <v>803</v>
      </c>
      <c r="H94" s="46">
        <v>8.16</v>
      </c>
      <c r="I94" s="47" t="s">
        <v>124</v>
      </c>
      <c r="J94" s="46">
        <v>60</v>
      </c>
      <c r="K94" s="46">
        <v>30</v>
      </c>
      <c r="L94" s="46">
        <f t="shared" si="1"/>
        <v>90</v>
      </c>
      <c r="M94" s="46"/>
      <c r="N94" s="46"/>
      <c r="O94" s="46"/>
      <c r="P94" s="46"/>
      <c r="Q94" s="46" t="s">
        <v>831</v>
      </c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</row>
    <row r="95" spans="1:30">
      <c r="A95" s="48">
        <v>9350329001419</v>
      </c>
      <c r="B95" s="46" t="s">
        <v>355</v>
      </c>
      <c r="C95" s="46" t="s">
        <v>605</v>
      </c>
      <c r="D95" s="46" t="s">
        <v>698</v>
      </c>
      <c r="E95" s="46"/>
      <c r="F95" s="46" t="s">
        <v>770</v>
      </c>
      <c r="G95" s="46" t="s">
        <v>802</v>
      </c>
      <c r="H95" s="46">
        <v>0.2</v>
      </c>
      <c r="I95" s="47" t="s">
        <v>124</v>
      </c>
      <c r="J95" s="46">
        <v>60</v>
      </c>
      <c r="K95" s="46">
        <v>30</v>
      </c>
      <c r="L95" s="46">
        <f t="shared" si="1"/>
        <v>90</v>
      </c>
      <c r="M95" s="46"/>
      <c r="N95" s="46"/>
      <c r="O95" s="46"/>
      <c r="P95" s="46"/>
      <c r="Q95" s="46" t="s">
        <v>820</v>
      </c>
      <c r="R95" s="46">
        <v>0.4</v>
      </c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</row>
    <row r="96" spans="1:30">
      <c r="A96" s="48">
        <v>9350329000566</v>
      </c>
      <c r="B96" s="46" t="s">
        <v>356</v>
      </c>
      <c r="C96" s="46" t="s">
        <v>606</v>
      </c>
      <c r="D96" s="46" t="s">
        <v>699</v>
      </c>
      <c r="E96" s="46"/>
      <c r="F96" s="46" t="s">
        <v>758</v>
      </c>
      <c r="G96" s="46" t="s">
        <v>804</v>
      </c>
      <c r="H96" s="46">
        <v>3.49</v>
      </c>
      <c r="I96" s="47" t="s">
        <v>124</v>
      </c>
      <c r="J96" s="46">
        <v>60</v>
      </c>
      <c r="K96" s="46">
        <v>30</v>
      </c>
      <c r="L96" s="46">
        <f t="shared" si="1"/>
        <v>90</v>
      </c>
      <c r="M96" s="46"/>
      <c r="N96" s="46"/>
      <c r="O96" s="46"/>
      <c r="P96" s="46"/>
      <c r="Q96" s="46" t="s">
        <v>830</v>
      </c>
      <c r="R96" s="46">
        <v>7</v>
      </c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</row>
    <row r="97" spans="1:30">
      <c r="A97" s="48">
        <v>9350329000573</v>
      </c>
      <c r="B97" s="46" t="s">
        <v>357</v>
      </c>
      <c r="C97" s="46" t="s">
        <v>606</v>
      </c>
      <c r="D97" s="46" t="s">
        <v>699</v>
      </c>
      <c r="E97" s="46"/>
      <c r="F97" s="46" t="s">
        <v>758</v>
      </c>
      <c r="G97" s="46" t="s">
        <v>805</v>
      </c>
      <c r="H97" s="46">
        <v>5.32</v>
      </c>
      <c r="I97" s="47" t="s">
        <v>124</v>
      </c>
      <c r="J97" s="46">
        <v>60</v>
      </c>
      <c r="K97" s="46">
        <v>30</v>
      </c>
      <c r="L97" s="46">
        <f t="shared" si="1"/>
        <v>90</v>
      </c>
      <c r="M97" s="46"/>
      <c r="N97" s="46"/>
      <c r="O97" s="46"/>
      <c r="P97" s="46"/>
      <c r="Q97" s="46" t="s">
        <v>829</v>
      </c>
      <c r="R97" s="46">
        <v>11</v>
      </c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</row>
    <row r="98" spans="1:30">
      <c r="A98" s="48">
        <v>9350329001426</v>
      </c>
      <c r="B98" s="46" t="s">
        <v>358</v>
      </c>
      <c r="C98" s="46" t="s">
        <v>606</v>
      </c>
      <c r="D98" s="46" t="s">
        <v>699</v>
      </c>
      <c r="E98" s="46"/>
      <c r="F98" s="46" t="s">
        <v>758</v>
      </c>
      <c r="G98" s="46" t="s">
        <v>803</v>
      </c>
      <c r="H98" s="46">
        <v>8.16</v>
      </c>
      <c r="I98" s="47" t="s">
        <v>124</v>
      </c>
      <c r="J98" s="46">
        <v>60</v>
      </c>
      <c r="K98" s="46">
        <v>30</v>
      </c>
      <c r="L98" s="46">
        <f t="shared" si="1"/>
        <v>90</v>
      </c>
      <c r="M98" s="46"/>
      <c r="N98" s="46"/>
      <c r="O98" s="46"/>
      <c r="P98" s="46"/>
      <c r="Q98" s="46" t="s">
        <v>831</v>
      </c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</row>
    <row r="99" spans="1:30">
      <c r="A99" s="48">
        <v>9350329001433</v>
      </c>
      <c r="B99" s="46" t="s">
        <v>359</v>
      </c>
      <c r="C99" s="46" t="s">
        <v>606</v>
      </c>
      <c r="D99" s="46" t="s">
        <v>699</v>
      </c>
      <c r="E99" s="46"/>
      <c r="F99" s="46" t="s">
        <v>758</v>
      </c>
      <c r="G99" s="46" t="s">
        <v>802</v>
      </c>
      <c r="H99" s="46">
        <v>0.2</v>
      </c>
      <c r="I99" s="47" t="s">
        <v>124</v>
      </c>
      <c r="J99" s="46">
        <v>60</v>
      </c>
      <c r="K99" s="46">
        <v>30</v>
      </c>
      <c r="L99" s="46">
        <f t="shared" si="1"/>
        <v>90</v>
      </c>
      <c r="M99" s="46"/>
      <c r="N99" s="46"/>
      <c r="O99" s="46"/>
      <c r="P99" s="46"/>
      <c r="Q99" s="46" t="s">
        <v>820</v>
      </c>
      <c r="R99" s="46">
        <v>0.4</v>
      </c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</row>
    <row r="100" spans="1:30">
      <c r="A100" s="48">
        <v>9350329000580</v>
      </c>
      <c r="B100" s="46" t="s">
        <v>360</v>
      </c>
      <c r="C100" s="46" t="s">
        <v>607</v>
      </c>
      <c r="D100" s="46" t="s">
        <v>700</v>
      </c>
      <c r="E100" s="46"/>
      <c r="F100" s="46" t="s">
        <v>758</v>
      </c>
      <c r="G100" s="46" t="s">
        <v>804</v>
      </c>
      <c r="H100" s="46">
        <v>3.49</v>
      </c>
      <c r="I100" s="47" t="s">
        <v>124</v>
      </c>
      <c r="J100" s="46">
        <v>60</v>
      </c>
      <c r="K100" s="46">
        <v>30</v>
      </c>
      <c r="L100" s="46">
        <f t="shared" si="1"/>
        <v>90</v>
      </c>
      <c r="M100" s="46"/>
      <c r="N100" s="46"/>
      <c r="O100" s="46"/>
      <c r="P100" s="46"/>
      <c r="Q100" s="46" t="s">
        <v>830</v>
      </c>
      <c r="R100" s="46">
        <v>7</v>
      </c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</row>
    <row r="101" spans="1:30">
      <c r="A101" s="48">
        <v>9350329000597</v>
      </c>
      <c r="B101" s="46" t="s">
        <v>361</v>
      </c>
      <c r="C101" s="46" t="s">
        <v>607</v>
      </c>
      <c r="D101" s="46" t="s">
        <v>700</v>
      </c>
      <c r="E101" s="46"/>
      <c r="F101" s="46" t="s">
        <v>758</v>
      </c>
      <c r="G101" s="46" t="s">
        <v>805</v>
      </c>
      <c r="H101" s="46">
        <v>5.32</v>
      </c>
      <c r="I101" s="47" t="s">
        <v>124</v>
      </c>
      <c r="J101" s="46">
        <v>60</v>
      </c>
      <c r="K101" s="46">
        <v>30</v>
      </c>
      <c r="L101" s="46">
        <f t="shared" si="1"/>
        <v>90</v>
      </c>
      <c r="M101" s="46"/>
      <c r="N101" s="46"/>
      <c r="O101" s="46"/>
      <c r="P101" s="46"/>
      <c r="Q101" s="46" t="s">
        <v>829</v>
      </c>
      <c r="R101" s="46">
        <v>11</v>
      </c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</row>
    <row r="102" spans="1:30">
      <c r="A102" s="48">
        <v>9350329001440</v>
      </c>
      <c r="B102" s="46" t="s">
        <v>362</v>
      </c>
      <c r="C102" s="46" t="s">
        <v>607</v>
      </c>
      <c r="D102" s="46" t="s">
        <v>700</v>
      </c>
      <c r="E102" s="46"/>
      <c r="F102" s="46" t="s">
        <v>758</v>
      </c>
      <c r="G102" s="46" t="s">
        <v>803</v>
      </c>
      <c r="H102" s="46">
        <v>8.16</v>
      </c>
      <c r="I102" s="47" t="s">
        <v>124</v>
      </c>
      <c r="J102" s="46">
        <v>60</v>
      </c>
      <c r="K102" s="46">
        <v>30</v>
      </c>
      <c r="L102" s="46">
        <f t="shared" si="1"/>
        <v>90</v>
      </c>
      <c r="M102" s="46"/>
      <c r="N102" s="46"/>
      <c r="O102" s="46"/>
      <c r="P102" s="46"/>
      <c r="Q102" s="46" t="s">
        <v>831</v>
      </c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</row>
    <row r="103" spans="1:30">
      <c r="A103" s="48">
        <v>9350329001457</v>
      </c>
      <c r="B103" s="46" t="s">
        <v>363</v>
      </c>
      <c r="C103" s="46" t="s">
        <v>607</v>
      </c>
      <c r="D103" s="46" t="s">
        <v>700</v>
      </c>
      <c r="E103" s="46"/>
      <c r="F103" s="46" t="s">
        <v>758</v>
      </c>
      <c r="G103" s="46" t="s">
        <v>802</v>
      </c>
      <c r="H103" s="46">
        <v>0.2</v>
      </c>
      <c r="I103" s="47" t="s">
        <v>124</v>
      </c>
      <c r="J103" s="46">
        <v>60</v>
      </c>
      <c r="K103" s="46">
        <v>30</v>
      </c>
      <c r="L103" s="46">
        <f t="shared" si="1"/>
        <v>90</v>
      </c>
      <c r="M103" s="46"/>
      <c r="N103" s="46"/>
      <c r="O103" s="46"/>
      <c r="P103" s="46"/>
      <c r="Q103" s="46" t="s">
        <v>820</v>
      </c>
      <c r="R103" s="46">
        <v>0.4</v>
      </c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</row>
    <row r="104" spans="1:30">
      <c r="A104" s="48">
        <v>9350329000603</v>
      </c>
      <c r="B104" s="46" t="s">
        <v>364</v>
      </c>
      <c r="C104" s="46" t="s">
        <v>608</v>
      </c>
      <c r="D104" s="46" t="s">
        <v>701</v>
      </c>
      <c r="E104" s="46"/>
      <c r="F104" s="46" t="s">
        <v>758</v>
      </c>
      <c r="G104" s="46" t="s">
        <v>804</v>
      </c>
      <c r="H104" s="46">
        <v>3.49</v>
      </c>
      <c r="I104" s="47" t="s">
        <v>124</v>
      </c>
      <c r="J104" s="46">
        <v>60</v>
      </c>
      <c r="K104" s="46">
        <v>30</v>
      </c>
      <c r="L104" s="46">
        <f t="shared" si="1"/>
        <v>90</v>
      </c>
      <c r="M104" s="46"/>
      <c r="N104" s="46"/>
      <c r="O104" s="46"/>
      <c r="P104" s="46"/>
      <c r="Q104" s="46" t="s">
        <v>830</v>
      </c>
      <c r="R104" s="46">
        <v>7</v>
      </c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</row>
    <row r="105" spans="1:30">
      <c r="A105" s="48">
        <v>9350329000610</v>
      </c>
      <c r="B105" s="46" t="s">
        <v>365</v>
      </c>
      <c r="C105" s="46" t="s">
        <v>608</v>
      </c>
      <c r="D105" s="46" t="s">
        <v>701</v>
      </c>
      <c r="E105" s="46"/>
      <c r="F105" s="46" t="s">
        <v>758</v>
      </c>
      <c r="G105" s="46" t="s">
        <v>805</v>
      </c>
      <c r="H105" s="46">
        <v>5.32</v>
      </c>
      <c r="I105" s="47" t="s">
        <v>124</v>
      </c>
      <c r="J105" s="46">
        <v>60</v>
      </c>
      <c r="K105" s="46">
        <v>30</v>
      </c>
      <c r="L105" s="46">
        <f t="shared" si="1"/>
        <v>90</v>
      </c>
      <c r="M105" s="46"/>
      <c r="N105" s="46"/>
      <c r="O105" s="46"/>
      <c r="P105" s="46"/>
      <c r="Q105" s="46" t="s">
        <v>829</v>
      </c>
      <c r="R105" s="46">
        <v>11</v>
      </c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</row>
    <row r="106" spans="1:30">
      <c r="A106" s="48">
        <v>9350329001464</v>
      </c>
      <c r="B106" s="46" t="s">
        <v>366</v>
      </c>
      <c r="C106" s="46" t="s">
        <v>608</v>
      </c>
      <c r="D106" s="46" t="s">
        <v>701</v>
      </c>
      <c r="E106" s="46"/>
      <c r="F106" s="46" t="s">
        <v>758</v>
      </c>
      <c r="G106" s="46" t="s">
        <v>803</v>
      </c>
      <c r="H106" s="46">
        <v>8.16</v>
      </c>
      <c r="I106" s="47" t="s">
        <v>124</v>
      </c>
      <c r="J106" s="46">
        <v>60</v>
      </c>
      <c r="K106" s="46">
        <v>30</v>
      </c>
      <c r="L106" s="46">
        <f t="shared" si="1"/>
        <v>90</v>
      </c>
      <c r="M106" s="46"/>
      <c r="N106" s="46"/>
      <c r="O106" s="46"/>
      <c r="P106" s="46"/>
      <c r="Q106" s="46" t="s">
        <v>831</v>
      </c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</row>
    <row r="107" spans="1:30">
      <c r="A107" s="48">
        <v>9350329001471</v>
      </c>
      <c r="B107" s="46" t="s">
        <v>367</v>
      </c>
      <c r="C107" s="46" t="s">
        <v>608</v>
      </c>
      <c r="D107" s="46" t="s">
        <v>701</v>
      </c>
      <c r="E107" s="46"/>
      <c r="F107" s="46" t="s">
        <v>758</v>
      </c>
      <c r="G107" s="46" t="s">
        <v>802</v>
      </c>
      <c r="H107" s="46">
        <v>0.2</v>
      </c>
      <c r="I107" s="47" t="s">
        <v>124</v>
      </c>
      <c r="J107" s="46">
        <v>60</v>
      </c>
      <c r="K107" s="46">
        <v>30</v>
      </c>
      <c r="L107" s="46">
        <f t="shared" si="1"/>
        <v>90</v>
      </c>
      <c r="M107" s="46"/>
      <c r="N107" s="46"/>
      <c r="O107" s="46"/>
      <c r="P107" s="46"/>
      <c r="Q107" s="46" t="s">
        <v>820</v>
      </c>
      <c r="R107" s="46">
        <v>0.4</v>
      </c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</row>
    <row r="108" spans="1:30">
      <c r="A108" s="48">
        <v>9350329000627</v>
      </c>
      <c r="B108" s="46" t="s">
        <v>368</v>
      </c>
      <c r="C108" s="46" t="s">
        <v>609</v>
      </c>
      <c r="D108" s="46">
        <v>22745</v>
      </c>
      <c r="E108" s="46"/>
      <c r="F108" s="46" t="s">
        <v>770</v>
      </c>
      <c r="G108" s="46" t="s">
        <v>804</v>
      </c>
      <c r="H108" s="46">
        <v>3.49</v>
      </c>
      <c r="I108" s="47" t="s">
        <v>126</v>
      </c>
      <c r="J108" s="46">
        <v>45</v>
      </c>
      <c r="K108" s="46">
        <v>30</v>
      </c>
      <c r="L108" s="46">
        <f t="shared" si="1"/>
        <v>75</v>
      </c>
      <c r="M108" s="46"/>
      <c r="N108" s="46"/>
      <c r="O108" s="46"/>
      <c r="P108" s="46"/>
      <c r="Q108" s="46"/>
      <c r="R108" s="46">
        <v>9</v>
      </c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</row>
    <row r="109" spans="1:30">
      <c r="A109" s="48">
        <v>9350329000634</v>
      </c>
      <c r="B109" s="46" t="s">
        <v>369</v>
      </c>
      <c r="C109" s="46" t="s">
        <v>609</v>
      </c>
      <c r="D109" s="46">
        <v>22745</v>
      </c>
      <c r="E109" s="46"/>
      <c r="F109" s="46" t="s">
        <v>770</v>
      </c>
      <c r="G109" s="46" t="s">
        <v>805</v>
      </c>
      <c r="H109" s="46">
        <v>5.32</v>
      </c>
      <c r="I109" s="47" t="s">
        <v>126</v>
      </c>
      <c r="J109" s="46">
        <v>45</v>
      </c>
      <c r="K109" s="46">
        <v>30</v>
      </c>
      <c r="L109" s="46">
        <f t="shared" si="1"/>
        <v>75</v>
      </c>
      <c r="M109" s="46"/>
      <c r="N109" s="46"/>
      <c r="O109" s="46"/>
      <c r="P109" s="46"/>
      <c r="Q109" s="46"/>
      <c r="R109" s="46">
        <v>13</v>
      </c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</row>
    <row r="110" spans="1:30">
      <c r="A110" s="48">
        <v>9350329001488</v>
      </c>
      <c r="B110" s="46" t="s">
        <v>370</v>
      </c>
      <c r="C110" s="46" t="s">
        <v>609</v>
      </c>
      <c r="D110" s="46">
        <v>22745</v>
      </c>
      <c r="E110" s="46"/>
      <c r="F110" s="46" t="s">
        <v>770</v>
      </c>
      <c r="G110" s="46" t="s">
        <v>802</v>
      </c>
      <c r="H110" s="46">
        <v>0.2</v>
      </c>
      <c r="I110" s="47" t="s">
        <v>126</v>
      </c>
      <c r="J110" s="46">
        <v>45</v>
      </c>
      <c r="K110" s="46">
        <v>30</v>
      </c>
      <c r="L110" s="46">
        <f t="shared" si="1"/>
        <v>75</v>
      </c>
      <c r="M110" s="46"/>
      <c r="N110" s="46"/>
      <c r="O110" s="46"/>
      <c r="P110" s="46"/>
      <c r="Q110" s="46"/>
      <c r="R110" s="46">
        <v>0.5</v>
      </c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</row>
    <row r="111" spans="1:30">
      <c r="A111" s="48">
        <v>9350329000641</v>
      </c>
      <c r="B111" s="46" t="s">
        <v>371</v>
      </c>
      <c r="C111" s="46" t="s">
        <v>610</v>
      </c>
      <c r="D111" s="46" t="s">
        <v>702</v>
      </c>
      <c r="E111" s="46"/>
      <c r="F111" s="46" t="s">
        <v>757</v>
      </c>
      <c r="G111" s="46" t="s">
        <v>804</v>
      </c>
      <c r="H111" s="46">
        <v>3.49</v>
      </c>
      <c r="I111" s="47" t="s">
        <v>126</v>
      </c>
      <c r="J111" s="46">
        <v>45</v>
      </c>
      <c r="K111" s="46">
        <v>30</v>
      </c>
      <c r="L111" s="46">
        <f t="shared" si="1"/>
        <v>75</v>
      </c>
      <c r="M111" s="46"/>
      <c r="N111" s="46"/>
      <c r="O111" s="46"/>
      <c r="P111" s="46"/>
      <c r="Q111" s="46"/>
      <c r="R111" s="46">
        <v>9</v>
      </c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</row>
    <row r="112" spans="1:30">
      <c r="A112" s="48">
        <v>9350329000658</v>
      </c>
      <c r="B112" s="46" t="s">
        <v>372</v>
      </c>
      <c r="C112" s="46" t="s">
        <v>610</v>
      </c>
      <c r="D112" s="46" t="s">
        <v>702</v>
      </c>
      <c r="E112" s="46"/>
      <c r="F112" s="46" t="s">
        <v>757</v>
      </c>
      <c r="G112" s="46" t="s">
        <v>805</v>
      </c>
      <c r="H112" s="46">
        <v>5.32</v>
      </c>
      <c r="I112" s="47" t="s">
        <v>126</v>
      </c>
      <c r="J112" s="46">
        <v>45</v>
      </c>
      <c r="K112" s="46">
        <v>30</v>
      </c>
      <c r="L112" s="46">
        <f t="shared" si="1"/>
        <v>75</v>
      </c>
      <c r="M112" s="46"/>
      <c r="N112" s="46"/>
      <c r="O112" s="46"/>
      <c r="P112" s="46"/>
      <c r="Q112" s="46"/>
      <c r="R112" s="46">
        <v>13</v>
      </c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</row>
    <row r="113" spans="1:30">
      <c r="A113" s="48">
        <v>9350329001495</v>
      </c>
      <c r="B113" s="46" t="s">
        <v>373</v>
      </c>
      <c r="C113" s="46" t="s">
        <v>610</v>
      </c>
      <c r="D113" s="46" t="s">
        <v>702</v>
      </c>
      <c r="E113" s="46"/>
      <c r="F113" s="46" t="s">
        <v>757</v>
      </c>
      <c r="G113" s="46" t="s">
        <v>802</v>
      </c>
      <c r="H113" s="46">
        <v>0.2</v>
      </c>
      <c r="I113" s="47" t="s">
        <v>126</v>
      </c>
      <c r="J113" s="46">
        <v>45</v>
      </c>
      <c r="K113" s="46">
        <v>30</v>
      </c>
      <c r="L113" s="46">
        <f t="shared" si="1"/>
        <v>75</v>
      </c>
      <c r="M113" s="46"/>
      <c r="N113" s="46"/>
      <c r="O113" s="46"/>
      <c r="P113" s="46"/>
      <c r="Q113" s="46"/>
      <c r="R113" s="46">
        <v>0.5</v>
      </c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</row>
    <row r="114" spans="1:30">
      <c r="A114" s="48">
        <v>9350329000665</v>
      </c>
      <c r="B114" s="46" t="s">
        <v>374</v>
      </c>
      <c r="C114" s="46" t="s">
        <v>611</v>
      </c>
      <c r="D114" s="46" t="s">
        <v>703</v>
      </c>
      <c r="E114" s="46"/>
      <c r="F114" s="46" t="s">
        <v>758</v>
      </c>
      <c r="G114" s="46" t="s">
        <v>804</v>
      </c>
      <c r="H114" s="46">
        <v>3.49</v>
      </c>
      <c r="I114" s="47" t="s">
        <v>126</v>
      </c>
      <c r="J114" s="46">
        <v>45</v>
      </c>
      <c r="K114" s="46">
        <v>30</v>
      </c>
      <c r="L114" s="46">
        <f t="shared" si="1"/>
        <v>75</v>
      </c>
      <c r="M114" s="46"/>
      <c r="N114" s="46"/>
      <c r="O114" s="46"/>
      <c r="P114" s="46"/>
      <c r="Q114" s="46"/>
      <c r="R114" s="46">
        <v>9</v>
      </c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</row>
    <row r="115" spans="1:30">
      <c r="A115" s="48">
        <v>9350329000672</v>
      </c>
      <c r="B115" s="46" t="s">
        <v>375</v>
      </c>
      <c r="C115" s="46" t="s">
        <v>611</v>
      </c>
      <c r="D115" s="46" t="s">
        <v>703</v>
      </c>
      <c r="E115" s="46"/>
      <c r="F115" s="46" t="s">
        <v>758</v>
      </c>
      <c r="G115" s="46" t="s">
        <v>805</v>
      </c>
      <c r="H115" s="46">
        <v>5.32</v>
      </c>
      <c r="I115" s="47" t="s">
        <v>126</v>
      </c>
      <c r="J115" s="46">
        <v>45</v>
      </c>
      <c r="K115" s="46">
        <v>30</v>
      </c>
      <c r="L115" s="46">
        <f t="shared" si="1"/>
        <v>75</v>
      </c>
      <c r="M115" s="46"/>
      <c r="N115" s="46"/>
      <c r="O115" s="46"/>
      <c r="P115" s="46"/>
      <c r="Q115" s="46"/>
      <c r="R115" s="46">
        <v>13</v>
      </c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</row>
    <row r="116" spans="1:30">
      <c r="A116" s="48">
        <v>9350329001501</v>
      </c>
      <c r="B116" s="46" t="s">
        <v>376</v>
      </c>
      <c r="C116" s="46" t="s">
        <v>611</v>
      </c>
      <c r="D116" s="46" t="s">
        <v>703</v>
      </c>
      <c r="E116" s="46"/>
      <c r="F116" s="46" t="s">
        <v>758</v>
      </c>
      <c r="G116" s="46" t="s">
        <v>802</v>
      </c>
      <c r="H116" s="46">
        <v>0.2</v>
      </c>
      <c r="I116" s="47" t="s">
        <v>126</v>
      </c>
      <c r="J116" s="46">
        <v>45</v>
      </c>
      <c r="K116" s="46">
        <v>30</v>
      </c>
      <c r="L116" s="46">
        <f t="shared" si="1"/>
        <v>75</v>
      </c>
      <c r="M116" s="46"/>
      <c r="N116" s="46"/>
      <c r="O116" s="46"/>
      <c r="P116" s="46"/>
      <c r="Q116" s="46"/>
      <c r="R116" s="46">
        <v>0.5</v>
      </c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</row>
    <row r="117" spans="1:30">
      <c r="A117" s="48">
        <v>9350329000689</v>
      </c>
      <c r="B117" s="46" t="s">
        <v>377</v>
      </c>
      <c r="C117" s="46" t="s">
        <v>612</v>
      </c>
      <c r="D117" s="46" t="s">
        <v>704</v>
      </c>
      <c r="E117" s="46"/>
      <c r="F117" s="46" t="s">
        <v>757</v>
      </c>
      <c r="G117" s="46" t="s">
        <v>804</v>
      </c>
      <c r="H117" s="46">
        <v>3.49</v>
      </c>
      <c r="I117" s="47" t="s">
        <v>126</v>
      </c>
      <c r="J117" s="46">
        <v>45</v>
      </c>
      <c r="K117" s="46">
        <v>30</v>
      </c>
      <c r="L117" s="46">
        <f t="shared" si="1"/>
        <v>75</v>
      </c>
      <c r="M117" s="46"/>
      <c r="N117" s="46"/>
      <c r="O117" s="46"/>
      <c r="P117" s="46"/>
      <c r="Q117" s="46"/>
      <c r="R117" s="46">
        <v>9</v>
      </c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</row>
    <row r="118" spans="1:30">
      <c r="A118" s="48">
        <v>9350329000696</v>
      </c>
      <c r="B118" s="46" t="s">
        <v>378</v>
      </c>
      <c r="C118" s="46" t="s">
        <v>612</v>
      </c>
      <c r="D118" s="46" t="s">
        <v>704</v>
      </c>
      <c r="E118" s="46"/>
      <c r="F118" s="46" t="s">
        <v>757</v>
      </c>
      <c r="G118" s="46" t="s">
        <v>805</v>
      </c>
      <c r="H118" s="46">
        <v>5.32</v>
      </c>
      <c r="I118" s="47" t="s">
        <v>126</v>
      </c>
      <c r="J118" s="46">
        <v>45</v>
      </c>
      <c r="K118" s="46">
        <v>30</v>
      </c>
      <c r="L118" s="46">
        <f t="shared" si="1"/>
        <v>75</v>
      </c>
      <c r="M118" s="46"/>
      <c r="N118" s="46"/>
      <c r="O118" s="46"/>
      <c r="P118" s="46"/>
      <c r="Q118" s="46"/>
      <c r="R118" s="46">
        <v>13</v>
      </c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</row>
    <row r="119" spans="1:30">
      <c r="A119" s="48">
        <v>9350329001518</v>
      </c>
      <c r="B119" s="46" t="s">
        <v>379</v>
      </c>
      <c r="C119" s="46" t="s">
        <v>612</v>
      </c>
      <c r="D119" s="46" t="s">
        <v>704</v>
      </c>
      <c r="E119" s="46"/>
      <c r="F119" s="46" t="s">
        <v>757</v>
      </c>
      <c r="G119" s="46" t="s">
        <v>802</v>
      </c>
      <c r="H119" s="46">
        <v>0.2</v>
      </c>
      <c r="I119" s="47" t="s">
        <v>126</v>
      </c>
      <c r="J119" s="46">
        <v>45</v>
      </c>
      <c r="K119" s="46">
        <v>30</v>
      </c>
      <c r="L119" s="46">
        <f t="shared" si="1"/>
        <v>75</v>
      </c>
      <c r="M119" s="46"/>
      <c r="N119" s="46"/>
      <c r="O119" s="46"/>
      <c r="P119" s="46"/>
      <c r="Q119" s="46"/>
      <c r="R119" s="46">
        <v>0.5</v>
      </c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</row>
    <row r="120" spans="1:30">
      <c r="A120" s="48">
        <v>9350329000702</v>
      </c>
      <c r="B120" s="46" t="s">
        <v>380</v>
      </c>
      <c r="C120" s="46" t="s">
        <v>613</v>
      </c>
      <c r="D120" s="46" t="s">
        <v>705</v>
      </c>
      <c r="E120" s="46"/>
      <c r="F120" s="46" t="s">
        <v>757</v>
      </c>
      <c r="G120" s="46" t="s">
        <v>804</v>
      </c>
      <c r="H120" s="46">
        <v>3.49</v>
      </c>
      <c r="I120" s="47" t="s">
        <v>126</v>
      </c>
      <c r="J120" s="46">
        <v>45</v>
      </c>
      <c r="K120" s="46">
        <v>30</v>
      </c>
      <c r="L120" s="46">
        <f t="shared" si="1"/>
        <v>75</v>
      </c>
      <c r="M120" s="46"/>
      <c r="N120" s="46"/>
      <c r="O120" s="46"/>
      <c r="P120" s="46"/>
      <c r="Q120" s="46"/>
      <c r="R120" s="46">
        <v>9</v>
      </c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</row>
    <row r="121" spans="1:30">
      <c r="A121" s="48">
        <v>9350329000719</v>
      </c>
      <c r="B121" s="46" t="s">
        <v>381</v>
      </c>
      <c r="C121" s="46" t="s">
        <v>613</v>
      </c>
      <c r="D121" s="46" t="s">
        <v>705</v>
      </c>
      <c r="E121" s="46"/>
      <c r="F121" s="46" t="s">
        <v>757</v>
      </c>
      <c r="G121" s="46" t="s">
        <v>805</v>
      </c>
      <c r="H121" s="46">
        <v>5.32</v>
      </c>
      <c r="I121" s="47" t="s">
        <v>126</v>
      </c>
      <c r="J121" s="46">
        <v>45</v>
      </c>
      <c r="K121" s="46">
        <v>30</v>
      </c>
      <c r="L121" s="46">
        <f t="shared" si="1"/>
        <v>75</v>
      </c>
      <c r="M121" s="46"/>
      <c r="N121" s="46"/>
      <c r="O121" s="46"/>
      <c r="P121" s="46"/>
      <c r="Q121" s="46"/>
      <c r="R121" s="46">
        <v>13</v>
      </c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</row>
    <row r="122" spans="1:30">
      <c r="A122" s="48">
        <v>9350329001525</v>
      </c>
      <c r="B122" s="46" t="s">
        <v>382</v>
      </c>
      <c r="C122" s="46" t="s">
        <v>613</v>
      </c>
      <c r="D122" s="46" t="s">
        <v>705</v>
      </c>
      <c r="E122" s="46"/>
      <c r="F122" s="46" t="s">
        <v>757</v>
      </c>
      <c r="G122" s="46" t="s">
        <v>802</v>
      </c>
      <c r="H122" s="46">
        <v>0.2</v>
      </c>
      <c r="I122" s="47" t="s">
        <v>126</v>
      </c>
      <c r="J122" s="46">
        <v>45</v>
      </c>
      <c r="K122" s="46">
        <v>30</v>
      </c>
      <c r="L122" s="46">
        <f t="shared" si="1"/>
        <v>75</v>
      </c>
      <c r="M122" s="46"/>
      <c r="N122" s="46"/>
      <c r="O122" s="46"/>
      <c r="P122" s="46"/>
      <c r="Q122" s="46"/>
      <c r="R122" s="46">
        <v>0.5</v>
      </c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</row>
    <row r="123" spans="1:30">
      <c r="A123" s="48">
        <v>9350329000825</v>
      </c>
      <c r="B123" s="46" t="s">
        <v>383</v>
      </c>
      <c r="C123" s="46" t="s">
        <v>614</v>
      </c>
      <c r="D123" s="46" t="s">
        <v>706</v>
      </c>
      <c r="E123" s="46"/>
      <c r="F123" s="46" t="s">
        <v>772</v>
      </c>
      <c r="G123" s="46" t="s">
        <v>806</v>
      </c>
      <c r="H123" s="46">
        <v>3.01</v>
      </c>
      <c r="I123" s="47" t="s">
        <v>128</v>
      </c>
      <c r="J123" s="46">
        <v>45</v>
      </c>
      <c r="K123" s="46">
        <v>30</v>
      </c>
      <c r="L123" s="46">
        <f t="shared" si="1"/>
        <v>75</v>
      </c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</row>
    <row r="124" spans="1:30">
      <c r="A124" s="48">
        <v>9350329001532</v>
      </c>
      <c r="B124" s="46" t="s">
        <v>384</v>
      </c>
      <c r="C124" s="46" t="s">
        <v>614</v>
      </c>
      <c r="D124" s="46" t="s">
        <v>706</v>
      </c>
      <c r="E124" s="46"/>
      <c r="F124" s="46" t="s">
        <v>772</v>
      </c>
      <c r="G124" s="46" t="s">
        <v>802</v>
      </c>
      <c r="H124" s="46">
        <v>0.2</v>
      </c>
      <c r="I124" s="47" t="s">
        <v>128</v>
      </c>
      <c r="J124" s="46">
        <v>45</v>
      </c>
      <c r="K124" s="46">
        <v>30</v>
      </c>
      <c r="L124" s="46">
        <f t="shared" si="1"/>
        <v>75</v>
      </c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</row>
    <row r="125" spans="1:30">
      <c r="A125" s="48">
        <v>9350329000832</v>
      </c>
      <c r="B125" s="46" t="s">
        <v>385</v>
      </c>
      <c r="C125" s="46" t="s">
        <v>615</v>
      </c>
      <c r="D125" s="46" t="s">
        <v>707</v>
      </c>
      <c r="E125" s="46"/>
      <c r="F125" s="46" t="s">
        <v>773</v>
      </c>
      <c r="G125" s="46" t="s">
        <v>806</v>
      </c>
      <c r="H125" s="46">
        <v>3.01</v>
      </c>
      <c r="I125" s="47" t="s">
        <v>128</v>
      </c>
      <c r="J125" s="46">
        <v>45</v>
      </c>
      <c r="K125" s="46">
        <v>30</v>
      </c>
      <c r="L125" s="46">
        <f t="shared" si="1"/>
        <v>75</v>
      </c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</row>
    <row r="126" spans="1:30">
      <c r="A126" s="48">
        <v>9350329001549</v>
      </c>
      <c r="B126" s="46" t="s">
        <v>386</v>
      </c>
      <c r="C126" s="46" t="s">
        <v>615</v>
      </c>
      <c r="D126" s="46" t="s">
        <v>707</v>
      </c>
      <c r="E126" s="46"/>
      <c r="F126" s="46" t="s">
        <v>773</v>
      </c>
      <c r="G126" s="46" t="s">
        <v>802</v>
      </c>
      <c r="H126" s="46">
        <v>0.2</v>
      </c>
      <c r="I126" s="47" t="s">
        <v>128</v>
      </c>
      <c r="J126" s="46">
        <v>45</v>
      </c>
      <c r="K126" s="46">
        <v>30</v>
      </c>
      <c r="L126" s="46">
        <f t="shared" si="1"/>
        <v>75</v>
      </c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</row>
    <row r="127" spans="1:30">
      <c r="A127" s="48">
        <v>9350329000849</v>
      </c>
      <c r="B127" s="46" t="s">
        <v>387</v>
      </c>
      <c r="C127" s="46" t="s">
        <v>616</v>
      </c>
      <c r="D127" s="46" t="s">
        <v>708</v>
      </c>
      <c r="E127" s="46"/>
      <c r="F127" s="46" t="s">
        <v>774</v>
      </c>
      <c r="G127" s="46" t="s">
        <v>806</v>
      </c>
      <c r="H127" s="46">
        <v>3.01</v>
      </c>
      <c r="I127" s="47" t="s">
        <v>128</v>
      </c>
      <c r="J127" s="46">
        <v>45</v>
      </c>
      <c r="K127" s="46">
        <v>30</v>
      </c>
      <c r="L127" s="46">
        <f t="shared" si="1"/>
        <v>75</v>
      </c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</row>
    <row r="128" spans="1:30">
      <c r="A128" s="48">
        <v>9350329001556</v>
      </c>
      <c r="B128" s="46" t="s">
        <v>388</v>
      </c>
      <c r="C128" s="46" t="s">
        <v>616</v>
      </c>
      <c r="D128" s="46" t="s">
        <v>708</v>
      </c>
      <c r="E128" s="46"/>
      <c r="F128" s="46" t="s">
        <v>774</v>
      </c>
      <c r="G128" s="46" t="s">
        <v>802</v>
      </c>
      <c r="H128" s="46">
        <v>0.2</v>
      </c>
      <c r="I128" s="47" t="s">
        <v>128</v>
      </c>
      <c r="J128" s="46">
        <v>45</v>
      </c>
      <c r="K128" s="46">
        <v>30</v>
      </c>
      <c r="L128" s="46">
        <f t="shared" si="1"/>
        <v>75</v>
      </c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</row>
    <row r="129" spans="1:30">
      <c r="A129" s="48">
        <v>9350329000856</v>
      </c>
      <c r="B129" s="46" t="s">
        <v>389</v>
      </c>
      <c r="C129" s="46" t="s">
        <v>617</v>
      </c>
      <c r="D129" s="46" t="s">
        <v>709</v>
      </c>
      <c r="E129" s="46"/>
      <c r="F129" s="46" t="s">
        <v>775</v>
      </c>
      <c r="G129" s="46" t="s">
        <v>806</v>
      </c>
      <c r="H129" s="46">
        <v>3.01</v>
      </c>
      <c r="I129" s="47" t="s">
        <v>128</v>
      </c>
      <c r="J129" s="46">
        <v>45</v>
      </c>
      <c r="K129" s="46">
        <v>30</v>
      </c>
      <c r="L129" s="46">
        <f t="shared" si="1"/>
        <v>75</v>
      </c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</row>
    <row r="130" spans="1:30">
      <c r="A130" s="48">
        <v>9350329001563</v>
      </c>
      <c r="B130" s="46" t="s">
        <v>390</v>
      </c>
      <c r="C130" s="46" t="s">
        <v>617</v>
      </c>
      <c r="D130" s="46" t="s">
        <v>709</v>
      </c>
      <c r="E130" s="46"/>
      <c r="F130" s="46" t="s">
        <v>776</v>
      </c>
      <c r="G130" s="46" t="s">
        <v>802</v>
      </c>
      <c r="H130" s="46">
        <v>0.2</v>
      </c>
      <c r="I130" s="47" t="s">
        <v>128</v>
      </c>
      <c r="J130" s="46">
        <v>45</v>
      </c>
      <c r="K130" s="46">
        <v>30</v>
      </c>
      <c r="L130" s="46">
        <f t="shared" si="1"/>
        <v>75</v>
      </c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</row>
    <row r="131" spans="1:30">
      <c r="A131" s="48">
        <v>9350329000900</v>
      </c>
      <c r="B131" s="46" t="s">
        <v>391</v>
      </c>
      <c r="C131" s="46" t="s">
        <v>618</v>
      </c>
      <c r="D131" s="46" t="s">
        <v>710</v>
      </c>
      <c r="E131" s="46"/>
      <c r="F131" s="46" t="s">
        <v>758</v>
      </c>
      <c r="G131" s="46" t="s">
        <v>804</v>
      </c>
      <c r="H131" s="46">
        <v>3.49</v>
      </c>
      <c r="I131" s="47" t="s">
        <v>125</v>
      </c>
      <c r="J131" s="46">
        <v>45</v>
      </c>
      <c r="K131" s="46">
        <v>30</v>
      </c>
      <c r="L131" s="46">
        <f t="shared" ref="L131:L194" si="2">J131+K131</f>
        <v>75</v>
      </c>
      <c r="M131" s="46"/>
      <c r="N131" s="46"/>
      <c r="O131" s="46"/>
      <c r="P131" s="46"/>
      <c r="Q131" s="46" t="s">
        <v>832</v>
      </c>
      <c r="R131" s="46">
        <v>9</v>
      </c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</row>
    <row r="132" spans="1:30">
      <c r="A132" s="48">
        <v>9350329000917</v>
      </c>
      <c r="B132" s="46" t="s">
        <v>392</v>
      </c>
      <c r="C132" s="46" t="s">
        <v>618</v>
      </c>
      <c r="D132" s="46"/>
      <c r="E132" s="46"/>
      <c r="F132" s="46" t="s">
        <v>758</v>
      </c>
      <c r="G132" s="46" t="s">
        <v>805</v>
      </c>
      <c r="H132" s="46">
        <v>5.32</v>
      </c>
      <c r="I132" s="47" t="s">
        <v>125</v>
      </c>
      <c r="J132" s="46">
        <v>45</v>
      </c>
      <c r="K132" s="46">
        <v>30</v>
      </c>
      <c r="L132" s="46">
        <f t="shared" si="2"/>
        <v>75</v>
      </c>
      <c r="M132" s="46"/>
      <c r="N132" s="46"/>
      <c r="O132" s="46"/>
      <c r="P132" s="46"/>
      <c r="Q132" s="46" t="s">
        <v>833</v>
      </c>
      <c r="R132" s="46">
        <v>14</v>
      </c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</row>
    <row r="133" spans="1:30">
      <c r="A133" s="48">
        <v>9350329002843</v>
      </c>
      <c r="B133" s="46" t="s">
        <v>393</v>
      </c>
      <c r="C133" s="46" t="s">
        <v>618</v>
      </c>
      <c r="D133" s="46"/>
      <c r="E133" s="46"/>
      <c r="F133" s="46" t="s">
        <v>758</v>
      </c>
      <c r="G133" s="46" t="s">
        <v>807</v>
      </c>
      <c r="H133" s="46">
        <v>2.04</v>
      </c>
      <c r="I133" s="47" t="s">
        <v>125</v>
      </c>
      <c r="J133" s="46">
        <v>45</v>
      </c>
      <c r="K133" s="46">
        <v>30</v>
      </c>
      <c r="L133" s="46">
        <f t="shared" si="2"/>
        <v>75</v>
      </c>
      <c r="M133" s="46"/>
      <c r="N133" s="46"/>
      <c r="O133" s="46"/>
      <c r="P133" s="46"/>
      <c r="Q133" s="46" t="s">
        <v>834</v>
      </c>
      <c r="R133" s="46">
        <v>5.0999999999999996</v>
      </c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</row>
    <row r="134" spans="1:30">
      <c r="A134" s="48">
        <v>9350329001570</v>
      </c>
      <c r="B134" s="46" t="s">
        <v>394</v>
      </c>
      <c r="C134" s="46" t="s">
        <v>618</v>
      </c>
      <c r="D134" s="46"/>
      <c r="E134" s="46"/>
      <c r="F134" s="46" t="s">
        <v>758</v>
      </c>
      <c r="G134" s="46" t="s">
        <v>802</v>
      </c>
      <c r="H134" s="46">
        <v>0.2</v>
      </c>
      <c r="I134" s="47" t="s">
        <v>125</v>
      </c>
      <c r="J134" s="46">
        <v>45</v>
      </c>
      <c r="K134" s="46">
        <v>30</v>
      </c>
      <c r="L134" s="46">
        <f t="shared" si="2"/>
        <v>75</v>
      </c>
      <c r="M134" s="46"/>
      <c r="N134" s="46"/>
      <c r="O134" s="46"/>
      <c r="P134" s="46"/>
      <c r="Q134" s="46" t="s">
        <v>820</v>
      </c>
      <c r="R134" s="46">
        <v>0.4</v>
      </c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</row>
    <row r="135" spans="1:30">
      <c r="A135" s="48">
        <v>9350329000924</v>
      </c>
      <c r="B135" s="46" t="s">
        <v>395</v>
      </c>
      <c r="C135" s="46" t="s">
        <v>619</v>
      </c>
      <c r="D135" s="46" t="s">
        <v>711</v>
      </c>
      <c r="E135" s="46"/>
      <c r="F135" s="46" t="s">
        <v>769</v>
      </c>
      <c r="G135" s="46" t="s">
        <v>804</v>
      </c>
      <c r="H135" s="46">
        <v>3.49</v>
      </c>
      <c r="I135" s="47" t="s">
        <v>125</v>
      </c>
      <c r="J135" s="46">
        <v>45</v>
      </c>
      <c r="K135" s="46">
        <v>30</v>
      </c>
      <c r="L135" s="46">
        <f t="shared" si="2"/>
        <v>75</v>
      </c>
      <c r="M135" s="46"/>
      <c r="N135" s="46"/>
      <c r="O135" s="46"/>
      <c r="P135" s="46"/>
      <c r="Q135" s="46" t="s">
        <v>832</v>
      </c>
      <c r="R135" s="46">
        <v>9</v>
      </c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</row>
    <row r="136" spans="1:30">
      <c r="A136" s="48">
        <v>9350329000931</v>
      </c>
      <c r="B136" s="46" t="s">
        <v>396</v>
      </c>
      <c r="C136" s="46" t="s">
        <v>619</v>
      </c>
      <c r="D136" s="46"/>
      <c r="E136" s="46"/>
      <c r="F136" s="46" t="s">
        <v>769</v>
      </c>
      <c r="G136" s="46" t="s">
        <v>805</v>
      </c>
      <c r="H136" s="46">
        <v>5.32</v>
      </c>
      <c r="I136" s="47" t="s">
        <v>125</v>
      </c>
      <c r="J136" s="46">
        <v>45</v>
      </c>
      <c r="K136" s="46">
        <v>30</v>
      </c>
      <c r="L136" s="46">
        <f t="shared" si="2"/>
        <v>75</v>
      </c>
      <c r="M136" s="46"/>
      <c r="N136" s="46"/>
      <c r="O136" s="46"/>
      <c r="P136" s="46"/>
      <c r="Q136" s="46" t="s">
        <v>833</v>
      </c>
      <c r="R136" s="46">
        <v>14</v>
      </c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</row>
    <row r="137" spans="1:30">
      <c r="A137" s="48">
        <v>9350329002850</v>
      </c>
      <c r="B137" s="46" t="s">
        <v>397</v>
      </c>
      <c r="C137" s="46" t="s">
        <v>619</v>
      </c>
      <c r="D137" s="46"/>
      <c r="E137" s="46"/>
      <c r="F137" s="46" t="s">
        <v>769</v>
      </c>
      <c r="G137" s="46" t="s">
        <v>807</v>
      </c>
      <c r="H137" s="46">
        <v>2.04</v>
      </c>
      <c r="I137" s="47" t="s">
        <v>125</v>
      </c>
      <c r="J137" s="46">
        <v>45</v>
      </c>
      <c r="K137" s="46">
        <v>30</v>
      </c>
      <c r="L137" s="46">
        <f t="shared" si="2"/>
        <v>75</v>
      </c>
      <c r="M137" s="46"/>
      <c r="N137" s="46"/>
      <c r="O137" s="46"/>
      <c r="P137" s="46"/>
      <c r="Q137" s="46" t="s">
        <v>834</v>
      </c>
      <c r="R137" s="46">
        <v>5.0999999999999996</v>
      </c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</row>
    <row r="138" spans="1:30">
      <c r="A138" s="48">
        <v>9350329001587</v>
      </c>
      <c r="B138" s="46" t="s">
        <v>398</v>
      </c>
      <c r="C138" s="46" t="s">
        <v>619</v>
      </c>
      <c r="D138" s="46"/>
      <c r="E138" s="46"/>
      <c r="F138" s="46" t="s">
        <v>769</v>
      </c>
      <c r="G138" s="46" t="s">
        <v>802</v>
      </c>
      <c r="H138" s="46">
        <v>0.2</v>
      </c>
      <c r="I138" s="47" t="s">
        <v>125</v>
      </c>
      <c r="J138" s="46">
        <v>45</v>
      </c>
      <c r="K138" s="46">
        <v>30</v>
      </c>
      <c r="L138" s="46">
        <f t="shared" si="2"/>
        <v>75</v>
      </c>
      <c r="M138" s="46"/>
      <c r="N138" s="46"/>
      <c r="O138" s="46"/>
      <c r="P138" s="46"/>
      <c r="Q138" s="46" t="s">
        <v>820</v>
      </c>
      <c r="R138" s="46">
        <v>0.4</v>
      </c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</row>
    <row r="139" spans="1:30">
      <c r="A139" s="48">
        <v>9350329000948</v>
      </c>
      <c r="B139" s="46" t="s">
        <v>399</v>
      </c>
      <c r="C139" s="46" t="s">
        <v>620</v>
      </c>
      <c r="D139" s="46" t="s">
        <v>712</v>
      </c>
      <c r="E139" s="46"/>
      <c r="F139" s="46" t="s">
        <v>756</v>
      </c>
      <c r="G139" s="46" t="s">
        <v>804</v>
      </c>
      <c r="H139" s="46">
        <v>3.49</v>
      </c>
      <c r="I139" s="47" t="s">
        <v>125</v>
      </c>
      <c r="J139" s="46">
        <v>45</v>
      </c>
      <c r="K139" s="46">
        <v>30</v>
      </c>
      <c r="L139" s="46">
        <f t="shared" si="2"/>
        <v>75</v>
      </c>
      <c r="M139" s="46"/>
      <c r="N139" s="46"/>
      <c r="O139" s="46"/>
      <c r="P139" s="46"/>
      <c r="Q139" s="46" t="s">
        <v>832</v>
      </c>
      <c r="R139" s="46">
        <v>9</v>
      </c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</row>
    <row r="140" spans="1:30">
      <c r="A140" s="48">
        <v>9350329000955</v>
      </c>
      <c r="B140" s="46" t="s">
        <v>400</v>
      </c>
      <c r="C140" s="46" t="s">
        <v>620</v>
      </c>
      <c r="D140" s="46"/>
      <c r="E140" s="46"/>
      <c r="F140" s="46" t="s">
        <v>756</v>
      </c>
      <c r="G140" s="46" t="s">
        <v>805</v>
      </c>
      <c r="H140" s="46">
        <v>5.32</v>
      </c>
      <c r="I140" s="47" t="s">
        <v>125</v>
      </c>
      <c r="J140" s="46">
        <v>45</v>
      </c>
      <c r="K140" s="46">
        <v>30</v>
      </c>
      <c r="L140" s="46">
        <f t="shared" si="2"/>
        <v>75</v>
      </c>
      <c r="M140" s="46"/>
      <c r="N140" s="46"/>
      <c r="O140" s="46"/>
      <c r="P140" s="46"/>
      <c r="Q140" s="46" t="s">
        <v>833</v>
      </c>
      <c r="R140" s="46">
        <v>14</v>
      </c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</row>
    <row r="141" spans="1:30">
      <c r="A141" s="48">
        <v>9350329002874</v>
      </c>
      <c r="B141" s="46" t="s">
        <v>401</v>
      </c>
      <c r="C141" s="46" t="s">
        <v>620</v>
      </c>
      <c r="D141" s="46"/>
      <c r="E141" s="46"/>
      <c r="F141" s="46" t="s">
        <v>756</v>
      </c>
      <c r="G141" s="46" t="s">
        <v>807</v>
      </c>
      <c r="H141" s="46">
        <v>2.04</v>
      </c>
      <c r="I141" s="47" t="s">
        <v>125</v>
      </c>
      <c r="J141" s="46">
        <v>45</v>
      </c>
      <c r="K141" s="46">
        <v>30</v>
      </c>
      <c r="L141" s="46">
        <f t="shared" si="2"/>
        <v>75</v>
      </c>
      <c r="M141" s="46"/>
      <c r="N141" s="46"/>
      <c r="O141" s="46"/>
      <c r="P141" s="46"/>
      <c r="Q141" s="46" t="s">
        <v>834</v>
      </c>
      <c r="R141" s="46">
        <v>5.0999999999999996</v>
      </c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</row>
    <row r="142" spans="1:30">
      <c r="A142" s="48">
        <v>9350329001594</v>
      </c>
      <c r="B142" s="46" t="s">
        <v>402</v>
      </c>
      <c r="C142" s="46" t="s">
        <v>620</v>
      </c>
      <c r="D142" s="46"/>
      <c r="E142" s="46"/>
      <c r="F142" s="46" t="s">
        <v>756</v>
      </c>
      <c r="G142" s="46" t="s">
        <v>802</v>
      </c>
      <c r="H142" s="46">
        <v>0.2</v>
      </c>
      <c r="I142" s="47" t="s">
        <v>125</v>
      </c>
      <c r="J142" s="46">
        <v>45</v>
      </c>
      <c r="K142" s="46">
        <v>30</v>
      </c>
      <c r="L142" s="46">
        <f t="shared" si="2"/>
        <v>75</v>
      </c>
      <c r="M142" s="46"/>
      <c r="N142" s="46"/>
      <c r="O142" s="46"/>
      <c r="P142" s="46"/>
      <c r="Q142" s="46" t="s">
        <v>820</v>
      </c>
      <c r="R142" s="46">
        <v>0.4</v>
      </c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</row>
    <row r="143" spans="1:30">
      <c r="A143" s="48">
        <v>9350329000962</v>
      </c>
      <c r="B143" s="46" t="s">
        <v>403</v>
      </c>
      <c r="C143" s="46" t="s">
        <v>621</v>
      </c>
      <c r="D143" s="46" t="s">
        <v>713</v>
      </c>
      <c r="E143" s="46"/>
      <c r="F143" s="46" t="s">
        <v>757</v>
      </c>
      <c r="G143" s="46" t="s">
        <v>804</v>
      </c>
      <c r="H143" s="46">
        <v>3.49</v>
      </c>
      <c r="I143" s="47" t="s">
        <v>125</v>
      </c>
      <c r="J143" s="46">
        <v>45</v>
      </c>
      <c r="K143" s="46">
        <v>30</v>
      </c>
      <c r="L143" s="46">
        <f t="shared" si="2"/>
        <v>75</v>
      </c>
      <c r="M143" s="46"/>
      <c r="N143" s="46"/>
      <c r="O143" s="46"/>
      <c r="P143" s="46"/>
      <c r="Q143" s="46" t="s">
        <v>832</v>
      </c>
      <c r="R143" s="46">
        <v>9</v>
      </c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</row>
    <row r="144" spans="1:30">
      <c r="A144" s="48">
        <v>9350329000979</v>
      </c>
      <c r="B144" s="46" t="s">
        <v>404</v>
      </c>
      <c r="C144" s="46" t="s">
        <v>621</v>
      </c>
      <c r="D144" s="46"/>
      <c r="E144" s="46"/>
      <c r="F144" s="46" t="s">
        <v>757</v>
      </c>
      <c r="G144" s="46" t="s">
        <v>805</v>
      </c>
      <c r="H144" s="46">
        <v>5.32</v>
      </c>
      <c r="I144" s="47" t="s">
        <v>125</v>
      </c>
      <c r="J144" s="46">
        <v>45</v>
      </c>
      <c r="K144" s="46">
        <v>30</v>
      </c>
      <c r="L144" s="46">
        <f t="shared" si="2"/>
        <v>75</v>
      </c>
      <c r="M144" s="46"/>
      <c r="N144" s="46"/>
      <c r="O144" s="46"/>
      <c r="P144" s="46"/>
      <c r="Q144" s="46" t="s">
        <v>833</v>
      </c>
      <c r="R144" s="46">
        <v>14</v>
      </c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</row>
    <row r="145" spans="1:30">
      <c r="A145" s="48">
        <v>9350329002881</v>
      </c>
      <c r="B145" s="46" t="s">
        <v>405</v>
      </c>
      <c r="C145" s="46" t="s">
        <v>621</v>
      </c>
      <c r="D145" s="46"/>
      <c r="E145" s="46"/>
      <c r="F145" s="46" t="s">
        <v>757</v>
      </c>
      <c r="G145" s="46" t="s">
        <v>807</v>
      </c>
      <c r="H145" s="46">
        <v>2.04</v>
      </c>
      <c r="I145" s="47" t="s">
        <v>125</v>
      </c>
      <c r="J145" s="46">
        <v>45</v>
      </c>
      <c r="K145" s="46">
        <v>30</v>
      </c>
      <c r="L145" s="46">
        <f t="shared" si="2"/>
        <v>75</v>
      </c>
      <c r="M145" s="46"/>
      <c r="N145" s="46"/>
      <c r="O145" s="46"/>
      <c r="P145" s="46"/>
      <c r="Q145" s="46" t="s">
        <v>834</v>
      </c>
      <c r="R145" s="46">
        <v>5.0999999999999996</v>
      </c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</row>
    <row r="146" spans="1:30">
      <c r="A146" s="48">
        <v>9350329001600</v>
      </c>
      <c r="B146" s="46" t="s">
        <v>406</v>
      </c>
      <c r="C146" s="46" t="s">
        <v>621</v>
      </c>
      <c r="D146" s="46"/>
      <c r="E146" s="46"/>
      <c r="F146" s="46" t="s">
        <v>757</v>
      </c>
      <c r="G146" s="46" t="s">
        <v>802</v>
      </c>
      <c r="H146" s="46">
        <v>0.2</v>
      </c>
      <c r="I146" s="47" t="s">
        <v>125</v>
      </c>
      <c r="J146" s="46">
        <v>45</v>
      </c>
      <c r="K146" s="46">
        <v>30</v>
      </c>
      <c r="L146" s="46">
        <f t="shared" si="2"/>
        <v>75</v>
      </c>
      <c r="M146" s="46"/>
      <c r="N146" s="46"/>
      <c r="O146" s="46"/>
      <c r="P146" s="46"/>
      <c r="Q146" s="46" t="s">
        <v>820</v>
      </c>
      <c r="R146" s="46">
        <v>0.4</v>
      </c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</row>
    <row r="147" spans="1:30">
      <c r="A147" s="48">
        <v>9350329000986</v>
      </c>
      <c r="B147" s="46" t="s">
        <v>407</v>
      </c>
      <c r="C147" s="46" t="s">
        <v>622</v>
      </c>
      <c r="D147" s="46" t="s">
        <v>714</v>
      </c>
      <c r="E147" s="46"/>
      <c r="F147" s="46" t="s">
        <v>760</v>
      </c>
      <c r="G147" s="46" t="s">
        <v>804</v>
      </c>
      <c r="H147" s="46">
        <v>3.49</v>
      </c>
      <c r="I147" s="47" t="s">
        <v>127</v>
      </c>
      <c r="J147" s="46">
        <v>45</v>
      </c>
      <c r="K147" s="46">
        <v>30</v>
      </c>
      <c r="L147" s="46">
        <f t="shared" si="2"/>
        <v>75</v>
      </c>
      <c r="M147" s="46"/>
      <c r="N147" s="46"/>
      <c r="O147" s="46"/>
      <c r="P147" s="46"/>
      <c r="Q147" s="46" t="s">
        <v>835</v>
      </c>
      <c r="R147" s="46">
        <v>10</v>
      </c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</row>
    <row r="148" spans="1:30">
      <c r="A148" s="48">
        <v>9350329000993</v>
      </c>
      <c r="B148" s="46" t="s">
        <v>408</v>
      </c>
      <c r="C148" s="46" t="s">
        <v>622</v>
      </c>
      <c r="D148" s="46"/>
      <c r="E148" s="46"/>
      <c r="F148" s="46" t="s">
        <v>760</v>
      </c>
      <c r="G148" s="46" t="s">
        <v>805</v>
      </c>
      <c r="H148" s="46">
        <v>5.32</v>
      </c>
      <c r="I148" s="47" t="s">
        <v>127</v>
      </c>
      <c r="J148" s="46">
        <v>45</v>
      </c>
      <c r="K148" s="46">
        <v>30</v>
      </c>
      <c r="L148" s="46">
        <f t="shared" si="2"/>
        <v>75</v>
      </c>
      <c r="M148" s="46"/>
      <c r="N148" s="46"/>
      <c r="O148" s="46"/>
      <c r="P148" s="46"/>
      <c r="Q148" s="46" t="s">
        <v>836</v>
      </c>
      <c r="R148" s="46">
        <v>15</v>
      </c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</row>
    <row r="149" spans="1:30">
      <c r="A149" s="48">
        <v>9350329001617</v>
      </c>
      <c r="B149" s="46" t="s">
        <v>409</v>
      </c>
      <c r="C149" s="46" t="s">
        <v>622</v>
      </c>
      <c r="D149" s="46"/>
      <c r="E149" s="46"/>
      <c r="F149" s="46" t="s">
        <v>760</v>
      </c>
      <c r="G149" s="46" t="s">
        <v>802</v>
      </c>
      <c r="H149" s="46">
        <v>0.2</v>
      </c>
      <c r="I149" s="47" t="s">
        <v>127</v>
      </c>
      <c r="J149" s="46">
        <v>45</v>
      </c>
      <c r="K149" s="46">
        <v>30</v>
      </c>
      <c r="L149" s="46">
        <f t="shared" si="2"/>
        <v>75</v>
      </c>
      <c r="M149" s="46"/>
      <c r="N149" s="46"/>
      <c r="O149" s="46"/>
      <c r="P149" s="46"/>
      <c r="Q149" s="46" t="s">
        <v>820</v>
      </c>
      <c r="R149" s="46">
        <v>0.5</v>
      </c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</row>
    <row r="150" spans="1:30">
      <c r="A150" s="48">
        <v>9350329001006</v>
      </c>
      <c r="B150" s="46" t="s">
        <v>410</v>
      </c>
      <c r="C150" s="46" t="s">
        <v>623</v>
      </c>
      <c r="D150" s="46" t="s">
        <v>715</v>
      </c>
      <c r="E150" s="46"/>
      <c r="F150" s="46" t="s">
        <v>758</v>
      </c>
      <c r="G150" s="46" t="s">
        <v>804</v>
      </c>
      <c r="H150" s="46">
        <v>3.49</v>
      </c>
      <c r="I150" s="47" t="s">
        <v>127</v>
      </c>
      <c r="J150" s="46">
        <v>45</v>
      </c>
      <c r="K150" s="46">
        <v>30</v>
      </c>
      <c r="L150" s="46">
        <f t="shared" si="2"/>
        <v>75</v>
      </c>
      <c r="M150" s="46"/>
      <c r="N150" s="46"/>
      <c r="O150" s="46"/>
      <c r="P150" s="46"/>
      <c r="Q150" s="46" t="s">
        <v>835</v>
      </c>
      <c r="R150" s="46">
        <v>10</v>
      </c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</row>
    <row r="151" spans="1:30">
      <c r="A151" s="48">
        <v>9350329001013</v>
      </c>
      <c r="B151" s="46" t="s">
        <v>411</v>
      </c>
      <c r="C151" s="46" t="s">
        <v>623</v>
      </c>
      <c r="D151" s="46"/>
      <c r="E151" s="46"/>
      <c r="F151" s="46" t="s">
        <v>758</v>
      </c>
      <c r="G151" s="46" t="s">
        <v>805</v>
      </c>
      <c r="H151" s="46">
        <v>5.32</v>
      </c>
      <c r="I151" s="47" t="s">
        <v>127</v>
      </c>
      <c r="J151" s="46">
        <v>45</v>
      </c>
      <c r="K151" s="46">
        <v>30</v>
      </c>
      <c r="L151" s="46">
        <f t="shared" si="2"/>
        <v>75</v>
      </c>
      <c r="M151" s="46"/>
      <c r="N151" s="46"/>
      <c r="O151" s="46"/>
      <c r="P151" s="46"/>
      <c r="Q151" s="46" t="s">
        <v>836</v>
      </c>
      <c r="R151" s="46">
        <v>15</v>
      </c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</row>
    <row r="152" spans="1:30">
      <c r="A152" s="48">
        <v>9350329001624</v>
      </c>
      <c r="B152" s="46" t="s">
        <v>412</v>
      </c>
      <c r="C152" s="46" t="s">
        <v>623</v>
      </c>
      <c r="D152" s="46"/>
      <c r="E152" s="46"/>
      <c r="F152" s="46" t="s">
        <v>758</v>
      </c>
      <c r="G152" s="46" t="s">
        <v>802</v>
      </c>
      <c r="H152" s="46">
        <v>0.2</v>
      </c>
      <c r="I152" s="47" t="s">
        <v>127</v>
      </c>
      <c r="J152" s="46">
        <v>45</v>
      </c>
      <c r="K152" s="46">
        <v>30</v>
      </c>
      <c r="L152" s="46">
        <f t="shared" si="2"/>
        <v>75</v>
      </c>
      <c r="M152" s="46"/>
      <c r="N152" s="46"/>
      <c r="O152" s="46"/>
      <c r="P152" s="46"/>
      <c r="Q152" s="46" t="s">
        <v>820</v>
      </c>
      <c r="R152" s="46">
        <v>0.5</v>
      </c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</row>
    <row r="153" spans="1:30">
      <c r="A153" s="48">
        <v>9350329001020</v>
      </c>
      <c r="B153" s="46" t="s">
        <v>413</v>
      </c>
      <c r="C153" s="46" t="s">
        <v>624</v>
      </c>
      <c r="D153" s="46" t="s">
        <v>716</v>
      </c>
      <c r="E153" s="46"/>
      <c r="F153" s="46" t="s">
        <v>777</v>
      </c>
      <c r="G153" s="46" t="s">
        <v>804</v>
      </c>
      <c r="H153" s="46">
        <v>3.49</v>
      </c>
      <c r="I153" s="47" t="s">
        <v>127</v>
      </c>
      <c r="J153" s="46">
        <v>45</v>
      </c>
      <c r="K153" s="46">
        <v>30</v>
      </c>
      <c r="L153" s="46">
        <f t="shared" si="2"/>
        <v>75</v>
      </c>
      <c r="M153" s="46"/>
      <c r="N153" s="46"/>
      <c r="O153" s="46"/>
      <c r="P153" s="46"/>
      <c r="Q153" s="46" t="s">
        <v>835</v>
      </c>
      <c r="R153" s="46">
        <v>10</v>
      </c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</row>
    <row r="154" spans="1:30">
      <c r="A154" s="48">
        <v>9350329001037</v>
      </c>
      <c r="B154" s="46" t="s">
        <v>414</v>
      </c>
      <c r="C154" s="46" t="s">
        <v>624</v>
      </c>
      <c r="D154" s="46"/>
      <c r="E154" s="46"/>
      <c r="F154" s="46" t="s">
        <v>777</v>
      </c>
      <c r="G154" s="46" t="s">
        <v>805</v>
      </c>
      <c r="H154" s="46">
        <v>5.32</v>
      </c>
      <c r="I154" s="47" t="s">
        <v>127</v>
      </c>
      <c r="J154" s="46">
        <v>45</v>
      </c>
      <c r="K154" s="46">
        <v>30</v>
      </c>
      <c r="L154" s="46">
        <f t="shared" si="2"/>
        <v>75</v>
      </c>
      <c r="M154" s="46"/>
      <c r="N154" s="46"/>
      <c r="O154" s="46"/>
      <c r="P154" s="46"/>
      <c r="Q154" s="46" t="s">
        <v>836</v>
      </c>
      <c r="R154" s="46">
        <v>15</v>
      </c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</row>
    <row r="155" spans="1:30">
      <c r="A155" s="48">
        <v>9350329001631</v>
      </c>
      <c r="B155" s="46" t="s">
        <v>415</v>
      </c>
      <c r="C155" s="46" t="s">
        <v>624</v>
      </c>
      <c r="D155" s="46"/>
      <c r="E155" s="46"/>
      <c r="F155" s="46" t="s">
        <v>777</v>
      </c>
      <c r="G155" s="46" t="s">
        <v>802</v>
      </c>
      <c r="H155" s="46">
        <v>0.2</v>
      </c>
      <c r="I155" s="47" t="s">
        <v>127</v>
      </c>
      <c r="J155" s="46">
        <v>45</v>
      </c>
      <c r="K155" s="46">
        <v>30</v>
      </c>
      <c r="L155" s="46">
        <f t="shared" si="2"/>
        <v>75</v>
      </c>
      <c r="M155" s="46"/>
      <c r="N155" s="46"/>
      <c r="O155" s="46"/>
      <c r="P155" s="46"/>
      <c r="Q155" s="46" t="s">
        <v>820</v>
      </c>
      <c r="R155" s="46">
        <v>0.5</v>
      </c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</row>
    <row r="156" spans="1:30">
      <c r="A156" s="48">
        <v>9350329001044</v>
      </c>
      <c r="B156" s="46" t="s">
        <v>416</v>
      </c>
      <c r="C156" s="46" t="s">
        <v>625</v>
      </c>
      <c r="D156" s="46" t="s">
        <v>717</v>
      </c>
      <c r="E156" s="46"/>
      <c r="F156" s="46" t="s">
        <v>756</v>
      </c>
      <c r="G156" s="46" t="s">
        <v>804</v>
      </c>
      <c r="H156" s="46">
        <v>3.49</v>
      </c>
      <c r="I156" s="47" t="s">
        <v>127</v>
      </c>
      <c r="J156" s="46">
        <v>45</v>
      </c>
      <c r="K156" s="46">
        <v>30</v>
      </c>
      <c r="L156" s="46">
        <f t="shared" si="2"/>
        <v>75</v>
      </c>
      <c r="M156" s="46"/>
      <c r="N156" s="46"/>
      <c r="O156" s="46"/>
      <c r="P156" s="46"/>
      <c r="Q156" s="46" t="s">
        <v>835</v>
      </c>
      <c r="R156" s="46">
        <v>10</v>
      </c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</row>
    <row r="157" spans="1:30">
      <c r="A157" s="48">
        <v>9350329001051</v>
      </c>
      <c r="B157" s="46" t="s">
        <v>417</v>
      </c>
      <c r="C157" s="46" t="s">
        <v>625</v>
      </c>
      <c r="D157" s="46"/>
      <c r="E157" s="46"/>
      <c r="F157" s="46" t="s">
        <v>756</v>
      </c>
      <c r="G157" s="46" t="s">
        <v>805</v>
      </c>
      <c r="H157" s="46">
        <v>5.32</v>
      </c>
      <c r="I157" s="47" t="s">
        <v>127</v>
      </c>
      <c r="J157" s="46">
        <v>45</v>
      </c>
      <c r="K157" s="46">
        <v>30</v>
      </c>
      <c r="L157" s="46">
        <f t="shared" si="2"/>
        <v>75</v>
      </c>
      <c r="M157" s="46"/>
      <c r="N157" s="46"/>
      <c r="O157" s="46"/>
      <c r="P157" s="46"/>
      <c r="Q157" s="46" t="s">
        <v>836</v>
      </c>
      <c r="R157" s="46">
        <v>15</v>
      </c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</row>
    <row r="158" spans="1:30">
      <c r="A158" s="48">
        <v>9350329001648</v>
      </c>
      <c r="B158" s="46" t="s">
        <v>418</v>
      </c>
      <c r="C158" s="46" t="s">
        <v>625</v>
      </c>
      <c r="D158" s="46"/>
      <c r="E158" s="46"/>
      <c r="F158" s="46" t="s">
        <v>756</v>
      </c>
      <c r="G158" s="46" t="s">
        <v>802</v>
      </c>
      <c r="H158" s="46">
        <v>0.2</v>
      </c>
      <c r="I158" s="47" t="s">
        <v>127</v>
      </c>
      <c r="J158" s="46">
        <v>45</v>
      </c>
      <c r="K158" s="46">
        <v>30</v>
      </c>
      <c r="L158" s="46">
        <f t="shared" si="2"/>
        <v>75</v>
      </c>
      <c r="M158" s="46"/>
      <c r="N158" s="46"/>
      <c r="O158" s="46"/>
      <c r="P158" s="46"/>
      <c r="Q158" s="46" t="s">
        <v>820</v>
      </c>
      <c r="R158" s="46">
        <v>0.5</v>
      </c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</row>
    <row r="159" spans="1:30">
      <c r="A159" s="48">
        <v>9350329001068</v>
      </c>
      <c r="B159" s="46" t="s">
        <v>419</v>
      </c>
      <c r="C159" s="46" t="s">
        <v>626</v>
      </c>
      <c r="D159" s="46" t="s">
        <v>718</v>
      </c>
      <c r="E159" s="46"/>
      <c r="F159" s="46" t="s">
        <v>771</v>
      </c>
      <c r="G159" s="46" t="s">
        <v>804</v>
      </c>
      <c r="H159" s="46">
        <v>3.49</v>
      </c>
      <c r="I159" s="47" t="s">
        <v>127</v>
      </c>
      <c r="J159" s="46">
        <v>45</v>
      </c>
      <c r="K159" s="46">
        <v>30</v>
      </c>
      <c r="L159" s="46">
        <f t="shared" si="2"/>
        <v>75</v>
      </c>
      <c r="M159" s="46"/>
      <c r="N159" s="46"/>
      <c r="O159" s="46"/>
      <c r="P159" s="46"/>
      <c r="Q159" s="46" t="s">
        <v>835</v>
      </c>
      <c r="R159" s="46">
        <v>10</v>
      </c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</row>
    <row r="160" spans="1:30">
      <c r="A160" s="48">
        <v>9350329001075</v>
      </c>
      <c r="B160" s="46" t="s">
        <v>420</v>
      </c>
      <c r="C160" s="46" t="s">
        <v>626</v>
      </c>
      <c r="D160" s="46"/>
      <c r="E160" s="46"/>
      <c r="F160" s="46" t="s">
        <v>771</v>
      </c>
      <c r="G160" s="46" t="s">
        <v>805</v>
      </c>
      <c r="H160" s="46">
        <v>5.32</v>
      </c>
      <c r="I160" s="47" t="s">
        <v>127</v>
      </c>
      <c r="J160" s="46">
        <v>45</v>
      </c>
      <c r="K160" s="46">
        <v>30</v>
      </c>
      <c r="L160" s="46">
        <f t="shared" si="2"/>
        <v>75</v>
      </c>
      <c r="M160" s="46"/>
      <c r="N160" s="46"/>
      <c r="O160" s="46"/>
      <c r="P160" s="46"/>
      <c r="Q160" s="46" t="s">
        <v>836</v>
      </c>
      <c r="R160" s="46">
        <v>15</v>
      </c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</row>
    <row r="161" spans="1:30">
      <c r="A161" s="48">
        <v>9350329001655</v>
      </c>
      <c r="B161" s="46" t="s">
        <v>421</v>
      </c>
      <c r="C161" s="46" t="s">
        <v>626</v>
      </c>
      <c r="D161" s="46"/>
      <c r="E161" s="46"/>
      <c r="F161" s="46" t="s">
        <v>771</v>
      </c>
      <c r="G161" s="46" t="s">
        <v>802</v>
      </c>
      <c r="H161" s="46">
        <v>0.2</v>
      </c>
      <c r="I161" s="47" t="s">
        <v>127</v>
      </c>
      <c r="J161" s="46">
        <v>45</v>
      </c>
      <c r="K161" s="46">
        <v>30</v>
      </c>
      <c r="L161" s="46">
        <f t="shared" si="2"/>
        <v>75</v>
      </c>
      <c r="M161" s="46"/>
      <c r="N161" s="46"/>
      <c r="O161" s="46"/>
      <c r="P161" s="46"/>
      <c r="Q161" s="46" t="s">
        <v>820</v>
      </c>
      <c r="R161" s="46">
        <v>0.5</v>
      </c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</row>
    <row r="162" spans="1:30">
      <c r="A162" s="48">
        <v>9350329001082</v>
      </c>
      <c r="B162" s="46" t="s">
        <v>422</v>
      </c>
      <c r="C162" s="46" t="s">
        <v>627</v>
      </c>
      <c r="D162" s="46"/>
      <c r="E162" s="46"/>
      <c r="F162" s="46" t="s">
        <v>777</v>
      </c>
      <c r="G162" s="46" t="s">
        <v>807</v>
      </c>
      <c r="H162" s="46">
        <v>2.04</v>
      </c>
      <c r="I162" s="47" t="s">
        <v>841</v>
      </c>
      <c r="J162" s="46"/>
      <c r="K162" s="46"/>
      <c r="L162" s="46">
        <f t="shared" si="2"/>
        <v>0</v>
      </c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</row>
    <row r="163" spans="1:30">
      <c r="A163" s="48">
        <v>9350329001099</v>
      </c>
      <c r="B163" s="46" t="s">
        <v>423</v>
      </c>
      <c r="C163" s="46" t="s">
        <v>628</v>
      </c>
      <c r="D163" s="46"/>
      <c r="E163" s="46"/>
      <c r="F163" s="46" t="s">
        <v>777</v>
      </c>
      <c r="G163" s="46" t="s">
        <v>800</v>
      </c>
      <c r="H163" s="46">
        <v>3.68</v>
      </c>
      <c r="I163" s="47" t="s">
        <v>841</v>
      </c>
      <c r="J163" s="46"/>
      <c r="K163" s="46"/>
      <c r="L163" s="46">
        <f t="shared" si="2"/>
        <v>0</v>
      </c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</row>
    <row r="164" spans="1:30">
      <c r="A164" s="48">
        <v>9350329001105</v>
      </c>
      <c r="B164" s="46" t="s">
        <v>424</v>
      </c>
      <c r="C164" s="46" t="s">
        <v>629</v>
      </c>
      <c r="D164" s="46"/>
      <c r="E164" s="46"/>
      <c r="F164" s="46" t="s">
        <v>777</v>
      </c>
      <c r="G164" s="46" t="s">
        <v>801</v>
      </c>
      <c r="H164" s="46">
        <v>5.8</v>
      </c>
      <c r="I164" s="47" t="s">
        <v>841</v>
      </c>
      <c r="J164" s="46"/>
      <c r="K164" s="46"/>
      <c r="L164" s="46">
        <f t="shared" si="2"/>
        <v>0</v>
      </c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</row>
    <row r="165" spans="1:30">
      <c r="A165" s="48">
        <v>9350329001709</v>
      </c>
      <c r="B165" s="46" t="s">
        <v>425</v>
      </c>
      <c r="C165" s="46" t="s">
        <v>624</v>
      </c>
      <c r="D165" s="46" t="s">
        <v>716</v>
      </c>
      <c r="E165" s="46"/>
      <c r="F165" s="46" t="s">
        <v>779</v>
      </c>
      <c r="G165" s="46" t="s">
        <v>803</v>
      </c>
      <c r="H165" s="46">
        <v>8.16</v>
      </c>
      <c r="I165" s="47" t="s">
        <v>127</v>
      </c>
      <c r="J165" s="46">
        <v>45</v>
      </c>
      <c r="K165" s="46">
        <v>30</v>
      </c>
      <c r="L165" s="46">
        <f t="shared" si="2"/>
        <v>75</v>
      </c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</row>
    <row r="166" spans="1:30">
      <c r="A166" s="48">
        <v>9350329001716</v>
      </c>
      <c r="B166" s="46" t="s">
        <v>426</v>
      </c>
      <c r="C166" s="46" t="s">
        <v>630</v>
      </c>
      <c r="D166" s="46" t="s">
        <v>719</v>
      </c>
      <c r="E166" s="46"/>
      <c r="F166" s="46" t="s">
        <v>780</v>
      </c>
      <c r="G166" s="46" t="s">
        <v>808</v>
      </c>
      <c r="H166" s="46">
        <v>3.68</v>
      </c>
      <c r="I166" s="51" t="s">
        <v>843</v>
      </c>
      <c r="J166" s="46">
        <v>75</v>
      </c>
      <c r="K166" s="46">
        <v>30</v>
      </c>
      <c r="L166" s="46">
        <f t="shared" si="2"/>
        <v>105</v>
      </c>
      <c r="M166" s="46"/>
      <c r="N166" s="46"/>
      <c r="O166" s="46"/>
      <c r="P166" s="46"/>
      <c r="Q166" s="46"/>
      <c r="R166" s="46">
        <v>8</v>
      </c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</row>
    <row r="167" spans="1:30">
      <c r="A167" s="48">
        <v>9350329001723</v>
      </c>
      <c r="B167" s="46" t="s">
        <v>427</v>
      </c>
      <c r="C167" s="46" t="s">
        <v>630</v>
      </c>
      <c r="D167" s="46" t="s">
        <v>719</v>
      </c>
      <c r="E167" s="46"/>
      <c r="F167" s="46" t="s">
        <v>780</v>
      </c>
      <c r="G167" s="46" t="s">
        <v>801</v>
      </c>
      <c r="H167" s="46">
        <v>5.8</v>
      </c>
      <c r="I167" s="51" t="s">
        <v>843</v>
      </c>
      <c r="J167" s="46">
        <v>75</v>
      </c>
      <c r="K167" s="46">
        <v>30</v>
      </c>
      <c r="L167" s="46">
        <f t="shared" si="2"/>
        <v>105</v>
      </c>
      <c r="M167" s="46"/>
      <c r="N167" s="46"/>
      <c r="O167" s="46"/>
      <c r="P167" s="46"/>
      <c r="Q167" s="46"/>
      <c r="R167" s="46">
        <v>13</v>
      </c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</row>
    <row r="168" spans="1:30">
      <c r="A168" s="48">
        <v>9350329001730</v>
      </c>
      <c r="B168" s="46" t="s">
        <v>428</v>
      </c>
      <c r="C168" s="46" t="s">
        <v>630</v>
      </c>
      <c r="D168" s="46" t="s">
        <v>719</v>
      </c>
      <c r="E168" s="46"/>
      <c r="F168" s="46" t="s">
        <v>780</v>
      </c>
      <c r="G168" s="46" t="s">
        <v>809</v>
      </c>
      <c r="H168" s="46">
        <v>7.92</v>
      </c>
      <c r="I168" s="51" t="s">
        <v>843</v>
      </c>
      <c r="J168" s="46">
        <v>75</v>
      </c>
      <c r="K168" s="46">
        <v>30</v>
      </c>
      <c r="L168" s="46">
        <f t="shared" si="2"/>
        <v>105</v>
      </c>
      <c r="M168" s="46"/>
      <c r="N168" s="46"/>
      <c r="O168" s="46"/>
      <c r="P168" s="46"/>
      <c r="Q168" s="46"/>
      <c r="R168" s="46">
        <v>18</v>
      </c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</row>
    <row r="169" spans="1:30">
      <c r="A169" s="48">
        <v>9350329001860</v>
      </c>
      <c r="B169" s="46" t="s">
        <v>429</v>
      </c>
      <c r="C169" s="46" t="s">
        <v>630</v>
      </c>
      <c r="D169" s="46" t="s">
        <v>719</v>
      </c>
      <c r="E169" s="46"/>
      <c r="F169" s="46" t="s">
        <v>780</v>
      </c>
      <c r="G169" s="46" t="s">
        <v>810</v>
      </c>
      <c r="H169" s="46">
        <v>0.25</v>
      </c>
      <c r="I169" s="51" t="s">
        <v>843</v>
      </c>
      <c r="J169" s="46">
        <v>75</v>
      </c>
      <c r="K169" s="46">
        <v>30</v>
      </c>
      <c r="L169" s="46">
        <f t="shared" si="2"/>
        <v>105</v>
      </c>
      <c r="M169" s="46"/>
      <c r="N169" s="46"/>
      <c r="O169" s="46"/>
      <c r="P169" s="46"/>
      <c r="Q169" s="46"/>
      <c r="R169" s="46">
        <v>0.5</v>
      </c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</row>
    <row r="170" spans="1:30">
      <c r="A170" s="48">
        <v>9350329001747</v>
      </c>
      <c r="B170" s="46" t="s">
        <v>430</v>
      </c>
      <c r="C170" s="46" t="s">
        <v>631</v>
      </c>
      <c r="D170" s="46" t="s">
        <v>720</v>
      </c>
      <c r="E170" s="46"/>
      <c r="F170" s="46" t="s">
        <v>781</v>
      </c>
      <c r="G170" s="46" t="s">
        <v>808</v>
      </c>
      <c r="H170" s="46">
        <v>3.68</v>
      </c>
      <c r="I170" s="51" t="s">
        <v>843</v>
      </c>
      <c r="J170" s="46">
        <v>75</v>
      </c>
      <c r="K170" s="46">
        <v>30</v>
      </c>
      <c r="L170" s="46">
        <f t="shared" si="2"/>
        <v>105</v>
      </c>
      <c r="M170" s="46"/>
      <c r="N170" s="46"/>
      <c r="O170" s="46"/>
      <c r="P170" s="46"/>
      <c r="Q170" s="46"/>
      <c r="R170" s="46">
        <v>8</v>
      </c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</row>
    <row r="171" spans="1:30">
      <c r="A171" s="48">
        <v>9350329001754</v>
      </c>
      <c r="B171" s="46" t="s">
        <v>431</v>
      </c>
      <c r="C171" s="46" t="s">
        <v>631</v>
      </c>
      <c r="D171" s="46" t="s">
        <v>720</v>
      </c>
      <c r="E171" s="46"/>
      <c r="F171" s="46" t="s">
        <v>781</v>
      </c>
      <c r="G171" s="46" t="s">
        <v>801</v>
      </c>
      <c r="H171" s="46">
        <v>5.8</v>
      </c>
      <c r="I171" s="51" t="s">
        <v>843</v>
      </c>
      <c r="J171" s="46">
        <v>75</v>
      </c>
      <c r="K171" s="46">
        <v>30</v>
      </c>
      <c r="L171" s="46">
        <f t="shared" si="2"/>
        <v>105</v>
      </c>
      <c r="M171" s="46"/>
      <c r="N171" s="46"/>
      <c r="O171" s="46"/>
      <c r="P171" s="46"/>
      <c r="Q171" s="46"/>
      <c r="R171" s="46">
        <v>13</v>
      </c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</row>
    <row r="172" spans="1:30">
      <c r="A172" s="48">
        <v>9350329001761</v>
      </c>
      <c r="B172" s="46" t="s">
        <v>432</v>
      </c>
      <c r="C172" s="46" t="s">
        <v>631</v>
      </c>
      <c r="D172" s="46" t="s">
        <v>720</v>
      </c>
      <c r="E172" s="46"/>
      <c r="F172" s="46" t="s">
        <v>781</v>
      </c>
      <c r="G172" s="46" t="s">
        <v>809</v>
      </c>
      <c r="H172" s="46">
        <v>7.92</v>
      </c>
      <c r="I172" s="51" t="s">
        <v>843</v>
      </c>
      <c r="J172" s="46">
        <v>75</v>
      </c>
      <c r="K172" s="46">
        <v>30</v>
      </c>
      <c r="L172" s="46">
        <f t="shared" si="2"/>
        <v>105</v>
      </c>
      <c r="M172" s="46"/>
      <c r="N172" s="46"/>
      <c r="O172" s="46"/>
      <c r="P172" s="46"/>
      <c r="Q172" s="46"/>
      <c r="R172" s="46">
        <v>18</v>
      </c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</row>
    <row r="173" spans="1:30">
      <c r="A173" s="48">
        <v>9350329001877</v>
      </c>
      <c r="B173" s="46" t="s">
        <v>433</v>
      </c>
      <c r="C173" s="46" t="s">
        <v>631</v>
      </c>
      <c r="D173" s="46" t="s">
        <v>720</v>
      </c>
      <c r="E173" s="46"/>
      <c r="F173" s="46" t="s">
        <v>781</v>
      </c>
      <c r="G173" s="46" t="s">
        <v>810</v>
      </c>
      <c r="H173" s="46">
        <v>0.25</v>
      </c>
      <c r="I173" s="51" t="s">
        <v>843</v>
      </c>
      <c r="J173" s="46">
        <v>75</v>
      </c>
      <c r="K173" s="46">
        <v>30</v>
      </c>
      <c r="L173" s="46">
        <f t="shared" si="2"/>
        <v>105</v>
      </c>
      <c r="M173" s="46"/>
      <c r="N173" s="46"/>
      <c r="O173" s="46"/>
      <c r="P173" s="46"/>
      <c r="Q173" s="46"/>
      <c r="R173" s="46">
        <v>0.5</v>
      </c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</row>
    <row r="174" spans="1:30">
      <c r="A174" s="48">
        <v>9350329001778</v>
      </c>
      <c r="B174" s="46" t="s">
        <v>434</v>
      </c>
      <c r="C174" s="46" t="s">
        <v>632</v>
      </c>
      <c r="D174" s="46" t="s">
        <v>721</v>
      </c>
      <c r="E174" s="46"/>
      <c r="F174" s="46" t="s">
        <v>780</v>
      </c>
      <c r="G174" s="46" t="s">
        <v>808</v>
      </c>
      <c r="H174" s="46">
        <v>3.68</v>
      </c>
      <c r="I174" s="51" t="s">
        <v>843</v>
      </c>
      <c r="J174" s="46">
        <v>75</v>
      </c>
      <c r="K174" s="46">
        <v>30</v>
      </c>
      <c r="L174" s="46">
        <f t="shared" si="2"/>
        <v>105</v>
      </c>
      <c r="M174" s="46"/>
      <c r="N174" s="46"/>
      <c r="O174" s="46"/>
      <c r="P174" s="46"/>
      <c r="Q174" s="46"/>
      <c r="R174" s="46">
        <v>8</v>
      </c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</row>
    <row r="175" spans="1:30">
      <c r="A175" s="48">
        <v>9350329001785</v>
      </c>
      <c r="B175" s="46" t="s">
        <v>435</v>
      </c>
      <c r="C175" s="46" t="s">
        <v>632</v>
      </c>
      <c r="D175" s="46" t="s">
        <v>721</v>
      </c>
      <c r="E175" s="46"/>
      <c r="F175" s="46" t="s">
        <v>780</v>
      </c>
      <c r="G175" s="46" t="s">
        <v>801</v>
      </c>
      <c r="H175" s="46">
        <v>5.8</v>
      </c>
      <c r="I175" s="51" t="s">
        <v>843</v>
      </c>
      <c r="J175" s="46">
        <v>75</v>
      </c>
      <c r="K175" s="46">
        <v>30</v>
      </c>
      <c r="L175" s="46">
        <f t="shared" si="2"/>
        <v>105</v>
      </c>
      <c r="M175" s="46"/>
      <c r="N175" s="46"/>
      <c r="O175" s="46"/>
      <c r="P175" s="46"/>
      <c r="Q175" s="46"/>
      <c r="R175" s="46">
        <v>13</v>
      </c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</row>
    <row r="176" spans="1:30">
      <c r="A176" s="48">
        <v>9350329001792</v>
      </c>
      <c r="B176" s="46" t="s">
        <v>436</v>
      </c>
      <c r="C176" s="46" t="s">
        <v>632</v>
      </c>
      <c r="D176" s="46" t="s">
        <v>721</v>
      </c>
      <c r="E176" s="46"/>
      <c r="F176" s="46" t="s">
        <v>780</v>
      </c>
      <c r="G176" s="46" t="s">
        <v>809</v>
      </c>
      <c r="H176" s="46">
        <v>7.92</v>
      </c>
      <c r="I176" s="51" t="s">
        <v>843</v>
      </c>
      <c r="J176" s="46">
        <v>75</v>
      </c>
      <c r="K176" s="46">
        <v>30</v>
      </c>
      <c r="L176" s="46">
        <f t="shared" si="2"/>
        <v>105</v>
      </c>
      <c r="M176" s="46"/>
      <c r="N176" s="46"/>
      <c r="O176" s="46"/>
      <c r="P176" s="46"/>
      <c r="Q176" s="46"/>
      <c r="R176" s="46">
        <v>18</v>
      </c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</row>
    <row r="177" spans="1:30">
      <c r="A177" s="48">
        <v>9350329001884</v>
      </c>
      <c r="B177" s="46" t="s">
        <v>437</v>
      </c>
      <c r="C177" s="46" t="s">
        <v>632</v>
      </c>
      <c r="D177" s="46" t="s">
        <v>721</v>
      </c>
      <c r="E177" s="46"/>
      <c r="F177" s="46" t="s">
        <v>780</v>
      </c>
      <c r="G177" s="46" t="s">
        <v>810</v>
      </c>
      <c r="H177" s="46">
        <v>0.25</v>
      </c>
      <c r="I177" s="51" t="s">
        <v>843</v>
      </c>
      <c r="J177" s="46">
        <v>75</v>
      </c>
      <c r="K177" s="46">
        <v>30</v>
      </c>
      <c r="L177" s="46">
        <f t="shared" si="2"/>
        <v>105</v>
      </c>
      <c r="M177" s="46"/>
      <c r="N177" s="46"/>
      <c r="O177" s="46"/>
      <c r="P177" s="46"/>
      <c r="Q177" s="46"/>
      <c r="R177" s="46">
        <v>0.5</v>
      </c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</row>
    <row r="178" spans="1:30">
      <c r="A178" s="48">
        <v>9350329001808</v>
      </c>
      <c r="B178" s="46" t="s">
        <v>438</v>
      </c>
      <c r="C178" s="46" t="s">
        <v>633</v>
      </c>
      <c r="D178" s="46" t="s">
        <v>722</v>
      </c>
      <c r="E178" s="46"/>
      <c r="F178" s="46" t="s">
        <v>782</v>
      </c>
      <c r="G178" s="46" t="s">
        <v>808</v>
      </c>
      <c r="H178" s="46">
        <v>3.68</v>
      </c>
      <c r="I178" s="51" t="s">
        <v>843</v>
      </c>
      <c r="J178" s="46">
        <v>75</v>
      </c>
      <c r="K178" s="46">
        <v>30</v>
      </c>
      <c r="L178" s="46">
        <f t="shared" si="2"/>
        <v>105</v>
      </c>
      <c r="M178" s="46"/>
      <c r="N178" s="46"/>
      <c r="O178" s="46"/>
      <c r="P178" s="46"/>
      <c r="Q178" s="46"/>
      <c r="R178" s="46">
        <v>8</v>
      </c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</row>
    <row r="179" spans="1:30">
      <c r="A179" s="48">
        <v>9350329001815</v>
      </c>
      <c r="B179" s="46" t="s">
        <v>439</v>
      </c>
      <c r="C179" s="46" t="s">
        <v>633</v>
      </c>
      <c r="D179" s="46" t="s">
        <v>722</v>
      </c>
      <c r="E179" s="46"/>
      <c r="F179" s="46" t="s">
        <v>782</v>
      </c>
      <c r="G179" s="46" t="s">
        <v>801</v>
      </c>
      <c r="H179" s="46">
        <v>5.8</v>
      </c>
      <c r="I179" s="51" t="s">
        <v>843</v>
      </c>
      <c r="J179" s="46">
        <v>75</v>
      </c>
      <c r="K179" s="46">
        <v>30</v>
      </c>
      <c r="L179" s="46">
        <f t="shared" si="2"/>
        <v>105</v>
      </c>
      <c r="M179" s="46"/>
      <c r="N179" s="46"/>
      <c r="O179" s="46"/>
      <c r="P179" s="46"/>
      <c r="Q179" s="46"/>
      <c r="R179" s="46">
        <v>13</v>
      </c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</row>
    <row r="180" spans="1:30">
      <c r="A180" s="48">
        <v>9350329001822</v>
      </c>
      <c r="B180" s="46" t="s">
        <v>440</v>
      </c>
      <c r="C180" s="46" t="s">
        <v>633</v>
      </c>
      <c r="D180" s="46" t="s">
        <v>722</v>
      </c>
      <c r="E180" s="46"/>
      <c r="F180" s="46" t="s">
        <v>782</v>
      </c>
      <c r="G180" s="46" t="s">
        <v>809</v>
      </c>
      <c r="H180" s="46">
        <v>7.92</v>
      </c>
      <c r="I180" s="51" t="s">
        <v>843</v>
      </c>
      <c r="J180" s="46">
        <v>75</v>
      </c>
      <c r="K180" s="46">
        <v>30</v>
      </c>
      <c r="L180" s="46">
        <f t="shared" si="2"/>
        <v>105</v>
      </c>
      <c r="M180" s="46"/>
      <c r="N180" s="46"/>
      <c r="O180" s="46"/>
      <c r="P180" s="46"/>
      <c r="Q180" s="46"/>
      <c r="R180" s="46">
        <v>18</v>
      </c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</row>
    <row r="181" spans="1:30">
      <c r="A181" s="48">
        <v>9350329001891</v>
      </c>
      <c r="B181" s="46" t="s">
        <v>441</v>
      </c>
      <c r="C181" s="46" t="s">
        <v>633</v>
      </c>
      <c r="D181" s="46" t="s">
        <v>722</v>
      </c>
      <c r="E181" s="46"/>
      <c r="F181" s="46" t="s">
        <v>782</v>
      </c>
      <c r="G181" s="46" t="s">
        <v>810</v>
      </c>
      <c r="H181" s="46">
        <v>0.25</v>
      </c>
      <c r="I181" s="51" t="s">
        <v>843</v>
      </c>
      <c r="J181" s="46">
        <v>75</v>
      </c>
      <c r="K181" s="46">
        <v>30</v>
      </c>
      <c r="L181" s="46">
        <f t="shared" si="2"/>
        <v>105</v>
      </c>
      <c r="M181" s="46"/>
      <c r="N181" s="46"/>
      <c r="O181" s="46"/>
      <c r="P181" s="46"/>
      <c r="Q181" s="46"/>
      <c r="R181" s="46">
        <v>0.5</v>
      </c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</row>
    <row r="182" spans="1:30">
      <c r="A182" s="48">
        <v>9350329001839</v>
      </c>
      <c r="B182" s="46" t="s">
        <v>442</v>
      </c>
      <c r="C182" s="46" t="s">
        <v>634</v>
      </c>
      <c r="D182" s="46" t="s">
        <v>723</v>
      </c>
      <c r="E182" s="46"/>
      <c r="F182" s="46" t="s">
        <v>783</v>
      </c>
      <c r="G182" s="46" t="s">
        <v>808</v>
      </c>
      <c r="H182" s="46">
        <v>3.68</v>
      </c>
      <c r="I182" s="51" t="s">
        <v>843</v>
      </c>
      <c r="J182" s="46">
        <v>75</v>
      </c>
      <c r="K182" s="46">
        <v>30</v>
      </c>
      <c r="L182" s="46">
        <f t="shared" si="2"/>
        <v>105</v>
      </c>
      <c r="M182" s="46"/>
      <c r="N182" s="46"/>
      <c r="O182" s="46"/>
      <c r="P182" s="46"/>
      <c r="Q182" s="46"/>
      <c r="R182" s="46">
        <v>8</v>
      </c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</row>
    <row r="183" spans="1:30">
      <c r="A183" s="48">
        <v>9350329001846</v>
      </c>
      <c r="B183" s="46" t="s">
        <v>443</v>
      </c>
      <c r="C183" s="46" t="s">
        <v>634</v>
      </c>
      <c r="D183" s="46" t="s">
        <v>723</v>
      </c>
      <c r="E183" s="46"/>
      <c r="F183" s="46" t="s">
        <v>783</v>
      </c>
      <c r="G183" s="46" t="s">
        <v>801</v>
      </c>
      <c r="H183" s="46">
        <v>5.8</v>
      </c>
      <c r="I183" s="51" t="s">
        <v>843</v>
      </c>
      <c r="J183" s="46">
        <v>75</v>
      </c>
      <c r="K183" s="46">
        <v>30</v>
      </c>
      <c r="L183" s="46">
        <f t="shared" si="2"/>
        <v>105</v>
      </c>
      <c r="M183" s="46"/>
      <c r="N183" s="46"/>
      <c r="O183" s="46"/>
      <c r="P183" s="46"/>
      <c r="Q183" s="46"/>
      <c r="R183" s="46">
        <v>13</v>
      </c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</row>
    <row r="184" spans="1:30">
      <c r="A184" s="48">
        <v>9350329001853</v>
      </c>
      <c r="B184" s="46" t="s">
        <v>444</v>
      </c>
      <c r="C184" s="46" t="s">
        <v>634</v>
      </c>
      <c r="D184" s="46" t="s">
        <v>723</v>
      </c>
      <c r="E184" s="46"/>
      <c r="F184" s="46" t="s">
        <v>783</v>
      </c>
      <c r="G184" s="46" t="s">
        <v>809</v>
      </c>
      <c r="H184" s="46">
        <v>7.92</v>
      </c>
      <c r="I184" s="51" t="s">
        <v>843</v>
      </c>
      <c r="J184" s="46">
        <v>75</v>
      </c>
      <c r="K184" s="46">
        <v>30</v>
      </c>
      <c r="L184" s="46">
        <f t="shared" si="2"/>
        <v>105</v>
      </c>
      <c r="M184" s="46"/>
      <c r="N184" s="46"/>
      <c r="O184" s="46"/>
      <c r="P184" s="46"/>
      <c r="Q184" s="46"/>
      <c r="R184" s="46">
        <v>18</v>
      </c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</row>
    <row r="185" spans="1:30">
      <c r="A185" s="48">
        <v>9350329001907</v>
      </c>
      <c r="B185" s="46" t="s">
        <v>445</v>
      </c>
      <c r="C185" s="46" t="s">
        <v>634</v>
      </c>
      <c r="D185" s="46" t="s">
        <v>723</v>
      </c>
      <c r="E185" s="46"/>
      <c r="F185" s="46" t="s">
        <v>783</v>
      </c>
      <c r="G185" s="46" t="s">
        <v>810</v>
      </c>
      <c r="H185" s="46">
        <v>0.25</v>
      </c>
      <c r="I185" s="51" t="s">
        <v>843</v>
      </c>
      <c r="J185" s="46">
        <v>75</v>
      </c>
      <c r="K185" s="46">
        <v>30</v>
      </c>
      <c r="L185" s="46">
        <f t="shared" si="2"/>
        <v>105</v>
      </c>
      <c r="M185" s="46"/>
      <c r="N185" s="46"/>
      <c r="O185" s="46"/>
      <c r="P185" s="46"/>
      <c r="Q185" s="46"/>
      <c r="R185" s="46">
        <v>0.5</v>
      </c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</row>
    <row r="186" spans="1:30">
      <c r="A186" s="48">
        <v>9350329001914</v>
      </c>
      <c r="B186" s="46" t="s">
        <v>446</v>
      </c>
      <c r="C186" s="46" t="s">
        <v>635</v>
      </c>
      <c r="D186" s="46" t="s">
        <v>724</v>
      </c>
      <c r="E186" s="46"/>
      <c r="F186" s="46" t="s">
        <v>784</v>
      </c>
      <c r="G186" s="46" t="s">
        <v>808</v>
      </c>
      <c r="H186" s="46">
        <v>3.68</v>
      </c>
      <c r="I186" s="51" t="s">
        <v>844</v>
      </c>
      <c r="J186" s="46">
        <v>120</v>
      </c>
      <c r="K186" s="46">
        <v>30</v>
      </c>
      <c r="L186" s="46">
        <f t="shared" si="2"/>
        <v>150</v>
      </c>
      <c r="M186" s="46"/>
      <c r="N186" s="46"/>
      <c r="O186" s="46"/>
      <c r="P186" s="46"/>
      <c r="Q186" s="46" t="s">
        <v>837</v>
      </c>
      <c r="R186" s="46">
        <v>8</v>
      </c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</row>
    <row r="187" spans="1:30">
      <c r="A187" s="48">
        <v>9350329001921</v>
      </c>
      <c r="B187" s="46" t="s">
        <v>447</v>
      </c>
      <c r="C187" s="46" t="s">
        <v>635</v>
      </c>
      <c r="D187" s="46" t="s">
        <v>724</v>
      </c>
      <c r="E187" s="46"/>
      <c r="F187" s="46" t="s">
        <v>784</v>
      </c>
      <c r="G187" s="46" t="s">
        <v>801</v>
      </c>
      <c r="H187" s="46">
        <v>5.8</v>
      </c>
      <c r="I187" s="51" t="s">
        <v>844</v>
      </c>
      <c r="J187" s="46">
        <v>120</v>
      </c>
      <c r="K187" s="46">
        <v>30</v>
      </c>
      <c r="L187" s="46">
        <f t="shared" si="2"/>
        <v>150</v>
      </c>
      <c r="M187" s="46"/>
      <c r="N187" s="46"/>
      <c r="O187" s="46"/>
      <c r="P187" s="46"/>
      <c r="Q187" s="46" t="s">
        <v>838</v>
      </c>
      <c r="R187" s="46">
        <v>13</v>
      </c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</row>
    <row r="188" spans="1:30">
      <c r="A188" s="48">
        <v>9350329001938</v>
      </c>
      <c r="B188" s="46" t="s">
        <v>448</v>
      </c>
      <c r="C188" s="46" t="s">
        <v>635</v>
      </c>
      <c r="D188" s="46" t="s">
        <v>724</v>
      </c>
      <c r="E188" s="46"/>
      <c r="F188" s="46" t="s">
        <v>784</v>
      </c>
      <c r="G188" s="46" t="s">
        <v>802</v>
      </c>
      <c r="H188" s="46">
        <v>0.2</v>
      </c>
      <c r="I188" s="51" t="s">
        <v>844</v>
      </c>
      <c r="J188" s="46">
        <v>120</v>
      </c>
      <c r="K188" s="46">
        <v>30</v>
      </c>
      <c r="L188" s="46">
        <f t="shared" si="2"/>
        <v>150</v>
      </c>
      <c r="M188" s="46"/>
      <c r="N188" s="46"/>
      <c r="O188" s="46"/>
      <c r="P188" s="46"/>
      <c r="Q188" s="46" t="s">
        <v>820</v>
      </c>
      <c r="R188" s="46">
        <v>0.5</v>
      </c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</row>
    <row r="189" spans="1:30">
      <c r="A189" s="48">
        <v>9350329001945</v>
      </c>
      <c r="B189" s="46" t="s">
        <v>449</v>
      </c>
      <c r="C189" s="46" t="s">
        <v>636</v>
      </c>
      <c r="D189" s="46" t="s">
        <v>725</v>
      </c>
      <c r="E189" s="46"/>
      <c r="F189" s="46" t="s">
        <v>766</v>
      </c>
      <c r="G189" s="46" t="s">
        <v>808</v>
      </c>
      <c r="H189" s="46">
        <v>3.68</v>
      </c>
      <c r="I189" s="51" t="s">
        <v>844</v>
      </c>
      <c r="J189" s="46">
        <v>120</v>
      </c>
      <c r="K189" s="46">
        <v>30</v>
      </c>
      <c r="L189" s="46">
        <f t="shared" si="2"/>
        <v>150</v>
      </c>
      <c r="M189" s="46"/>
      <c r="N189" s="46"/>
      <c r="O189" s="46"/>
      <c r="P189" s="46"/>
      <c r="Q189" s="46" t="s">
        <v>837</v>
      </c>
      <c r="R189" s="46">
        <v>8</v>
      </c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</row>
    <row r="190" spans="1:30">
      <c r="A190" s="48">
        <v>9350329001952</v>
      </c>
      <c r="B190" s="46" t="s">
        <v>450</v>
      </c>
      <c r="C190" s="46" t="s">
        <v>636</v>
      </c>
      <c r="D190" s="46" t="s">
        <v>725</v>
      </c>
      <c r="E190" s="46"/>
      <c r="F190" s="46" t="s">
        <v>766</v>
      </c>
      <c r="G190" s="46" t="s">
        <v>801</v>
      </c>
      <c r="H190" s="46">
        <v>5.8</v>
      </c>
      <c r="I190" s="51" t="s">
        <v>844</v>
      </c>
      <c r="J190" s="46">
        <v>120</v>
      </c>
      <c r="K190" s="46">
        <v>30</v>
      </c>
      <c r="L190" s="46">
        <f t="shared" si="2"/>
        <v>150</v>
      </c>
      <c r="M190" s="46"/>
      <c r="N190" s="46"/>
      <c r="O190" s="46"/>
      <c r="P190" s="46"/>
      <c r="Q190" s="46" t="s">
        <v>838</v>
      </c>
      <c r="R190" s="46">
        <v>13</v>
      </c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</row>
    <row r="191" spans="1:30">
      <c r="A191" s="48">
        <v>9350329001969</v>
      </c>
      <c r="B191" s="46" t="s">
        <v>451</v>
      </c>
      <c r="C191" s="46" t="s">
        <v>636</v>
      </c>
      <c r="D191" s="46" t="s">
        <v>725</v>
      </c>
      <c r="E191" s="46"/>
      <c r="F191" s="46" t="s">
        <v>766</v>
      </c>
      <c r="G191" s="46" t="s">
        <v>802</v>
      </c>
      <c r="H191" s="46">
        <v>0.2</v>
      </c>
      <c r="I191" s="51" t="s">
        <v>844</v>
      </c>
      <c r="J191" s="46">
        <v>120</v>
      </c>
      <c r="K191" s="46">
        <v>30</v>
      </c>
      <c r="L191" s="46">
        <f t="shared" si="2"/>
        <v>150</v>
      </c>
      <c r="M191" s="46"/>
      <c r="N191" s="46"/>
      <c r="O191" s="46"/>
      <c r="P191" s="46"/>
      <c r="Q191" s="46" t="s">
        <v>820</v>
      </c>
      <c r="R191" s="46">
        <v>0.5</v>
      </c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</row>
    <row r="192" spans="1:30">
      <c r="A192" s="48">
        <v>9350329002812</v>
      </c>
      <c r="B192" s="46" t="s">
        <v>452</v>
      </c>
      <c r="C192" s="46" t="s">
        <v>637</v>
      </c>
      <c r="D192" s="46" t="s">
        <v>726</v>
      </c>
      <c r="E192" s="46"/>
      <c r="F192" s="46" t="s">
        <v>785</v>
      </c>
      <c r="G192" s="46" t="s">
        <v>808</v>
      </c>
      <c r="H192" s="46">
        <v>3.68</v>
      </c>
      <c r="I192" s="51" t="s">
        <v>844</v>
      </c>
      <c r="J192" s="46">
        <v>120</v>
      </c>
      <c r="K192" s="46">
        <v>30</v>
      </c>
      <c r="L192" s="46">
        <f t="shared" si="2"/>
        <v>150</v>
      </c>
      <c r="M192" s="46"/>
      <c r="N192" s="46"/>
      <c r="O192" s="46"/>
      <c r="P192" s="46"/>
      <c r="Q192" s="46" t="s">
        <v>837</v>
      </c>
      <c r="R192" s="46">
        <v>8</v>
      </c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</row>
    <row r="193" spans="1:30">
      <c r="A193" s="48">
        <v>9350329002829</v>
      </c>
      <c r="B193" s="46" t="s">
        <v>453</v>
      </c>
      <c r="C193" s="46" t="s">
        <v>637</v>
      </c>
      <c r="D193" s="46" t="s">
        <v>726</v>
      </c>
      <c r="E193" s="46"/>
      <c r="F193" s="46" t="s">
        <v>785</v>
      </c>
      <c r="G193" s="46" t="s">
        <v>801</v>
      </c>
      <c r="H193" s="46">
        <v>5.8</v>
      </c>
      <c r="I193" s="51" t="s">
        <v>844</v>
      </c>
      <c r="J193" s="46">
        <v>120</v>
      </c>
      <c r="K193" s="46">
        <v>30</v>
      </c>
      <c r="L193" s="46">
        <f t="shared" si="2"/>
        <v>150</v>
      </c>
      <c r="M193" s="46"/>
      <c r="N193" s="46"/>
      <c r="O193" s="46"/>
      <c r="P193" s="46"/>
      <c r="Q193" s="46" t="s">
        <v>838</v>
      </c>
      <c r="R193" s="46">
        <v>13</v>
      </c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</row>
    <row r="194" spans="1:30">
      <c r="A194" s="48">
        <v>9350329002836</v>
      </c>
      <c r="B194" s="46" t="s">
        <v>454</v>
      </c>
      <c r="C194" s="46" t="s">
        <v>637</v>
      </c>
      <c r="D194" s="46" t="s">
        <v>726</v>
      </c>
      <c r="E194" s="46"/>
      <c r="F194" s="46" t="s">
        <v>785</v>
      </c>
      <c r="G194" s="46" t="s">
        <v>802</v>
      </c>
      <c r="H194" s="46">
        <v>0.2</v>
      </c>
      <c r="I194" s="51" t="s">
        <v>844</v>
      </c>
      <c r="J194" s="46">
        <v>120</v>
      </c>
      <c r="K194" s="46">
        <v>30</v>
      </c>
      <c r="L194" s="46">
        <f t="shared" si="2"/>
        <v>150</v>
      </c>
      <c r="M194" s="46"/>
      <c r="N194" s="46"/>
      <c r="O194" s="46"/>
      <c r="P194" s="46"/>
      <c r="Q194" s="46" t="s">
        <v>820</v>
      </c>
      <c r="R194" s="46">
        <v>0.5</v>
      </c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</row>
    <row r="195" spans="1:30">
      <c r="A195" s="48">
        <v>9350329002003</v>
      </c>
      <c r="B195" s="46" t="s">
        <v>455</v>
      </c>
      <c r="C195" s="46" t="s">
        <v>638</v>
      </c>
      <c r="D195" s="46" t="s">
        <v>727</v>
      </c>
      <c r="E195" s="46"/>
      <c r="F195" s="46" t="s">
        <v>784</v>
      </c>
      <c r="G195" s="46" t="s">
        <v>808</v>
      </c>
      <c r="H195" s="46">
        <v>3.68</v>
      </c>
      <c r="I195" s="51" t="s">
        <v>844</v>
      </c>
      <c r="J195" s="46">
        <v>120</v>
      </c>
      <c r="K195" s="46">
        <v>30</v>
      </c>
      <c r="L195" s="46">
        <f t="shared" ref="L195:L258" si="3">J195+K195</f>
        <v>150</v>
      </c>
      <c r="M195" s="46"/>
      <c r="N195" s="46"/>
      <c r="O195" s="46"/>
      <c r="P195" s="46"/>
      <c r="Q195" s="46" t="s">
        <v>837</v>
      </c>
      <c r="R195" s="46">
        <v>8</v>
      </c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</row>
    <row r="196" spans="1:30">
      <c r="A196" s="48">
        <v>9350329002010</v>
      </c>
      <c r="B196" s="46" t="s">
        <v>456</v>
      </c>
      <c r="C196" s="46" t="s">
        <v>638</v>
      </c>
      <c r="D196" s="46" t="s">
        <v>727</v>
      </c>
      <c r="E196" s="46"/>
      <c r="F196" s="46" t="s">
        <v>784</v>
      </c>
      <c r="G196" s="46" t="s">
        <v>801</v>
      </c>
      <c r="H196" s="46">
        <v>5.8</v>
      </c>
      <c r="I196" s="51" t="s">
        <v>844</v>
      </c>
      <c r="J196" s="46">
        <v>120</v>
      </c>
      <c r="K196" s="46">
        <v>30</v>
      </c>
      <c r="L196" s="46">
        <f t="shared" si="3"/>
        <v>150</v>
      </c>
      <c r="M196" s="46"/>
      <c r="N196" s="46"/>
      <c r="O196" s="46"/>
      <c r="P196" s="46"/>
      <c r="Q196" s="46" t="s">
        <v>838</v>
      </c>
      <c r="R196" s="46">
        <v>13</v>
      </c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</row>
    <row r="197" spans="1:30">
      <c r="A197" s="48">
        <v>9350329002027</v>
      </c>
      <c r="B197" s="46" t="s">
        <v>457</v>
      </c>
      <c r="C197" s="46" t="s">
        <v>638</v>
      </c>
      <c r="D197" s="46" t="s">
        <v>727</v>
      </c>
      <c r="E197" s="46"/>
      <c r="F197" s="46" t="s">
        <v>784</v>
      </c>
      <c r="G197" s="46" t="s">
        <v>802</v>
      </c>
      <c r="H197" s="46">
        <v>0.2</v>
      </c>
      <c r="I197" s="51" t="s">
        <v>844</v>
      </c>
      <c r="J197" s="46">
        <v>120</v>
      </c>
      <c r="K197" s="46">
        <v>30</v>
      </c>
      <c r="L197" s="46">
        <f t="shared" si="3"/>
        <v>150</v>
      </c>
      <c r="M197" s="46"/>
      <c r="N197" s="46"/>
      <c r="O197" s="46"/>
      <c r="P197" s="46"/>
      <c r="Q197" s="46" t="s">
        <v>820</v>
      </c>
      <c r="R197" s="46">
        <v>0.5</v>
      </c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</row>
    <row r="198" spans="1:30">
      <c r="A198" s="48">
        <v>9350329002034</v>
      </c>
      <c r="B198" s="46" t="s">
        <v>458</v>
      </c>
      <c r="C198" s="46" t="s">
        <v>639</v>
      </c>
      <c r="D198" s="46">
        <v>23825</v>
      </c>
      <c r="E198" s="46"/>
      <c r="F198" s="46" t="s">
        <v>786</v>
      </c>
      <c r="G198" s="46" t="s">
        <v>811</v>
      </c>
      <c r="H198" s="46">
        <v>1.2</v>
      </c>
      <c r="I198" s="51" t="s">
        <v>844</v>
      </c>
      <c r="J198" s="46">
        <v>120</v>
      </c>
      <c r="K198" s="46">
        <v>30</v>
      </c>
      <c r="L198" s="46">
        <f t="shared" si="3"/>
        <v>150</v>
      </c>
      <c r="M198" s="46"/>
      <c r="N198" s="46"/>
      <c r="O198" s="46"/>
      <c r="P198" s="46"/>
      <c r="Q198" s="46"/>
      <c r="R198" s="46">
        <v>1.9</v>
      </c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</row>
    <row r="199" spans="1:30">
      <c r="A199" s="48">
        <v>9350329002041</v>
      </c>
      <c r="B199" s="46" t="s">
        <v>459</v>
      </c>
      <c r="C199" s="46" t="s">
        <v>639</v>
      </c>
      <c r="D199" s="46">
        <v>23825</v>
      </c>
      <c r="E199" s="46"/>
      <c r="F199" s="46" t="s">
        <v>786</v>
      </c>
      <c r="G199" s="46" t="s">
        <v>812</v>
      </c>
      <c r="H199" s="46">
        <v>3.49</v>
      </c>
      <c r="I199" s="51" t="s">
        <v>844</v>
      </c>
      <c r="J199" s="46">
        <v>120</v>
      </c>
      <c r="K199" s="46">
        <v>30</v>
      </c>
      <c r="L199" s="46">
        <f t="shared" si="3"/>
        <v>150</v>
      </c>
      <c r="M199" s="46"/>
      <c r="N199" s="46"/>
      <c r="O199" s="46"/>
      <c r="P199" s="46"/>
      <c r="Q199" s="46"/>
      <c r="R199" s="46">
        <v>5.6</v>
      </c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</row>
    <row r="200" spans="1:30">
      <c r="A200" s="48">
        <v>9350329002058</v>
      </c>
      <c r="B200" s="46" t="s">
        <v>460</v>
      </c>
      <c r="C200" s="46" t="s">
        <v>639</v>
      </c>
      <c r="D200" s="46">
        <v>23825</v>
      </c>
      <c r="E200" s="46"/>
      <c r="F200" s="46" t="s">
        <v>786</v>
      </c>
      <c r="G200" s="46" t="s">
        <v>805</v>
      </c>
      <c r="H200" s="46">
        <v>5.32</v>
      </c>
      <c r="I200" s="51" t="s">
        <v>844</v>
      </c>
      <c r="J200" s="46">
        <v>120</v>
      </c>
      <c r="K200" s="46">
        <v>30</v>
      </c>
      <c r="L200" s="46">
        <f t="shared" si="3"/>
        <v>150</v>
      </c>
      <c r="M200" s="46"/>
      <c r="N200" s="46"/>
      <c r="O200" s="46"/>
      <c r="P200" s="46"/>
      <c r="Q200" s="46"/>
      <c r="R200" s="46">
        <v>8.6</v>
      </c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</row>
    <row r="201" spans="1:30">
      <c r="A201" s="48">
        <v>9350329002065</v>
      </c>
      <c r="B201" s="46" t="s">
        <v>461</v>
      </c>
      <c r="C201" s="46" t="s">
        <v>639</v>
      </c>
      <c r="D201" s="46">
        <v>23825</v>
      </c>
      <c r="E201" s="46"/>
      <c r="F201" s="46" t="s">
        <v>786</v>
      </c>
      <c r="G201" s="46" t="s">
        <v>802</v>
      </c>
      <c r="H201" s="46">
        <v>0.2</v>
      </c>
      <c r="I201" s="51" t="s">
        <v>844</v>
      </c>
      <c r="J201" s="46">
        <v>120</v>
      </c>
      <c r="K201" s="46">
        <v>30</v>
      </c>
      <c r="L201" s="46">
        <f t="shared" si="3"/>
        <v>150</v>
      </c>
      <c r="M201" s="46"/>
      <c r="N201" s="46"/>
      <c r="O201" s="46"/>
      <c r="P201" s="46"/>
      <c r="Q201" s="46"/>
      <c r="R201" s="46">
        <v>0.3</v>
      </c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</row>
    <row r="202" spans="1:30">
      <c r="A202" s="48">
        <v>9350329002072</v>
      </c>
      <c r="B202" s="46" t="s">
        <v>462</v>
      </c>
      <c r="C202" s="46" t="s">
        <v>640</v>
      </c>
      <c r="D202" s="46">
        <v>23826</v>
      </c>
      <c r="E202" s="46"/>
      <c r="F202" s="46" t="s">
        <v>787</v>
      </c>
      <c r="G202" s="46" t="s">
        <v>811</v>
      </c>
      <c r="H202" s="46">
        <v>1.2</v>
      </c>
      <c r="I202" s="51" t="s">
        <v>844</v>
      </c>
      <c r="J202" s="46">
        <v>120</v>
      </c>
      <c r="K202" s="46">
        <v>30</v>
      </c>
      <c r="L202" s="46">
        <f t="shared" si="3"/>
        <v>150</v>
      </c>
      <c r="M202" s="46"/>
      <c r="N202" s="46"/>
      <c r="O202" s="46"/>
      <c r="P202" s="46"/>
      <c r="Q202" s="46"/>
      <c r="R202" s="46">
        <v>1.9</v>
      </c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</row>
    <row r="203" spans="1:30">
      <c r="A203" s="48">
        <v>9350329002089</v>
      </c>
      <c r="B203" s="46" t="s">
        <v>463</v>
      </c>
      <c r="C203" s="46" t="s">
        <v>640</v>
      </c>
      <c r="D203" s="46">
        <v>23826</v>
      </c>
      <c r="E203" s="46"/>
      <c r="F203" s="46" t="s">
        <v>787</v>
      </c>
      <c r="G203" s="46" t="s">
        <v>812</v>
      </c>
      <c r="H203" s="46">
        <v>3.49</v>
      </c>
      <c r="I203" s="51" t="s">
        <v>844</v>
      </c>
      <c r="J203" s="46">
        <v>120</v>
      </c>
      <c r="K203" s="46">
        <v>30</v>
      </c>
      <c r="L203" s="46">
        <f t="shared" si="3"/>
        <v>150</v>
      </c>
      <c r="M203" s="46"/>
      <c r="N203" s="46"/>
      <c r="O203" s="46"/>
      <c r="P203" s="46"/>
      <c r="Q203" s="46"/>
      <c r="R203" s="46">
        <v>5.6</v>
      </c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</row>
    <row r="204" spans="1:30">
      <c r="A204" s="48">
        <v>9350329002096</v>
      </c>
      <c r="B204" s="46" t="s">
        <v>464</v>
      </c>
      <c r="C204" s="46" t="s">
        <v>640</v>
      </c>
      <c r="D204" s="46">
        <v>23826</v>
      </c>
      <c r="E204" s="46"/>
      <c r="F204" s="46" t="s">
        <v>787</v>
      </c>
      <c r="G204" s="46" t="s">
        <v>805</v>
      </c>
      <c r="H204" s="46">
        <v>5.32</v>
      </c>
      <c r="I204" s="51" t="s">
        <v>844</v>
      </c>
      <c r="J204" s="46">
        <v>120</v>
      </c>
      <c r="K204" s="46">
        <v>30</v>
      </c>
      <c r="L204" s="46">
        <f t="shared" si="3"/>
        <v>150</v>
      </c>
      <c r="M204" s="46"/>
      <c r="N204" s="46"/>
      <c r="O204" s="46"/>
      <c r="P204" s="46"/>
      <c r="Q204" s="46"/>
      <c r="R204" s="46">
        <v>8.6</v>
      </c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</row>
    <row r="205" spans="1:30">
      <c r="A205" s="48">
        <v>9350329002102</v>
      </c>
      <c r="B205" s="46" t="s">
        <v>465</v>
      </c>
      <c r="C205" s="46" t="s">
        <v>640</v>
      </c>
      <c r="D205" s="46">
        <v>23826</v>
      </c>
      <c r="E205" s="46"/>
      <c r="F205" s="46" t="s">
        <v>787</v>
      </c>
      <c r="G205" s="46" t="s">
        <v>802</v>
      </c>
      <c r="H205" s="46">
        <v>0.2</v>
      </c>
      <c r="I205" s="51" t="s">
        <v>844</v>
      </c>
      <c r="J205" s="46">
        <v>120</v>
      </c>
      <c r="K205" s="46">
        <v>30</v>
      </c>
      <c r="L205" s="46">
        <f t="shared" si="3"/>
        <v>150</v>
      </c>
      <c r="M205" s="46"/>
      <c r="N205" s="46"/>
      <c r="O205" s="46"/>
      <c r="P205" s="46"/>
      <c r="Q205" s="46"/>
      <c r="R205" s="46">
        <v>0.3</v>
      </c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</row>
    <row r="206" spans="1:30">
      <c r="A206" s="48">
        <v>9350329002119</v>
      </c>
      <c r="B206" s="46" t="s">
        <v>466</v>
      </c>
      <c r="C206" s="46" t="s">
        <v>641</v>
      </c>
      <c r="D206" s="46">
        <v>3851</v>
      </c>
      <c r="E206" s="46"/>
      <c r="F206" s="46" t="s">
        <v>760</v>
      </c>
      <c r="G206" s="46" t="s">
        <v>811</v>
      </c>
      <c r="H206" s="46">
        <v>1.2</v>
      </c>
      <c r="I206" s="51" t="s">
        <v>844</v>
      </c>
      <c r="J206" s="46">
        <v>120</v>
      </c>
      <c r="K206" s="46">
        <v>30</v>
      </c>
      <c r="L206" s="46">
        <f t="shared" si="3"/>
        <v>150</v>
      </c>
      <c r="M206" s="46"/>
      <c r="N206" s="46"/>
      <c r="O206" s="46"/>
      <c r="P206" s="46"/>
      <c r="Q206" s="46"/>
      <c r="R206" s="46">
        <v>1.9</v>
      </c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</row>
    <row r="207" spans="1:30">
      <c r="A207" s="48">
        <v>9350329002126</v>
      </c>
      <c r="B207" s="46" t="s">
        <v>467</v>
      </c>
      <c r="C207" s="46" t="s">
        <v>641</v>
      </c>
      <c r="D207" s="46">
        <v>3851</v>
      </c>
      <c r="E207" s="46"/>
      <c r="F207" s="46" t="s">
        <v>760</v>
      </c>
      <c r="G207" s="46" t="s">
        <v>812</v>
      </c>
      <c r="H207" s="46">
        <v>3.49</v>
      </c>
      <c r="I207" s="51" t="s">
        <v>844</v>
      </c>
      <c r="J207" s="46">
        <v>120</v>
      </c>
      <c r="K207" s="46">
        <v>30</v>
      </c>
      <c r="L207" s="46">
        <f t="shared" si="3"/>
        <v>150</v>
      </c>
      <c r="M207" s="46"/>
      <c r="N207" s="46"/>
      <c r="O207" s="46"/>
      <c r="P207" s="46"/>
      <c r="Q207" s="46"/>
      <c r="R207" s="46">
        <v>5.6</v>
      </c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</row>
    <row r="208" spans="1:30">
      <c r="A208" s="48">
        <v>9350329002133</v>
      </c>
      <c r="B208" s="46" t="s">
        <v>468</v>
      </c>
      <c r="C208" s="46" t="s">
        <v>641</v>
      </c>
      <c r="D208" s="46">
        <v>3851</v>
      </c>
      <c r="E208" s="46"/>
      <c r="F208" s="46" t="s">
        <v>760</v>
      </c>
      <c r="G208" s="46" t="s">
        <v>805</v>
      </c>
      <c r="H208" s="46">
        <v>5.32</v>
      </c>
      <c r="I208" s="51" t="s">
        <v>844</v>
      </c>
      <c r="J208" s="46">
        <v>120</v>
      </c>
      <c r="K208" s="46">
        <v>30</v>
      </c>
      <c r="L208" s="46">
        <f t="shared" si="3"/>
        <v>150</v>
      </c>
      <c r="M208" s="46"/>
      <c r="N208" s="46"/>
      <c r="O208" s="46"/>
      <c r="P208" s="46"/>
      <c r="Q208" s="46"/>
      <c r="R208" s="46">
        <v>8.6</v>
      </c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</row>
    <row r="209" spans="1:30">
      <c r="A209" s="48">
        <v>9350329002140</v>
      </c>
      <c r="B209" s="46" t="s">
        <v>469</v>
      </c>
      <c r="C209" s="46" t="s">
        <v>641</v>
      </c>
      <c r="D209" s="46">
        <v>3851</v>
      </c>
      <c r="E209" s="46"/>
      <c r="F209" s="46" t="s">
        <v>760</v>
      </c>
      <c r="G209" s="46" t="s">
        <v>802</v>
      </c>
      <c r="H209" s="46">
        <v>0.2</v>
      </c>
      <c r="I209" s="51" t="s">
        <v>844</v>
      </c>
      <c r="J209" s="46">
        <v>120</v>
      </c>
      <c r="K209" s="46">
        <v>30</v>
      </c>
      <c r="L209" s="46">
        <f t="shared" si="3"/>
        <v>150</v>
      </c>
      <c r="M209" s="46"/>
      <c r="N209" s="46"/>
      <c r="O209" s="46"/>
      <c r="P209" s="46"/>
      <c r="Q209" s="46"/>
      <c r="R209" s="46">
        <v>0.3</v>
      </c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</row>
    <row r="210" spans="1:30">
      <c r="A210" s="48">
        <v>9350329002157</v>
      </c>
      <c r="B210" s="46" t="s">
        <v>470</v>
      </c>
      <c r="C210" s="46" t="s">
        <v>642</v>
      </c>
      <c r="D210" s="46" t="s">
        <v>728</v>
      </c>
      <c r="E210" s="46"/>
      <c r="F210" s="46" t="s">
        <v>788</v>
      </c>
      <c r="G210" s="46" t="s">
        <v>811</v>
      </c>
      <c r="H210" s="46">
        <v>1.2</v>
      </c>
      <c r="I210" s="51" t="s">
        <v>844</v>
      </c>
      <c r="J210" s="46">
        <v>120</v>
      </c>
      <c r="K210" s="46">
        <v>30</v>
      </c>
      <c r="L210" s="46">
        <f t="shared" si="3"/>
        <v>150</v>
      </c>
      <c r="M210" s="46"/>
      <c r="N210" s="46"/>
      <c r="O210" s="46"/>
      <c r="P210" s="46"/>
      <c r="Q210" s="46"/>
      <c r="R210" s="46">
        <v>1.9</v>
      </c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</row>
    <row r="211" spans="1:30">
      <c r="A211" s="48">
        <v>9350329002164</v>
      </c>
      <c r="B211" s="46" t="s">
        <v>471</v>
      </c>
      <c r="C211" s="46" t="s">
        <v>642</v>
      </c>
      <c r="D211" s="46" t="s">
        <v>728</v>
      </c>
      <c r="E211" s="46"/>
      <c r="F211" s="46" t="s">
        <v>788</v>
      </c>
      <c r="G211" s="46" t="s">
        <v>812</v>
      </c>
      <c r="H211" s="46">
        <v>3.49</v>
      </c>
      <c r="I211" s="51" t="s">
        <v>844</v>
      </c>
      <c r="J211" s="46">
        <v>120</v>
      </c>
      <c r="K211" s="46">
        <v>30</v>
      </c>
      <c r="L211" s="46">
        <f t="shared" si="3"/>
        <v>150</v>
      </c>
      <c r="M211" s="46"/>
      <c r="N211" s="46"/>
      <c r="O211" s="46"/>
      <c r="P211" s="46"/>
      <c r="Q211" s="46"/>
      <c r="R211" s="46">
        <v>5.6</v>
      </c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</row>
    <row r="212" spans="1:30">
      <c r="A212" s="48">
        <v>9350329002171</v>
      </c>
      <c r="B212" s="46" t="s">
        <v>472</v>
      </c>
      <c r="C212" s="46" t="s">
        <v>642</v>
      </c>
      <c r="D212" s="46" t="s">
        <v>728</v>
      </c>
      <c r="E212" s="46"/>
      <c r="F212" s="46" t="s">
        <v>788</v>
      </c>
      <c r="G212" s="46" t="s">
        <v>805</v>
      </c>
      <c r="H212" s="46">
        <v>5.32</v>
      </c>
      <c r="I212" s="51" t="s">
        <v>844</v>
      </c>
      <c r="J212" s="46">
        <v>120</v>
      </c>
      <c r="K212" s="46">
        <v>30</v>
      </c>
      <c r="L212" s="46">
        <f t="shared" si="3"/>
        <v>150</v>
      </c>
      <c r="M212" s="46"/>
      <c r="N212" s="46"/>
      <c r="O212" s="46"/>
      <c r="P212" s="46"/>
      <c r="Q212" s="46"/>
      <c r="R212" s="46">
        <v>8.6</v>
      </c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</row>
    <row r="213" spans="1:30">
      <c r="A213" s="48">
        <v>9350329002188</v>
      </c>
      <c r="B213" s="46" t="s">
        <v>473</v>
      </c>
      <c r="C213" s="46" t="s">
        <v>642</v>
      </c>
      <c r="D213" s="46" t="s">
        <v>728</v>
      </c>
      <c r="E213" s="46"/>
      <c r="F213" s="46" t="s">
        <v>788</v>
      </c>
      <c r="G213" s="46" t="s">
        <v>802</v>
      </c>
      <c r="H213" s="46">
        <v>0.2</v>
      </c>
      <c r="I213" s="51" t="s">
        <v>844</v>
      </c>
      <c r="J213" s="46">
        <v>120</v>
      </c>
      <c r="K213" s="46">
        <v>30</v>
      </c>
      <c r="L213" s="46">
        <f t="shared" si="3"/>
        <v>150</v>
      </c>
      <c r="M213" s="46"/>
      <c r="N213" s="46"/>
      <c r="O213" s="46"/>
      <c r="P213" s="46"/>
      <c r="Q213" s="46"/>
      <c r="R213" s="46">
        <v>0.3</v>
      </c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</row>
    <row r="214" spans="1:30">
      <c r="A214" s="48">
        <v>9350329002195</v>
      </c>
      <c r="B214" s="46" t="s">
        <v>474</v>
      </c>
      <c r="C214" s="46" t="s">
        <v>643</v>
      </c>
      <c r="D214" s="46">
        <v>3849</v>
      </c>
      <c r="E214" s="46"/>
      <c r="F214" s="46" t="s">
        <v>789</v>
      </c>
      <c r="G214" s="46" t="s">
        <v>811</v>
      </c>
      <c r="H214" s="46">
        <v>1.2</v>
      </c>
      <c r="I214" s="51" t="s">
        <v>844</v>
      </c>
      <c r="J214" s="46">
        <v>120</v>
      </c>
      <c r="K214" s="46">
        <v>30</v>
      </c>
      <c r="L214" s="46">
        <f t="shared" si="3"/>
        <v>150</v>
      </c>
      <c r="M214" s="46"/>
      <c r="N214" s="46"/>
      <c r="O214" s="46"/>
      <c r="P214" s="46"/>
      <c r="Q214" s="46"/>
      <c r="R214" s="46">
        <v>1.9</v>
      </c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</row>
    <row r="215" spans="1:30">
      <c r="A215" s="48">
        <v>9350329002201</v>
      </c>
      <c r="B215" s="46" t="s">
        <v>475</v>
      </c>
      <c r="C215" s="46" t="s">
        <v>643</v>
      </c>
      <c r="D215" s="46">
        <v>3849</v>
      </c>
      <c r="E215" s="46"/>
      <c r="F215" s="46" t="s">
        <v>766</v>
      </c>
      <c r="G215" s="46" t="s">
        <v>812</v>
      </c>
      <c r="H215" s="46">
        <v>3.49</v>
      </c>
      <c r="I215" s="51" t="s">
        <v>844</v>
      </c>
      <c r="J215" s="46">
        <v>120</v>
      </c>
      <c r="K215" s="46">
        <v>30</v>
      </c>
      <c r="L215" s="46">
        <f t="shared" si="3"/>
        <v>150</v>
      </c>
      <c r="M215" s="46"/>
      <c r="N215" s="46"/>
      <c r="O215" s="46"/>
      <c r="P215" s="46"/>
      <c r="Q215" s="46"/>
      <c r="R215" s="46">
        <v>5.6</v>
      </c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</row>
    <row r="216" spans="1:30">
      <c r="A216" s="48">
        <v>9350329002218</v>
      </c>
      <c r="B216" s="46" t="s">
        <v>476</v>
      </c>
      <c r="C216" s="46" t="s">
        <v>643</v>
      </c>
      <c r="D216" s="46">
        <v>3849</v>
      </c>
      <c r="E216" s="46"/>
      <c r="F216" s="46" t="s">
        <v>766</v>
      </c>
      <c r="G216" s="46" t="s">
        <v>805</v>
      </c>
      <c r="H216" s="46">
        <v>5.32</v>
      </c>
      <c r="I216" s="51" t="s">
        <v>844</v>
      </c>
      <c r="J216" s="46">
        <v>120</v>
      </c>
      <c r="K216" s="46">
        <v>30</v>
      </c>
      <c r="L216" s="46">
        <f t="shared" si="3"/>
        <v>150</v>
      </c>
      <c r="M216" s="46"/>
      <c r="N216" s="46"/>
      <c r="O216" s="46"/>
      <c r="P216" s="46"/>
      <c r="Q216" s="46"/>
      <c r="R216" s="46">
        <v>8.6</v>
      </c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</row>
    <row r="217" spans="1:30">
      <c r="A217" s="48">
        <v>9350329002225</v>
      </c>
      <c r="B217" s="46" t="s">
        <v>477</v>
      </c>
      <c r="C217" s="46" t="s">
        <v>643</v>
      </c>
      <c r="D217" s="46">
        <v>3849</v>
      </c>
      <c r="E217" s="46"/>
      <c r="F217" s="46" t="s">
        <v>766</v>
      </c>
      <c r="G217" s="46" t="s">
        <v>802</v>
      </c>
      <c r="H217" s="46">
        <v>0.2</v>
      </c>
      <c r="I217" s="51" t="s">
        <v>844</v>
      </c>
      <c r="J217" s="46">
        <v>120</v>
      </c>
      <c r="K217" s="46">
        <v>30</v>
      </c>
      <c r="L217" s="46">
        <f t="shared" si="3"/>
        <v>150</v>
      </c>
      <c r="M217" s="46"/>
      <c r="N217" s="46"/>
      <c r="O217" s="46"/>
      <c r="P217" s="46"/>
      <c r="Q217" s="46"/>
      <c r="R217" s="46">
        <v>0.3</v>
      </c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</row>
    <row r="218" spans="1:30">
      <c r="A218" s="48">
        <v>9350329002232</v>
      </c>
      <c r="B218" s="46" t="s">
        <v>478</v>
      </c>
      <c r="C218" s="46" t="s">
        <v>644</v>
      </c>
      <c r="D218" s="46" t="s">
        <v>729</v>
      </c>
      <c r="E218" s="46"/>
      <c r="F218" s="46" t="s">
        <v>790</v>
      </c>
      <c r="G218" s="46" t="s">
        <v>811</v>
      </c>
      <c r="H218" s="46">
        <v>1.2</v>
      </c>
      <c r="I218" s="51" t="s">
        <v>844</v>
      </c>
      <c r="J218" s="46">
        <v>120</v>
      </c>
      <c r="K218" s="46">
        <v>30</v>
      </c>
      <c r="L218" s="46">
        <f t="shared" si="3"/>
        <v>150</v>
      </c>
      <c r="M218" s="46"/>
      <c r="N218" s="46"/>
      <c r="O218" s="46"/>
      <c r="P218" s="46"/>
      <c r="Q218" s="46"/>
      <c r="R218" s="46">
        <v>1.9</v>
      </c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</row>
    <row r="219" spans="1:30">
      <c r="A219" s="48">
        <v>9350329002249</v>
      </c>
      <c r="B219" s="46" t="s">
        <v>479</v>
      </c>
      <c r="C219" s="46" t="s">
        <v>644</v>
      </c>
      <c r="D219" s="46" t="s">
        <v>729</v>
      </c>
      <c r="E219" s="46"/>
      <c r="F219" s="46" t="s">
        <v>791</v>
      </c>
      <c r="G219" s="46" t="s">
        <v>812</v>
      </c>
      <c r="H219" s="46">
        <v>3.49</v>
      </c>
      <c r="I219" s="51" t="s">
        <v>844</v>
      </c>
      <c r="J219" s="46">
        <v>120</v>
      </c>
      <c r="K219" s="46">
        <v>30</v>
      </c>
      <c r="L219" s="46">
        <f t="shared" si="3"/>
        <v>150</v>
      </c>
      <c r="M219" s="46"/>
      <c r="N219" s="46"/>
      <c r="O219" s="46"/>
      <c r="P219" s="46"/>
      <c r="Q219" s="46"/>
      <c r="R219" s="46">
        <v>5.6</v>
      </c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</row>
    <row r="220" spans="1:30">
      <c r="A220" s="48">
        <v>9350329002256</v>
      </c>
      <c r="B220" s="46" t="s">
        <v>480</v>
      </c>
      <c r="C220" s="46" t="s">
        <v>644</v>
      </c>
      <c r="D220" s="46" t="s">
        <v>729</v>
      </c>
      <c r="E220" s="46"/>
      <c r="F220" s="46" t="s">
        <v>791</v>
      </c>
      <c r="G220" s="46" t="s">
        <v>805</v>
      </c>
      <c r="H220" s="46">
        <v>5.32</v>
      </c>
      <c r="I220" s="51" t="s">
        <v>844</v>
      </c>
      <c r="J220" s="46">
        <v>120</v>
      </c>
      <c r="K220" s="46">
        <v>30</v>
      </c>
      <c r="L220" s="46">
        <f t="shared" si="3"/>
        <v>150</v>
      </c>
      <c r="M220" s="46"/>
      <c r="N220" s="46"/>
      <c r="O220" s="46"/>
      <c r="P220" s="46"/>
      <c r="Q220" s="46"/>
      <c r="R220" s="46">
        <v>8.6</v>
      </c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</row>
    <row r="221" spans="1:30">
      <c r="A221" s="48">
        <v>9350329002263</v>
      </c>
      <c r="B221" s="46" t="s">
        <v>481</v>
      </c>
      <c r="C221" s="46" t="s">
        <v>644</v>
      </c>
      <c r="D221" s="46" t="s">
        <v>729</v>
      </c>
      <c r="E221" s="46"/>
      <c r="F221" s="46" t="s">
        <v>791</v>
      </c>
      <c r="G221" s="46" t="s">
        <v>802</v>
      </c>
      <c r="H221" s="46">
        <v>0.2</v>
      </c>
      <c r="I221" s="51" t="s">
        <v>844</v>
      </c>
      <c r="J221" s="46">
        <v>120</v>
      </c>
      <c r="K221" s="46">
        <v>30</v>
      </c>
      <c r="L221" s="46">
        <f t="shared" si="3"/>
        <v>150</v>
      </c>
      <c r="M221" s="46"/>
      <c r="N221" s="46"/>
      <c r="O221" s="46"/>
      <c r="P221" s="46"/>
      <c r="Q221" s="46"/>
      <c r="R221" s="46">
        <v>0.3</v>
      </c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</row>
    <row r="222" spans="1:30">
      <c r="A222" s="48">
        <v>9350329002270</v>
      </c>
      <c r="B222" s="46" t="s">
        <v>482</v>
      </c>
      <c r="C222" s="46" t="s">
        <v>645</v>
      </c>
      <c r="D222" s="46" t="s">
        <v>730</v>
      </c>
      <c r="E222" s="46"/>
      <c r="F222" s="46" t="s">
        <v>758</v>
      </c>
      <c r="G222" s="46" t="s">
        <v>812</v>
      </c>
      <c r="H222" s="46">
        <v>3.49</v>
      </c>
      <c r="I222" s="47" t="s">
        <v>842</v>
      </c>
      <c r="J222" s="46">
        <v>45</v>
      </c>
      <c r="K222" s="46">
        <v>0</v>
      </c>
      <c r="L222" s="46">
        <f t="shared" si="3"/>
        <v>45</v>
      </c>
      <c r="M222" s="46"/>
      <c r="N222" s="46"/>
      <c r="O222" s="46"/>
      <c r="P222" s="46"/>
      <c r="Q222" s="46"/>
      <c r="R222" s="46">
        <v>7</v>
      </c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</row>
    <row r="223" spans="1:30">
      <c r="A223" s="48">
        <v>9350329002287</v>
      </c>
      <c r="B223" s="46" t="s">
        <v>483</v>
      </c>
      <c r="C223" s="46" t="s">
        <v>645</v>
      </c>
      <c r="D223" s="46"/>
      <c r="E223" s="46"/>
      <c r="F223" s="46" t="s">
        <v>758</v>
      </c>
      <c r="G223" s="46" t="s">
        <v>805</v>
      </c>
      <c r="H223" s="46">
        <v>5.32</v>
      </c>
      <c r="I223" s="47" t="s">
        <v>842</v>
      </c>
      <c r="J223" s="46">
        <v>45</v>
      </c>
      <c r="K223" s="46">
        <v>0</v>
      </c>
      <c r="L223" s="46">
        <f t="shared" si="3"/>
        <v>45</v>
      </c>
      <c r="M223" s="46"/>
      <c r="N223" s="46"/>
      <c r="O223" s="46"/>
      <c r="P223" s="46"/>
      <c r="Q223" s="46"/>
      <c r="R223" s="46">
        <v>11</v>
      </c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</row>
    <row r="224" spans="1:30">
      <c r="A224" s="48">
        <v>9350329002294</v>
      </c>
      <c r="B224" s="46" t="s">
        <v>484</v>
      </c>
      <c r="C224" s="46" t="s">
        <v>645</v>
      </c>
      <c r="D224" s="46"/>
      <c r="E224" s="46"/>
      <c r="F224" s="46" t="s">
        <v>758</v>
      </c>
      <c r="G224" s="46" t="s">
        <v>802</v>
      </c>
      <c r="H224" s="46">
        <v>0.2</v>
      </c>
      <c r="I224" s="47" t="s">
        <v>842</v>
      </c>
      <c r="J224" s="46">
        <v>45</v>
      </c>
      <c r="K224" s="46">
        <v>0</v>
      </c>
      <c r="L224" s="46">
        <f t="shared" si="3"/>
        <v>45</v>
      </c>
      <c r="M224" s="46"/>
      <c r="N224" s="46"/>
      <c r="O224" s="46"/>
      <c r="P224" s="46"/>
      <c r="Q224" s="46"/>
      <c r="R224" s="46">
        <v>0.4</v>
      </c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</row>
    <row r="225" spans="1:30">
      <c r="A225" s="48">
        <v>9350329002300</v>
      </c>
      <c r="B225" s="46" t="s">
        <v>485</v>
      </c>
      <c r="C225" s="46" t="s">
        <v>646</v>
      </c>
      <c r="D225" s="46" t="s">
        <v>731</v>
      </c>
      <c r="E225" s="46"/>
      <c r="F225" s="46" t="s">
        <v>792</v>
      </c>
      <c r="G225" s="46" t="s">
        <v>812</v>
      </c>
      <c r="H225" s="46">
        <v>3.49</v>
      </c>
      <c r="I225" s="47" t="s">
        <v>842</v>
      </c>
      <c r="J225" s="46">
        <v>45</v>
      </c>
      <c r="K225" s="46">
        <v>0</v>
      </c>
      <c r="L225" s="46">
        <f t="shared" si="3"/>
        <v>45</v>
      </c>
      <c r="M225" s="46"/>
      <c r="N225" s="46"/>
      <c r="O225" s="46"/>
      <c r="P225" s="46"/>
      <c r="Q225" s="46"/>
      <c r="R225" s="46">
        <v>7</v>
      </c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</row>
    <row r="226" spans="1:30">
      <c r="A226" s="48">
        <v>9350329002317</v>
      </c>
      <c r="B226" s="46" t="s">
        <v>486</v>
      </c>
      <c r="C226" s="46" t="s">
        <v>646</v>
      </c>
      <c r="D226" s="46"/>
      <c r="E226" s="46"/>
      <c r="F226" s="46" t="s">
        <v>792</v>
      </c>
      <c r="G226" s="46" t="s">
        <v>805</v>
      </c>
      <c r="H226" s="46">
        <v>5.32</v>
      </c>
      <c r="I226" s="47" t="s">
        <v>842</v>
      </c>
      <c r="J226" s="46">
        <v>45</v>
      </c>
      <c r="K226" s="46">
        <v>0</v>
      </c>
      <c r="L226" s="46">
        <f t="shared" si="3"/>
        <v>45</v>
      </c>
      <c r="M226" s="46"/>
      <c r="N226" s="46"/>
      <c r="O226" s="46"/>
      <c r="P226" s="46"/>
      <c r="Q226" s="46"/>
      <c r="R226" s="46">
        <v>11</v>
      </c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</row>
    <row r="227" spans="1:30">
      <c r="A227" s="48">
        <v>9350329002324</v>
      </c>
      <c r="B227" s="46" t="s">
        <v>487</v>
      </c>
      <c r="C227" s="46" t="s">
        <v>646</v>
      </c>
      <c r="D227" s="46"/>
      <c r="E227" s="46"/>
      <c r="F227" s="46" t="s">
        <v>792</v>
      </c>
      <c r="G227" s="46" t="s">
        <v>802</v>
      </c>
      <c r="H227" s="46">
        <v>0.2</v>
      </c>
      <c r="I227" s="47" t="s">
        <v>842</v>
      </c>
      <c r="J227" s="46">
        <v>45</v>
      </c>
      <c r="K227" s="46">
        <v>0</v>
      </c>
      <c r="L227" s="46">
        <f t="shared" si="3"/>
        <v>45</v>
      </c>
      <c r="M227" s="46"/>
      <c r="N227" s="46"/>
      <c r="O227" s="46"/>
      <c r="P227" s="46"/>
      <c r="Q227" s="46"/>
      <c r="R227" s="46">
        <v>0.4</v>
      </c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</row>
    <row r="228" spans="1:30">
      <c r="A228" s="48">
        <v>9350329002331</v>
      </c>
      <c r="B228" s="46" t="s">
        <v>488</v>
      </c>
      <c r="C228" s="46" t="s">
        <v>647</v>
      </c>
      <c r="D228" s="46" t="s">
        <v>732</v>
      </c>
      <c r="E228" s="46"/>
      <c r="F228" s="46" t="s">
        <v>757</v>
      </c>
      <c r="G228" s="46" t="s">
        <v>812</v>
      </c>
      <c r="H228" s="46">
        <v>3.49</v>
      </c>
      <c r="I228" s="47" t="s">
        <v>842</v>
      </c>
      <c r="J228" s="46">
        <v>45</v>
      </c>
      <c r="K228" s="46">
        <v>0</v>
      </c>
      <c r="L228" s="46">
        <f t="shared" si="3"/>
        <v>45</v>
      </c>
      <c r="M228" s="46"/>
      <c r="N228" s="46"/>
      <c r="O228" s="46"/>
      <c r="P228" s="46"/>
      <c r="Q228" s="46"/>
      <c r="R228" s="46">
        <v>7</v>
      </c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</row>
    <row r="229" spans="1:30">
      <c r="A229" s="48">
        <v>9350329002348</v>
      </c>
      <c r="B229" s="46" t="s">
        <v>489</v>
      </c>
      <c r="C229" s="46" t="s">
        <v>647</v>
      </c>
      <c r="D229" s="46"/>
      <c r="E229" s="46"/>
      <c r="F229" s="46" t="s">
        <v>757</v>
      </c>
      <c r="G229" s="46" t="s">
        <v>805</v>
      </c>
      <c r="H229" s="46">
        <v>5.32</v>
      </c>
      <c r="I229" s="47" t="s">
        <v>842</v>
      </c>
      <c r="J229" s="46">
        <v>45</v>
      </c>
      <c r="K229" s="46">
        <v>0</v>
      </c>
      <c r="L229" s="46">
        <f t="shared" si="3"/>
        <v>45</v>
      </c>
      <c r="M229" s="46"/>
      <c r="N229" s="46"/>
      <c r="O229" s="46"/>
      <c r="P229" s="46"/>
      <c r="Q229" s="46"/>
      <c r="R229" s="46">
        <v>11</v>
      </c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</row>
    <row r="230" spans="1:30">
      <c r="A230" s="48">
        <v>9350329002355</v>
      </c>
      <c r="B230" s="46" t="s">
        <v>490</v>
      </c>
      <c r="C230" s="46" t="s">
        <v>647</v>
      </c>
      <c r="D230" s="46"/>
      <c r="E230" s="46"/>
      <c r="F230" s="46" t="s">
        <v>757</v>
      </c>
      <c r="G230" s="46" t="s">
        <v>802</v>
      </c>
      <c r="H230" s="46">
        <v>0.2</v>
      </c>
      <c r="I230" s="47" t="s">
        <v>842</v>
      </c>
      <c r="J230" s="46">
        <v>45</v>
      </c>
      <c r="K230" s="46">
        <v>0</v>
      </c>
      <c r="L230" s="46">
        <f t="shared" si="3"/>
        <v>45</v>
      </c>
      <c r="M230" s="46"/>
      <c r="N230" s="46"/>
      <c r="O230" s="46"/>
      <c r="P230" s="46"/>
      <c r="Q230" s="46"/>
      <c r="R230" s="46">
        <v>0.4</v>
      </c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</row>
    <row r="231" spans="1:30">
      <c r="A231" s="48">
        <v>9350329002362</v>
      </c>
      <c r="B231" s="46" t="s">
        <v>491</v>
      </c>
      <c r="C231" s="46" t="s">
        <v>648</v>
      </c>
      <c r="D231" s="46" t="s">
        <v>733</v>
      </c>
      <c r="E231" s="46"/>
      <c r="F231" s="46" t="s">
        <v>778</v>
      </c>
      <c r="G231" s="46" t="s">
        <v>812</v>
      </c>
      <c r="H231" s="46">
        <v>3.49</v>
      </c>
      <c r="I231" s="47" t="s">
        <v>842</v>
      </c>
      <c r="J231" s="46">
        <v>45</v>
      </c>
      <c r="K231" s="46">
        <v>0</v>
      </c>
      <c r="L231" s="46">
        <f t="shared" si="3"/>
        <v>45</v>
      </c>
      <c r="M231" s="46"/>
      <c r="N231" s="46"/>
      <c r="O231" s="46"/>
      <c r="P231" s="46"/>
      <c r="Q231" s="46"/>
      <c r="R231" s="46">
        <v>7</v>
      </c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</row>
    <row r="232" spans="1:30">
      <c r="A232" s="48">
        <v>9350329002379</v>
      </c>
      <c r="B232" s="46" t="s">
        <v>492</v>
      </c>
      <c r="C232" s="46" t="s">
        <v>648</v>
      </c>
      <c r="D232" s="46"/>
      <c r="E232" s="46"/>
      <c r="F232" s="46" t="s">
        <v>778</v>
      </c>
      <c r="G232" s="46" t="s">
        <v>805</v>
      </c>
      <c r="H232" s="46">
        <v>5.32</v>
      </c>
      <c r="I232" s="47" t="s">
        <v>842</v>
      </c>
      <c r="J232" s="46">
        <v>45</v>
      </c>
      <c r="K232" s="46">
        <v>0</v>
      </c>
      <c r="L232" s="46">
        <f t="shared" si="3"/>
        <v>45</v>
      </c>
      <c r="M232" s="46"/>
      <c r="N232" s="46"/>
      <c r="O232" s="46"/>
      <c r="P232" s="46"/>
      <c r="Q232" s="46"/>
      <c r="R232" s="46">
        <v>11</v>
      </c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</row>
    <row r="233" spans="1:30">
      <c r="A233" s="48">
        <v>9350329002386</v>
      </c>
      <c r="B233" s="46" t="s">
        <v>493</v>
      </c>
      <c r="C233" s="46" t="s">
        <v>648</v>
      </c>
      <c r="D233" s="46"/>
      <c r="E233" s="46"/>
      <c r="F233" s="46" t="s">
        <v>778</v>
      </c>
      <c r="G233" s="46" t="s">
        <v>802</v>
      </c>
      <c r="H233" s="46">
        <v>0.2</v>
      </c>
      <c r="I233" s="47" t="s">
        <v>842</v>
      </c>
      <c r="J233" s="46">
        <v>45</v>
      </c>
      <c r="K233" s="46">
        <v>0</v>
      </c>
      <c r="L233" s="46">
        <f t="shared" si="3"/>
        <v>45</v>
      </c>
      <c r="M233" s="46"/>
      <c r="N233" s="46"/>
      <c r="O233" s="46"/>
      <c r="P233" s="46"/>
      <c r="Q233" s="46"/>
      <c r="R233" s="46">
        <v>0.4</v>
      </c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</row>
    <row r="234" spans="1:30">
      <c r="A234" s="48">
        <v>9350329002393</v>
      </c>
      <c r="B234" s="46" t="s">
        <v>494</v>
      </c>
      <c r="C234" s="46" t="s">
        <v>649</v>
      </c>
      <c r="D234" s="46" t="s">
        <v>734</v>
      </c>
      <c r="E234" s="46"/>
      <c r="F234" s="46" t="s">
        <v>771</v>
      </c>
      <c r="G234" s="46" t="s">
        <v>812</v>
      </c>
      <c r="H234" s="46">
        <v>3.49</v>
      </c>
      <c r="I234" s="47" t="s">
        <v>842</v>
      </c>
      <c r="J234" s="46">
        <v>45</v>
      </c>
      <c r="K234" s="46">
        <v>0</v>
      </c>
      <c r="L234" s="46">
        <f t="shared" si="3"/>
        <v>45</v>
      </c>
      <c r="M234" s="46"/>
      <c r="N234" s="46"/>
      <c r="O234" s="46"/>
      <c r="P234" s="46"/>
      <c r="Q234" s="46"/>
      <c r="R234" s="46">
        <v>7</v>
      </c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</row>
    <row r="235" spans="1:30">
      <c r="A235" s="48">
        <v>9350329002409</v>
      </c>
      <c r="B235" s="46" t="s">
        <v>495</v>
      </c>
      <c r="C235" s="46" t="s">
        <v>649</v>
      </c>
      <c r="D235" s="46"/>
      <c r="E235" s="46"/>
      <c r="F235" s="46" t="s">
        <v>771</v>
      </c>
      <c r="G235" s="46" t="s">
        <v>805</v>
      </c>
      <c r="H235" s="46">
        <v>5.32</v>
      </c>
      <c r="I235" s="47" t="s">
        <v>842</v>
      </c>
      <c r="J235" s="46">
        <v>45</v>
      </c>
      <c r="K235" s="46">
        <v>0</v>
      </c>
      <c r="L235" s="46">
        <f t="shared" si="3"/>
        <v>45</v>
      </c>
      <c r="M235" s="46"/>
      <c r="N235" s="46"/>
      <c r="O235" s="46"/>
      <c r="P235" s="46"/>
      <c r="Q235" s="46"/>
      <c r="R235" s="46">
        <v>11</v>
      </c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</row>
    <row r="236" spans="1:30">
      <c r="A236" s="48">
        <v>9350329002416</v>
      </c>
      <c r="B236" s="46" t="s">
        <v>496</v>
      </c>
      <c r="C236" s="46" t="s">
        <v>649</v>
      </c>
      <c r="D236" s="46"/>
      <c r="E236" s="46"/>
      <c r="F236" s="46" t="s">
        <v>771</v>
      </c>
      <c r="G236" s="46" t="s">
        <v>802</v>
      </c>
      <c r="H236" s="46">
        <v>0.2</v>
      </c>
      <c r="I236" s="47" t="s">
        <v>842</v>
      </c>
      <c r="J236" s="46">
        <v>45</v>
      </c>
      <c r="K236" s="46">
        <v>0</v>
      </c>
      <c r="L236" s="46">
        <f t="shared" si="3"/>
        <v>45</v>
      </c>
      <c r="M236" s="46"/>
      <c r="N236" s="46"/>
      <c r="O236" s="46"/>
      <c r="P236" s="46"/>
      <c r="Q236" s="46"/>
      <c r="R236" s="46">
        <v>0.4</v>
      </c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</row>
    <row r="237" spans="1:30">
      <c r="A237" s="48">
        <v>9350329002423</v>
      </c>
      <c r="B237" s="46" t="s">
        <v>497</v>
      </c>
      <c r="C237" s="46" t="s">
        <v>650</v>
      </c>
      <c r="D237" s="46" t="s">
        <v>735</v>
      </c>
      <c r="E237" s="46"/>
      <c r="F237" s="46" t="s">
        <v>791</v>
      </c>
      <c r="G237" s="46" t="s">
        <v>812</v>
      </c>
      <c r="H237" s="46">
        <v>3.49</v>
      </c>
      <c r="I237" s="47" t="s">
        <v>842</v>
      </c>
      <c r="J237" s="46">
        <v>45</v>
      </c>
      <c r="K237" s="46">
        <v>0</v>
      </c>
      <c r="L237" s="46">
        <f t="shared" si="3"/>
        <v>45</v>
      </c>
      <c r="M237" s="46"/>
      <c r="N237" s="46"/>
      <c r="O237" s="46"/>
      <c r="P237" s="46"/>
      <c r="Q237" s="46"/>
      <c r="R237" s="46">
        <v>7</v>
      </c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</row>
    <row r="238" spans="1:30">
      <c r="A238" s="48">
        <v>9350329002430</v>
      </c>
      <c r="B238" s="46" t="s">
        <v>498</v>
      </c>
      <c r="C238" s="46" t="s">
        <v>650</v>
      </c>
      <c r="D238" s="46"/>
      <c r="E238" s="46"/>
      <c r="F238" s="46" t="s">
        <v>791</v>
      </c>
      <c r="G238" s="46" t="s">
        <v>805</v>
      </c>
      <c r="H238" s="46">
        <v>5.32</v>
      </c>
      <c r="I238" s="47" t="s">
        <v>842</v>
      </c>
      <c r="J238" s="46">
        <v>45</v>
      </c>
      <c r="K238" s="46">
        <v>0</v>
      </c>
      <c r="L238" s="46">
        <f t="shared" si="3"/>
        <v>45</v>
      </c>
      <c r="M238" s="46"/>
      <c r="N238" s="46"/>
      <c r="O238" s="46"/>
      <c r="P238" s="46"/>
      <c r="Q238" s="46"/>
      <c r="R238" s="46">
        <v>11</v>
      </c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</row>
    <row r="239" spans="1:30">
      <c r="A239" s="48">
        <v>9350329002447</v>
      </c>
      <c r="B239" s="46" t="s">
        <v>499</v>
      </c>
      <c r="C239" s="46" t="s">
        <v>650</v>
      </c>
      <c r="D239" s="46"/>
      <c r="E239" s="46"/>
      <c r="F239" s="46" t="s">
        <v>791</v>
      </c>
      <c r="G239" s="46" t="s">
        <v>802</v>
      </c>
      <c r="H239" s="46">
        <v>0.2</v>
      </c>
      <c r="I239" s="47" t="s">
        <v>842</v>
      </c>
      <c r="J239" s="46">
        <v>45</v>
      </c>
      <c r="K239" s="46">
        <v>0</v>
      </c>
      <c r="L239" s="46">
        <f t="shared" si="3"/>
        <v>45</v>
      </c>
      <c r="M239" s="46"/>
      <c r="N239" s="46"/>
      <c r="O239" s="46"/>
      <c r="P239" s="46"/>
      <c r="Q239" s="46"/>
      <c r="R239" s="46">
        <v>0.4</v>
      </c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</row>
    <row r="240" spans="1:30">
      <c r="A240" s="48">
        <v>9350329002454</v>
      </c>
      <c r="B240" s="46" t="s">
        <v>500</v>
      </c>
      <c r="C240" s="46" t="s">
        <v>651</v>
      </c>
      <c r="D240" s="46" t="s">
        <v>736</v>
      </c>
      <c r="E240" s="46"/>
      <c r="F240" s="46" t="s">
        <v>793</v>
      </c>
      <c r="G240" s="46" t="s">
        <v>812</v>
      </c>
      <c r="H240" s="46">
        <v>3.49</v>
      </c>
      <c r="I240" s="47" t="s">
        <v>126</v>
      </c>
      <c r="J240" s="46">
        <v>45</v>
      </c>
      <c r="K240" s="46">
        <v>30</v>
      </c>
      <c r="L240" s="46">
        <f t="shared" si="3"/>
        <v>75</v>
      </c>
      <c r="M240" s="46"/>
      <c r="N240" s="46"/>
      <c r="O240" s="46"/>
      <c r="P240" s="46"/>
      <c r="Q240" s="46" t="s">
        <v>828</v>
      </c>
      <c r="R240" s="46">
        <v>9</v>
      </c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</row>
    <row r="241" spans="1:30">
      <c r="A241" s="48">
        <v>9350329002461</v>
      </c>
      <c r="B241" s="46" t="s">
        <v>501</v>
      </c>
      <c r="C241" s="46" t="s">
        <v>651</v>
      </c>
      <c r="D241" s="46"/>
      <c r="E241" s="46"/>
      <c r="F241" s="46" t="s">
        <v>793</v>
      </c>
      <c r="G241" s="46" t="s">
        <v>805</v>
      </c>
      <c r="H241" s="46">
        <v>5.32</v>
      </c>
      <c r="I241" s="47" t="s">
        <v>126</v>
      </c>
      <c r="J241" s="46">
        <v>45</v>
      </c>
      <c r="K241" s="46">
        <v>30</v>
      </c>
      <c r="L241" s="46">
        <f t="shared" si="3"/>
        <v>75</v>
      </c>
      <c r="M241" s="46"/>
      <c r="N241" s="46"/>
      <c r="O241" s="46"/>
      <c r="P241" s="46"/>
      <c r="Q241" s="46" t="s">
        <v>829</v>
      </c>
      <c r="R241" s="46">
        <v>13</v>
      </c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</row>
    <row r="242" spans="1:30">
      <c r="A242" s="48">
        <v>9350329002478</v>
      </c>
      <c r="B242" s="46" t="s">
        <v>502</v>
      </c>
      <c r="C242" s="46" t="s">
        <v>651</v>
      </c>
      <c r="D242" s="46"/>
      <c r="E242" s="46"/>
      <c r="F242" s="46" t="s">
        <v>793</v>
      </c>
      <c r="G242" s="46" t="s">
        <v>802</v>
      </c>
      <c r="H242" s="46">
        <v>0.2</v>
      </c>
      <c r="I242" s="47" t="s">
        <v>126</v>
      </c>
      <c r="J242" s="46">
        <v>45</v>
      </c>
      <c r="K242" s="46">
        <v>30</v>
      </c>
      <c r="L242" s="46">
        <f t="shared" si="3"/>
        <v>75</v>
      </c>
      <c r="M242" s="46"/>
      <c r="N242" s="46"/>
      <c r="O242" s="46"/>
      <c r="P242" s="46"/>
      <c r="Q242" s="46" t="s">
        <v>820</v>
      </c>
      <c r="R242" s="46">
        <v>0.5</v>
      </c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</row>
    <row r="243" spans="1:30">
      <c r="A243" s="48">
        <v>9350329002485</v>
      </c>
      <c r="B243" s="46" t="s">
        <v>503</v>
      </c>
      <c r="C243" s="46" t="s">
        <v>652</v>
      </c>
      <c r="D243" s="46" t="s">
        <v>737</v>
      </c>
      <c r="E243" s="46"/>
      <c r="F243" s="46" t="s">
        <v>756</v>
      </c>
      <c r="G243" s="46" t="s">
        <v>812</v>
      </c>
      <c r="H243" s="46">
        <v>3.49</v>
      </c>
      <c r="I243" s="47" t="s">
        <v>126</v>
      </c>
      <c r="J243" s="46">
        <v>45</v>
      </c>
      <c r="K243" s="46">
        <v>30</v>
      </c>
      <c r="L243" s="46">
        <f t="shared" si="3"/>
        <v>75</v>
      </c>
      <c r="M243" s="46"/>
      <c r="N243" s="46"/>
      <c r="O243" s="46"/>
      <c r="P243" s="46"/>
      <c r="Q243" s="46" t="s">
        <v>828</v>
      </c>
      <c r="R243" s="46">
        <v>9</v>
      </c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</row>
    <row r="244" spans="1:30">
      <c r="A244" s="48">
        <v>9350329002492</v>
      </c>
      <c r="B244" s="46" t="s">
        <v>504</v>
      </c>
      <c r="C244" s="46" t="s">
        <v>652</v>
      </c>
      <c r="D244" s="46"/>
      <c r="E244" s="46"/>
      <c r="F244" s="46" t="s">
        <v>756</v>
      </c>
      <c r="G244" s="46" t="s">
        <v>805</v>
      </c>
      <c r="H244" s="46">
        <v>5.32</v>
      </c>
      <c r="I244" s="47" t="s">
        <v>126</v>
      </c>
      <c r="J244" s="46">
        <v>45</v>
      </c>
      <c r="K244" s="46">
        <v>30</v>
      </c>
      <c r="L244" s="46">
        <f t="shared" si="3"/>
        <v>75</v>
      </c>
      <c r="M244" s="46"/>
      <c r="N244" s="46"/>
      <c r="O244" s="46"/>
      <c r="P244" s="46"/>
      <c r="Q244" s="46" t="s">
        <v>829</v>
      </c>
      <c r="R244" s="46">
        <v>13</v>
      </c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</row>
    <row r="245" spans="1:30">
      <c r="A245" s="48">
        <v>9350329002508</v>
      </c>
      <c r="B245" s="46" t="s">
        <v>505</v>
      </c>
      <c r="C245" s="46" t="s">
        <v>652</v>
      </c>
      <c r="D245" s="46"/>
      <c r="E245" s="46"/>
      <c r="F245" s="46" t="s">
        <v>756</v>
      </c>
      <c r="G245" s="46" t="s">
        <v>802</v>
      </c>
      <c r="H245" s="46">
        <v>0.2</v>
      </c>
      <c r="I245" s="47" t="s">
        <v>126</v>
      </c>
      <c r="J245" s="46">
        <v>45</v>
      </c>
      <c r="K245" s="46">
        <v>30</v>
      </c>
      <c r="L245" s="46">
        <f t="shared" si="3"/>
        <v>75</v>
      </c>
      <c r="M245" s="46"/>
      <c r="N245" s="46"/>
      <c r="O245" s="46"/>
      <c r="P245" s="46"/>
      <c r="Q245" s="46" t="s">
        <v>820</v>
      </c>
      <c r="R245" s="46">
        <v>0.5</v>
      </c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</row>
    <row r="246" spans="1:30">
      <c r="A246" s="48">
        <v>9350329002515</v>
      </c>
      <c r="B246" s="46" t="s">
        <v>506</v>
      </c>
      <c r="C246" s="46" t="s">
        <v>653</v>
      </c>
      <c r="D246" s="46" t="s">
        <v>738</v>
      </c>
      <c r="E246" s="46"/>
      <c r="F246" s="46" t="s">
        <v>758</v>
      </c>
      <c r="G246" s="46" t="s">
        <v>812</v>
      </c>
      <c r="H246" s="46">
        <v>3.49</v>
      </c>
      <c r="I246" s="47" t="s">
        <v>126</v>
      </c>
      <c r="J246" s="46">
        <v>45</v>
      </c>
      <c r="K246" s="46">
        <v>30</v>
      </c>
      <c r="L246" s="46">
        <f t="shared" si="3"/>
        <v>75</v>
      </c>
      <c r="M246" s="46"/>
      <c r="N246" s="46"/>
      <c r="O246" s="46"/>
      <c r="P246" s="46"/>
      <c r="Q246" s="46" t="s">
        <v>828</v>
      </c>
      <c r="R246" s="46">
        <v>9</v>
      </c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</row>
    <row r="247" spans="1:30">
      <c r="A247" s="48">
        <v>9350329002522</v>
      </c>
      <c r="B247" s="46" t="s">
        <v>507</v>
      </c>
      <c r="C247" s="46" t="s">
        <v>653</v>
      </c>
      <c r="D247" s="46"/>
      <c r="E247" s="46"/>
      <c r="F247" s="46" t="s">
        <v>758</v>
      </c>
      <c r="G247" s="46" t="s">
        <v>805</v>
      </c>
      <c r="H247" s="46">
        <v>5.32</v>
      </c>
      <c r="I247" s="47" t="s">
        <v>126</v>
      </c>
      <c r="J247" s="46">
        <v>45</v>
      </c>
      <c r="K247" s="46">
        <v>30</v>
      </c>
      <c r="L247" s="46">
        <f t="shared" si="3"/>
        <v>75</v>
      </c>
      <c r="M247" s="46"/>
      <c r="N247" s="46"/>
      <c r="O247" s="46"/>
      <c r="P247" s="46"/>
      <c r="Q247" s="46" t="s">
        <v>829</v>
      </c>
      <c r="R247" s="46">
        <v>13</v>
      </c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</row>
    <row r="248" spans="1:30">
      <c r="A248" s="48">
        <v>9350329002539</v>
      </c>
      <c r="B248" s="46" t="s">
        <v>508</v>
      </c>
      <c r="C248" s="46" t="s">
        <v>653</v>
      </c>
      <c r="D248" s="46"/>
      <c r="E248" s="46"/>
      <c r="F248" s="46" t="s">
        <v>758</v>
      </c>
      <c r="G248" s="46" t="s">
        <v>802</v>
      </c>
      <c r="H248" s="46">
        <v>0.2</v>
      </c>
      <c r="I248" s="47" t="s">
        <v>126</v>
      </c>
      <c r="J248" s="46">
        <v>45</v>
      </c>
      <c r="K248" s="46">
        <v>30</v>
      </c>
      <c r="L248" s="46">
        <f t="shared" si="3"/>
        <v>75</v>
      </c>
      <c r="M248" s="46"/>
      <c r="N248" s="46"/>
      <c r="O248" s="46"/>
      <c r="P248" s="46"/>
      <c r="Q248" s="46" t="s">
        <v>820</v>
      </c>
      <c r="R248" s="46">
        <v>0.5</v>
      </c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</row>
    <row r="249" spans="1:30">
      <c r="A249" s="48">
        <v>9350329002546</v>
      </c>
      <c r="B249" s="46" t="s">
        <v>509</v>
      </c>
      <c r="C249" s="46" t="s">
        <v>654</v>
      </c>
      <c r="D249" s="46" t="s">
        <v>739</v>
      </c>
      <c r="E249" s="46"/>
      <c r="F249" s="46" t="s">
        <v>794</v>
      </c>
      <c r="G249" s="46" t="s">
        <v>812</v>
      </c>
      <c r="H249" s="46">
        <v>3.49</v>
      </c>
      <c r="I249" s="47" t="s">
        <v>126</v>
      </c>
      <c r="J249" s="46">
        <v>45</v>
      </c>
      <c r="K249" s="46">
        <v>30</v>
      </c>
      <c r="L249" s="46">
        <f t="shared" si="3"/>
        <v>75</v>
      </c>
      <c r="M249" s="46"/>
      <c r="N249" s="46"/>
      <c r="O249" s="46"/>
      <c r="P249" s="46"/>
      <c r="Q249" s="46" t="s">
        <v>828</v>
      </c>
      <c r="R249" s="46">
        <v>9</v>
      </c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</row>
    <row r="250" spans="1:30">
      <c r="A250" s="48">
        <v>9350329002553</v>
      </c>
      <c r="B250" s="46" t="s">
        <v>510</v>
      </c>
      <c r="C250" s="46" t="s">
        <v>654</v>
      </c>
      <c r="D250" s="46"/>
      <c r="E250" s="46"/>
      <c r="F250" s="46" t="s">
        <v>794</v>
      </c>
      <c r="G250" s="46" t="s">
        <v>805</v>
      </c>
      <c r="H250" s="46">
        <v>5.32</v>
      </c>
      <c r="I250" s="47" t="s">
        <v>126</v>
      </c>
      <c r="J250" s="46">
        <v>45</v>
      </c>
      <c r="K250" s="46">
        <v>30</v>
      </c>
      <c r="L250" s="46">
        <f t="shared" si="3"/>
        <v>75</v>
      </c>
      <c r="M250" s="46"/>
      <c r="N250" s="46"/>
      <c r="O250" s="46"/>
      <c r="P250" s="46"/>
      <c r="Q250" s="46" t="s">
        <v>829</v>
      </c>
      <c r="R250" s="46">
        <v>13</v>
      </c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</row>
    <row r="251" spans="1:30">
      <c r="A251" s="48">
        <v>9350329002560</v>
      </c>
      <c r="B251" s="46" t="s">
        <v>511</v>
      </c>
      <c r="C251" s="46" t="s">
        <v>654</v>
      </c>
      <c r="D251" s="46"/>
      <c r="E251" s="46"/>
      <c r="F251" s="46" t="s">
        <v>794</v>
      </c>
      <c r="G251" s="46" t="s">
        <v>802</v>
      </c>
      <c r="H251" s="46">
        <v>0.2</v>
      </c>
      <c r="I251" s="47" t="s">
        <v>126</v>
      </c>
      <c r="J251" s="46">
        <v>45</v>
      </c>
      <c r="K251" s="46">
        <v>30</v>
      </c>
      <c r="L251" s="46">
        <f t="shared" si="3"/>
        <v>75</v>
      </c>
      <c r="M251" s="46"/>
      <c r="N251" s="46"/>
      <c r="O251" s="46"/>
      <c r="P251" s="46"/>
      <c r="Q251" s="46" t="s">
        <v>820</v>
      </c>
      <c r="R251" s="46">
        <v>0.5</v>
      </c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</row>
    <row r="252" spans="1:30">
      <c r="A252" s="48">
        <v>9350329002577</v>
      </c>
      <c r="B252" s="46" t="s">
        <v>512</v>
      </c>
      <c r="C252" s="46" t="s">
        <v>655</v>
      </c>
      <c r="D252" s="46" t="s">
        <v>740</v>
      </c>
      <c r="E252" s="46"/>
      <c r="F252" s="46" t="s">
        <v>784</v>
      </c>
      <c r="G252" s="46" t="s">
        <v>812</v>
      </c>
      <c r="H252" s="46">
        <v>3.49</v>
      </c>
      <c r="I252" s="47"/>
      <c r="J252" s="46"/>
      <c r="K252" s="46"/>
      <c r="L252" s="46">
        <f t="shared" si="3"/>
        <v>0</v>
      </c>
      <c r="M252" s="46"/>
      <c r="N252" s="46"/>
      <c r="O252" s="46"/>
      <c r="P252" s="46"/>
      <c r="Q252" s="46"/>
      <c r="R252" s="46">
        <v>7</v>
      </c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</row>
    <row r="253" spans="1:30">
      <c r="A253" s="48">
        <v>9350329002584</v>
      </c>
      <c r="B253" s="46" t="s">
        <v>513</v>
      </c>
      <c r="C253" s="46" t="s">
        <v>655</v>
      </c>
      <c r="D253" s="46" t="s">
        <v>740</v>
      </c>
      <c r="E253" s="46"/>
      <c r="F253" s="46" t="s">
        <v>784</v>
      </c>
      <c r="G253" s="46" t="s">
        <v>805</v>
      </c>
      <c r="H253" s="46">
        <v>5.32</v>
      </c>
      <c r="I253" s="47"/>
      <c r="J253" s="46"/>
      <c r="K253" s="46"/>
      <c r="L253" s="46">
        <f t="shared" si="3"/>
        <v>0</v>
      </c>
      <c r="M253" s="46"/>
      <c r="N253" s="46"/>
      <c r="O253" s="46"/>
      <c r="P253" s="46"/>
      <c r="Q253" s="46"/>
      <c r="R253" s="46">
        <v>11</v>
      </c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</row>
    <row r="254" spans="1:30">
      <c r="A254" s="48">
        <v>9350329002591</v>
      </c>
      <c r="B254" s="46" t="s">
        <v>514</v>
      </c>
      <c r="C254" s="46" t="s">
        <v>655</v>
      </c>
      <c r="D254" s="46" t="s">
        <v>740</v>
      </c>
      <c r="E254" s="46"/>
      <c r="F254" s="46" t="s">
        <v>784</v>
      </c>
      <c r="G254" s="46" t="s">
        <v>802</v>
      </c>
      <c r="H254" s="46">
        <v>0.2</v>
      </c>
      <c r="I254" s="47"/>
      <c r="J254" s="46"/>
      <c r="K254" s="46"/>
      <c r="L254" s="46">
        <f t="shared" si="3"/>
        <v>0</v>
      </c>
      <c r="M254" s="46"/>
      <c r="N254" s="46"/>
      <c r="O254" s="46"/>
      <c r="P254" s="46"/>
      <c r="Q254" s="46"/>
      <c r="R254" s="46">
        <v>0.4</v>
      </c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</row>
    <row r="255" spans="1:30">
      <c r="A255" s="48">
        <v>9350329002607</v>
      </c>
      <c r="B255" s="46" t="s">
        <v>515</v>
      </c>
      <c r="C255" s="46" t="s">
        <v>656</v>
      </c>
      <c r="D255" s="46" t="s">
        <v>741</v>
      </c>
      <c r="E255" s="46"/>
      <c r="F255" s="46" t="s">
        <v>758</v>
      </c>
      <c r="G255" s="46" t="s">
        <v>812</v>
      </c>
      <c r="H255" s="46">
        <v>3.49</v>
      </c>
      <c r="I255" s="47"/>
      <c r="J255" s="46"/>
      <c r="K255" s="46"/>
      <c r="L255" s="46">
        <f t="shared" si="3"/>
        <v>0</v>
      </c>
      <c r="M255" s="46"/>
      <c r="N255" s="46"/>
      <c r="O255" s="46"/>
      <c r="P255" s="46"/>
      <c r="Q255" s="46"/>
      <c r="R255" s="46">
        <v>7</v>
      </c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</row>
    <row r="256" spans="1:30">
      <c r="A256" s="48">
        <v>9350329002614</v>
      </c>
      <c r="B256" s="46" t="s">
        <v>516</v>
      </c>
      <c r="C256" s="46" t="s">
        <v>656</v>
      </c>
      <c r="D256" s="46" t="s">
        <v>741</v>
      </c>
      <c r="E256" s="46"/>
      <c r="F256" s="46" t="s">
        <v>758</v>
      </c>
      <c r="G256" s="46" t="s">
        <v>805</v>
      </c>
      <c r="H256" s="46">
        <v>5.32</v>
      </c>
      <c r="I256" s="47"/>
      <c r="J256" s="46"/>
      <c r="K256" s="46"/>
      <c r="L256" s="46">
        <f t="shared" si="3"/>
        <v>0</v>
      </c>
      <c r="M256" s="46"/>
      <c r="N256" s="46"/>
      <c r="O256" s="46"/>
      <c r="P256" s="46"/>
      <c r="Q256" s="46"/>
      <c r="R256" s="46">
        <v>11</v>
      </c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</row>
    <row r="257" spans="1:30">
      <c r="A257" s="48">
        <v>9350329002621</v>
      </c>
      <c r="B257" s="46" t="s">
        <v>517</v>
      </c>
      <c r="C257" s="46" t="s">
        <v>656</v>
      </c>
      <c r="D257" s="46" t="s">
        <v>741</v>
      </c>
      <c r="E257" s="46"/>
      <c r="F257" s="46" t="s">
        <v>758</v>
      </c>
      <c r="G257" s="46" t="s">
        <v>802</v>
      </c>
      <c r="H257" s="46">
        <v>0.2</v>
      </c>
      <c r="I257" s="47"/>
      <c r="J257" s="46"/>
      <c r="K257" s="46"/>
      <c r="L257" s="46">
        <f t="shared" si="3"/>
        <v>0</v>
      </c>
      <c r="M257" s="46"/>
      <c r="N257" s="46"/>
      <c r="O257" s="46"/>
      <c r="P257" s="46"/>
      <c r="Q257" s="46"/>
      <c r="R257" s="46">
        <v>0.4</v>
      </c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</row>
    <row r="258" spans="1:30">
      <c r="A258" s="48">
        <v>9350329002638</v>
      </c>
      <c r="B258" s="46" t="s">
        <v>518</v>
      </c>
      <c r="C258" s="46" t="s">
        <v>657</v>
      </c>
      <c r="D258" s="46" t="s">
        <v>742</v>
      </c>
      <c r="E258" s="46"/>
      <c r="F258" s="46" t="s">
        <v>757</v>
      </c>
      <c r="G258" s="46" t="s">
        <v>812</v>
      </c>
      <c r="H258" s="46">
        <v>3.49</v>
      </c>
      <c r="I258" s="47"/>
      <c r="J258" s="46"/>
      <c r="K258" s="46"/>
      <c r="L258" s="46">
        <f t="shared" si="3"/>
        <v>0</v>
      </c>
      <c r="M258" s="46"/>
      <c r="N258" s="46"/>
      <c r="O258" s="46"/>
      <c r="P258" s="46"/>
      <c r="Q258" s="46"/>
      <c r="R258" s="46">
        <v>7</v>
      </c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</row>
    <row r="259" spans="1:30">
      <c r="A259" s="48">
        <v>9350329002645</v>
      </c>
      <c r="B259" s="46" t="s">
        <v>519</v>
      </c>
      <c r="C259" s="46" t="s">
        <v>657</v>
      </c>
      <c r="D259" s="46" t="s">
        <v>742</v>
      </c>
      <c r="E259" s="46"/>
      <c r="F259" s="46" t="s">
        <v>757</v>
      </c>
      <c r="G259" s="46" t="s">
        <v>805</v>
      </c>
      <c r="H259" s="46">
        <v>5.32</v>
      </c>
      <c r="I259" s="47"/>
      <c r="J259" s="46"/>
      <c r="K259" s="46"/>
      <c r="L259" s="46">
        <f t="shared" ref="L259:L316" si="4">J259+K259</f>
        <v>0</v>
      </c>
      <c r="M259" s="46"/>
      <c r="N259" s="46"/>
      <c r="O259" s="46"/>
      <c r="P259" s="46"/>
      <c r="Q259" s="46"/>
      <c r="R259" s="46">
        <v>11</v>
      </c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</row>
    <row r="260" spans="1:30">
      <c r="A260" s="48">
        <v>9350329002652</v>
      </c>
      <c r="B260" s="46" t="s">
        <v>520</v>
      </c>
      <c r="C260" s="46" t="s">
        <v>657</v>
      </c>
      <c r="D260" s="46" t="s">
        <v>742</v>
      </c>
      <c r="E260" s="46"/>
      <c r="F260" s="46" t="s">
        <v>757</v>
      </c>
      <c r="G260" s="46" t="s">
        <v>802</v>
      </c>
      <c r="H260" s="46">
        <v>0.2</v>
      </c>
      <c r="I260" s="47"/>
      <c r="J260" s="46"/>
      <c r="K260" s="46"/>
      <c r="L260" s="46">
        <f t="shared" si="4"/>
        <v>0</v>
      </c>
      <c r="M260" s="46"/>
      <c r="N260" s="46"/>
      <c r="O260" s="46"/>
      <c r="P260" s="46"/>
      <c r="Q260" s="46"/>
      <c r="R260" s="46">
        <v>0.4</v>
      </c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</row>
    <row r="261" spans="1:30">
      <c r="A261" s="48">
        <v>9350329002669</v>
      </c>
      <c r="B261" s="46" t="s">
        <v>521</v>
      </c>
      <c r="C261" s="46" t="s">
        <v>658</v>
      </c>
      <c r="D261" s="46" t="s">
        <v>743</v>
      </c>
      <c r="E261" s="46"/>
      <c r="F261" s="46" t="s">
        <v>760</v>
      </c>
      <c r="G261" s="46" t="s">
        <v>812</v>
      </c>
      <c r="H261" s="46">
        <v>3.49</v>
      </c>
      <c r="I261" s="47"/>
      <c r="J261" s="46"/>
      <c r="K261" s="46"/>
      <c r="L261" s="46">
        <f t="shared" si="4"/>
        <v>0</v>
      </c>
      <c r="M261" s="46"/>
      <c r="N261" s="46"/>
      <c r="O261" s="46"/>
      <c r="P261" s="46"/>
      <c r="Q261" s="46"/>
      <c r="R261" s="46">
        <v>7</v>
      </c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</row>
    <row r="262" spans="1:30">
      <c r="A262" s="48">
        <v>9350329002676</v>
      </c>
      <c r="B262" s="46" t="s">
        <v>522</v>
      </c>
      <c r="C262" s="46" t="s">
        <v>658</v>
      </c>
      <c r="D262" s="46" t="s">
        <v>743</v>
      </c>
      <c r="E262" s="46"/>
      <c r="F262" s="46" t="s">
        <v>760</v>
      </c>
      <c r="G262" s="46" t="s">
        <v>805</v>
      </c>
      <c r="H262" s="46">
        <v>5.32</v>
      </c>
      <c r="I262" s="47"/>
      <c r="J262" s="46"/>
      <c r="K262" s="46"/>
      <c r="L262" s="46">
        <f t="shared" si="4"/>
        <v>0</v>
      </c>
      <c r="M262" s="46"/>
      <c r="N262" s="46"/>
      <c r="O262" s="46"/>
      <c r="P262" s="46"/>
      <c r="Q262" s="46"/>
      <c r="R262" s="46">
        <v>11</v>
      </c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</row>
    <row r="263" spans="1:30">
      <c r="A263" s="48">
        <v>9350329002683</v>
      </c>
      <c r="B263" s="46" t="s">
        <v>523</v>
      </c>
      <c r="C263" s="46" t="s">
        <v>658</v>
      </c>
      <c r="D263" s="46" t="s">
        <v>743</v>
      </c>
      <c r="E263" s="46"/>
      <c r="F263" s="46" t="s">
        <v>760</v>
      </c>
      <c r="G263" s="46" t="s">
        <v>802</v>
      </c>
      <c r="H263" s="46">
        <v>0.2</v>
      </c>
      <c r="I263" s="47"/>
      <c r="J263" s="46"/>
      <c r="K263" s="46"/>
      <c r="L263" s="46">
        <f t="shared" si="4"/>
        <v>0</v>
      </c>
      <c r="M263" s="46"/>
      <c r="N263" s="46"/>
      <c r="O263" s="46"/>
      <c r="P263" s="46"/>
      <c r="Q263" s="46"/>
      <c r="R263" s="46">
        <v>0.4</v>
      </c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</row>
    <row r="264" spans="1:30">
      <c r="A264" s="48">
        <v>9350329002690</v>
      </c>
      <c r="B264" s="46" t="s">
        <v>524</v>
      </c>
      <c r="C264" s="46" t="s">
        <v>659</v>
      </c>
      <c r="D264" s="46">
        <v>24385</v>
      </c>
      <c r="E264" s="46"/>
      <c r="F264" s="46" t="s">
        <v>786</v>
      </c>
      <c r="G264" s="46" t="s">
        <v>812</v>
      </c>
      <c r="H264" s="46">
        <v>3.49</v>
      </c>
      <c r="I264" s="47" t="s">
        <v>124</v>
      </c>
      <c r="J264" s="46">
        <v>60</v>
      </c>
      <c r="K264" s="46">
        <v>30</v>
      </c>
      <c r="L264" s="46">
        <f t="shared" si="4"/>
        <v>90</v>
      </c>
      <c r="M264" s="46"/>
      <c r="N264" s="46"/>
      <c r="O264" s="46"/>
      <c r="P264" s="46"/>
      <c r="Q264" s="46" t="s">
        <v>839</v>
      </c>
      <c r="R264" s="46">
        <v>7</v>
      </c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</row>
    <row r="265" spans="1:30">
      <c r="A265" s="48">
        <v>9350329002706</v>
      </c>
      <c r="B265" s="46" t="s">
        <v>525</v>
      </c>
      <c r="C265" s="46" t="s">
        <v>659</v>
      </c>
      <c r="D265" s="46">
        <v>24385</v>
      </c>
      <c r="E265" s="46"/>
      <c r="F265" s="46" t="s">
        <v>786</v>
      </c>
      <c r="G265" s="46" t="s">
        <v>805</v>
      </c>
      <c r="H265" s="46">
        <v>5.32</v>
      </c>
      <c r="I265" s="47" t="s">
        <v>124</v>
      </c>
      <c r="J265" s="46">
        <v>60</v>
      </c>
      <c r="K265" s="46">
        <v>30</v>
      </c>
      <c r="L265" s="46">
        <f t="shared" si="4"/>
        <v>90</v>
      </c>
      <c r="M265" s="46"/>
      <c r="N265" s="46"/>
      <c r="O265" s="46"/>
      <c r="P265" s="46"/>
      <c r="Q265" s="46" t="s">
        <v>840</v>
      </c>
      <c r="R265" s="46">
        <v>11</v>
      </c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</row>
    <row r="266" spans="1:30">
      <c r="A266" s="48">
        <v>9350329002713</v>
      </c>
      <c r="B266" s="46" t="s">
        <v>526</v>
      </c>
      <c r="C266" s="46" t="s">
        <v>659</v>
      </c>
      <c r="D266" s="46">
        <v>24385</v>
      </c>
      <c r="E266" s="46"/>
      <c r="F266" s="46" t="s">
        <v>786</v>
      </c>
      <c r="G266" s="46" t="s">
        <v>802</v>
      </c>
      <c r="H266" s="46">
        <v>0.2</v>
      </c>
      <c r="I266" s="47" t="s">
        <v>124</v>
      </c>
      <c r="J266" s="46">
        <v>60</v>
      </c>
      <c r="K266" s="46">
        <v>30</v>
      </c>
      <c r="L266" s="46">
        <f t="shared" si="4"/>
        <v>90</v>
      </c>
      <c r="M266" s="46"/>
      <c r="N266" s="46"/>
      <c r="O266" s="46"/>
      <c r="P266" s="46"/>
      <c r="Q266" s="46" t="s">
        <v>820</v>
      </c>
      <c r="R266" s="46">
        <v>0.4</v>
      </c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</row>
    <row r="267" spans="1:30">
      <c r="A267" s="48">
        <v>9350329002720</v>
      </c>
      <c r="B267" s="46" t="s">
        <v>527</v>
      </c>
      <c r="C267" s="46" t="s">
        <v>660</v>
      </c>
      <c r="D267" s="46" t="s">
        <v>744</v>
      </c>
      <c r="E267" s="46"/>
      <c r="F267" s="46" t="s">
        <v>788</v>
      </c>
      <c r="G267" s="46" t="s">
        <v>812</v>
      </c>
      <c r="H267" s="46">
        <v>3.49</v>
      </c>
      <c r="I267" s="47" t="s">
        <v>124</v>
      </c>
      <c r="J267" s="46">
        <v>60</v>
      </c>
      <c r="K267" s="46">
        <v>30</v>
      </c>
      <c r="L267" s="46">
        <f t="shared" si="4"/>
        <v>90</v>
      </c>
      <c r="M267" s="46"/>
      <c r="N267" s="46"/>
      <c r="O267" s="46"/>
      <c r="P267" s="46"/>
      <c r="Q267" s="46" t="s">
        <v>839</v>
      </c>
      <c r="R267" s="46">
        <v>7</v>
      </c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</row>
    <row r="268" spans="1:30">
      <c r="A268" s="48">
        <v>9350329002737</v>
      </c>
      <c r="B268" s="46" t="s">
        <v>528</v>
      </c>
      <c r="C268" s="46" t="s">
        <v>660</v>
      </c>
      <c r="D268" s="46" t="s">
        <v>744</v>
      </c>
      <c r="E268" s="46"/>
      <c r="F268" s="46" t="s">
        <v>788</v>
      </c>
      <c r="G268" s="46" t="s">
        <v>805</v>
      </c>
      <c r="H268" s="46">
        <v>5.32</v>
      </c>
      <c r="I268" s="47" t="s">
        <v>124</v>
      </c>
      <c r="J268" s="46">
        <v>60</v>
      </c>
      <c r="K268" s="46">
        <v>30</v>
      </c>
      <c r="L268" s="46">
        <f t="shared" si="4"/>
        <v>90</v>
      </c>
      <c r="M268" s="46"/>
      <c r="N268" s="46"/>
      <c r="O268" s="46"/>
      <c r="P268" s="46"/>
      <c r="Q268" s="46" t="s">
        <v>840</v>
      </c>
      <c r="R268" s="46">
        <v>11</v>
      </c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</row>
    <row r="269" spans="1:30">
      <c r="A269" s="48">
        <v>9350329002744</v>
      </c>
      <c r="B269" s="46" t="s">
        <v>529</v>
      </c>
      <c r="C269" s="46" t="s">
        <v>660</v>
      </c>
      <c r="D269" s="46" t="s">
        <v>744</v>
      </c>
      <c r="E269" s="46"/>
      <c r="F269" s="46" t="s">
        <v>788</v>
      </c>
      <c r="G269" s="46" t="s">
        <v>802</v>
      </c>
      <c r="H269" s="46">
        <v>0.2</v>
      </c>
      <c r="I269" s="47" t="s">
        <v>124</v>
      </c>
      <c r="J269" s="46">
        <v>60</v>
      </c>
      <c r="K269" s="46">
        <v>30</v>
      </c>
      <c r="L269" s="46">
        <f t="shared" si="4"/>
        <v>90</v>
      </c>
      <c r="M269" s="46"/>
      <c r="N269" s="46"/>
      <c r="O269" s="46"/>
      <c r="P269" s="46"/>
      <c r="Q269" s="46" t="s">
        <v>820</v>
      </c>
      <c r="R269" s="46">
        <v>0.4</v>
      </c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</row>
    <row r="270" spans="1:30">
      <c r="A270" s="48">
        <v>9350329002751</v>
      </c>
      <c r="B270" s="46" t="s">
        <v>530</v>
      </c>
      <c r="C270" s="46" t="s">
        <v>661</v>
      </c>
      <c r="D270" s="46" t="s">
        <v>745</v>
      </c>
      <c r="E270" s="46"/>
      <c r="F270" s="46" t="s">
        <v>786</v>
      </c>
      <c r="G270" s="46" t="s">
        <v>812</v>
      </c>
      <c r="H270" s="46">
        <v>3.49</v>
      </c>
      <c r="I270" s="47" t="s">
        <v>124</v>
      </c>
      <c r="J270" s="46">
        <v>60</v>
      </c>
      <c r="K270" s="46">
        <v>30</v>
      </c>
      <c r="L270" s="46">
        <f t="shared" si="4"/>
        <v>90</v>
      </c>
      <c r="M270" s="46"/>
      <c r="N270" s="46"/>
      <c r="O270" s="46"/>
      <c r="P270" s="46"/>
      <c r="Q270" s="46" t="s">
        <v>839</v>
      </c>
      <c r="R270" s="46">
        <v>7</v>
      </c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</row>
    <row r="271" spans="1:30">
      <c r="A271" s="48">
        <v>9350329002768</v>
      </c>
      <c r="B271" s="46" t="s">
        <v>531</v>
      </c>
      <c r="C271" s="46" t="s">
        <v>661</v>
      </c>
      <c r="D271" s="46" t="s">
        <v>745</v>
      </c>
      <c r="E271" s="46"/>
      <c r="F271" s="46" t="s">
        <v>786</v>
      </c>
      <c r="G271" s="46" t="s">
        <v>805</v>
      </c>
      <c r="H271" s="46">
        <v>5.32</v>
      </c>
      <c r="I271" s="47" t="s">
        <v>124</v>
      </c>
      <c r="J271" s="46">
        <v>60</v>
      </c>
      <c r="K271" s="46">
        <v>30</v>
      </c>
      <c r="L271" s="46">
        <f t="shared" si="4"/>
        <v>90</v>
      </c>
      <c r="M271" s="46"/>
      <c r="N271" s="46"/>
      <c r="O271" s="46"/>
      <c r="P271" s="46"/>
      <c r="Q271" s="46" t="s">
        <v>840</v>
      </c>
      <c r="R271" s="46">
        <v>11</v>
      </c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</row>
    <row r="272" spans="1:30">
      <c r="A272" s="48">
        <v>9350329002775</v>
      </c>
      <c r="B272" s="46" t="s">
        <v>532</v>
      </c>
      <c r="C272" s="46" t="s">
        <v>661</v>
      </c>
      <c r="D272" s="46" t="s">
        <v>745</v>
      </c>
      <c r="E272" s="46"/>
      <c r="F272" s="46" t="s">
        <v>786</v>
      </c>
      <c r="G272" s="46" t="s">
        <v>802</v>
      </c>
      <c r="H272" s="46">
        <v>0.2</v>
      </c>
      <c r="I272" s="47" t="s">
        <v>124</v>
      </c>
      <c r="J272" s="46">
        <v>60</v>
      </c>
      <c r="K272" s="46">
        <v>30</v>
      </c>
      <c r="L272" s="46">
        <f t="shared" si="4"/>
        <v>90</v>
      </c>
      <c r="M272" s="46"/>
      <c r="N272" s="46"/>
      <c r="O272" s="46"/>
      <c r="P272" s="46"/>
      <c r="Q272" s="46" t="s">
        <v>820</v>
      </c>
      <c r="R272" s="46">
        <v>0.4</v>
      </c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</row>
    <row r="273" spans="1:30">
      <c r="A273" s="48">
        <v>9350329002782</v>
      </c>
      <c r="B273" s="46" t="s">
        <v>533</v>
      </c>
      <c r="C273" s="46" t="s">
        <v>662</v>
      </c>
      <c r="D273" s="46" t="s">
        <v>746</v>
      </c>
      <c r="E273" s="46"/>
      <c r="F273" s="46" t="s">
        <v>795</v>
      </c>
      <c r="G273" s="46" t="s">
        <v>812</v>
      </c>
      <c r="H273" s="46">
        <v>3.49</v>
      </c>
      <c r="I273" s="47" t="s">
        <v>124</v>
      </c>
      <c r="J273" s="46">
        <v>60</v>
      </c>
      <c r="K273" s="46">
        <v>30</v>
      </c>
      <c r="L273" s="46">
        <f t="shared" si="4"/>
        <v>90</v>
      </c>
      <c r="M273" s="46"/>
      <c r="N273" s="46"/>
      <c r="O273" s="46"/>
      <c r="P273" s="46"/>
      <c r="Q273" s="46" t="s">
        <v>839</v>
      </c>
      <c r="R273" s="46">
        <v>7</v>
      </c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</row>
    <row r="274" spans="1:30">
      <c r="A274" s="48">
        <v>9350329002799</v>
      </c>
      <c r="B274" s="46" t="s">
        <v>534</v>
      </c>
      <c r="C274" s="46" t="s">
        <v>662</v>
      </c>
      <c r="D274" s="46" t="s">
        <v>746</v>
      </c>
      <c r="E274" s="46"/>
      <c r="F274" s="46" t="s">
        <v>795</v>
      </c>
      <c r="G274" s="46" t="s">
        <v>805</v>
      </c>
      <c r="H274" s="46">
        <v>5.32</v>
      </c>
      <c r="I274" s="47" t="s">
        <v>124</v>
      </c>
      <c r="J274" s="46">
        <v>60</v>
      </c>
      <c r="K274" s="46">
        <v>30</v>
      </c>
      <c r="L274" s="46">
        <f t="shared" si="4"/>
        <v>90</v>
      </c>
      <c r="M274" s="46"/>
      <c r="N274" s="46"/>
      <c r="O274" s="46"/>
      <c r="P274" s="46"/>
      <c r="Q274" s="46" t="s">
        <v>840</v>
      </c>
      <c r="R274" s="46">
        <v>11</v>
      </c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</row>
    <row r="275" spans="1:30">
      <c r="A275" s="48">
        <v>9350329002805</v>
      </c>
      <c r="B275" s="46" t="s">
        <v>535</v>
      </c>
      <c r="C275" s="46" t="s">
        <v>662</v>
      </c>
      <c r="D275" s="46" t="s">
        <v>746</v>
      </c>
      <c r="E275" s="46"/>
      <c r="F275" s="46" t="s">
        <v>795</v>
      </c>
      <c r="G275" s="46" t="s">
        <v>802</v>
      </c>
      <c r="H275" s="46">
        <v>0.2</v>
      </c>
      <c r="I275" s="47" t="s">
        <v>124</v>
      </c>
      <c r="J275" s="46">
        <v>60</v>
      </c>
      <c r="K275" s="46">
        <v>30</v>
      </c>
      <c r="L275" s="46">
        <f t="shared" si="4"/>
        <v>90</v>
      </c>
      <c r="M275" s="46"/>
      <c r="N275" s="46"/>
      <c r="O275" s="46"/>
      <c r="P275" s="46"/>
      <c r="Q275" s="46" t="s">
        <v>820</v>
      </c>
      <c r="R275" s="46">
        <v>0.4</v>
      </c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</row>
    <row r="276" spans="1:30">
      <c r="A276" s="48">
        <v>9350329002898</v>
      </c>
      <c r="B276" s="46" t="s">
        <v>536</v>
      </c>
      <c r="C276" s="46" t="s">
        <v>663</v>
      </c>
      <c r="D276" s="46" t="s">
        <v>747</v>
      </c>
      <c r="E276" s="46"/>
      <c r="F276" s="46" t="s">
        <v>796</v>
      </c>
      <c r="G276" s="46" t="s">
        <v>813</v>
      </c>
      <c r="H276" s="46">
        <v>0.77</v>
      </c>
      <c r="I276" s="51" t="s">
        <v>844</v>
      </c>
      <c r="J276" s="46">
        <v>120</v>
      </c>
      <c r="K276" s="46">
        <v>30</v>
      </c>
      <c r="L276" s="46">
        <f t="shared" si="4"/>
        <v>150</v>
      </c>
      <c r="M276" s="46"/>
      <c r="N276" s="46"/>
      <c r="O276" s="46"/>
      <c r="P276" s="46"/>
      <c r="Q276" s="46"/>
      <c r="R276" s="46">
        <v>1.54</v>
      </c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</row>
    <row r="277" spans="1:30">
      <c r="A277" s="48">
        <v>9350329002904</v>
      </c>
      <c r="B277" s="46" t="s">
        <v>537</v>
      </c>
      <c r="C277" s="46" t="s">
        <v>663</v>
      </c>
      <c r="D277" s="46" t="s">
        <v>747</v>
      </c>
      <c r="E277" s="46"/>
      <c r="F277" s="46" t="s">
        <v>796</v>
      </c>
      <c r="G277" s="46" t="s">
        <v>814</v>
      </c>
      <c r="H277" s="46">
        <v>1.87</v>
      </c>
      <c r="I277" s="51" t="s">
        <v>844</v>
      </c>
      <c r="J277" s="46">
        <v>120</v>
      </c>
      <c r="K277" s="46">
        <v>30</v>
      </c>
      <c r="L277" s="46">
        <f t="shared" si="4"/>
        <v>150</v>
      </c>
      <c r="M277" s="46"/>
      <c r="N277" s="46"/>
      <c r="O277" s="46"/>
      <c r="P277" s="46"/>
      <c r="Q277" s="46"/>
      <c r="R277" s="46">
        <v>3.74</v>
      </c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</row>
    <row r="278" spans="1:30">
      <c r="A278" s="48">
        <v>9350329002911</v>
      </c>
      <c r="B278" s="46" t="s">
        <v>538</v>
      </c>
      <c r="C278" s="46" t="s">
        <v>663</v>
      </c>
      <c r="D278" s="46" t="s">
        <v>747</v>
      </c>
      <c r="E278" s="46"/>
      <c r="F278" s="46" t="s">
        <v>796</v>
      </c>
      <c r="G278" s="46" t="s">
        <v>815</v>
      </c>
      <c r="H278" s="46">
        <v>3.45</v>
      </c>
      <c r="I278" s="51" t="s">
        <v>844</v>
      </c>
      <c r="J278" s="46">
        <v>120</v>
      </c>
      <c r="K278" s="46">
        <v>30</v>
      </c>
      <c r="L278" s="46">
        <f t="shared" si="4"/>
        <v>150</v>
      </c>
      <c r="M278" s="46"/>
      <c r="N278" s="46"/>
      <c r="O278" s="46"/>
      <c r="P278" s="46"/>
      <c r="Q278" s="46"/>
      <c r="R278" s="46">
        <v>6.8999999999999995</v>
      </c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</row>
    <row r="279" spans="1:30">
      <c r="A279" s="48">
        <v>9350329002928</v>
      </c>
      <c r="B279" s="46" t="s">
        <v>539</v>
      </c>
      <c r="C279" s="46" t="s">
        <v>663</v>
      </c>
      <c r="D279" s="46" t="s">
        <v>747</v>
      </c>
      <c r="E279" s="46"/>
      <c r="F279" s="46" t="s">
        <v>796</v>
      </c>
      <c r="G279" s="46" t="s">
        <v>802</v>
      </c>
      <c r="H279" s="46">
        <v>0.2</v>
      </c>
      <c r="I279" s="51" t="s">
        <v>844</v>
      </c>
      <c r="J279" s="46">
        <v>120</v>
      </c>
      <c r="K279" s="46">
        <v>30</v>
      </c>
      <c r="L279" s="46">
        <f t="shared" si="4"/>
        <v>150</v>
      </c>
      <c r="M279" s="46"/>
      <c r="N279" s="46"/>
      <c r="O279" s="46"/>
      <c r="P279" s="46"/>
      <c r="Q279" s="46"/>
      <c r="R279" s="46">
        <v>0.32000000000000006</v>
      </c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</row>
    <row r="280" spans="1:30">
      <c r="A280" s="48">
        <v>9350329002935</v>
      </c>
      <c r="B280" s="46" t="s">
        <v>540</v>
      </c>
      <c r="C280" s="46" t="s">
        <v>664</v>
      </c>
      <c r="D280" s="46" t="s">
        <v>748</v>
      </c>
      <c r="E280" s="46"/>
      <c r="F280" s="46" t="s">
        <v>758</v>
      </c>
      <c r="G280" s="46" t="s">
        <v>813</v>
      </c>
      <c r="H280" s="46">
        <v>0.77</v>
      </c>
      <c r="I280" s="51" t="s">
        <v>844</v>
      </c>
      <c r="J280" s="46">
        <v>120</v>
      </c>
      <c r="K280" s="46">
        <v>30</v>
      </c>
      <c r="L280" s="46">
        <f t="shared" si="4"/>
        <v>150</v>
      </c>
      <c r="M280" s="46"/>
      <c r="N280" s="46"/>
      <c r="O280" s="46"/>
      <c r="P280" s="46"/>
      <c r="Q280" s="46"/>
      <c r="R280" s="46">
        <v>1.54</v>
      </c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</row>
    <row r="281" spans="1:30">
      <c r="A281" s="48">
        <v>9350329002942</v>
      </c>
      <c r="B281" s="46" t="s">
        <v>541</v>
      </c>
      <c r="C281" s="46" t="s">
        <v>664</v>
      </c>
      <c r="D281" s="46" t="s">
        <v>748</v>
      </c>
      <c r="E281" s="46"/>
      <c r="F281" s="46" t="s">
        <v>758</v>
      </c>
      <c r="G281" s="46" t="s">
        <v>814</v>
      </c>
      <c r="H281" s="46">
        <v>1.87</v>
      </c>
      <c r="I281" s="51" t="s">
        <v>844</v>
      </c>
      <c r="J281" s="46">
        <v>120</v>
      </c>
      <c r="K281" s="46">
        <v>30</v>
      </c>
      <c r="L281" s="46">
        <f t="shared" si="4"/>
        <v>150</v>
      </c>
      <c r="M281" s="46"/>
      <c r="N281" s="46"/>
      <c r="O281" s="46"/>
      <c r="P281" s="46"/>
      <c r="Q281" s="46"/>
      <c r="R281" s="46">
        <v>3.74</v>
      </c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</row>
    <row r="282" spans="1:30">
      <c r="A282" s="48">
        <v>9350329002959</v>
      </c>
      <c r="B282" s="46" t="s">
        <v>542</v>
      </c>
      <c r="C282" s="46" t="s">
        <v>664</v>
      </c>
      <c r="D282" s="46" t="s">
        <v>748</v>
      </c>
      <c r="E282" s="46"/>
      <c r="F282" s="46" t="s">
        <v>758</v>
      </c>
      <c r="G282" s="46" t="s">
        <v>815</v>
      </c>
      <c r="H282" s="46">
        <v>3.45</v>
      </c>
      <c r="I282" s="51" t="s">
        <v>844</v>
      </c>
      <c r="J282" s="46">
        <v>120</v>
      </c>
      <c r="K282" s="46">
        <v>30</v>
      </c>
      <c r="L282" s="46">
        <f t="shared" si="4"/>
        <v>150</v>
      </c>
      <c r="M282" s="46"/>
      <c r="N282" s="46"/>
      <c r="O282" s="46"/>
      <c r="P282" s="46"/>
      <c r="Q282" s="46"/>
      <c r="R282" s="46">
        <v>6.8999999999999995</v>
      </c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</row>
    <row r="283" spans="1:30">
      <c r="A283" s="48">
        <v>9350329002966</v>
      </c>
      <c r="B283" s="46" t="s">
        <v>543</v>
      </c>
      <c r="C283" s="46" t="s">
        <v>664</v>
      </c>
      <c r="D283" s="46" t="s">
        <v>748</v>
      </c>
      <c r="E283" s="46"/>
      <c r="F283" s="46" t="s">
        <v>758</v>
      </c>
      <c r="G283" s="46" t="s">
        <v>802</v>
      </c>
      <c r="H283" s="46">
        <v>0.2</v>
      </c>
      <c r="I283" s="51" t="s">
        <v>844</v>
      </c>
      <c r="J283" s="46">
        <v>120</v>
      </c>
      <c r="K283" s="46">
        <v>30</v>
      </c>
      <c r="L283" s="46">
        <f t="shared" si="4"/>
        <v>150</v>
      </c>
      <c r="M283" s="46"/>
      <c r="N283" s="46"/>
      <c r="O283" s="46"/>
      <c r="P283" s="46"/>
      <c r="Q283" s="46"/>
      <c r="R283" s="46">
        <v>0.32000000000000006</v>
      </c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</row>
    <row r="284" spans="1:30">
      <c r="A284" s="48">
        <v>9350329002973</v>
      </c>
      <c r="B284" s="46" t="s">
        <v>544</v>
      </c>
      <c r="C284" s="46" t="s">
        <v>665</v>
      </c>
      <c r="D284" s="46" t="s">
        <v>749</v>
      </c>
      <c r="E284" s="46"/>
      <c r="F284" s="46" t="s">
        <v>797</v>
      </c>
      <c r="G284" s="46" t="s">
        <v>813</v>
      </c>
      <c r="H284" s="46">
        <v>0.77</v>
      </c>
      <c r="I284" s="51" t="s">
        <v>844</v>
      </c>
      <c r="J284" s="46">
        <v>120</v>
      </c>
      <c r="K284" s="46">
        <v>30</v>
      </c>
      <c r="L284" s="46">
        <f t="shared" si="4"/>
        <v>150</v>
      </c>
      <c r="M284" s="46"/>
      <c r="N284" s="46"/>
      <c r="O284" s="46"/>
      <c r="P284" s="46"/>
      <c r="Q284" s="46"/>
      <c r="R284" s="46">
        <v>1.54</v>
      </c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</row>
    <row r="285" spans="1:30">
      <c r="A285" s="48">
        <v>9350329002980</v>
      </c>
      <c r="B285" s="46" t="s">
        <v>545</v>
      </c>
      <c r="C285" s="46" t="s">
        <v>665</v>
      </c>
      <c r="D285" s="46" t="s">
        <v>749</v>
      </c>
      <c r="E285" s="46"/>
      <c r="F285" s="46" t="s">
        <v>797</v>
      </c>
      <c r="G285" s="46" t="s">
        <v>814</v>
      </c>
      <c r="H285" s="46">
        <v>1.87</v>
      </c>
      <c r="I285" s="51" t="s">
        <v>844</v>
      </c>
      <c r="J285" s="46">
        <v>120</v>
      </c>
      <c r="K285" s="46">
        <v>30</v>
      </c>
      <c r="L285" s="46">
        <f t="shared" si="4"/>
        <v>150</v>
      </c>
      <c r="M285" s="46"/>
      <c r="N285" s="46"/>
      <c r="O285" s="46"/>
      <c r="P285" s="46"/>
      <c r="Q285" s="46"/>
      <c r="R285" s="46">
        <v>3.74</v>
      </c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</row>
    <row r="286" spans="1:30">
      <c r="A286" s="48">
        <v>9350329002997</v>
      </c>
      <c r="B286" s="46" t="s">
        <v>546</v>
      </c>
      <c r="C286" s="46" t="s">
        <v>665</v>
      </c>
      <c r="D286" s="46" t="s">
        <v>749</v>
      </c>
      <c r="E286" s="46"/>
      <c r="F286" s="46" t="s">
        <v>797</v>
      </c>
      <c r="G286" s="46" t="s">
        <v>815</v>
      </c>
      <c r="H286" s="46">
        <v>3.45</v>
      </c>
      <c r="I286" s="51" t="s">
        <v>844</v>
      </c>
      <c r="J286" s="46">
        <v>120</v>
      </c>
      <c r="K286" s="46">
        <v>30</v>
      </c>
      <c r="L286" s="46">
        <f t="shared" si="4"/>
        <v>150</v>
      </c>
      <c r="M286" s="46"/>
      <c r="N286" s="46"/>
      <c r="O286" s="46"/>
      <c r="P286" s="46"/>
      <c r="Q286" s="46"/>
      <c r="R286" s="46">
        <v>6.8999999999999995</v>
      </c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</row>
    <row r="287" spans="1:30">
      <c r="A287" s="48">
        <v>9350329003000</v>
      </c>
      <c r="B287" s="46" t="s">
        <v>547</v>
      </c>
      <c r="C287" s="46" t="s">
        <v>665</v>
      </c>
      <c r="D287" s="46" t="s">
        <v>749</v>
      </c>
      <c r="E287" s="46"/>
      <c r="F287" s="46" t="s">
        <v>797</v>
      </c>
      <c r="G287" s="46" t="s">
        <v>802</v>
      </c>
      <c r="H287" s="46">
        <v>0.2</v>
      </c>
      <c r="I287" s="51" t="s">
        <v>844</v>
      </c>
      <c r="J287" s="46">
        <v>120</v>
      </c>
      <c r="K287" s="46">
        <v>30</v>
      </c>
      <c r="L287" s="46">
        <f t="shared" si="4"/>
        <v>150</v>
      </c>
      <c r="M287" s="46"/>
      <c r="N287" s="46"/>
      <c r="O287" s="46"/>
      <c r="P287" s="46"/>
      <c r="Q287" s="46"/>
      <c r="R287" s="46">
        <v>0.32000000000000006</v>
      </c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</row>
    <row r="288" spans="1:30">
      <c r="A288" s="48">
        <v>9350329003017</v>
      </c>
      <c r="B288" s="46" t="s">
        <v>548</v>
      </c>
      <c r="C288" s="46" t="s">
        <v>666</v>
      </c>
      <c r="D288" s="46" t="s">
        <v>750</v>
      </c>
      <c r="E288" s="46"/>
      <c r="F288" s="46" t="s">
        <v>798</v>
      </c>
      <c r="G288" s="46" t="s">
        <v>813</v>
      </c>
      <c r="H288" s="46">
        <v>0.77</v>
      </c>
      <c r="I288" s="51" t="s">
        <v>844</v>
      </c>
      <c r="J288" s="46">
        <v>120</v>
      </c>
      <c r="K288" s="46">
        <v>30</v>
      </c>
      <c r="L288" s="46">
        <f t="shared" si="4"/>
        <v>150</v>
      </c>
      <c r="M288" s="46"/>
      <c r="N288" s="46"/>
      <c r="O288" s="46"/>
      <c r="P288" s="46"/>
      <c r="Q288" s="46"/>
      <c r="R288" s="46">
        <v>1.54</v>
      </c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</row>
    <row r="289" spans="1:30">
      <c r="A289" s="48">
        <v>9350329003024</v>
      </c>
      <c r="B289" s="46" t="s">
        <v>549</v>
      </c>
      <c r="C289" s="46" t="s">
        <v>666</v>
      </c>
      <c r="D289" s="46" t="s">
        <v>750</v>
      </c>
      <c r="E289" s="46"/>
      <c r="F289" s="46" t="s">
        <v>798</v>
      </c>
      <c r="G289" s="46" t="s">
        <v>814</v>
      </c>
      <c r="H289" s="46">
        <v>1.87</v>
      </c>
      <c r="I289" s="51" t="s">
        <v>844</v>
      </c>
      <c r="J289" s="46">
        <v>120</v>
      </c>
      <c r="K289" s="46">
        <v>30</v>
      </c>
      <c r="L289" s="46">
        <f t="shared" si="4"/>
        <v>150</v>
      </c>
      <c r="M289" s="46"/>
      <c r="N289" s="46"/>
      <c r="O289" s="46"/>
      <c r="P289" s="46"/>
      <c r="Q289" s="46"/>
      <c r="R289" s="46">
        <v>3.74</v>
      </c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</row>
    <row r="290" spans="1:30">
      <c r="A290" s="48">
        <v>9350329003031</v>
      </c>
      <c r="B290" s="46" t="s">
        <v>550</v>
      </c>
      <c r="C290" s="46" t="s">
        <v>666</v>
      </c>
      <c r="D290" s="46" t="s">
        <v>750</v>
      </c>
      <c r="E290" s="46"/>
      <c r="F290" s="46" t="s">
        <v>798</v>
      </c>
      <c r="G290" s="46" t="s">
        <v>815</v>
      </c>
      <c r="H290" s="46">
        <v>3.45</v>
      </c>
      <c r="I290" s="51" t="s">
        <v>844</v>
      </c>
      <c r="J290" s="46">
        <v>120</v>
      </c>
      <c r="K290" s="46">
        <v>30</v>
      </c>
      <c r="L290" s="46">
        <f t="shared" si="4"/>
        <v>150</v>
      </c>
      <c r="M290" s="46"/>
      <c r="N290" s="46"/>
      <c r="O290" s="46"/>
      <c r="P290" s="46"/>
      <c r="Q290" s="46"/>
      <c r="R290" s="46">
        <v>6.8999999999999995</v>
      </c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</row>
    <row r="291" spans="1:30">
      <c r="A291" s="48">
        <v>9350329003048</v>
      </c>
      <c r="B291" s="46" t="s">
        <v>551</v>
      </c>
      <c r="C291" s="46" t="s">
        <v>666</v>
      </c>
      <c r="D291" s="46" t="s">
        <v>750</v>
      </c>
      <c r="E291" s="46"/>
      <c r="F291" s="46" t="s">
        <v>798</v>
      </c>
      <c r="G291" s="46" t="s">
        <v>802</v>
      </c>
      <c r="H291" s="46">
        <v>0.2</v>
      </c>
      <c r="I291" s="51" t="s">
        <v>844</v>
      </c>
      <c r="J291" s="46">
        <v>120</v>
      </c>
      <c r="K291" s="46">
        <v>30</v>
      </c>
      <c r="L291" s="46">
        <f t="shared" si="4"/>
        <v>150</v>
      </c>
      <c r="M291" s="46"/>
      <c r="N291" s="46"/>
      <c r="O291" s="46"/>
      <c r="P291" s="46"/>
      <c r="Q291" s="46"/>
      <c r="R291" s="46">
        <v>0.32000000000000006</v>
      </c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</row>
    <row r="292" spans="1:30">
      <c r="A292" s="48">
        <v>9350329003253</v>
      </c>
      <c r="B292" s="46" t="s">
        <v>552</v>
      </c>
      <c r="C292" s="46" t="s">
        <v>667</v>
      </c>
      <c r="D292" s="46" t="s">
        <v>751</v>
      </c>
      <c r="E292" s="46"/>
      <c r="F292" s="46" t="s">
        <v>788</v>
      </c>
      <c r="G292" s="46" t="s">
        <v>807</v>
      </c>
      <c r="H292" s="46">
        <v>2.04</v>
      </c>
      <c r="I292" s="51" t="s">
        <v>843</v>
      </c>
      <c r="J292" s="46">
        <v>75</v>
      </c>
      <c r="K292" s="46">
        <v>30</v>
      </c>
      <c r="L292" s="46">
        <f t="shared" si="4"/>
        <v>105</v>
      </c>
      <c r="M292" s="46"/>
      <c r="N292" s="46"/>
      <c r="O292" s="46"/>
      <c r="P292" s="46"/>
      <c r="Q292" s="46"/>
      <c r="R292" s="46">
        <v>4.4000000000000004</v>
      </c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</row>
    <row r="293" spans="1:30">
      <c r="A293" s="48">
        <v>9350329003055</v>
      </c>
      <c r="B293" s="46" t="s">
        <v>553</v>
      </c>
      <c r="C293" s="46" t="s">
        <v>667</v>
      </c>
      <c r="D293" s="46" t="s">
        <v>751</v>
      </c>
      <c r="E293" s="46"/>
      <c r="F293" s="46" t="s">
        <v>788</v>
      </c>
      <c r="G293" s="46" t="s">
        <v>808</v>
      </c>
      <c r="H293" s="46">
        <v>3.68</v>
      </c>
      <c r="I293" s="51" t="s">
        <v>843</v>
      </c>
      <c r="J293" s="46">
        <v>75</v>
      </c>
      <c r="K293" s="46">
        <v>30</v>
      </c>
      <c r="L293" s="46">
        <f t="shared" si="4"/>
        <v>105</v>
      </c>
      <c r="M293" s="46"/>
      <c r="N293" s="46"/>
      <c r="O293" s="46"/>
      <c r="P293" s="46"/>
      <c r="Q293" s="46"/>
      <c r="R293" s="46">
        <v>8</v>
      </c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</row>
    <row r="294" spans="1:30">
      <c r="A294" s="48">
        <v>9350329003062</v>
      </c>
      <c r="B294" s="46" t="s">
        <v>554</v>
      </c>
      <c r="C294" s="46" t="s">
        <v>667</v>
      </c>
      <c r="D294" s="46" t="s">
        <v>751</v>
      </c>
      <c r="E294" s="46"/>
      <c r="F294" s="46" t="s">
        <v>788</v>
      </c>
      <c r="G294" s="46" t="s">
        <v>816</v>
      </c>
      <c r="H294" s="46">
        <v>5.7</v>
      </c>
      <c r="I294" s="51" t="s">
        <v>843</v>
      </c>
      <c r="J294" s="46">
        <v>75</v>
      </c>
      <c r="K294" s="46">
        <v>30</v>
      </c>
      <c r="L294" s="46">
        <f t="shared" si="4"/>
        <v>105</v>
      </c>
      <c r="M294" s="46"/>
      <c r="N294" s="46"/>
      <c r="O294" s="46"/>
      <c r="P294" s="46"/>
      <c r="Q294" s="46"/>
      <c r="R294" s="46">
        <v>13</v>
      </c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</row>
    <row r="295" spans="1:30">
      <c r="A295" s="48">
        <v>9350329003079</v>
      </c>
      <c r="B295" s="46" t="s">
        <v>555</v>
      </c>
      <c r="C295" s="46" t="s">
        <v>667</v>
      </c>
      <c r="D295" s="46" t="s">
        <v>751</v>
      </c>
      <c r="E295" s="46"/>
      <c r="F295" s="46" t="s">
        <v>788</v>
      </c>
      <c r="G295" s="46" t="s">
        <v>803</v>
      </c>
      <c r="H295" s="46">
        <v>8.16</v>
      </c>
      <c r="I295" s="51" t="s">
        <v>843</v>
      </c>
      <c r="J295" s="46">
        <v>75</v>
      </c>
      <c r="K295" s="46">
        <v>30</v>
      </c>
      <c r="L295" s="46">
        <f t="shared" si="4"/>
        <v>105</v>
      </c>
      <c r="M295" s="46"/>
      <c r="N295" s="46"/>
      <c r="O295" s="46"/>
      <c r="P295" s="46"/>
      <c r="Q295" s="46"/>
      <c r="R295" s="46">
        <v>18</v>
      </c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</row>
    <row r="296" spans="1:30">
      <c r="A296" s="48">
        <v>9350329003086</v>
      </c>
      <c r="B296" s="46" t="s">
        <v>556</v>
      </c>
      <c r="C296" s="46" t="s">
        <v>667</v>
      </c>
      <c r="D296" s="46" t="s">
        <v>751</v>
      </c>
      <c r="E296" s="46"/>
      <c r="F296" s="46" t="s">
        <v>788</v>
      </c>
      <c r="G296" s="46" t="s">
        <v>817</v>
      </c>
      <c r="H296" s="46">
        <v>0.16</v>
      </c>
      <c r="I296" s="51" t="s">
        <v>843</v>
      </c>
      <c r="J296" s="46">
        <v>75</v>
      </c>
      <c r="K296" s="46">
        <v>30</v>
      </c>
      <c r="L296" s="46">
        <f t="shared" si="4"/>
        <v>105</v>
      </c>
      <c r="M296" s="46"/>
      <c r="N296" s="46"/>
      <c r="O296" s="46"/>
      <c r="P296" s="46"/>
      <c r="Q296" s="46"/>
      <c r="R296" s="46">
        <v>0.5</v>
      </c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</row>
    <row r="297" spans="1:30">
      <c r="A297" s="48">
        <v>9350329003260</v>
      </c>
      <c r="B297" s="46" t="s">
        <v>557</v>
      </c>
      <c r="C297" s="46" t="s">
        <v>668</v>
      </c>
      <c r="D297" s="46" t="s">
        <v>752</v>
      </c>
      <c r="E297" s="46"/>
      <c r="F297" s="46" t="s">
        <v>799</v>
      </c>
      <c r="G297" s="46" t="s">
        <v>807</v>
      </c>
      <c r="H297" s="46">
        <v>2.04</v>
      </c>
      <c r="I297" s="51" t="s">
        <v>843</v>
      </c>
      <c r="J297" s="46">
        <v>75</v>
      </c>
      <c r="K297" s="46">
        <v>30</v>
      </c>
      <c r="L297" s="46">
        <f t="shared" si="4"/>
        <v>105</v>
      </c>
      <c r="M297" s="46"/>
      <c r="N297" s="46"/>
      <c r="O297" s="46"/>
      <c r="P297" s="46"/>
      <c r="Q297" s="46"/>
      <c r="R297" s="46">
        <v>4.4000000000000004</v>
      </c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</row>
    <row r="298" spans="1:30">
      <c r="A298" s="48">
        <v>9350329003093</v>
      </c>
      <c r="B298" s="46" t="s">
        <v>558</v>
      </c>
      <c r="C298" s="46" t="s">
        <v>668</v>
      </c>
      <c r="D298" s="46" t="s">
        <v>752</v>
      </c>
      <c r="E298" s="46"/>
      <c r="F298" s="46" t="s">
        <v>799</v>
      </c>
      <c r="G298" s="46" t="s">
        <v>808</v>
      </c>
      <c r="H298" s="46">
        <v>3.68</v>
      </c>
      <c r="I298" s="51" t="s">
        <v>843</v>
      </c>
      <c r="J298" s="46">
        <v>75</v>
      </c>
      <c r="K298" s="46">
        <v>30</v>
      </c>
      <c r="L298" s="46">
        <f t="shared" si="4"/>
        <v>105</v>
      </c>
      <c r="M298" s="46"/>
      <c r="N298" s="46"/>
      <c r="O298" s="46"/>
      <c r="P298" s="46"/>
      <c r="Q298" s="46"/>
      <c r="R298" s="46">
        <v>8</v>
      </c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</row>
    <row r="299" spans="1:30">
      <c r="A299" s="48">
        <v>9350329003109</v>
      </c>
      <c r="B299" s="46" t="s">
        <v>559</v>
      </c>
      <c r="C299" s="46" t="s">
        <v>668</v>
      </c>
      <c r="D299" s="46" t="s">
        <v>752</v>
      </c>
      <c r="E299" s="46"/>
      <c r="F299" s="46" t="s">
        <v>799</v>
      </c>
      <c r="G299" s="46" t="s">
        <v>816</v>
      </c>
      <c r="H299" s="46">
        <v>5.7</v>
      </c>
      <c r="I299" s="51" t="s">
        <v>843</v>
      </c>
      <c r="J299" s="46">
        <v>75</v>
      </c>
      <c r="K299" s="46">
        <v>30</v>
      </c>
      <c r="L299" s="46">
        <f t="shared" si="4"/>
        <v>105</v>
      </c>
      <c r="M299" s="46"/>
      <c r="N299" s="46"/>
      <c r="O299" s="46"/>
      <c r="P299" s="46"/>
      <c r="Q299" s="46"/>
      <c r="R299" s="46">
        <v>13</v>
      </c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</row>
    <row r="300" spans="1:30">
      <c r="A300" s="48">
        <v>9350329003116</v>
      </c>
      <c r="B300" s="46" t="s">
        <v>560</v>
      </c>
      <c r="C300" s="46" t="s">
        <v>668</v>
      </c>
      <c r="D300" s="46" t="s">
        <v>752</v>
      </c>
      <c r="E300" s="46"/>
      <c r="F300" s="46" t="s">
        <v>799</v>
      </c>
      <c r="G300" s="46" t="s">
        <v>803</v>
      </c>
      <c r="H300" s="46">
        <v>8.16</v>
      </c>
      <c r="I300" s="51" t="s">
        <v>843</v>
      </c>
      <c r="J300" s="46">
        <v>75</v>
      </c>
      <c r="K300" s="46">
        <v>30</v>
      </c>
      <c r="L300" s="46">
        <f t="shared" si="4"/>
        <v>105</v>
      </c>
      <c r="M300" s="46"/>
      <c r="N300" s="46"/>
      <c r="O300" s="46"/>
      <c r="P300" s="46"/>
      <c r="Q300" s="46"/>
      <c r="R300" s="46">
        <v>18</v>
      </c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</row>
    <row r="301" spans="1:30">
      <c r="A301" s="48">
        <v>9350329003123</v>
      </c>
      <c r="B301" s="46" t="s">
        <v>561</v>
      </c>
      <c r="C301" s="46" t="s">
        <v>668</v>
      </c>
      <c r="D301" s="46" t="s">
        <v>752</v>
      </c>
      <c r="E301" s="46"/>
      <c r="F301" s="46" t="s">
        <v>799</v>
      </c>
      <c r="G301" s="46" t="s">
        <v>817</v>
      </c>
      <c r="H301" s="46">
        <v>0.16</v>
      </c>
      <c r="I301" s="51" t="s">
        <v>843</v>
      </c>
      <c r="J301" s="46">
        <v>75</v>
      </c>
      <c r="K301" s="46">
        <v>30</v>
      </c>
      <c r="L301" s="46">
        <f t="shared" si="4"/>
        <v>105</v>
      </c>
      <c r="M301" s="46"/>
      <c r="N301" s="46"/>
      <c r="O301" s="46"/>
      <c r="P301" s="46"/>
      <c r="Q301" s="46"/>
      <c r="R301" s="46">
        <v>0.5</v>
      </c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</row>
    <row r="302" spans="1:30">
      <c r="A302" s="48">
        <v>9350329003277</v>
      </c>
      <c r="B302" s="46" t="s">
        <v>562</v>
      </c>
      <c r="C302" s="46" t="s">
        <v>669</v>
      </c>
      <c r="D302" s="46" t="s">
        <v>753</v>
      </c>
      <c r="E302" s="46"/>
      <c r="F302" s="46" t="s">
        <v>784</v>
      </c>
      <c r="G302" s="46" t="s">
        <v>807</v>
      </c>
      <c r="H302" s="46">
        <v>2.04</v>
      </c>
      <c r="I302" s="51" t="s">
        <v>843</v>
      </c>
      <c r="J302" s="46">
        <v>75</v>
      </c>
      <c r="K302" s="46">
        <v>30</v>
      </c>
      <c r="L302" s="46">
        <f t="shared" si="4"/>
        <v>105</v>
      </c>
      <c r="M302" s="46"/>
      <c r="N302" s="46"/>
      <c r="O302" s="46"/>
      <c r="P302" s="46"/>
      <c r="Q302" s="46"/>
      <c r="R302" s="46">
        <v>4.4000000000000004</v>
      </c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</row>
    <row r="303" spans="1:30">
      <c r="A303" s="48">
        <v>9350329003130</v>
      </c>
      <c r="B303" s="46" t="s">
        <v>563</v>
      </c>
      <c r="C303" s="46" t="s">
        <v>669</v>
      </c>
      <c r="D303" s="46" t="s">
        <v>753</v>
      </c>
      <c r="E303" s="46"/>
      <c r="F303" s="46" t="s">
        <v>784</v>
      </c>
      <c r="G303" s="46" t="s">
        <v>808</v>
      </c>
      <c r="H303" s="46">
        <v>3.68</v>
      </c>
      <c r="I303" s="51" t="s">
        <v>843</v>
      </c>
      <c r="J303" s="46">
        <v>75</v>
      </c>
      <c r="K303" s="46">
        <v>30</v>
      </c>
      <c r="L303" s="46">
        <f t="shared" si="4"/>
        <v>105</v>
      </c>
      <c r="M303" s="46"/>
      <c r="N303" s="46"/>
      <c r="O303" s="46"/>
      <c r="P303" s="46"/>
      <c r="Q303" s="46"/>
      <c r="R303" s="46">
        <v>8</v>
      </c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</row>
    <row r="304" spans="1:30">
      <c r="A304" s="48">
        <v>9350329003147</v>
      </c>
      <c r="B304" s="46" t="s">
        <v>564</v>
      </c>
      <c r="C304" s="46" t="s">
        <v>669</v>
      </c>
      <c r="D304" s="46" t="s">
        <v>753</v>
      </c>
      <c r="E304" s="46"/>
      <c r="F304" s="46" t="s">
        <v>784</v>
      </c>
      <c r="G304" s="46" t="s">
        <v>816</v>
      </c>
      <c r="H304" s="46">
        <v>5.7</v>
      </c>
      <c r="I304" s="51" t="s">
        <v>843</v>
      </c>
      <c r="J304" s="46">
        <v>75</v>
      </c>
      <c r="K304" s="46">
        <v>30</v>
      </c>
      <c r="L304" s="46">
        <f t="shared" si="4"/>
        <v>105</v>
      </c>
      <c r="M304" s="46"/>
      <c r="N304" s="46"/>
      <c r="O304" s="46"/>
      <c r="P304" s="46"/>
      <c r="Q304" s="46"/>
      <c r="R304" s="46">
        <v>13</v>
      </c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</row>
    <row r="305" spans="1:30">
      <c r="A305" s="48">
        <v>9350329003154</v>
      </c>
      <c r="B305" s="46" t="s">
        <v>565</v>
      </c>
      <c r="C305" s="46" t="s">
        <v>669</v>
      </c>
      <c r="D305" s="46" t="s">
        <v>753</v>
      </c>
      <c r="E305" s="46"/>
      <c r="F305" s="46" t="s">
        <v>784</v>
      </c>
      <c r="G305" s="46" t="s">
        <v>803</v>
      </c>
      <c r="H305" s="46">
        <v>8.16</v>
      </c>
      <c r="I305" s="51" t="s">
        <v>843</v>
      </c>
      <c r="J305" s="46">
        <v>75</v>
      </c>
      <c r="K305" s="46">
        <v>30</v>
      </c>
      <c r="L305" s="46">
        <f t="shared" si="4"/>
        <v>105</v>
      </c>
      <c r="M305" s="46"/>
      <c r="N305" s="46"/>
      <c r="O305" s="46"/>
      <c r="P305" s="46"/>
      <c r="Q305" s="46"/>
      <c r="R305" s="46">
        <v>18</v>
      </c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</row>
    <row r="306" spans="1:30">
      <c r="A306" s="48">
        <v>9350329003161</v>
      </c>
      <c r="B306" s="46" t="s">
        <v>566</v>
      </c>
      <c r="C306" s="46" t="s">
        <v>669</v>
      </c>
      <c r="D306" s="46" t="s">
        <v>753</v>
      </c>
      <c r="E306" s="46"/>
      <c r="F306" s="46" t="s">
        <v>784</v>
      </c>
      <c r="G306" s="46" t="s">
        <v>817</v>
      </c>
      <c r="H306" s="46">
        <v>0.16</v>
      </c>
      <c r="I306" s="51" t="s">
        <v>843</v>
      </c>
      <c r="J306" s="46">
        <v>75</v>
      </c>
      <c r="K306" s="46">
        <v>30</v>
      </c>
      <c r="L306" s="46">
        <f t="shared" si="4"/>
        <v>105</v>
      </c>
      <c r="M306" s="46"/>
      <c r="N306" s="46"/>
      <c r="O306" s="46"/>
      <c r="P306" s="46"/>
      <c r="Q306" s="46"/>
      <c r="R306" s="46">
        <v>0.5</v>
      </c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</row>
    <row r="307" spans="1:30">
      <c r="A307" s="48">
        <v>9350329003284</v>
      </c>
      <c r="B307" s="46" t="s">
        <v>567</v>
      </c>
      <c r="C307" s="46" t="s">
        <v>670</v>
      </c>
      <c r="D307" s="46" t="s">
        <v>754</v>
      </c>
      <c r="E307" s="46"/>
      <c r="F307" s="46" t="s">
        <v>784</v>
      </c>
      <c r="G307" s="46" t="s">
        <v>807</v>
      </c>
      <c r="H307" s="46">
        <v>2.04</v>
      </c>
      <c r="I307" s="51" t="s">
        <v>843</v>
      </c>
      <c r="J307" s="46">
        <v>75</v>
      </c>
      <c r="K307" s="46">
        <v>30</v>
      </c>
      <c r="L307" s="46">
        <f t="shared" si="4"/>
        <v>105</v>
      </c>
      <c r="M307" s="46"/>
      <c r="N307" s="46"/>
      <c r="O307" s="46"/>
      <c r="P307" s="46"/>
      <c r="Q307" s="46"/>
      <c r="R307" s="46">
        <v>4.4000000000000004</v>
      </c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</row>
    <row r="308" spans="1:30">
      <c r="A308" s="48">
        <v>9350329003178</v>
      </c>
      <c r="B308" s="46" t="s">
        <v>568</v>
      </c>
      <c r="C308" s="46" t="s">
        <v>670</v>
      </c>
      <c r="D308" s="46" t="s">
        <v>754</v>
      </c>
      <c r="E308" s="46"/>
      <c r="F308" s="46" t="s">
        <v>784</v>
      </c>
      <c r="G308" s="46" t="s">
        <v>808</v>
      </c>
      <c r="H308" s="46">
        <v>3.68</v>
      </c>
      <c r="I308" s="51" t="s">
        <v>843</v>
      </c>
      <c r="J308" s="46">
        <v>75</v>
      </c>
      <c r="K308" s="46">
        <v>30</v>
      </c>
      <c r="L308" s="46">
        <f t="shared" si="4"/>
        <v>105</v>
      </c>
      <c r="M308" s="46"/>
      <c r="N308" s="46"/>
      <c r="O308" s="46"/>
      <c r="P308" s="46"/>
      <c r="Q308" s="46"/>
      <c r="R308" s="46">
        <v>8</v>
      </c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</row>
    <row r="309" spans="1:30">
      <c r="A309" s="48">
        <v>9350329003185</v>
      </c>
      <c r="B309" s="46" t="s">
        <v>569</v>
      </c>
      <c r="C309" s="46" t="s">
        <v>670</v>
      </c>
      <c r="D309" s="46" t="s">
        <v>754</v>
      </c>
      <c r="E309" s="46"/>
      <c r="F309" s="46" t="s">
        <v>784</v>
      </c>
      <c r="G309" s="46" t="s">
        <v>816</v>
      </c>
      <c r="H309" s="46">
        <v>5.7</v>
      </c>
      <c r="I309" s="51" t="s">
        <v>843</v>
      </c>
      <c r="J309" s="46">
        <v>75</v>
      </c>
      <c r="K309" s="46">
        <v>30</v>
      </c>
      <c r="L309" s="46">
        <f t="shared" si="4"/>
        <v>105</v>
      </c>
      <c r="M309" s="46"/>
      <c r="N309" s="46"/>
      <c r="O309" s="46"/>
      <c r="P309" s="46"/>
      <c r="Q309" s="46"/>
      <c r="R309" s="46">
        <v>13</v>
      </c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</row>
    <row r="310" spans="1:30">
      <c r="A310" s="48">
        <v>9350329003192</v>
      </c>
      <c r="B310" s="46" t="s">
        <v>570</v>
      </c>
      <c r="C310" s="46" t="s">
        <v>670</v>
      </c>
      <c r="D310" s="46" t="s">
        <v>754</v>
      </c>
      <c r="E310" s="46"/>
      <c r="F310" s="46" t="s">
        <v>784</v>
      </c>
      <c r="G310" s="46" t="s">
        <v>803</v>
      </c>
      <c r="H310" s="46">
        <v>8.16</v>
      </c>
      <c r="I310" s="51" t="s">
        <v>843</v>
      </c>
      <c r="J310" s="46">
        <v>75</v>
      </c>
      <c r="K310" s="46">
        <v>30</v>
      </c>
      <c r="L310" s="46">
        <f t="shared" si="4"/>
        <v>105</v>
      </c>
      <c r="M310" s="46"/>
      <c r="N310" s="46"/>
      <c r="O310" s="46"/>
      <c r="P310" s="46"/>
      <c r="Q310" s="46"/>
      <c r="R310" s="46">
        <v>18</v>
      </c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</row>
    <row r="311" spans="1:30">
      <c r="A311" s="48">
        <v>9350329003208</v>
      </c>
      <c r="B311" s="46" t="s">
        <v>571</v>
      </c>
      <c r="C311" s="46" t="s">
        <v>670</v>
      </c>
      <c r="D311" s="46" t="s">
        <v>754</v>
      </c>
      <c r="E311" s="46"/>
      <c r="F311" s="46" t="s">
        <v>784</v>
      </c>
      <c r="G311" s="46" t="s">
        <v>817</v>
      </c>
      <c r="H311" s="46">
        <v>0.16</v>
      </c>
      <c r="I311" s="51" t="s">
        <v>843</v>
      </c>
      <c r="J311" s="46">
        <v>75</v>
      </c>
      <c r="K311" s="46">
        <v>30</v>
      </c>
      <c r="L311" s="46">
        <f t="shared" si="4"/>
        <v>105</v>
      </c>
      <c r="M311" s="46"/>
      <c r="N311" s="46"/>
      <c r="O311" s="46"/>
      <c r="P311" s="46"/>
      <c r="Q311" s="46"/>
      <c r="R311" s="46">
        <v>0.5</v>
      </c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</row>
    <row r="312" spans="1:30">
      <c r="A312" s="48">
        <v>9350329003291</v>
      </c>
      <c r="B312" s="46" t="s">
        <v>572</v>
      </c>
      <c r="C312" s="46" t="s">
        <v>671</v>
      </c>
      <c r="D312" s="46" t="s">
        <v>755</v>
      </c>
      <c r="E312" s="46"/>
      <c r="F312" s="46" t="s">
        <v>788</v>
      </c>
      <c r="G312" s="46" t="s">
        <v>807</v>
      </c>
      <c r="H312" s="46">
        <v>2.04</v>
      </c>
      <c r="I312" s="51" t="s">
        <v>843</v>
      </c>
      <c r="J312" s="46">
        <v>75</v>
      </c>
      <c r="K312" s="46">
        <v>30</v>
      </c>
      <c r="L312" s="46">
        <f t="shared" si="4"/>
        <v>105</v>
      </c>
      <c r="M312" s="46"/>
      <c r="N312" s="46"/>
      <c r="O312" s="46"/>
      <c r="P312" s="46"/>
      <c r="Q312" s="46"/>
      <c r="R312" s="46">
        <v>4.4000000000000004</v>
      </c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</row>
    <row r="313" spans="1:30">
      <c r="A313" s="48">
        <v>9350329003215</v>
      </c>
      <c r="B313" s="46" t="s">
        <v>573</v>
      </c>
      <c r="C313" s="46" t="s">
        <v>671</v>
      </c>
      <c r="D313" s="46" t="s">
        <v>755</v>
      </c>
      <c r="E313" s="46"/>
      <c r="F313" s="46" t="s">
        <v>788</v>
      </c>
      <c r="G313" s="46" t="s">
        <v>808</v>
      </c>
      <c r="H313" s="46">
        <v>3.68</v>
      </c>
      <c r="I313" s="51" t="s">
        <v>843</v>
      </c>
      <c r="J313" s="46">
        <v>75</v>
      </c>
      <c r="K313" s="46">
        <v>30</v>
      </c>
      <c r="L313" s="46">
        <f t="shared" si="4"/>
        <v>105</v>
      </c>
      <c r="M313" s="46"/>
      <c r="N313" s="46"/>
      <c r="O313" s="46"/>
      <c r="P313" s="46"/>
      <c r="Q313" s="46"/>
      <c r="R313" s="46">
        <v>8</v>
      </c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</row>
    <row r="314" spans="1:30">
      <c r="A314" s="48">
        <v>9350329003222</v>
      </c>
      <c r="B314" s="46" t="s">
        <v>574</v>
      </c>
      <c r="C314" s="46" t="s">
        <v>671</v>
      </c>
      <c r="D314" s="46" t="s">
        <v>755</v>
      </c>
      <c r="E314" s="46"/>
      <c r="F314" s="46" t="s">
        <v>788</v>
      </c>
      <c r="G314" s="46" t="s">
        <v>816</v>
      </c>
      <c r="H314" s="46">
        <v>5.7</v>
      </c>
      <c r="I314" s="51" t="s">
        <v>843</v>
      </c>
      <c r="J314" s="46">
        <v>75</v>
      </c>
      <c r="K314" s="46">
        <v>30</v>
      </c>
      <c r="L314" s="46">
        <f t="shared" si="4"/>
        <v>105</v>
      </c>
      <c r="M314" s="46"/>
      <c r="N314" s="46"/>
      <c r="O314" s="46"/>
      <c r="P314" s="46"/>
      <c r="Q314" s="46"/>
      <c r="R314" s="46">
        <v>13</v>
      </c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</row>
    <row r="315" spans="1:30">
      <c r="A315" s="48">
        <v>9350329003239</v>
      </c>
      <c r="B315" s="46" t="s">
        <v>575</v>
      </c>
      <c r="C315" s="46" t="s">
        <v>671</v>
      </c>
      <c r="D315" s="46" t="s">
        <v>755</v>
      </c>
      <c r="E315" s="46"/>
      <c r="F315" s="46" t="s">
        <v>788</v>
      </c>
      <c r="G315" s="46" t="s">
        <v>803</v>
      </c>
      <c r="H315" s="46">
        <v>8.16</v>
      </c>
      <c r="I315" s="51" t="s">
        <v>843</v>
      </c>
      <c r="J315" s="46">
        <v>75</v>
      </c>
      <c r="K315" s="46">
        <v>30</v>
      </c>
      <c r="L315" s="46">
        <f t="shared" si="4"/>
        <v>105</v>
      </c>
      <c r="M315" s="46"/>
      <c r="N315" s="46"/>
      <c r="O315" s="46"/>
      <c r="P315" s="46"/>
      <c r="Q315" s="46"/>
      <c r="R315" s="46">
        <v>18</v>
      </c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</row>
    <row r="316" spans="1:30">
      <c r="A316" s="48">
        <v>9350329003246</v>
      </c>
      <c r="B316" s="46" t="s">
        <v>576</v>
      </c>
      <c r="C316" s="46" t="s">
        <v>671</v>
      </c>
      <c r="D316" s="46" t="s">
        <v>755</v>
      </c>
      <c r="E316" s="46"/>
      <c r="F316" s="46" t="s">
        <v>788</v>
      </c>
      <c r="G316" s="46" t="s">
        <v>817</v>
      </c>
      <c r="H316" s="46">
        <v>0.16</v>
      </c>
      <c r="I316" s="51" t="s">
        <v>843</v>
      </c>
      <c r="J316" s="46">
        <v>75</v>
      </c>
      <c r="K316" s="46">
        <v>30</v>
      </c>
      <c r="L316" s="46">
        <f t="shared" si="4"/>
        <v>105</v>
      </c>
      <c r="M316" s="46"/>
      <c r="N316" s="46"/>
      <c r="O316" s="46"/>
      <c r="P316" s="46"/>
      <c r="Q316" s="46"/>
      <c r="R316" s="46">
        <v>0.5</v>
      </c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</row>
  </sheetData>
  <phoneticPr fontId="2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B28" sqref="B28"/>
    </sheetView>
  </sheetViews>
  <sheetFormatPr defaultRowHeight="15"/>
  <cols>
    <col min="1" max="1" width="15.140625" style="2" customWidth="1"/>
    <col min="2" max="2" width="16.28515625" style="2" customWidth="1"/>
    <col min="3" max="3" width="11" customWidth="1"/>
    <col min="7" max="7" width="11.5703125" customWidth="1"/>
    <col min="10" max="10" width="19.28515625" customWidth="1"/>
    <col min="11" max="11" width="17.7109375" customWidth="1"/>
    <col min="15" max="15" width="17.140625" customWidth="1"/>
    <col min="16" max="16" width="21.140625" customWidth="1"/>
    <col min="20" max="20" width="14.7109375" customWidth="1"/>
  </cols>
  <sheetData>
    <row r="1" spans="1:17">
      <c r="A1" s="24"/>
      <c r="B1" s="25"/>
      <c r="C1" s="34" t="s">
        <v>173</v>
      </c>
      <c r="G1" s="1" t="s">
        <v>174</v>
      </c>
      <c r="J1" s="24" t="s">
        <v>134</v>
      </c>
      <c r="K1" s="25" t="s">
        <v>135</v>
      </c>
      <c r="L1" t="s">
        <v>173</v>
      </c>
    </row>
    <row r="2" spans="1:17">
      <c r="A2" s="24" t="s">
        <v>134</v>
      </c>
      <c r="B2" s="25" t="s">
        <v>135</v>
      </c>
      <c r="C2" s="34"/>
      <c r="J2">
        <v>9350329000979</v>
      </c>
      <c r="K2" t="s">
        <v>10</v>
      </c>
      <c r="L2">
        <v>1</v>
      </c>
      <c r="O2">
        <v>9350329000979</v>
      </c>
      <c r="P2" t="s">
        <v>10</v>
      </c>
      <c r="Q2">
        <v>2</v>
      </c>
    </row>
    <row r="3" spans="1:17">
      <c r="A3" s="37">
        <v>9350329000979</v>
      </c>
      <c r="B3" s="37" t="str">
        <f ca="1">VLOOKUP(A3,Sheet4!$A$1:$B$115,2,FALSE)</f>
        <v>SUP04 190x280cm</v>
      </c>
      <c r="C3" s="39">
        <v>1</v>
      </c>
      <c r="J3">
        <v>9350329000955</v>
      </c>
      <c r="K3" t="s">
        <v>15</v>
      </c>
      <c r="L3">
        <v>3</v>
      </c>
      <c r="O3">
        <v>9350329000955</v>
      </c>
      <c r="P3" t="s">
        <v>15</v>
      </c>
      <c r="Q3">
        <v>10</v>
      </c>
    </row>
    <row r="4" spans="1:17">
      <c r="A4" s="37">
        <v>9350329000955</v>
      </c>
      <c r="B4" s="37" t="str">
        <f ca="1">VLOOKUP(A4,Sheet4!$A$1:$B$115,2,FALSE)</f>
        <v>SUP03 190x280cm</v>
      </c>
      <c r="C4" s="39">
        <v>3</v>
      </c>
      <c r="J4">
        <v>9350329000948</v>
      </c>
      <c r="K4" t="s">
        <v>13</v>
      </c>
      <c r="L4">
        <v>5</v>
      </c>
      <c r="O4">
        <v>9350329000948</v>
      </c>
      <c r="P4" t="s">
        <v>13</v>
      </c>
      <c r="Q4">
        <v>10</v>
      </c>
    </row>
    <row r="5" spans="1:17">
      <c r="A5" s="37">
        <v>9350329000948</v>
      </c>
      <c r="B5" s="37" t="str">
        <f ca="1">VLOOKUP(A5,Sheet4!$A$1:$B$115,2,FALSE)</f>
        <v>SUP03 155x225cm</v>
      </c>
      <c r="C5" s="39">
        <v>5</v>
      </c>
      <c r="J5">
        <v>9350329000931</v>
      </c>
      <c r="K5" t="s">
        <v>12</v>
      </c>
      <c r="L5">
        <v>5</v>
      </c>
      <c r="O5">
        <v>9350329000931</v>
      </c>
      <c r="P5" t="s">
        <v>12</v>
      </c>
      <c r="Q5">
        <v>10</v>
      </c>
    </row>
    <row r="6" spans="1:17">
      <c r="A6" s="37">
        <v>9350329000931</v>
      </c>
      <c r="B6" s="37" t="str">
        <f ca="1">VLOOKUP(A6,Sheet4!$A$1:$B$115,2,FALSE)</f>
        <v>SUP02 190x280cm</v>
      </c>
      <c r="C6" s="39">
        <v>5</v>
      </c>
      <c r="J6">
        <v>9350329000900</v>
      </c>
      <c r="K6" t="s">
        <v>46</v>
      </c>
      <c r="L6">
        <v>4</v>
      </c>
      <c r="O6">
        <v>9350329000917</v>
      </c>
      <c r="P6" t="s">
        <v>36</v>
      </c>
      <c r="Q6">
        <v>4</v>
      </c>
    </row>
    <row r="7" spans="1:17">
      <c r="A7" s="37">
        <v>9350329000900</v>
      </c>
      <c r="B7" s="37" t="str">
        <f ca="1">VLOOKUP(A7,Sheet4!$A$1:$B$115,2,FALSE)</f>
        <v>SUP01 155x225cm</v>
      </c>
      <c r="C7" s="39">
        <v>4</v>
      </c>
      <c r="J7">
        <v>9350329001044</v>
      </c>
      <c r="K7" t="s">
        <v>48</v>
      </c>
      <c r="L7">
        <v>3</v>
      </c>
      <c r="O7">
        <v>9350329000900</v>
      </c>
      <c r="P7" t="s">
        <v>46</v>
      </c>
      <c r="Q7">
        <v>4</v>
      </c>
    </row>
    <row r="8" spans="1:17">
      <c r="A8" s="37">
        <v>9350329001044</v>
      </c>
      <c r="B8" s="37" t="str">
        <f ca="1">VLOOKUP(A8,Sheet4!$A$1:$B$115,2,FALSE)</f>
        <v>LUX04 155x225cm</v>
      </c>
      <c r="C8" s="39">
        <v>3</v>
      </c>
      <c r="J8">
        <v>9350329001037</v>
      </c>
      <c r="K8" t="s">
        <v>50</v>
      </c>
      <c r="L8">
        <v>3</v>
      </c>
      <c r="O8">
        <v>9350329001044</v>
      </c>
      <c r="P8" t="s">
        <v>48</v>
      </c>
      <c r="Q8">
        <v>2</v>
      </c>
    </row>
    <row r="9" spans="1:17">
      <c r="A9" s="37">
        <v>9350329001037</v>
      </c>
      <c r="B9" s="37" t="str">
        <f ca="1">VLOOKUP(A9,Sheet4!$A$1:$B$115,2,FALSE)</f>
        <v>LUX03 190x280cm</v>
      </c>
      <c r="C9" s="39">
        <v>3</v>
      </c>
      <c r="J9">
        <v>9350329001020</v>
      </c>
      <c r="K9" t="s">
        <v>18</v>
      </c>
      <c r="L9">
        <v>6</v>
      </c>
      <c r="O9">
        <v>9350329001037</v>
      </c>
      <c r="P9" t="s">
        <v>50</v>
      </c>
      <c r="Q9">
        <v>2</v>
      </c>
    </row>
    <row r="10" spans="1:17">
      <c r="A10" s="37">
        <v>9350329001020</v>
      </c>
      <c r="B10" s="37" t="str">
        <f ca="1">VLOOKUP(A10,Sheet4!$A$1:$B$115,2,FALSE)</f>
        <v>LUX03 155x225cm</v>
      </c>
      <c r="C10" s="39">
        <v>6</v>
      </c>
      <c r="J10">
        <v>9350329000993</v>
      </c>
      <c r="K10" t="s">
        <v>44</v>
      </c>
      <c r="L10">
        <v>5</v>
      </c>
      <c r="O10">
        <v>9350329001020</v>
      </c>
      <c r="P10" t="s">
        <v>18</v>
      </c>
      <c r="Q10">
        <v>10</v>
      </c>
    </row>
    <row r="11" spans="1:17">
      <c r="A11" s="37">
        <v>9350329000993</v>
      </c>
      <c r="B11" s="37" t="str">
        <f ca="1">VLOOKUP(A11,Sheet4!$A$1:$B$115,2,FALSE)</f>
        <v>LUX01 190x280cm</v>
      </c>
      <c r="C11" s="39">
        <v>5</v>
      </c>
      <c r="J11">
        <v>9350329000986</v>
      </c>
      <c r="K11" t="s">
        <v>9</v>
      </c>
      <c r="L11">
        <v>1</v>
      </c>
      <c r="O11">
        <v>9350329000986</v>
      </c>
      <c r="P11" t="s">
        <v>9</v>
      </c>
      <c r="Q11">
        <v>2</v>
      </c>
    </row>
    <row r="12" spans="1:17">
      <c r="A12" s="37">
        <v>9350329000986</v>
      </c>
      <c r="B12" s="37" t="str">
        <f ca="1">VLOOKUP(A12,Sheet4!$A$1:$B$115,2,FALSE)</f>
        <v>LUX01 155x225cm</v>
      </c>
      <c r="C12" s="39">
        <v>1</v>
      </c>
      <c r="J12">
        <v>9350329000849</v>
      </c>
      <c r="K12" t="s">
        <v>34</v>
      </c>
      <c r="L12">
        <v>6</v>
      </c>
      <c r="O12">
        <v>9350329000849</v>
      </c>
      <c r="P12" t="s">
        <v>34</v>
      </c>
      <c r="Q12">
        <v>10</v>
      </c>
    </row>
    <row r="13" spans="1:17">
      <c r="A13" s="37">
        <v>9350329000849</v>
      </c>
      <c r="B13" s="37" t="str">
        <f ca="1">VLOOKUP(A13,Sheet4!$A$1:$B$115,2,FALSE)</f>
        <v>HID03 152x198cm</v>
      </c>
      <c r="C13" s="39">
        <v>6</v>
      </c>
      <c r="J13">
        <v>9350329000719</v>
      </c>
      <c r="K13" t="s">
        <v>53</v>
      </c>
      <c r="L13">
        <v>2</v>
      </c>
      <c r="O13">
        <v>9350329000825</v>
      </c>
      <c r="P13" t="s">
        <v>49</v>
      </c>
      <c r="Q13">
        <v>2</v>
      </c>
    </row>
    <row r="14" spans="1:17">
      <c r="A14" s="37">
        <v>9350329000719</v>
      </c>
      <c r="B14" s="37" t="str">
        <f ca="1">VLOOKUP(A14,Sheet4!$A$1:$B$115,2,FALSE)</f>
        <v>FRE03 190x280cm</v>
      </c>
      <c r="C14" s="39">
        <v>2</v>
      </c>
      <c r="J14">
        <v>9350329000481</v>
      </c>
      <c r="K14" t="s">
        <v>28</v>
      </c>
      <c r="L14">
        <v>2</v>
      </c>
      <c r="Q14">
        <f>SUM(Q2:Q13)</f>
        <v>68</v>
      </c>
    </row>
    <row r="15" spans="1:17">
      <c r="A15" s="37">
        <v>9350329000481</v>
      </c>
      <c r="B15" s="37" t="str">
        <f ca="1">VLOOKUP(A15,Sheet4!$A$1:$B$115,2,FALSE)</f>
        <v>AND04 155x225cm</v>
      </c>
      <c r="C15" s="39">
        <v>2</v>
      </c>
      <c r="L15">
        <f>SUM(L2:L14)</f>
        <v>46</v>
      </c>
    </row>
    <row r="16" spans="1:17">
      <c r="A16" s="37" t="s">
        <v>5</v>
      </c>
      <c r="B16" s="37"/>
      <c r="C16" s="39">
        <f>SUM(C3:C15)</f>
        <v>46</v>
      </c>
    </row>
  </sheetData>
  <autoFilter ref="A1:C22"/>
  <phoneticPr fontId="2" type="noConversion"/>
  <conditionalFormatting sqref="B1:B1048576">
    <cfRule type="containsText" dxfId="1" priority="2" operator="containsText" text="SIL05">
      <formula>NOT(ISERROR(SEARCH("SIL05",B1)))</formula>
    </cfRule>
  </conditionalFormatting>
  <conditionalFormatting sqref="K1">
    <cfRule type="containsText" dxfId="0" priority="1" operator="containsText" text="SIL05">
      <formula>NOT(ISERROR(SEARCH("SIL05",K1)))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62"/>
  <sheetViews>
    <sheetView workbookViewId="0">
      <selection activeCell="B1" sqref="B1:B65536"/>
    </sheetView>
  </sheetViews>
  <sheetFormatPr defaultRowHeight="15"/>
  <cols>
    <col min="1" max="1" width="26.42578125" style="44" customWidth="1"/>
    <col min="2" max="2" width="17.28515625" style="44" customWidth="1"/>
    <col min="3" max="3" width="18.28515625" style="2" customWidth="1"/>
    <col min="5" max="5" width="0" style="44" hidden="1" customWidth="1"/>
    <col min="6" max="6" width="9.140625" style="44"/>
  </cols>
  <sheetData>
    <row r="1" spans="1:6">
      <c r="A1" s="44" t="s">
        <v>0</v>
      </c>
      <c r="B1" s="44" t="s">
        <v>1</v>
      </c>
      <c r="C1" s="2" t="s">
        <v>261</v>
      </c>
      <c r="D1" t="s">
        <v>3</v>
      </c>
      <c r="E1" s="44" t="s">
        <v>4</v>
      </c>
      <c r="F1" s="44" t="s">
        <v>5</v>
      </c>
    </row>
    <row r="2" spans="1:6">
      <c r="A2" s="45">
        <v>42739</v>
      </c>
      <c r="B2" s="44" t="s">
        <v>6</v>
      </c>
      <c r="C2" s="2">
        <v>9350329002768</v>
      </c>
      <c r="D2">
        <v>1</v>
      </c>
      <c r="E2" s="44">
        <v>300</v>
      </c>
      <c r="F2" s="44">
        <v>300</v>
      </c>
    </row>
    <row r="3" spans="1:6">
      <c r="A3" s="45">
        <v>42739</v>
      </c>
      <c r="B3" s="44" t="s">
        <v>6</v>
      </c>
      <c r="C3" s="2">
        <v>9350329000429</v>
      </c>
      <c r="D3">
        <v>1</v>
      </c>
      <c r="E3" s="44">
        <v>187.49</v>
      </c>
      <c r="F3" s="44">
        <v>187.49</v>
      </c>
    </row>
    <row r="4" spans="1:6">
      <c r="A4" s="45">
        <v>42738</v>
      </c>
      <c r="B4" s="44" t="s">
        <v>7</v>
      </c>
      <c r="C4" s="2">
        <v>9350329002737</v>
      </c>
      <c r="D4">
        <v>1</v>
      </c>
      <c r="E4" s="44">
        <v>280</v>
      </c>
      <c r="F4" s="44">
        <v>280</v>
      </c>
    </row>
    <row r="5" spans="1:6">
      <c r="A5" s="45">
        <v>42738</v>
      </c>
      <c r="B5" s="44" t="s">
        <v>7</v>
      </c>
      <c r="C5" s="2">
        <v>9350329000542</v>
      </c>
      <c r="D5">
        <v>1</v>
      </c>
      <c r="E5" s="44">
        <v>208.99</v>
      </c>
      <c r="F5" s="44">
        <v>208.99</v>
      </c>
    </row>
    <row r="6" spans="1:6">
      <c r="A6" s="45">
        <v>42738</v>
      </c>
      <c r="B6" s="44" t="s">
        <v>7</v>
      </c>
      <c r="C6" s="2">
        <v>9350329001006</v>
      </c>
      <c r="D6">
        <v>2</v>
      </c>
      <c r="E6" s="44">
        <v>134.99</v>
      </c>
      <c r="F6" s="44">
        <v>269.98</v>
      </c>
    </row>
    <row r="7" spans="1:6">
      <c r="A7" s="45">
        <v>42738</v>
      </c>
      <c r="B7" s="44" t="s">
        <v>6</v>
      </c>
      <c r="C7" s="2">
        <v>9350329000948</v>
      </c>
      <c r="D7">
        <v>1</v>
      </c>
      <c r="E7" s="44">
        <v>149.99</v>
      </c>
      <c r="F7" s="44">
        <v>149.99</v>
      </c>
    </row>
    <row r="8" spans="1:6">
      <c r="A8" s="45">
        <v>42738</v>
      </c>
      <c r="B8" s="44" t="s">
        <v>6</v>
      </c>
      <c r="C8" s="2">
        <v>9350329000924</v>
      </c>
      <c r="D8">
        <v>1</v>
      </c>
      <c r="E8" s="44">
        <v>149.99</v>
      </c>
      <c r="F8" s="44">
        <v>149.99</v>
      </c>
    </row>
    <row r="9" spans="1:6">
      <c r="A9" s="45">
        <v>42738</v>
      </c>
      <c r="B9" s="44" t="s">
        <v>6</v>
      </c>
      <c r="C9" s="2">
        <v>9350329002737</v>
      </c>
      <c r="D9">
        <v>1</v>
      </c>
      <c r="E9" s="44">
        <v>320</v>
      </c>
      <c r="F9" s="44">
        <v>320</v>
      </c>
    </row>
    <row r="10" spans="1:6">
      <c r="A10" s="45">
        <v>42737</v>
      </c>
      <c r="B10" s="44" t="s">
        <v>7</v>
      </c>
      <c r="C10" s="2">
        <v>9350329000597</v>
      </c>
      <c r="D10">
        <v>1</v>
      </c>
      <c r="E10" s="44">
        <v>305.99</v>
      </c>
      <c r="F10" s="44">
        <v>305.99</v>
      </c>
    </row>
    <row r="11" spans="1:6">
      <c r="A11" s="45">
        <v>42735</v>
      </c>
      <c r="B11" s="44" t="s">
        <v>7</v>
      </c>
      <c r="C11" s="2">
        <v>9350329000528</v>
      </c>
      <c r="D11">
        <v>1</v>
      </c>
      <c r="E11" s="44">
        <v>197.99</v>
      </c>
      <c r="F11" s="44">
        <v>197.99</v>
      </c>
    </row>
    <row r="12" spans="1:6">
      <c r="A12" s="45">
        <v>42735</v>
      </c>
      <c r="B12" s="44" t="s">
        <v>6</v>
      </c>
      <c r="C12" s="2">
        <v>9350329002737</v>
      </c>
      <c r="D12">
        <v>1</v>
      </c>
      <c r="E12" s="44">
        <v>300</v>
      </c>
      <c r="F12" s="44">
        <v>300</v>
      </c>
    </row>
    <row r="13" spans="1:6">
      <c r="A13" s="45">
        <v>42735</v>
      </c>
      <c r="B13" s="44" t="s">
        <v>6</v>
      </c>
      <c r="C13" s="2">
        <v>9350329002768</v>
      </c>
      <c r="D13">
        <v>1</v>
      </c>
      <c r="E13" s="44">
        <v>300</v>
      </c>
      <c r="F13" s="44">
        <v>300</v>
      </c>
    </row>
    <row r="14" spans="1:6">
      <c r="A14" s="45">
        <v>42737</v>
      </c>
      <c r="B14" s="44" t="s">
        <v>6</v>
      </c>
      <c r="C14" s="2">
        <v>9350329002843</v>
      </c>
      <c r="D14">
        <v>1</v>
      </c>
      <c r="E14" s="44">
        <v>89.99</v>
      </c>
      <c r="F14" s="44">
        <v>89.99</v>
      </c>
    </row>
    <row r="15" spans="1:6">
      <c r="A15" s="45">
        <v>42736</v>
      </c>
      <c r="B15" s="44" t="s">
        <v>6</v>
      </c>
      <c r="C15" s="2">
        <v>9350329002720</v>
      </c>
      <c r="D15">
        <v>1</v>
      </c>
      <c r="E15" s="44">
        <v>199</v>
      </c>
      <c r="F15" s="44">
        <v>199</v>
      </c>
    </row>
    <row r="16" spans="1:6">
      <c r="A16" s="45">
        <v>42736</v>
      </c>
      <c r="B16" s="44" t="s">
        <v>6</v>
      </c>
      <c r="C16" s="2">
        <v>9350329001099</v>
      </c>
      <c r="D16">
        <v>1</v>
      </c>
      <c r="E16" s="44">
        <v>39.99</v>
      </c>
      <c r="F16" s="44">
        <v>39.99</v>
      </c>
    </row>
    <row r="17" spans="1:6">
      <c r="A17" s="45">
        <v>42736</v>
      </c>
      <c r="B17" s="44" t="s">
        <v>6</v>
      </c>
      <c r="C17" s="2">
        <v>9350329002768</v>
      </c>
      <c r="D17">
        <v>1</v>
      </c>
      <c r="E17" s="44">
        <v>339.99</v>
      </c>
      <c r="F17" s="44">
        <v>339.99</v>
      </c>
    </row>
    <row r="18" spans="1:6">
      <c r="A18" s="45">
        <v>42734</v>
      </c>
      <c r="B18" s="44" t="s">
        <v>7</v>
      </c>
      <c r="C18" s="2">
        <v>9350329000504</v>
      </c>
      <c r="D18">
        <v>1</v>
      </c>
      <c r="E18" s="44">
        <v>197.99</v>
      </c>
      <c r="F18" s="44">
        <v>197.99</v>
      </c>
    </row>
    <row r="19" spans="1:6">
      <c r="A19" s="45">
        <v>42734</v>
      </c>
      <c r="B19" s="44" t="s">
        <v>7</v>
      </c>
      <c r="C19" s="2">
        <v>9350329000511</v>
      </c>
      <c r="D19">
        <v>1</v>
      </c>
      <c r="E19" s="44">
        <v>305.99</v>
      </c>
      <c r="F19" s="44">
        <v>305.99</v>
      </c>
    </row>
    <row r="20" spans="1:6">
      <c r="A20" s="45">
        <v>42734</v>
      </c>
      <c r="B20" s="44" t="s">
        <v>7</v>
      </c>
      <c r="C20" s="2">
        <v>9350329000504</v>
      </c>
      <c r="D20">
        <v>1</v>
      </c>
      <c r="E20" s="44">
        <v>197.99</v>
      </c>
      <c r="F20" s="44">
        <v>197.99</v>
      </c>
    </row>
    <row r="21" spans="1:6">
      <c r="A21" s="45">
        <v>42734</v>
      </c>
      <c r="B21" s="44" t="s">
        <v>6</v>
      </c>
      <c r="C21" s="2">
        <v>9350329002751</v>
      </c>
      <c r="D21">
        <v>1</v>
      </c>
      <c r="E21" s="44">
        <v>219.99</v>
      </c>
      <c r="F21" s="44">
        <v>219.99</v>
      </c>
    </row>
    <row r="22" spans="1:6">
      <c r="A22" s="45">
        <v>42734</v>
      </c>
      <c r="B22" s="44" t="s">
        <v>6</v>
      </c>
      <c r="C22" s="2">
        <v>9350329000504</v>
      </c>
      <c r="D22">
        <v>1</v>
      </c>
      <c r="E22" s="44">
        <v>200</v>
      </c>
      <c r="F22" s="44">
        <v>200</v>
      </c>
    </row>
    <row r="23" spans="1:6">
      <c r="A23" s="45">
        <v>42732</v>
      </c>
      <c r="B23" s="44" t="s">
        <v>6</v>
      </c>
      <c r="C23" s="2">
        <v>9350329002850</v>
      </c>
      <c r="D23">
        <v>1</v>
      </c>
      <c r="E23" s="44">
        <v>89.99</v>
      </c>
      <c r="F23" s="44">
        <v>89.99</v>
      </c>
    </row>
    <row r="24" spans="1:6">
      <c r="A24" s="45">
        <v>42732</v>
      </c>
      <c r="B24" s="44" t="s">
        <v>7</v>
      </c>
      <c r="C24" s="2">
        <v>9350329000658</v>
      </c>
      <c r="D24">
        <v>1</v>
      </c>
      <c r="E24" s="44">
        <v>237.99</v>
      </c>
      <c r="F24" s="44">
        <v>237.99</v>
      </c>
    </row>
    <row r="25" spans="1:6">
      <c r="A25" s="45">
        <v>42732</v>
      </c>
      <c r="B25" s="44" t="s">
        <v>7</v>
      </c>
      <c r="C25" s="2">
        <v>9350329000597</v>
      </c>
      <c r="D25">
        <v>1</v>
      </c>
      <c r="E25" s="44">
        <v>290</v>
      </c>
      <c r="F25" s="44">
        <v>290</v>
      </c>
    </row>
    <row r="26" spans="1:6">
      <c r="A26" s="45">
        <v>42732</v>
      </c>
      <c r="B26" s="44" t="s">
        <v>6</v>
      </c>
      <c r="C26" s="2">
        <v>9350329000573</v>
      </c>
      <c r="D26">
        <v>1</v>
      </c>
      <c r="E26" s="44">
        <v>180</v>
      </c>
      <c r="F26" s="44">
        <v>180</v>
      </c>
    </row>
    <row r="27" spans="1:6">
      <c r="A27" s="45">
        <v>42732</v>
      </c>
      <c r="B27" s="44" t="s">
        <v>6</v>
      </c>
      <c r="C27" s="2">
        <v>9350329002751</v>
      </c>
      <c r="D27">
        <v>1</v>
      </c>
      <c r="E27" s="44">
        <v>219.99</v>
      </c>
      <c r="F27" s="44">
        <v>219.99</v>
      </c>
    </row>
    <row r="28" spans="1:6">
      <c r="A28" s="45">
        <v>42731</v>
      </c>
      <c r="B28" s="44" t="s">
        <v>6</v>
      </c>
      <c r="C28" s="2">
        <v>9350329000924</v>
      </c>
      <c r="D28">
        <v>1</v>
      </c>
      <c r="E28" s="44">
        <v>149.99</v>
      </c>
      <c r="F28" s="44">
        <v>149.99</v>
      </c>
    </row>
    <row r="29" spans="1:6">
      <c r="A29" s="45">
        <v>42730</v>
      </c>
      <c r="B29" s="44" t="s">
        <v>6</v>
      </c>
      <c r="C29" s="2">
        <v>9350329002751</v>
      </c>
      <c r="D29">
        <v>1</v>
      </c>
      <c r="E29" s="44">
        <v>199</v>
      </c>
      <c r="F29" s="44">
        <v>199</v>
      </c>
    </row>
    <row r="30" spans="1:6">
      <c r="A30" s="45">
        <v>42730</v>
      </c>
      <c r="B30" s="44" t="s">
        <v>6</v>
      </c>
      <c r="C30" s="2">
        <v>9350329002843</v>
      </c>
      <c r="D30">
        <v>1</v>
      </c>
      <c r="E30" s="44">
        <v>89.99</v>
      </c>
      <c r="F30" s="44">
        <v>89.99</v>
      </c>
    </row>
    <row r="31" spans="1:6">
      <c r="A31" s="45">
        <v>42729</v>
      </c>
      <c r="B31" s="44" t="s">
        <v>7</v>
      </c>
      <c r="C31" s="2">
        <v>9350329001105</v>
      </c>
      <c r="D31">
        <v>1</v>
      </c>
      <c r="E31" s="44">
        <v>0</v>
      </c>
      <c r="F31" s="44">
        <v>0</v>
      </c>
    </row>
    <row r="32" spans="1:6">
      <c r="A32" s="45">
        <v>42729</v>
      </c>
      <c r="B32" s="44" t="s">
        <v>7</v>
      </c>
      <c r="C32" s="2">
        <v>9350329002768</v>
      </c>
      <c r="D32">
        <v>1</v>
      </c>
      <c r="E32" s="44">
        <v>345.99</v>
      </c>
      <c r="F32" s="44">
        <v>345.99</v>
      </c>
    </row>
    <row r="33" spans="1:6">
      <c r="A33" s="45">
        <v>42727</v>
      </c>
      <c r="B33" s="44" t="s">
        <v>6</v>
      </c>
      <c r="C33" s="2">
        <v>9350329002751</v>
      </c>
      <c r="D33">
        <v>1</v>
      </c>
      <c r="E33" s="44">
        <v>200</v>
      </c>
      <c r="F33" s="44">
        <v>200</v>
      </c>
    </row>
    <row r="34" spans="1:6">
      <c r="A34" s="45">
        <v>42727</v>
      </c>
      <c r="B34" s="44" t="s">
        <v>6</v>
      </c>
      <c r="C34" s="2">
        <v>9350329000924</v>
      </c>
      <c r="D34">
        <v>1</v>
      </c>
      <c r="E34" s="44">
        <v>149.99</v>
      </c>
      <c r="F34" s="44">
        <v>149.99</v>
      </c>
    </row>
    <row r="35" spans="1:6">
      <c r="A35" s="45">
        <v>42726</v>
      </c>
      <c r="B35" s="44" t="s">
        <v>6</v>
      </c>
      <c r="C35" s="2">
        <v>9350329002751</v>
      </c>
      <c r="D35">
        <v>1</v>
      </c>
      <c r="E35" s="44">
        <v>195</v>
      </c>
      <c r="F35" s="44">
        <v>195</v>
      </c>
    </row>
    <row r="36" spans="1:6">
      <c r="A36" s="45">
        <v>42725</v>
      </c>
      <c r="B36" s="44" t="s">
        <v>7</v>
      </c>
      <c r="C36" s="2">
        <v>9350329001037</v>
      </c>
      <c r="D36">
        <v>1</v>
      </c>
      <c r="E36" s="44">
        <v>195</v>
      </c>
      <c r="F36" s="44">
        <v>195</v>
      </c>
    </row>
    <row r="37" spans="1:6">
      <c r="A37" s="45">
        <v>42724</v>
      </c>
      <c r="B37" s="44" t="s">
        <v>7</v>
      </c>
      <c r="C37" s="2">
        <v>9350329000511</v>
      </c>
      <c r="D37">
        <v>1</v>
      </c>
      <c r="E37" s="44">
        <v>305.99</v>
      </c>
      <c r="F37" s="44">
        <v>305.99</v>
      </c>
    </row>
    <row r="38" spans="1:6">
      <c r="A38" s="45">
        <v>42724</v>
      </c>
      <c r="B38" s="44" t="s">
        <v>6</v>
      </c>
      <c r="C38" s="2">
        <v>9350329000948</v>
      </c>
      <c r="D38">
        <v>1</v>
      </c>
      <c r="E38" s="44">
        <v>149.99</v>
      </c>
      <c r="F38" s="44">
        <v>149.99</v>
      </c>
    </row>
    <row r="39" spans="1:6">
      <c r="A39" s="45">
        <v>42724</v>
      </c>
      <c r="B39" s="44" t="s">
        <v>6</v>
      </c>
      <c r="C39" s="2">
        <v>9350329002843</v>
      </c>
      <c r="D39">
        <v>1</v>
      </c>
      <c r="E39" s="44">
        <v>89.99</v>
      </c>
      <c r="F39" s="44">
        <v>89.99</v>
      </c>
    </row>
    <row r="40" spans="1:6">
      <c r="A40" s="45">
        <v>42723</v>
      </c>
      <c r="B40" s="44" t="s">
        <v>6</v>
      </c>
      <c r="C40" s="2">
        <v>9350329000979</v>
      </c>
      <c r="D40">
        <v>1</v>
      </c>
      <c r="E40" s="44">
        <v>224.99</v>
      </c>
      <c r="F40" s="44">
        <v>224.99</v>
      </c>
    </row>
    <row r="41" spans="1:6">
      <c r="A41" s="45">
        <v>42723</v>
      </c>
      <c r="B41" s="44" t="s">
        <v>6</v>
      </c>
      <c r="C41" s="2">
        <v>9350329000429</v>
      </c>
      <c r="D41">
        <v>1</v>
      </c>
      <c r="E41" s="44">
        <v>187.49</v>
      </c>
      <c r="F41" s="44">
        <v>187.49</v>
      </c>
    </row>
    <row r="42" spans="1:6">
      <c r="A42" s="45">
        <v>42722</v>
      </c>
      <c r="B42" s="44" t="s">
        <v>6</v>
      </c>
      <c r="C42" s="2">
        <v>9350329001105</v>
      </c>
      <c r="D42">
        <v>1</v>
      </c>
      <c r="E42" s="44">
        <v>0</v>
      </c>
      <c r="F42" s="44">
        <v>0</v>
      </c>
    </row>
    <row r="43" spans="1:6">
      <c r="A43" s="45">
        <v>42722</v>
      </c>
      <c r="B43" s="44" t="s">
        <v>6</v>
      </c>
      <c r="C43" s="2">
        <v>9350329001983</v>
      </c>
      <c r="D43">
        <v>1</v>
      </c>
      <c r="E43" s="44">
        <v>434.99</v>
      </c>
      <c r="F43" s="44">
        <v>434.99</v>
      </c>
    </row>
    <row r="44" spans="1:6">
      <c r="A44" s="45">
        <v>42722</v>
      </c>
      <c r="B44" s="44" t="s">
        <v>6</v>
      </c>
      <c r="C44" s="2">
        <v>9350329002843</v>
      </c>
      <c r="D44">
        <v>1</v>
      </c>
      <c r="E44" s="44">
        <v>89.99</v>
      </c>
      <c r="F44" s="44">
        <v>89.99</v>
      </c>
    </row>
    <row r="45" spans="1:6">
      <c r="A45" s="45">
        <v>42721</v>
      </c>
      <c r="B45" s="44" t="s">
        <v>7</v>
      </c>
      <c r="C45" s="2">
        <v>9350329001020</v>
      </c>
      <c r="D45">
        <v>1</v>
      </c>
      <c r="E45" s="44">
        <v>134.99</v>
      </c>
      <c r="F45" s="44">
        <v>134.99</v>
      </c>
    </row>
    <row r="46" spans="1:6">
      <c r="A46" s="45">
        <v>42721</v>
      </c>
      <c r="B46" s="44" t="s">
        <v>6</v>
      </c>
      <c r="C46" s="2">
        <v>9350329001068</v>
      </c>
      <c r="D46">
        <v>1</v>
      </c>
      <c r="E46" s="44">
        <v>134</v>
      </c>
      <c r="F46" s="44">
        <v>134</v>
      </c>
    </row>
    <row r="47" spans="1:6">
      <c r="A47" s="45">
        <v>42720</v>
      </c>
      <c r="B47" s="44" t="s">
        <v>6</v>
      </c>
      <c r="C47" s="2">
        <v>9350329001013</v>
      </c>
      <c r="D47">
        <v>1</v>
      </c>
      <c r="E47" s="44">
        <v>199.99</v>
      </c>
      <c r="F47" s="44">
        <v>199.99</v>
      </c>
    </row>
    <row r="48" spans="1:6">
      <c r="A48" s="45">
        <v>42720</v>
      </c>
      <c r="B48" s="44" t="s">
        <v>7</v>
      </c>
      <c r="C48" s="2">
        <v>9350329000849</v>
      </c>
      <c r="D48">
        <v>1</v>
      </c>
      <c r="E48" s="44">
        <v>269.99</v>
      </c>
      <c r="F48" s="44">
        <v>269.99</v>
      </c>
    </row>
    <row r="49" spans="1:6">
      <c r="A49" s="45">
        <v>42719</v>
      </c>
      <c r="B49" s="44" t="s">
        <v>7</v>
      </c>
      <c r="C49" s="2">
        <v>9350329000559</v>
      </c>
      <c r="D49">
        <v>1</v>
      </c>
      <c r="E49" s="44">
        <v>305.99</v>
      </c>
      <c r="F49" s="44">
        <v>305.99</v>
      </c>
    </row>
    <row r="50" spans="1:6">
      <c r="A50" s="45">
        <v>42719</v>
      </c>
      <c r="B50" s="44" t="s">
        <v>6</v>
      </c>
      <c r="C50" s="2">
        <v>9350329000931</v>
      </c>
      <c r="D50">
        <v>1</v>
      </c>
      <c r="E50" s="44">
        <v>224.99</v>
      </c>
      <c r="F50" s="44">
        <v>224.99</v>
      </c>
    </row>
    <row r="51" spans="1:6">
      <c r="A51" s="45">
        <v>42718</v>
      </c>
      <c r="B51" s="44" t="s">
        <v>6</v>
      </c>
      <c r="C51" s="2">
        <v>9350329000917</v>
      </c>
      <c r="D51">
        <v>1</v>
      </c>
      <c r="E51" s="44">
        <v>225</v>
      </c>
      <c r="F51" s="44">
        <v>225</v>
      </c>
    </row>
    <row r="52" spans="1:6">
      <c r="A52" s="45">
        <v>42718</v>
      </c>
      <c r="B52" s="44" t="s">
        <v>7</v>
      </c>
      <c r="C52" s="2">
        <v>9350329000627</v>
      </c>
      <c r="D52">
        <v>1</v>
      </c>
      <c r="E52" s="44">
        <v>131.99</v>
      </c>
      <c r="F52" s="44">
        <v>131.99</v>
      </c>
    </row>
    <row r="53" spans="1:6">
      <c r="A53" s="45">
        <v>42718</v>
      </c>
      <c r="B53" s="44" t="s">
        <v>6</v>
      </c>
      <c r="C53" s="2">
        <v>9350329000924</v>
      </c>
      <c r="D53">
        <v>1</v>
      </c>
      <c r="E53" s="44">
        <v>149.99</v>
      </c>
      <c r="F53" s="44">
        <v>149.99</v>
      </c>
    </row>
    <row r="54" spans="1:6">
      <c r="A54" s="45">
        <v>42718</v>
      </c>
      <c r="B54" s="44" t="s">
        <v>6</v>
      </c>
      <c r="C54" s="2">
        <v>9350329002843</v>
      </c>
      <c r="D54">
        <v>1</v>
      </c>
      <c r="E54" s="44">
        <v>89.99</v>
      </c>
      <c r="F54" s="44">
        <v>89.99</v>
      </c>
    </row>
    <row r="55" spans="1:6">
      <c r="A55" s="45">
        <v>42718</v>
      </c>
      <c r="B55" s="44" t="s">
        <v>6</v>
      </c>
      <c r="C55" s="2">
        <v>9350329002843</v>
      </c>
      <c r="D55">
        <v>1</v>
      </c>
      <c r="E55" s="44">
        <v>89.99</v>
      </c>
      <c r="F55" s="44">
        <v>89.99</v>
      </c>
    </row>
    <row r="56" spans="1:6">
      <c r="A56" s="45">
        <v>42718</v>
      </c>
      <c r="B56" s="44" t="s">
        <v>6</v>
      </c>
      <c r="C56" s="2">
        <v>9350329000955</v>
      </c>
      <c r="D56">
        <v>1</v>
      </c>
      <c r="E56" s="44">
        <v>225</v>
      </c>
      <c r="F56" s="44">
        <v>225</v>
      </c>
    </row>
    <row r="57" spans="1:6">
      <c r="A57" s="45">
        <v>42717</v>
      </c>
      <c r="B57" s="44" t="s">
        <v>7</v>
      </c>
      <c r="C57" s="2">
        <v>9350329001020</v>
      </c>
      <c r="D57">
        <v>1</v>
      </c>
      <c r="E57" s="44">
        <v>130</v>
      </c>
      <c r="F57" s="44">
        <v>130</v>
      </c>
    </row>
    <row r="58" spans="1:6">
      <c r="A58" s="45">
        <v>42717</v>
      </c>
      <c r="B58" s="44" t="s">
        <v>6</v>
      </c>
      <c r="C58" s="2">
        <v>9350329000658</v>
      </c>
      <c r="D58">
        <v>1</v>
      </c>
      <c r="E58" s="44">
        <v>229.99</v>
      </c>
      <c r="F58" s="44">
        <v>229.99</v>
      </c>
    </row>
    <row r="59" spans="1:6">
      <c r="A59" s="45">
        <v>42717</v>
      </c>
      <c r="B59" s="44" t="s">
        <v>6</v>
      </c>
      <c r="C59" s="2">
        <v>9350329000924</v>
      </c>
      <c r="D59">
        <v>1</v>
      </c>
      <c r="E59" s="44">
        <v>149.99</v>
      </c>
      <c r="F59" s="44">
        <v>149.99</v>
      </c>
    </row>
    <row r="60" spans="1:6">
      <c r="A60" s="45">
        <v>42716</v>
      </c>
      <c r="B60" s="44" t="s">
        <v>7</v>
      </c>
      <c r="C60" s="2">
        <v>9350329001075</v>
      </c>
      <c r="D60">
        <v>1</v>
      </c>
      <c r="E60" s="44">
        <v>199.99</v>
      </c>
      <c r="F60" s="44">
        <v>199.99</v>
      </c>
    </row>
    <row r="61" spans="1:6">
      <c r="A61" s="45">
        <v>42716</v>
      </c>
      <c r="B61" s="44" t="s">
        <v>6</v>
      </c>
      <c r="C61" s="2">
        <v>9350329002706</v>
      </c>
      <c r="D61">
        <v>1</v>
      </c>
      <c r="E61" s="44">
        <v>308</v>
      </c>
      <c r="F61" s="44">
        <v>308</v>
      </c>
    </row>
    <row r="62" spans="1:6">
      <c r="A62" s="45">
        <v>42716</v>
      </c>
      <c r="B62" s="44" t="s">
        <v>6</v>
      </c>
      <c r="C62" s="2">
        <v>9350329001099</v>
      </c>
      <c r="D62">
        <v>1</v>
      </c>
      <c r="E62" s="44">
        <v>4.99</v>
      </c>
      <c r="F62" s="44">
        <v>4.99</v>
      </c>
    </row>
    <row r="63" spans="1:6">
      <c r="A63" s="45">
        <v>42716</v>
      </c>
      <c r="B63" s="44" t="s">
        <v>6</v>
      </c>
      <c r="C63" s="2">
        <v>9350329002843</v>
      </c>
      <c r="D63">
        <v>1</v>
      </c>
      <c r="E63" s="44">
        <v>89.99</v>
      </c>
      <c r="F63" s="44">
        <v>89.99</v>
      </c>
    </row>
    <row r="64" spans="1:6">
      <c r="A64" s="45">
        <v>42716</v>
      </c>
      <c r="B64" s="44" t="s">
        <v>6</v>
      </c>
      <c r="C64" s="2">
        <v>9350329000849</v>
      </c>
      <c r="D64">
        <v>1</v>
      </c>
      <c r="E64" s="44">
        <v>269.99</v>
      </c>
      <c r="F64" s="44">
        <v>269.99</v>
      </c>
    </row>
    <row r="65" spans="1:6">
      <c r="A65" s="45">
        <v>42716</v>
      </c>
      <c r="B65" s="44" t="s">
        <v>7</v>
      </c>
      <c r="C65" s="2">
        <v>9350329001044</v>
      </c>
      <c r="D65">
        <v>1</v>
      </c>
      <c r="E65" s="44">
        <v>130</v>
      </c>
      <c r="F65" s="44">
        <v>130</v>
      </c>
    </row>
    <row r="66" spans="1:6">
      <c r="A66" s="45">
        <v>42715</v>
      </c>
      <c r="B66" s="44" t="s">
        <v>7</v>
      </c>
      <c r="C66" s="2">
        <v>9350329000528</v>
      </c>
      <c r="D66">
        <v>1</v>
      </c>
      <c r="E66" s="44">
        <v>197.99</v>
      </c>
      <c r="F66" s="44">
        <v>197.99</v>
      </c>
    </row>
    <row r="67" spans="1:6">
      <c r="A67" s="45">
        <v>42715</v>
      </c>
      <c r="B67" s="44" t="s">
        <v>6</v>
      </c>
      <c r="C67" s="2">
        <v>9350329000962</v>
      </c>
      <c r="D67">
        <v>1</v>
      </c>
      <c r="E67" s="44">
        <v>149.99</v>
      </c>
      <c r="F67" s="44">
        <v>149.99</v>
      </c>
    </row>
    <row r="68" spans="1:6">
      <c r="A68" s="45">
        <v>42715</v>
      </c>
      <c r="B68" s="44" t="s">
        <v>6</v>
      </c>
      <c r="C68" s="2">
        <v>9350329000900</v>
      </c>
      <c r="D68">
        <v>1</v>
      </c>
      <c r="E68" s="44">
        <v>149.99</v>
      </c>
      <c r="F68" s="44">
        <v>149.99</v>
      </c>
    </row>
    <row r="69" spans="1:6">
      <c r="A69" s="45">
        <v>42715</v>
      </c>
      <c r="B69" s="44" t="s">
        <v>6</v>
      </c>
      <c r="C69" s="2">
        <v>9350329000948</v>
      </c>
      <c r="D69">
        <v>1</v>
      </c>
      <c r="E69" s="44">
        <v>149.99</v>
      </c>
      <c r="F69" s="44">
        <v>149.99</v>
      </c>
    </row>
    <row r="70" spans="1:6">
      <c r="A70" s="45">
        <v>42715</v>
      </c>
      <c r="B70" s="44" t="s">
        <v>6</v>
      </c>
      <c r="C70" s="2">
        <v>9350329000948</v>
      </c>
      <c r="D70">
        <v>1</v>
      </c>
      <c r="E70" s="44">
        <v>149.99</v>
      </c>
      <c r="F70" s="44">
        <v>149.99</v>
      </c>
    </row>
    <row r="71" spans="1:6">
      <c r="A71" s="45">
        <v>42715</v>
      </c>
      <c r="B71" s="44" t="s">
        <v>8</v>
      </c>
      <c r="C71" s="2">
        <v>9350329002270</v>
      </c>
      <c r="D71">
        <v>1</v>
      </c>
      <c r="E71" s="44">
        <v>94.42</v>
      </c>
      <c r="F71" s="44">
        <v>94.42</v>
      </c>
    </row>
    <row r="72" spans="1:6">
      <c r="A72" s="45">
        <v>42715</v>
      </c>
      <c r="B72" s="44" t="s">
        <v>8</v>
      </c>
      <c r="C72" s="2">
        <v>9350329002300</v>
      </c>
      <c r="D72">
        <v>1</v>
      </c>
      <c r="E72" s="44">
        <v>94.42</v>
      </c>
      <c r="F72" s="44">
        <v>94.42</v>
      </c>
    </row>
    <row r="73" spans="1:6">
      <c r="A73" s="45">
        <v>42715</v>
      </c>
      <c r="B73" s="44" t="s">
        <v>8</v>
      </c>
      <c r="C73" s="2">
        <v>9350329002331</v>
      </c>
      <c r="D73">
        <v>1</v>
      </c>
      <c r="E73" s="44">
        <v>94.42</v>
      </c>
      <c r="F73" s="44">
        <v>94.42</v>
      </c>
    </row>
    <row r="74" spans="1:6">
      <c r="A74" s="45">
        <v>42715</v>
      </c>
      <c r="B74" s="44" t="s">
        <v>8</v>
      </c>
      <c r="C74" s="2">
        <v>9350329002362</v>
      </c>
      <c r="D74">
        <v>1</v>
      </c>
      <c r="E74" s="44">
        <v>94.42</v>
      </c>
      <c r="F74" s="44">
        <v>94.42</v>
      </c>
    </row>
    <row r="75" spans="1:6">
      <c r="A75" s="45">
        <v>42715</v>
      </c>
      <c r="B75" s="44" t="s">
        <v>8</v>
      </c>
      <c r="C75" s="2">
        <v>9350329002393</v>
      </c>
      <c r="D75">
        <v>1</v>
      </c>
      <c r="E75" s="44">
        <v>94.42</v>
      </c>
      <c r="F75" s="44">
        <v>94.42</v>
      </c>
    </row>
    <row r="76" spans="1:6">
      <c r="A76" s="45">
        <v>42715</v>
      </c>
      <c r="B76" s="44" t="s">
        <v>8</v>
      </c>
      <c r="C76" s="2">
        <v>9350329002423</v>
      </c>
      <c r="D76">
        <v>1</v>
      </c>
      <c r="E76" s="44">
        <v>94.42</v>
      </c>
      <c r="F76" s="44">
        <v>94.42</v>
      </c>
    </row>
    <row r="77" spans="1:6">
      <c r="A77" s="45">
        <v>42715</v>
      </c>
      <c r="B77" s="44" t="s">
        <v>8</v>
      </c>
      <c r="C77" s="2">
        <v>9350329002454</v>
      </c>
      <c r="D77">
        <v>1</v>
      </c>
      <c r="E77" s="44">
        <v>99.05</v>
      </c>
      <c r="F77" s="44">
        <v>99.05</v>
      </c>
    </row>
    <row r="78" spans="1:6">
      <c r="A78" s="45">
        <v>42715</v>
      </c>
      <c r="B78" s="44" t="s">
        <v>8</v>
      </c>
      <c r="C78" s="2">
        <v>9350329002485</v>
      </c>
      <c r="D78">
        <v>1</v>
      </c>
      <c r="E78" s="44">
        <v>99.05</v>
      </c>
      <c r="F78" s="44">
        <v>99.05</v>
      </c>
    </row>
    <row r="79" spans="1:6">
      <c r="A79" s="45">
        <v>42715</v>
      </c>
      <c r="B79" s="44" t="s">
        <v>8</v>
      </c>
      <c r="C79" s="2">
        <v>9350329002515</v>
      </c>
      <c r="D79">
        <v>1</v>
      </c>
      <c r="E79" s="44">
        <v>99.05</v>
      </c>
      <c r="F79" s="44">
        <v>99.05</v>
      </c>
    </row>
    <row r="80" spans="1:6">
      <c r="A80" s="45">
        <v>42715</v>
      </c>
      <c r="B80" s="44" t="s">
        <v>8</v>
      </c>
      <c r="C80" s="2">
        <v>9350329002546</v>
      </c>
      <c r="D80">
        <v>1</v>
      </c>
      <c r="E80" s="44">
        <v>99.05</v>
      </c>
      <c r="F80" s="44">
        <v>99.05</v>
      </c>
    </row>
    <row r="81" spans="1:6">
      <c r="A81" s="45">
        <v>42715</v>
      </c>
      <c r="B81" s="44" t="s">
        <v>8</v>
      </c>
      <c r="C81" s="2">
        <v>9350329002690</v>
      </c>
      <c r="D81">
        <v>3</v>
      </c>
      <c r="E81" s="44">
        <v>87.19</v>
      </c>
      <c r="F81" s="44">
        <v>261.57</v>
      </c>
    </row>
    <row r="82" spans="1:6">
      <c r="A82" s="45">
        <v>42715</v>
      </c>
      <c r="B82" s="44" t="s">
        <v>8</v>
      </c>
      <c r="C82" s="2">
        <v>9350329002720</v>
      </c>
      <c r="D82">
        <v>3</v>
      </c>
      <c r="E82" s="44">
        <v>87.19</v>
      </c>
      <c r="F82" s="44">
        <v>261.57</v>
      </c>
    </row>
    <row r="83" spans="1:6">
      <c r="A83" s="45">
        <v>42715</v>
      </c>
      <c r="B83" s="44" t="s">
        <v>8</v>
      </c>
      <c r="C83" s="2">
        <v>9350329002751</v>
      </c>
      <c r="D83">
        <v>3</v>
      </c>
      <c r="E83" s="44">
        <v>87.19</v>
      </c>
      <c r="F83" s="44">
        <v>261.57</v>
      </c>
    </row>
    <row r="84" spans="1:6">
      <c r="A84" s="45">
        <v>42715</v>
      </c>
      <c r="B84" s="44" t="s">
        <v>8</v>
      </c>
      <c r="C84" s="2">
        <v>9350329002782</v>
      </c>
      <c r="D84">
        <v>3</v>
      </c>
      <c r="E84" s="44">
        <v>87.19</v>
      </c>
      <c r="F84" s="44">
        <v>261.57</v>
      </c>
    </row>
    <row r="85" spans="1:6">
      <c r="A85" s="45">
        <v>42715</v>
      </c>
      <c r="B85" s="44" t="s">
        <v>8</v>
      </c>
      <c r="C85" s="2">
        <v>9350329002300</v>
      </c>
      <c r="D85">
        <v>1</v>
      </c>
      <c r="E85" s="44">
        <v>92.42</v>
      </c>
      <c r="F85" s="44">
        <v>92.42</v>
      </c>
    </row>
    <row r="86" spans="1:6">
      <c r="A86" s="45">
        <v>42715</v>
      </c>
      <c r="B86" s="44" t="s">
        <v>8</v>
      </c>
      <c r="C86" s="2">
        <v>9350329002331</v>
      </c>
      <c r="D86">
        <v>2</v>
      </c>
      <c r="E86" s="44">
        <v>92.42</v>
      </c>
      <c r="F86" s="44">
        <v>184.84</v>
      </c>
    </row>
    <row r="87" spans="1:6">
      <c r="A87" s="45">
        <v>42715</v>
      </c>
      <c r="B87" s="44" t="s">
        <v>8</v>
      </c>
      <c r="C87" s="2">
        <v>9350329002362</v>
      </c>
      <c r="D87">
        <v>1</v>
      </c>
      <c r="E87" s="44">
        <v>92.42</v>
      </c>
      <c r="F87" s="44">
        <v>92.42</v>
      </c>
    </row>
    <row r="88" spans="1:6">
      <c r="A88" s="45">
        <v>42715</v>
      </c>
      <c r="B88" s="44" t="s">
        <v>8</v>
      </c>
      <c r="C88" s="2">
        <v>9350329002515</v>
      </c>
      <c r="D88">
        <v>1</v>
      </c>
      <c r="E88" s="44">
        <v>99.05</v>
      </c>
      <c r="F88" s="44">
        <v>99.05</v>
      </c>
    </row>
    <row r="89" spans="1:6">
      <c r="A89" s="45">
        <v>42715</v>
      </c>
      <c r="B89" s="44" t="s">
        <v>8</v>
      </c>
      <c r="C89" s="2">
        <v>9350329002690</v>
      </c>
      <c r="D89">
        <v>1</v>
      </c>
      <c r="E89" s="44">
        <v>87.19</v>
      </c>
      <c r="F89" s="44">
        <v>87.19</v>
      </c>
    </row>
    <row r="90" spans="1:6">
      <c r="A90" s="45">
        <v>42715</v>
      </c>
      <c r="B90" s="44" t="s">
        <v>8</v>
      </c>
      <c r="C90" s="2">
        <v>9350329002720</v>
      </c>
      <c r="D90">
        <v>1</v>
      </c>
      <c r="E90" s="44">
        <v>87.19</v>
      </c>
      <c r="F90" s="44">
        <v>87.19</v>
      </c>
    </row>
    <row r="91" spans="1:6">
      <c r="A91" s="45">
        <v>42715</v>
      </c>
      <c r="B91" s="44" t="s">
        <v>8</v>
      </c>
      <c r="C91" s="2">
        <v>9350329002751</v>
      </c>
      <c r="D91">
        <v>2</v>
      </c>
      <c r="E91" s="44">
        <v>87.19</v>
      </c>
      <c r="F91" s="44">
        <v>174.38</v>
      </c>
    </row>
    <row r="92" spans="1:6">
      <c r="A92" s="45">
        <v>42715</v>
      </c>
      <c r="B92" s="44" t="s">
        <v>8</v>
      </c>
      <c r="C92" s="2">
        <v>9350329002768</v>
      </c>
      <c r="D92">
        <v>1</v>
      </c>
      <c r="E92" s="44">
        <v>133</v>
      </c>
      <c r="F92" s="44">
        <v>133</v>
      </c>
    </row>
    <row r="93" spans="1:6">
      <c r="A93" s="45">
        <v>42715</v>
      </c>
      <c r="B93" s="44" t="s">
        <v>8</v>
      </c>
      <c r="C93" s="2">
        <v>9350329002782</v>
      </c>
      <c r="D93">
        <v>2</v>
      </c>
      <c r="E93" s="44">
        <v>87.19</v>
      </c>
      <c r="F93" s="44">
        <v>174.38</v>
      </c>
    </row>
    <row r="94" spans="1:6">
      <c r="A94" s="45">
        <v>42715</v>
      </c>
      <c r="B94" s="44" t="s">
        <v>8</v>
      </c>
      <c r="C94" s="2">
        <v>9350329002799</v>
      </c>
      <c r="D94">
        <v>1</v>
      </c>
      <c r="E94" s="44">
        <v>133</v>
      </c>
      <c r="F94" s="44">
        <v>133</v>
      </c>
    </row>
    <row r="95" spans="1:6">
      <c r="A95" s="45">
        <v>42715</v>
      </c>
      <c r="B95" s="44" t="s">
        <v>6</v>
      </c>
      <c r="C95" s="2">
        <v>9350329000856</v>
      </c>
      <c r="D95">
        <v>1</v>
      </c>
      <c r="E95" s="44">
        <v>269.99</v>
      </c>
      <c r="F95" s="44">
        <v>269.99</v>
      </c>
    </row>
    <row r="96" spans="1:6">
      <c r="A96" s="45">
        <v>42715</v>
      </c>
      <c r="B96" s="44" t="s">
        <v>6</v>
      </c>
      <c r="C96" s="2">
        <v>9350329000931</v>
      </c>
      <c r="D96">
        <v>1</v>
      </c>
      <c r="E96" s="44">
        <v>224.99</v>
      </c>
      <c r="F96" s="44">
        <v>224.99</v>
      </c>
    </row>
    <row r="97" spans="1:7">
      <c r="A97" s="45">
        <v>42714</v>
      </c>
      <c r="B97" s="44" t="s">
        <v>6</v>
      </c>
      <c r="C97" s="2">
        <v>9350329001099</v>
      </c>
      <c r="D97">
        <v>1</v>
      </c>
      <c r="E97" s="44">
        <v>39.99</v>
      </c>
      <c r="F97" s="44">
        <v>39.99</v>
      </c>
    </row>
    <row r="98" spans="1:7">
      <c r="A98" s="45">
        <v>42712</v>
      </c>
      <c r="B98" s="44" t="s">
        <v>6</v>
      </c>
      <c r="C98" s="2">
        <v>9350329000993</v>
      </c>
      <c r="D98">
        <v>1</v>
      </c>
      <c r="E98" s="44">
        <v>199.99</v>
      </c>
      <c r="F98" s="44">
        <v>199.99</v>
      </c>
      <c r="G98" s="1"/>
    </row>
    <row r="99" spans="1:7">
      <c r="A99" s="45">
        <v>42712</v>
      </c>
      <c r="B99" s="44" t="s">
        <v>6</v>
      </c>
      <c r="C99" s="2">
        <v>9350329000917</v>
      </c>
      <c r="D99">
        <v>1</v>
      </c>
      <c r="E99" s="44">
        <v>225</v>
      </c>
      <c r="F99" s="44">
        <v>225</v>
      </c>
      <c r="G99" s="1"/>
    </row>
    <row r="100" spans="1:7">
      <c r="A100" s="45">
        <v>42712</v>
      </c>
      <c r="B100" s="44" t="s">
        <v>7</v>
      </c>
      <c r="C100" s="2">
        <v>9350329000429</v>
      </c>
      <c r="D100">
        <v>1</v>
      </c>
      <c r="E100" s="44">
        <v>174.99</v>
      </c>
      <c r="F100" s="44">
        <v>174.99</v>
      </c>
      <c r="G100" s="1"/>
    </row>
    <row r="101" spans="1:7">
      <c r="A101" s="45">
        <v>42711</v>
      </c>
      <c r="B101" s="44" t="s">
        <v>6</v>
      </c>
      <c r="C101" s="2">
        <v>9350329000443</v>
      </c>
      <c r="D101">
        <v>1</v>
      </c>
      <c r="E101" s="44">
        <v>187.49</v>
      </c>
      <c r="F101" s="44">
        <v>187.49</v>
      </c>
      <c r="G101" s="1"/>
    </row>
    <row r="102" spans="1:7">
      <c r="A102" s="45">
        <v>42711</v>
      </c>
      <c r="B102" s="44" t="s">
        <v>6</v>
      </c>
      <c r="C102" s="2">
        <v>9350329000856</v>
      </c>
      <c r="D102">
        <v>1</v>
      </c>
      <c r="E102" s="44">
        <v>269.99</v>
      </c>
      <c r="F102" s="44">
        <v>269.99</v>
      </c>
      <c r="G102" s="1"/>
    </row>
    <row r="103" spans="1:7">
      <c r="A103" s="45">
        <v>42711</v>
      </c>
      <c r="B103" s="44" t="s">
        <v>6</v>
      </c>
      <c r="C103" s="2">
        <v>9350329001044</v>
      </c>
      <c r="D103">
        <v>1</v>
      </c>
      <c r="E103" s="44">
        <v>0</v>
      </c>
      <c r="F103" s="44">
        <v>0</v>
      </c>
      <c r="G103" s="1"/>
    </row>
    <row r="104" spans="1:7">
      <c r="A104" s="45">
        <v>42711</v>
      </c>
      <c r="B104" s="44" t="s">
        <v>6</v>
      </c>
      <c r="C104" s="2">
        <v>9350329000160</v>
      </c>
      <c r="D104">
        <v>1</v>
      </c>
      <c r="E104" s="44">
        <v>184</v>
      </c>
      <c r="F104" s="44">
        <v>184</v>
      </c>
      <c r="G104" s="1"/>
    </row>
    <row r="105" spans="1:7">
      <c r="A105" s="45">
        <v>42711</v>
      </c>
      <c r="B105" s="44" t="s">
        <v>6</v>
      </c>
      <c r="C105" s="2">
        <v>9350329001099</v>
      </c>
      <c r="D105">
        <v>1</v>
      </c>
      <c r="E105" s="44">
        <v>0</v>
      </c>
      <c r="F105" s="44">
        <v>0</v>
      </c>
      <c r="G105" s="1"/>
    </row>
    <row r="106" spans="1:7">
      <c r="A106" s="45">
        <v>42711</v>
      </c>
      <c r="B106" s="44" t="s">
        <v>8</v>
      </c>
      <c r="C106" s="2">
        <v>9350329002270</v>
      </c>
      <c r="D106">
        <v>1</v>
      </c>
      <c r="E106" s="44">
        <v>92.42</v>
      </c>
      <c r="F106" s="44">
        <v>92.42</v>
      </c>
      <c r="G106" s="1"/>
    </row>
    <row r="107" spans="1:7">
      <c r="A107" s="45">
        <v>42711</v>
      </c>
      <c r="B107" s="44" t="s">
        <v>8</v>
      </c>
      <c r="C107" s="2">
        <v>9350329002300</v>
      </c>
      <c r="D107">
        <v>1</v>
      </c>
      <c r="E107" s="44">
        <v>92.42</v>
      </c>
      <c r="F107" s="44">
        <v>92.42</v>
      </c>
      <c r="G107" s="1"/>
    </row>
    <row r="108" spans="1:7">
      <c r="A108" s="45">
        <v>42711</v>
      </c>
      <c r="B108" s="44" t="s">
        <v>8</v>
      </c>
      <c r="C108" s="2">
        <v>9350329002331</v>
      </c>
      <c r="D108">
        <v>1</v>
      </c>
      <c r="E108" s="44">
        <v>92.42</v>
      </c>
      <c r="F108" s="44">
        <v>92.42</v>
      </c>
      <c r="G108" s="1"/>
    </row>
    <row r="109" spans="1:7">
      <c r="A109" s="45">
        <v>42711</v>
      </c>
      <c r="B109" s="44" t="s">
        <v>8</v>
      </c>
      <c r="C109" s="2">
        <v>9350329002362</v>
      </c>
      <c r="D109">
        <v>1</v>
      </c>
      <c r="E109" s="44">
        <v>92.42</v>
      </c>
      <c r="F109" s="44">
        <v>92.42</v>
      </c>
      <c r="G109" s="1"/>
    </row>
    <row r="110" spans="1:7">
      <c r="A110" s="45">
        <v>42711</v>
      </c>
      <c r="B110" s="44" t="s">
        <v>8</v>
      </c>
      <c r="C110" s="2">
        <v>9350329002393</v>
      </c>
      <c r="D110">
        <v>1</v>
      </c>
      <c r="E110" s="44">
        <v>92.42</v>
      </c>
      <c r="F110" s="44">
        <v>92.42</v>
      </c>
      <c r="G110" s="1"/>
    </row>
    <row r="111" spans="1:7">
      <c r="A111" s="45">
        <v>42711</v>
      </c>
      <c r="B111" s="44" t="s">
        <v>8</v>
      </c>
      <c r="C111" s="2">
        <v>9350329002423</v>
      </c>
      <c r="D111">
        <v>1</v>
      </c>
      <c r="E111" s="44">
        <v>92.42</v>
      </c>
      <c r="F111" s="44">
        <v>92.42</v>
      </c>
      <c r="G111" s="1"/>
    </row>
    <row r="112" spans="1:7">
      <c r="A112" s="45">
        <v>42711</v>
      </c>
      <c r="B112" s="44" t="s">
        <v>8</v>
      </c>
      <c r="C112" s="2">
        <v>9350329002454</v>
      </c>
      <c r="D112">
        <v>1</v>
      </c>
      <c r="E112" s="44">
        <v>99.05</v>
      </c>
      <c r="F112" s="44">
        <v>99.05</v>
      </c>
      <c r="G112" s="1"/>
    </row>
    <row r="113" spans="1:7">
      <c r="A113" s="45">
        <v>42711</v>
      </c>
      <c r="B113" s="44" t="s">
        <v>8</v>
      </c>
      <c r="C113" s="2">
        <v>9350329002485</v>
      </c>
      <c r="D113">
        <v>1</v>
      </c>
      <c r="E113" s="44">
        <v>99.05</v>
      </c>
      <c r="F113" s="44">
        <v>99.05</v>
      </c>
      <c r="G113" s="1"/>
    </row>
    <row r="114" spans="1:7">
      <c r="A114" s="45">
        <v>42711</v>
      </c>
      <c r="B114" s="44" t="s">
        <v>8</v>
      </c>
      <c r="C114" s="2">
        <v>9350329002515</v>
      </c>
      <c r="D114">
        <v>1</v>
      </c>
      <c r="E114" s="44">
        <v>99.05</v>
      </c>
      <c r="F114" s="44">
        <v>99.05</v>
      </c>
      <c r="G114" s="1"/>
    </row>
    <row r="115" spans="1:7">
      <c r="A115" s="45">
        <v>42711</v>
      </c>
      <c r="B115" s="44" t="s">
        <v>8</v>
      </c>
      <c r="C115" s="2">
        <v>9350329002546</v>
      </c>
      <c r="D115">
        <v>1</v>
      </c>
      <c r="E115" s="44">
        <v>99.05</v>
      </c>
      <c r="F115" s="44">
        <v>99.05</v>
      </c>
      <c r="G115" s="1"/>
    </row>
    <row r="116" spans="1:7">
      <c r="A116" s="45">
        <v>42711</v>
      </c>
      <c r="B116" s="44" t="s">
        <v>8</v>
      </c>
      <c r="C116" s="2">
        <v>9350329002690</v>
      </c>
      <c r="D116">
        <v>1</v>
      </c>
      <c r="E116" s="44">
        <v>87.19</v>
      </c>
      <c r="F116" s="44">
        <v>87.19</v>
      </c>
      <c r="G116" s="1"/>
    </row>
    <row r="117" spans="1:7">
      <c r="A117" s="45">
        <v>42711</v>
      </c>
      <c r="B117" s="44" t="s">
        <v>8</v>
      </c>
      <c r="C117" s="2">
        <v>9350329002720</v>
      </c>
      <c r="D117">
        <v>1</v>
      </c>
      <c r="E117" s="44">
        <v>87.19</v>
      </c>
      <c r="F117" s="44">
        <v>87.19</v>
      </c>
      <c r="G117" s="1"/>
    </row>
    <row r="118" spans="1:7">
      <c r="A118" s="45">
        <v>42711</v>
      </c>
      <c r="B118" s="44" t="s">
        <v>8</v>
      </c>
      <c r="C118" s="2">
        <v>9350329002751</v>
      </c>
      <c r="D118">
        <v>1</v>
      </c>
      <c r="E118" s="44">
        <v>87.19</v>
      </c>
      <c r="F118" s="44">
        <v>87.19</v>
      </c>
      <c r="G118" s="1"/>
    </row>
    <row r="119" spans="1:7">
      <c r="A119" s="45">
        <v>42711</v>
      </c>
      <c r="B119" s="44" t="s">
        <v>8</v>
      </c>
      <c r="C119" s="2">
        <v>9350329002782</v>
      </c>
      <c r="D119">
        <v>1</v>
      </c>
      <c r="E119" s="44">
        <v>87.19</v>
      </c>
      <c r="F119" s="44">
        <v>87.19</v>
      </c>
      <c r="G119" s="1"/>
    </row>
    <row r="120" spans="1:7">
      <c r="A120" s="45">
        <v>42710</v>
      </c>
      <c r="B120" s="44" t="s">
        <v>6</v>
      </c>
      <c r="C120" s="2">
        <v>9350329000627</v>
      </c>
      <c r="D120">
        <v>1</v>
      </c>
      <c r="E120" s="44">
        <v>149.99</v>
      </c>
      <c r="F120" s="44">
        <v>149.99</v>
      </c>
      <c r="G120" s="1"/>
    </row>
    <row r="121" spans="1:7">
      <c r="A121" s="45">
        <v>42710</v>
      </c>
      <c r="B121" s="44" t="s">
        <v>6</v>
      </c>
      <c r="C121" s="2">
        <v>9350329000504</v>
      </c>
      <c r="D121">
        <v>1</v>
      </c>
      <c r="E121" s="44">
        <v>219.99</v>
      </c>
      <c r="F121" s="44">
        <v>219.99</v>
      </c>
      <c r="G121" s="1"/>
    </row>
    <row r="122" spans="1:7">
      <c r="A122" s="45">
        <v>42710</v>
      </c>
      <c r="B122" s="44" t="s">
        <v>6</v>
      </c>
      <c r="C122" s="2">
        <v>9350329001013</v>
      </c>
      <c r="D122">
        <v>1</v>
      </c>
      <c r="E122" s="44">
        <v>190</v>
      </c>
      <c r="F122" s="44">
        <v>190</v>
      </c>
      <c r="G122" s="1"/>
    </row>
    <row r="123" spans="1:7">
      <c r="A123" s="45">
        <v>42709</v>
      </c>
      <c r="B123" s="44" t="s">
        <v>6</v>
      </c>
      <c r="C123" s="2">
        <v>9350329002843</v>
      </c>
      <c r="D123">
        <v>1</v>
      </c>
      <c r="E123" s="44">
        <v>89.99</v>
      </c>
      <c r="F123" s="44">
        <v>89.99</v>
      </c>
      <c r="G123" s="1"/>
    </row>
    <row r="124" spans="1:7">
      <c r="A124" s="45">
        <v>42709</v>
      </c>
      <c r="B124" s="44" t="s">
        <v>7</v>
      </c>
      <c r="C124" s="2">
        <v>9350329000436</v>
      </c>
      <c r="D124">
        <v>1</v>
      </c>
      <c r="E124" s="44">
        <v>379.99</v>
      </c>
      <c r="F124" s="44">
        <v>379.99</v>
      </c>
      <c r="G124" s="1"/>
    </row>
    <row r="125" spans="1:7">
      <c r="A125" s="45">
        <v>42709</v>
      </c>
      <c r="B125" s="44" t="s">
        <v>7</v>
      </c>
      <c r="C125" s="2">
        <v>9350329000986</v>
      </c>
      <c r="D125">
        <v>1</v>
      </c>
      <c r="E125" s="44">
        <v>134.99</v>
      </c>
      <c r="F125" s="44">
        <v>134.99</v>
      </c>
      <c r="G125" s="1"/>
    </row>
    <row r="126" spans="1:7">
      <c r="A126" s="45">
        <v>42706</v>
      </c>
      <c r="B126" s="44" t="s">
        <v>7</v>
      </c>
      <c r="C126" s="2">
        <v>9350329000429</v>
      </c>
      <c r="D126">
        <v>1</v>
      </c>
      <c r="E126" s="44">
        <v>174.99</v>
      </c>
      <c r="F126" s="44">
        <v>174.99</v>
      </c>
      <c r="G126" s="1"/>
    </row>
    <row r="127" spans="1:7">
      <c r="A127" s="45">
        <v>42708</v>
      </c>
      <c r="B127" s="44" t="s">
        <v>6</v>
      </c>
      <c r="C127" s="2">
        <v>9350329000924</v>
      </c>
      <c r="D127">
        <v>1</v>
      </c>
      <c r="E127" s="44">
        <v>149.99</v>
      </c>
      <c r="F127" s="44">
        <v>149.99</v>
      </c>
      <c r="G127" s="1"/>
    </row>
    <row r="128" spans="1:7">
      <c r="A128" s="45">
        <v>42707</v>
      </c>
      <c r="B128" s="44" t="s">
        <v>6</v>
      </c>
      <c r="C128" s="2">
        <v>9350329000931</v>
      </c>
      <c r="D128">
        <v>1</v>
      </c>
      <c r="E128" s="44">
        <v>224.99</v>
      </c>
      <c r="F128" s="44">
        <v>224.99</v>
      </c>
      <c r="G128" s="1"/>
    </row>
    <row r="129" spans="1:7">
      <c r="A129" s="45">
        <v>42706</v>
      </c>
      <c r="B129" s="44" t="s">
        <v>7</v>
      </c>
      <c r="C129" s="2">
        <v>9350329000436</v>
      </c>
      <c r="D129">
        <v>1</v>
      </c>
      <c r="E129" s="44">
        <v>265.99</v>
      </c>
      <c r="F129" s="44">
        <v>265.99</v>
      </c>
      <c r="G129" s="1"/>
    </row>
    <row r="130" spans="1:7">
      <c r="A130" s="45">
        <v>42706</v>
      </c>
      <c r="B130" s="44" t="s">
        <v>7</v>
      </c>
      <c r="C130" s="2">
        <v>9350329000504</v>
      </c>
      <c r="D130">
        <v>1</v>
      </c>
      <c r="E130" s="44">
        <v>200</v>
      </c>
      <c r="F130" s="44">
        <v>200</v>
      </c>
      <c r="G130" s="1"/>
    </row>
    <row r="131" spans="1:7">
      <c r="A131" s="45">
        <v>42705</v>
      </c>
      <c r="B131" s="44" t="s">
        <v>6</v>
      </c>
      <c r="C131" s="2">
        <v>9350329000948</v>
      </c>
      <c r="D131">
        <v>1</v>
      </c>
      <c r="E131" s="44">
        <v>149.99</v>
      </c>
      <c r="F131" s="44">
        <v>149.99</v>
      </c>
      <c r="G131" s="1"/>
    </row>
    <row r="132" spans="1:7">
      <c r="A132" s="45">
        <v>42704</v>
      </c>
      <c r="B132" s="44" t="s">
        <v>6</v>
      </c>
      <c r="C132" s="2">
        <v>9350329000955</v>
      </c>
      <c r="D132">
        <v>1</v>
      </c>
      <c r="E132" s="44">
        <v>225</v>
      </c>
      <c r="F132" s="44">
        <v>225</v>
      </c>
      <c r="G132" s="1"/>
    </row>
    <row r="133" spans="1:7">
      <c r="A133" s="45">
        <v>42704</v>
      </c>
      <c r="B133" s="44" t="s">
        <v>6</v>
      </c>
      <c r="C133" s="2">
        <v>9350329000948</v>
      </c>
      <c r="D133">
        <v>1</v>
      </c>
      <c r="E133" s="44">
        <v>149.99</v>
      </c>
      <c r="F133" s="44">
        <v>149.99</v>
      </c>
      <c r="G133" s="1"/>
    </row>
    <row r="134" spans="1:7">
      <c r="A134" s="45">
        <v>42705</v>
      </c>
      <c r="B134" s="44" t="s">
        <v>7</v>
      </c>
      <c r="C134" s="2">
        <v>9350329000429</v>
      </c>
      <c r="D134">
        <v>1</v>
      </c>
      <c r="E134" s="44">
        <v>174</v>
      </c>
      <c r="F134" s="44">
        <v>174</v>
      </c>
      <c r="G134" s="1"/>
    </row>
    <row r="135" spans="1:7">
      <c r="A135" s="45">
        <v>42704</v>
      </c>
      <c r="B135" s="44" t="s">
        <v>7</v>
      </c>
      <c r="C135" s="2">
        <v>9350329000627</v>
      </c>
      <c r="D135">
        <v>1</v>
      </c>
      <c r="E135" s="44">
        <v>219.99</v>
      </c>
      <c r="F135" s="44">
        <v>219.99</v>
      </c>
      <c r="G135" s="1"/>
    </row>
    <row r="136" spans="1:7">
      <c r="A136" s="45">
        <v>42704</v>
      </c>
      <c r="B136" s="44" t="s">
        <v>6</v>
      </c>
      <c r="C136" s="2">
        <v>9350329000931</v>
      </c>
      <c r="D136">
        <v>1</v>
      </c>
      <c r="E136" s="44">
        <v>225</v>
      </c>
      <c r="F136" s="44">
        <v>225</v>
      </c>
      <c r="G136" s="1"/>
    </row>
    <row r="137" spans="1:7">
      <c r="A137" s="45">
        <v>42704</v>
      </c>
      <c r="B137" s="44" t="s">
        <v>7</v>
      </c>
      <c r="C137" s="2">
        <v>9350329000702</v>
      </c>
      <c r="D137">
        <v>1</v>
      </c>
      <c r="E137" s="44">
        <v>219.99</v>
      </c>
      <c r="F137" s="44">
        <v>219.99</v>
      </c>
      <c r="G137" s="1"/>
    </row>
    <row r="138" spans="1:7">
      <c r="A138" s="45">
        <v>42703</v>
      </c>
      <c r="B138" s="44" t="s">
        <v>6</v>
      </c>
      <c r="C138" s="2">
        <v>9350329001020</v>
      </c>
      <c r="D138">
        <v>1</v>
      </c>
      <c r="E138" s="44">
        <v>134.99</v>
      </c>
      <c r="F138" s="44">
        <v>134.99</v>
      </c>
      <c r="G138" s="1"/>
    </row>
    <row r="139" spans="1:7">
      <c r="A139" s="45">
        <v>42703</v>
      </c>
      <c r="B139" s="44" t="s">
        <v>6</v>
      </c>
      <c r="C139" s="2">
        <v>9350329000917</v>
      </c>
      <c r="D139">
        <v>1</v>
      </c>
      <c r="E139" s="44">
        <v>225</v>
      </c>
      <c r="F139" s="44">
        <v>225</v>
      </c>
      <c r="G139" s="1"/>
    </row>
    <row r="140" spans="1:7">
      <c r="A140" s="45">
        <v>42702</v>
      </c>
      <c r="B140" s="44" t="s">
        <v>6</v>
      </c>
      <c r="C140" s="2">
        <v>9350329000955</v>
      </c>
      <c r="D140">
        <v>1</v>
      </c>
      <c r="E140" s="44">
        <v>220</v>
      </c>
      <c r="F140" s="44">
        <v>220</v>
      </c>
      <c r="G140" s="1"/>
    </row>
    <row r="141" spans="1:7">
      <c r="A141" s="45">
        <v>42702</v>
      </c>
      <c r="B141" s="44" t="s">
        <v>6</v>
      </c>
      <c r="C141" s="2">
        <v>9350329000627</v>
      </c>
      <c r="D141">
        <v>1</v>
      </c>
      <c r="E141" s="44">
        <v>131.99</v>
      </c>
      <c r="F141" s="44">
        <v>131.99</v>
      </c>
      <c r="G141" s="1"/>
    </row>
    <row r="142" spans="1:7">
      <c r="A142" s="45">
        <v>42702</v>
      </c>
      <c r="B142" s="44" t="s">
        <v>6</v>
      </c>
      <c r="C142" s="2">
        <v>9350329000948</v>
      </c>
      <c r="D142">
        <v>1</v>
      </c>
      <c r="E142" s="44">
        <v>149.99</v>
      </c>
      <c r="F142" s="44">
        <v>149.99</v>
      </c>
      <c r="G142" s="1"/>
    </row>
    <row r="143" spans="1:7">
      <c r="A143" s="45">
        <v>42702</v>
      </c>
      <c r="B143" s="44" t="s">
        <v>7</v>
      </c>
      <c r="C143" s="2">
        <v>9350329000597</v>
      </c>
      <c r="D143">
        <v>1</v>
      </c>
      <c r="E143" s="44">
        <v>310</v>
      </c>
      <c r="F143" s="44">
        <v>310</v>
      </c>
      <c r="G143" s="1"/>
    </row>
    <row r="144" spans="1:7">
      <c r="A144" s="45">
        <v>42701</v>
      </c>
      <c r="B144" s="44" t="s">
        <v>7</v>
      </c>
      <c r="C144" s="2">
        <v>9350329001020</v>
      </c>
      <c r="D144">
        <v>1</v>
      </c>
      <c r="E144" s="44">
        <v>134.99</v>
      </c>
      <c r="F144" s="44">
        <v>134.99</v>
      </c>
      <c r="G144" s="1"/>
    </row>
    <row r="145" spans="1:7">
      <c r="A145" s="45">
        <v>42700</v>
      </c>
      <c r="B145" s="44" t="s">
        <v>7</v>
      </c>
      <c r="C145" s="2">
        <v>9350329000481</v>
      </c>
      <c r="D145">
        <v>1</v>
      </c>
      <c r="E145" s="44">
        <v>249.99</v>
      </c>
      <c r="F145" s="44">
        <v>249.99</v>
      </c>
      <c r="G145" s="1"/>
    </row>
    <row r="146" spans="1:7">
      <c r="A146" s="45">
        <v>42700</v>
      </c>
      <c r="B146" s="44" t="s">
        <v>7</v>
      </c>
      <c r="C146" s="2">
        <v>9350329001037</v>
      </c>
      <c r="D146">
        <v>1</v>
      </c>
      <c r="E146" s="44">
        <v>199.99</v>
      </c>
      <c r="F146" s="44">
        <v>199.99</v>
      </c>
      <c r="G146" s="1"/>
    </row>
    <row r="147" spans="1:7">
      <c r="A147" s="45">
        <v>42700</v>
      </c>
      <c r="B147" s="44" t="s">
        <v>7</v>
      </c>
      <c r="C147" s="2">
        <v>9350329000511</v>
      </c>
      <c r="D147">
        <v>1</v>
      </c>
      <c r="E147" s="44">
        <v>339.99</v>
      </c>
      <c r="F147" s="44">
        <v>339.99</v>
      </c>
      <c r="G147" s="1"/>
    </row>
    <row r="148" spans="1:7">
      <c r="A148" s="45">
        <v>42700</v>
      </c>
      <c r="B148" s="44" t="s">
        <v>7</v>
      </c>
      <c r="C148" s="2">
        <v>9350329000436</v>
      </c>
      <c r="D148">
        <v>1</v>
      </c>
      <c r="E148" s="44">
        <v>265.99</v>
      </c>
      <c r="F148" s="44">
        <v>265.99</v>
      </c>
      <c r="G148" s="1"/>
    </row>
    <row r="149" spans="1:7">
      <c r="A149" s="45">
        <v>42699</v>
      </c>
      <c r="B149" s="44" t="s">
        <v>6</v>
      </c>
      <c r="C149" s="2">
        <v>9350329000832</v>
      </c>
      <c r="D149">
        <v>1</v>
      </c>
      <c r="E149" s="44">
        <v>242.99</v>
      </c>
      <c r="F149" s="44">
        <v>242.99</v>
      </c>
      <c r="G149" s="1"/>
    </row>
    <row r="150" spans="1:7">
      <c r="A150" s="45">
        <v>42699</v>
      </c>
      <c r="B150" s="44" t="s">
        <v>6</v>
      </c>
      <c r="C150" s="2">
        <v>9350329000986</v>
      </c>
      <c r="D150">
        <v>1</v>
      </c>
      <c r="E150" s="44">
        <v>134.99</v>
      </c>
      <c r="F150" s="44">
        <v>134.99</v>
      </c>
      <c r="G150" s="1"/>
    </row>
    <row r="151" spans="1:7">
      <c r="A151" s="45">
        <v>42699</v>
      </c>
      <c r="B151" s="44" t="s">
        <v>7</v>
      </c>
      <c r="C151" s="2">
        <v>9350329000429</v>
      </c>
      <c r="D151">
        <v>1</v>
      </c>
      <c r="E151" s="44">
        <v>174.99</v>
      </c>
      <c r="F151" s="44">
        <v>174.99</v>
      </c>
      <c r="G151" s="1"/>
    </row>
    <row r="152" spans="1:7">
      <c r="A152" s="45">
        <v>42697</v>
      </c>
      <c r="B152" s="44" t="s">
        <v>7</v>
      </c>
      <c r="C152" s="2">
        <v>9350329000535</v>
      </c>
      <c r="D152">
        <v>1</v>
      </c>
      <c r="E152" s="44">
        <v>322.99</v>
      </c>
      <c r="F152" s="44">
        <v>322.99</v>
      </c>
      <c r="G152" s="1"/>
    </row>
    <row r="153" spans="1:7">
      <c r="A153" s="45">
        <v>42697</v>
      </c>
      <c r="B153" s="44" t="s">
        <v>8</v>
      </c>
      <c r="C153" s="2">
        <v>9350329000825</v>
      </c>
      <c r="D153">
        <v>2</v>
      </c>
      <c r="E153" s="44">
        <v>214.58</v>
      </c>
      <c r="F153" s="44">
        <v>214.58</v>
      </c>
      <c r="G153" s="1"/>
    </row>
    <row r="154" spans="1:7">
      <c r="A154" s="45">
        <v>42697</v>
      </c>
      <c r="B154" s="44" t="s">
        <v>8</v>
      </c>
      <c r="C154" s="2">
        <v>9350329000832</v>
      </c>
      <c r="D154">
        <v>1</v>
      </c>
      <c r="E154" s="44">
        <v>107.29</v>
      </c>
      <c r="F154" s="44">
        <v>107.29</v>
      </c>
      <c r="G154" s="1"/>
    </row>
    <row r="155" spans="1:7">
      <c r="A155" s="45">
        <v>42697</v>
      </c>
      <c r="B155" s="44" t="s">
        <v>8</v>
      </c>
      <c r="C155" s="2">
        <v>9350329000849</v>
      </c>
      <c r="D155">
        <v>2</v>
      </c>
      <c r="E155" s="44">
        <v>214.58</v>
      </c>
      <c r="F155" s="44">
        <v>214.58</v>
      </c>
      <c r="G155" s="1"/>
    </row>
    <row r="156" spans="1:7">
      <c r="A156" s="45">
        <v>42697</v>
      </c>
      <c r="B156" s="44" t="s">
        <v>8</v>
      </c>
      <c r="C156" s="2">
        <v>9350329000856</v>
      </c>
      <c r="D156">
        <v>1</v>
      </c>
      <c r="E156" s="44">
        <v>107.29</v>
      </c>
      <c r="F156" s="44">
        <v>107.29</v>
      </c>
      <c r="G156" s="1"/>
    </row>
    <row r="157" spans="1:7">
      <c r="A157" s="45">
        <v>42697</v>
      </c>
      <c r="B157" s="44" t="s">
        <v>8</v>
      </c>
      <c r="C157" s="2">
        <v>9350329000900</v>
      </c>
      <c r="D157">
        <v>1</v>
      </c>
      <c r="E157" s="44">
        <v>98.35</v>
      </c>
      <c r="F157" s="44">
        <v>98.35</v>
      </c>
      <c r="G157" s="1"/>
    </row>
    <row r="158" spans="1:7">
      <c r="A158" s="45">
        <v>42696</v>
      </c>
      <c r="B158" s="44" t="s">
        <v>6</v>
      </c>
      <c r="C158" s="2">
        <v>9350329000955</v>
      </c>
      <c r="D158">
        <v>1</v>
      </c>
      <c r="E158" s="44">
        <v>225</v>
      </c>
      <c r="F158" s="44">
        <v>225</v>
      </c>
      <c r="G158" s="1"/>
    </row>
    <row r="159" spans="1:7">
      <c r="A159" s="45">
        <v>42696</v>
      </c>
      <c r="B159" s="44" t="s">
        <v>6</v>
      </c>
      <c r="C159" s="2">
        <v>9350329000139</v>
      </c>
      <c r="D159">
        <v>1</v>
      </c>
      <c r="E159" s="44">
        <v>292</v>
      </c>
      <c r="F159" s="44">
        <v>292</v>
      </c>
      <c r="G159" s="1"/>
    </row>
    <row r="160" spans="1:7">
      <c r="A160" s="45">
        <v>42696</v>
      </c>
      <c r="B160" s="44" t="s">
        <v>6</v>
      </c>
      <c r="C160" s="2">
        <v>9350329001105</v>
      </c>
      <c r="D160">
        <v>1</v>
      </c>
      <c r="E160" s="44">
        <v>0</v>
      </c>
      <c r="F160" s="44">
        <v>0</v>
      </c>
      <c r="G160" s="1"/>
    </row>
    <row r="161" spans="1:7">
      <c r="A161" s="45">
        <v>42694</v>
      </c>
      <c r="B161" s="44" t="s">
        <v>6</v>
      </c>
      <c r="C161" s="2">
        <v>9350329000931</v>
      </c>
      <c r="D161">
        <v>1</v>
      </c>
      <c r="E161" s="44">
        <v>225</v>
      </c>
      <c r="F161" s="44">
        <v>225</v>
      </c>
      <c r="G161" s="1"/>
    </row>
    <row r="162" spans="1:7">
      <c r="A162" s="45">
        <v>42694</v>
      </c>
      <c r="B162" s="44" t="s">
        <v>7</v>
      </c>
      <c r="C162" s="2">
        <v>9350329000511</v>
      </c>
      <c r="D162">
        <v>1</v>
      </c>
      <c r="E162" s="44">
        <v>300</v>
      </c>
      <c r="F162" s="44">
        <v>300</v>
      </c>
      <c r="G162" s="1"/>
    </row>
    <row r="163" spans="1:7">
      <c r="A163" s="45">
        <v>42693</v>
      </c>
      <c r="B163" s="44" t="s">
        <v>7</v>
      </c>
      <c r="C163" s="2">
        <v>9350329000993</v>
      </c>
      <c r="D163">
        <v>1</v>
      </c>
      <c r="E163" s="44">
        <v>195</v>
      </c>
      <c r="F163" s="44">
        <v>195</v>
      </c>
      <c r="G163" s="1"/>
    </row>
    <row r="164" spans="1:7">
      <c r="A164" s="45">
        <v>42693</v>
      </c>
      <c r="B164" s="44" t="s">
        <v>6</v>
      </c>
      <c r="C164" s="2">
        <v>9350329000849</v>
      </c>
      <c r="D164">
        <v>1</v>
      </c>
      <c r="E164" s="44">
        <v>269.99</v>
      </c>
      <c r="F164" s="44">
        <v>269.99</v>
      </c>
      <c r="G164" s="1"/>
    </row>
    <row r="165" spans="1:7">
      <c r="A165" s="45">
        <v>42693</v>
      </c>
      <c r="B165" s="44" t="s">
        <v>6</v>
      </c>
      <c r="C165" s="2">
        <v>9350329000931</v>
      </c>
      <c r="D165">
        <v>2</v>
      </c>
      <c r="E165" s="44">
        <v>449.98</v>
      </c>
      <c r="F165" s="44">
        <v>449.98</v>
      </c>
      <c r="G165" s="1"/>
    </row>
    <row r="166" spans="1:7">
      <c r="A166" s="45">
        <v>42693</v>
      </c>
      <c r="B166" s="44" t="s">
        <v>7</v>
      </c>
      <c r="C166" s="2">
        <v>9350329001037</v>
      </c>
      <c r="D166">
        <v>1</v>
      </c>
      <c r="E166" s="44">
        <v>199.99</v>
      </c>
      <c r="F166" s="44">
        <v>199.99</v>
      </c>
      <c r="G166" s="1"/>
    </row>
    <row r="167" spans="1:7">
      <c r="A167" s="45">
        <v>42693</v>
      </c>
      <c r="B167" s="44" t="s">
        <v>6</v>
      </c>
      <c r="C167" s="2">
        <v>9350329000900</v>
      </c>
      <c r="D167">
        <v>1</v>
      </c>
      <c r="E167" s="44">
        <v>149.99</v>
      </c>
      <c r="F167" s="44">
        <v>149.99</v>
      </c>
      <c r="G167" s="1"/>
    </row>
    <row r="168" spans="1:7">
      <c r="A168" s="45">
        <v>42692</v>
      </c>
      <c r="B168" s="44" t="s">
        <v>6</v>
      </c>
      <c r="C168" s="2">
        <v>9350329000979</v>
      </c>
      <c r="D168">
        <v>1</v>
      </c>
      <c r="E168" s="44">
        <v>224.99</v>
      </c>
      <c r="F168" s="44">
        <v>224.99</v>
      </c>
      <c r="G168" s="1"/>
    </row>
    <row r="169" spans="1:7">
      <c r="A169" s="45">
        <v>42692</v>
      </c>
      <c r="B169" s="44" t="s">
        <v>7</v>
      </c>
      <c r="C169" s="2">
        <v>9350329000849</v>
      </c>
      <c r="D169">
        <v>1</v>
      </c>
      <c r="E169" s="44">
        <v>269.99</v>
      </c>
      <c r="F169" s="44">
        <v>269.99</v>
      </c>
      <c r="G169" s="1"/>
    </row>
    <row r="170" spans="1:7">
      <c r="A170" s="45">
        <v>42692</v>
      </c>
      <c r="B170" s="44" t="s">
        <v>6</v>
      </c>
      <c r="C170" s="2">
        <v>9350329000948</v>
      </c>
      <c r="D170">
        <v>1</v>
      </c>
      <c r="E170" s="44">
        <v>149.99</v>
      </c>
      <c r="F170" s="44">
        <v>149.99</v>
      </c>
      <c r="G170" s="1"/>
    </row>
    <row r="171" spans="1:7">
      <c r="A171" s="45">
        <v>42691</v>
      </c>
      <c r="B171" s="44" t="s">
        <v>6</v>
      </c>
      <c r="C171" s="2">
        <v>9350329001075</v>
      </c>
      <c r="D171">
        <v>1</v>
      </c>
      <c r="E171" s="44">
        <v>199.99</v>
      </c>
      <c r="F171" s="44">
        <v>199.99</v>
      </c>
      <c r="G171" s="1"/>
    </row>
    <row r="172" spans="1:7">
      <c r="A172" s="45">
        <v>42691</v>
      </c>
      <c r="B172" s="44" t="s">
        <v>6</v>
      </c>
      <c r="C172" s="2">
        <v>9350329000603</v>
      </c>
      <c r="D172">
        <v>1</v>
      </c>
      <c r="E172" s="44">
        <v>200</v>
      </c>
      <c r="F172" s="44">
        <v>200</v>
      </c>
      <c r="G172" s="1"/>
    </row>
    <row r="173" spans="1:7">
      <c r="A173" s="45">
        <v>42691</v>
      </c>
      <c r="B173" s="44" t="s">
        <v>6</v>
      </c>
      <c r="C173" s="2">
        <v>9350329000450</v>
      </c>
      <c r="D173">
        <v>1</v>
      </c>
      <c r="E173" s="44">
        <v>265.99</v>
      </c>
      <c r="F173" s="44">
        <v>265.99</v>
      </c>
      <c r="G173" s="1"/>
    </row>
    <row r="174" spans="1:7">
      <c r="A174" s="45">
        <v>42691</v>
      </c>
      <c r="B174" s="44" t="s">
        <v>6</v>
      </c>
      <c r="C174" s="2">
        <v>9350329001105</v>
      </c>
      <c r="D174">
        <v>1</v>
      </c>
      <c r="E174" s="44">
        <v>5</v>
      </c>
      <c r="F174" s="44">
        <v>5</v>
      </c>
      <c r="G174" s="1"/>
    </row>
    <row r="175" spans="1:7">
      <c r="A175" s="45">
        <v>42691</v>
      </c>
      <c r="B175" s="44" t="s">
        <v>6</v>
      </c>
      <c r="C175" s="2">
        <v>9350329000849</v>
      </c>
      <c r="D175">
        <v>1</v>
      </c>
      <c r="E175" s="44">
        <v>269.99</v>
      </c>
      <c r="F175" s="44">
        <v>269.99</v>
      </c>
      <c r="G175" s="1"/>
    </row>
    <row r="176" spans="1:7">
      <c r="A176" s="45">
        <v>42691</v>
      </c>
      <c r="B176" s="44" t="s">
        <v>6</v>
      </c>
      <c r="C176" s="2">
        <v>9350329001037</v>
      </c>
      <c r="D176">
        <v>1</v>
      </c>
      <c r="E176" s="44">
        <v>199.99</v>
      </c>
      <c r="F176" s="44">
        <v>199.99</v>
      </c>
      <c r="G176" s="1"/>
    </row>
    <row r="177" spans="1:7">
      <c r="A177" s="45">
        <v>42690</v>
      </c>
      <c r="B177" s="44" t="s">
        <v>7</v>
      </c>
      <c r="C177" s="2">
        <v>9350329000641</v>
      </c>
      <c r="D177">
        <v>1</v>
      </c>
      <c r="E177" s="44">
        <v>153.99</v>
      </c>
      <c r="F177" s="44">
        <v>153.99</v>
      </c>
      <c r="G177" s="1"/>
    </row>
    <row r="178" spans="1:7">
      <c r="A178" s="45">
        <v>42690</v>
      </c>
      <c r="B178" s="44" t="s">
        <v>6</v>
      </c>
      <c r="C178" s="2">
        <v>9350329000955</v>
      </c>
      <c r="D178">
        <v>1</v>
      </c>
      <c r="E178" s="44">
        <v>220</v>
      </c>
      <c r="F178" s="44">
        <v>220</v>
      </c>
      <c r="G178" s="1"/>
    </row>
    <row r="179" spans="1:7">
      <c r="A179" s="45">
        <v>42690</v>
      </c>
      <c r="B179" s="44" t="s">
        <v>7</v>
      </c>
      <c r="C179" s="2">
        <v>9350329000443</v>
      </c>
      <c r="D179">
        <v>1</v>
      </c>
      <c r="E179" s="44">
        <v>174.99</v>
      </c>
      <c r="F179" s="44">
        <v>174.99</v>
      </c>
      <c r="G179" s="1"/>
    </row>
    <row r="180" spans="1:7">
      <c r="A180" s="45">
        <v>42688</v>
      </c>
      <c r="B180" s="44" t="s">
        <v>6</v>
      </c>
      <c r="C180" s="2">
        <v>9350329000900</v>
      </c>
      <c r="D180">
        <v>1</v>
      </c>
      <c r="E180" s="44">
        <v>149.99</v>
      </c>
      <c r="F180" s="44">
        <v>149.99</v>
      </c>
      <c r="G180" s="1"/>
    </row>
    <row r="181" spans="1:7">
      <c r="A181" s="45">
        <v>42689</v>
      </c>
      <c r="B181" s="44" t="s">
        <v>8</v>
      </c>
      <c r="C181" s="2">
        <v>9350329000825</v>
      </c>
      <c r="D181">
        <v>1</v>
      </c>
      <c r="E181" s="44">
        <v>107.29</v>
      </c>
      <c r="F181" s="44">
        <v>107.29</v>
      </c>
      <c r="G181" s="1"/>
    </row>
    <row r="182" spans="1:7">
      <c r="A182" s="45">
        <v>42689</v>
      </c>
      <c r="B182" s="44" t="s">
        <v>8</v>
      </c>
      <c r="C182" s="2">
        <v>9350329000849</v>
      </c>
      <c r="D182">
        <v>1</v>
      </c>
      <c r="E182" s="44">
        <v>107.29</v>
      </c>
      <c r="F182" s="44">
        <v>107.29</v>
      </c>
      <c r="G182" s="1"/>
    </row>
    <row r="183" spans="1:7">
      <c r="A183" s="45">
        <v>42688</v>
      </c>
      <c r="B183" s="44" t="s">
        <v>6</v>
      </c>
      <c r="C183" s="2">
        <v>9350329000825</v>
      </c>
      <c r="D183">
        <v>1</v>
      </c>
      <c r="E183" s="44">
        <v>269.99</v>
      </c>
      <c r="F183" s="44">
        <v>269.99</v>
      </c>
      <c r="G183" s="1"/>
    </row>
    <row r="184" spans="1:7">
      <c r="A184" s="45">
        <v>42688</v>
      </c>
      <c r="B184" s="44" t="s">
        <v>7</v>
      </c>
      <c r="C184" s="2">
        <v>9350329000436</v>
      </c>
      <c r="D184">
        <v>1</v>
      </c>
      <c r="E184" s="44">
        <v>265.99</v>
      </c>
      <c r="F184" s="44">
        <v>265.99</v>
      </c>
      <c r="G184" s="1"/>
    </row>
    <row r="185" spans="1:7">
      <c r="A185" s="45">
        <v>42688</v>
      </c>
      <c r="B185" s="44" t="s">
        <v>7</v>
      </c>
      <c r="C185" s="2">
        <v>9350329000993</v>
      </c>
      <c r="D185">
        <v>1</v>
      </c>
      <c r="E185" s="44">
        <v>199.99</v>
      </c>
      <c r="F185" s="44">
        <v>199.99</v>
      </c>
      <c r="G185" s="1"/>
    </row>
    <row r="186" spans="1:7">
      <c r="A186" s="45">
        <v>42688</v>
      </c>
      <c r="B186" s="44" t="s">
        <v>7</v>
      </c>
      <c r="C186" s="2">
        <v>9350329000597</v>
      </c>
      <c r="D186">
        <v>1</v>
      </c>
      <c r="E186" s="44">
        <v>322.99</v>
      </c>
      <c r="F186" s="44">
        <v>322.99</v>
      </c>
      <c r="G186" s="1"/>
    </row>
    <row r="187" spans="1:7">
      <c r="A187" s="45">
        <v>42688</v>
      </c>
      <c r="B187" s="44" t="s">
        <v>6</v>
      </c>
      <c r="C187" s="2">
        <v>9350329000955</v>
      </c>
      <c r="D187">
        <v>1</v>
      </c>
      <c r="E187" s="44">
        <v>225</v>
      </c>
      <c r="F187" s="44">
        <v>225</v>
      </c>
      <c r="G187" s="1"/>
    </row>
    <row r="188" spans="1:7">
      <c r="A188" s="45">
        <v>42688</v>
      </c>
      <c r="B188" s="44" t="s">
        <v>7</v>
      </c>
      <c r="C188" s="2">
        <v>9350329000443</v>
      </c>
      <c r="D188">
        <v>1</v>
      </c>
      <c r="E188" s="44">
        <v>174.99</v>
      </c>
      <c r="F188" s="44">
        <v>174.99</v>
      </c>
      <c r="G188" s="1"/>
    </row>
    <row r="189" spans="1:7">
      <c r="A189" s="45">
        <v>42685</v>
      </c>
      <c r="B189" s="44" t="s">
        <v>7</v>
      </c>
      <c r="C189" s="2">
        <v>9350329000627</v>
      </c>
      <c r="D189">
        <v>1</v>
      </c>
      <c r="E189" s="44">
        <v>131.99</v>
      </c>
      <c r="F189" s="44">
        <v>131.99</v>
      </c>
      <c r="G189" s="1"/>
    </row>
    <row r="190" spans="1:7">
      <c r="A190" s="45">
        <v>42687</v>
      </c>
      <c r="B190" s="44" t="s">
        <v>6</v>
      </c>
      <c r="C190" s="2">
        <v>9350329000917</v>
      </c>
      <c r="D190">
        <v>1</v>
      </c>
      <c r="E190" s="44">
        <v>225</v>
      </c>
      <c r="F190" s="44">
        <v>225</v>
      </c>
      <c r="G190" s="1"/>
    </row>
    <row r="191" spans="1:7">
      <c r="A191" s="45">
        <v>42686</v>
      </c>
      <c r="B191" s="44" t="s">
        <v>6</v>
      </c>
      <c r="C191" s="2">
        <v>9350329000993</v>
      </c>
      <c r="D191">
        <v>1</v>
      </c>
      <c r="E191" s="44">
        <v>195</v>
      </c>
      <c r="F191" s="44">
        <v>195</v>
      </c>
      <c r="G191" s="1"/>
    </row>
    <row r="192" spans="1:7">
      <c r="A192" s="45">
        <v>42686</v>
      </c>
      <c r="B192" s="44" t="s">
        <v>6</v>
      </c>
      <c r="C192" s="2">
        <v>9350329000917</v>
      </c>
      <c r="D192">
        <v>1</v>
      </c>
      <c r="E192" s="44">
        <v>225</v>
      </c>
      <c r="F192" s="44">
        <v>225</v>
      </c>
      <c r="G192" s="1"/>
    </row>
    <row r="193" spans="1:7">
      <c r="A193" s="45">
        <v>42684</v>
      </c>
      <c r="B193" s="44" t="s">
        <v>7</v>
      </c>
      <c r="C193" s="2">
        <v>9350329001020</v>
      </c>
      <c r="D193">
        <v>1</v>
      </c>
      <c r="E193" s="44">
        <v>134.99</v>
      </c>
      <c r="F193" s="44">
        <v>134.99</v>
      </c>
      <c r="G193" s="1"/>
    </row>
    <row r="194" spans="1:7">
      <c r="A194" s="45">
        <v>42683</v>
      </c>
      <c r="B194" s="44" t="s">
        <v>6</v>
      </c>
      <c r="C194" s="2">
        <v>9350329000986</v>
      </c>
      <c r="D194">
        <v>1</v>
      </c>
      <c r="E194" s="44">
        <v>134.99</v>
      </c>
      <c r="F194" s="44">
        <f>D194*E194</f>
        <v>134.99</v>
      </c>
    </row>
    <row r="195" spans="1:7">
      <c r="A195" s="45">
        <v>42683</v>
      </c>
      <c r="B195" s="44" t="s">
        <v>6</v>
      </c>
      <c r="C195" s="2">
        <v>9350329000979</v>
      </c>
      <c r="D195">
        <v>1</v>
      </c>
      <c r="E195" s="44">
        <v>224.99</v>
      </c>
      <c r="F195" s="44">
        <f t="shared" ref="F195:F257" si="0">D195*E195</f>
        <v>224.99</v>
      </c>
    </row>
    <row r="196" spans="1:7">
      <c r="A196" s="45">
        <v>42682</v>
      </c>
      <c r="B196" s="44" t="s">
        <v>7</v>
      </c>
      <c r="C196" s="2">
        <v>9350329000504</v>
      </c>
      <c r="D196">
        <v>1</v>
      </c>
      <c r="E196" s="44">
        <v>208.99</v>
      </c>
      <c r="F196" s="44">
        <f t="shared" si="0"/>
        <v>208.99</v>
      </c>
    </row>
    <row r="197" spans="1:7">
      <c r="A197" s="45">
        <v>42682</v>
      </c>
      <c r="B197" s="44" t="s">
        <v>6</v>
      </c>
      <c r="C197" s="2">
        <v>9350329000931</v>
      </c>
      <c r="D197">
        <v>1</v>
      </c>
      <c r="E197" s="44">
        <v>225</v>
      </c>
      <c r="F197" s="44">
        <f t="shared" si="0"/>
        <v>225</v>
      </c>
    </row>
    <row r="198" spans="1:7">
      <c r="A198" s="45">
        <v>42681</v>
      </c>
      <c r="B198" s="44" t="s">
        <v>6</v>
      </c>
      <c r="C198" s="2">
        <v>9350329000948</v>
      </c>
      <c r="D198">
        <v>1</v>
      </c>
      <c r="E198" s="44">
        <v>149.99</v>
      </c>
      <c r="F198" s="44">
        <f t="shared" si="0"/>
        <v>149.99</v>
      </c>
    </row>
    <row r="199" spans="1:7">
      <c r="A199" s="45">
        <v>42681</v>
      </c>
      <c r="B199" s="44" t="s">
        <v>6</v>
      </c>
      <c r="C199" s="2">
        <v>9350329000924</v>
      </c>
      <c r="D199">
        <v>1</v>
      </c>
      <c r="E199" s="44">
        <v>149.99</v>
      </c>
      <c r="F199" s="44">
        <f t="shared" si="0"/>
        <v>149.99</v>
      </c>
    </row>
    <row r="200" spans="1:7">
      <c r="A200" s="45">
        <v>42681</v>
      </c>
      <c r="B200" s="44" t="s">
        <v>6</v>
      </c>
      <c r="C200" s="2">
        <v>9350329000955</v>
      </c>
      <c r="D200">
        <v>1</v>
      </c>
      <c r="E200" s="44">
        <v>224.99</v>
      </c>
      <c r="F200" s="44">
        <f t="shared" si="0"/>
        <v>224.99</v>
      </c>
    </row>
    <row r="201" spans="1:7">
      <c r="A201" s="45">
        <v>42681</v>
      </c>
      <c r="B201" s="44" t="s">
        <v>6</v>
      </c>
      <c r="C201" s="2">
        <v>9350329000955</v>
      </c>
      <c r="D201">
        <v>1</v>
      </c>
      <c r="E201" s="44">
        <v>225</v>
      </c>
      <c r="F201" s="44">
        <f t="shared" si="0"/>
        <v>225</v>
      </c>
    </row>
    <row r="202" spans="1:7">
      <c r="A202" s="45">
        <v>42681</v>
      </c>
      <c r="B202" s="44" t="s">
        <v>6</v>
      </c>
      <c r="C202" s="2">
        <v>9350329000948</v>
      </c>
      <c r="D202">
        <v>1</v>
      </c>
      <c r="E202" s="44">
        <v>149.99</v>
      </c>
      <c r="F202" s="44">
        <f t="shared" si="0"/>
        <v>149.99</v>
      </c>
    </row>
    <row r="203" spans="1:7">
      <c r="A203" s="45">
        <v>42681</v>
      </c>
      <c r="B203" s="44" t="s">
        <v>7</v>
      </c>
      <c r="C203" s="2">
        <v>9350329000450</v>
      </c>
      <c r="D203">
        <v>1</v>
      </c>
      <c r="E203" s="44">
        <v>265.99</v>
      </c>
      <c r="F203" s="44">
        <f t="shared" si="0"/>
        <v>265.99</v>
      </c>
    </row>
    <row r="204" spans="1:7">
      <c r="A204" s="45">
        <v>42681</v>
      </c>
      <c r="B204" s="44" t="s">
        <v>7</v>
      </c>
      <c r="C204" s="2">
        <v>9350329000597</v>
      </c>
      <c r="D204">
        <v>1</v>
      </c>
      <c r="E204" s="44">
        <v>300</v>
      </c>
      <c r="F204" s="44">
        <f t="shared" si="0"/>
        <v>300</v>
      </c>
    </row>
    <row r="205" spans="1:7">
      <c r="A205" s="45">
        <v>42681</v>
      </c>
      <c r="B205" s="44" t="s">
        <v>7</v>
      </c>
      <c r="C205" s="2">
        <v>9350329001020</v>
      </c>
      <c r="D205">
        <v>1</v>
      </c>
      <c r="E205" s="44">
        <v>130</v>
      </c>
      <c r="F205" s="44">
        <f t="shared" si="0"/>
        <v>130</v>
      </c>
    </row>
    <row r="206" spans="1:7">
      <c r="A206" s="45">
        <v>42679</v>
      </c>
      <c r="B206" s="44" t="s">
        <v>7</v>
      </c>
      <c r="C206" s="2">
        <v>9350329000702</v>
      </c>
      <c r="D206">
        <v>1</v>
      </c>
      <c r="E206" s="44">
        <v>219.99</v>
      </c>
      <c r="F206" s="44">
        <f t="shared" si="0"/>
        <v>219.99</v>
      </c>
    </row>
    <row r="207" spans="1:7">
      <c r="A207" s="45">
        <v>42679</v>
      </c>
      <c r="B207" s="44" t="s">
        <v>7</v>
      </c>
      <c r="C207" s="2">
        <v>9350329000450</v>
      </c>
      <c r="D207">
        <v>1</v>
      </c>
      <c r="E207" s="44">
        <v>265.99</v>
      </c>
      <c r="F207" s="44">
        <f t="shared" si="0"/>
        <v>265.99</v>
      </c>
    </row>
    <row r="208" spans="1:7">
      <c r="A208" s="45">
        <v>42679</v>
      </c>
      <c r="B208" s="44" t="s">
        <v>7</v>
      </c>
      <c r="C208" s="2">
        <v>9350329000450</v>
      </c>
      <c r="D208">
        <v>1</v>
      </c>
      <c r="E208" s="44">
        <v>265.99</v>
      </c>
      <c r="F208" s="44">
        <f t="shared" si="0"/>
        <v>265.99</v>
      </c>
    </row>
    <row r="209" spans="1:6">
      <c r="A209" s="45">
        <v>42680</v>
      </c>
      <c r="B209" s="44" t="s">
        <v>6</v>
      </c>
      <c r="C209" s="2">
        <v>9350329000948</v>
      </c>
      <c r="D209">
        <v>1</v>
      </c>
      <c r="E209" s="44">
        <v>149.99</v>
      </c>
      <c r="F209" s="44">
        <f t="shared" si="0"/>
        <v>149.99</v>
      </c>
    </row>
    <row r="210" spans="1:6">
      <c r="A210" s="45">
        <v>42679</v>
      </c>
      <c r="B210" s="44" t="s">
        <v>6</v>
      </c>
      <c r="C210" s="2">
        <v>9350329000955</v>
      </c>
      <c r="D210">
        <v>1</v>
      </c>
      <c r="E210" s="44">
        <v>224.99</v>
      </c>
      <c r="F210" s="44">
        <f t="shared" si="0"/>
        <v>224.99</v>
      </c>
    </row>
    <row r="211" spans="1:6">
      <c r="A211" s="45">
        <v>42678</v>
      </c>
      <c r="B211" s="44" t="s">
        <v>6</v>
      </c>
      <c r="C211" s="2">
        <v>9350329000139</v>
      </c>
      <c r="D211">
        <v>1</v>
      </c>
      <c r="E211" s="44">
        <v>292</v>
      </c>
      <c r="F211" s="44">
        <f t="shared" si="0"/>
        <v>292</v>
      </c>
    </row>
    <row r="212" spans="1:6">
      <c r="A212" s="45">
        <v>42678</v>
      </c>
      <c r="B212" s="44" t="s">
        <v>6</v>
      </c>
      <c r="C212" s="2">
        <v>9350329000931</v>
      </c>
      <c r="D212">
        <v>1</v>
      </c>
      <c r="E212" s="44">
        <v>224.99</v>
      </c>
      <c r="F212" s="44">
        <f t="shared" si="0"/>
        <v>224.99</v>
      </c>
    </row>
    <row r="213" spans="1:6">
      <c r="A213" s="45">
        <v>42678</v>
      </c>
      <c r="B213" s="44" t="s">
        <v>6</v>
      </c>
      <c r="C213" s="2">
        <v>9350329000924</v>
      </c>
      <c r="D213">
        <v>1</v>
      </c>
      <c r="E213" s="44">
        <v>149.99</v>
      </c>
      <c r="F213" s="44">
        <f t="shared" si="0"/>
        <v>149.99</v>
      </c>
    </row>
    <row r="214" spans="1:6">
      <c r="A214" s="45">
        <v>42676</v>
      </c>
      <c r="B214" s="44" t="s">
        <v>8</v>
      </c>
      <c r="C214" s="2">
        <v>9350329000344</v>
      </c>
      <c r="D214">
        <v>1</v>
      </c>
      <c r="E214" s="44">
        <v>142.6</v>
      </c>
      <c r="F214" s="44">
        <f t="shared" si="0"/>
        <v>142.6</v>
      </c>
    </row>
    <row r="215" spans="1:6">
      <c r="A215" s="45">
        <v>42676</v>
      </c>
      <c r="B215" s="44" t="s">
        <v>8</v>
      </c>
      <c r="C215" s="2">
        <v>9350329000351</v>
      </c>
      <c r="D215">
        <v>1</v>
      </c>
      <c r="E215" s="44">
        <v>224.75</v>
      </c>
      <c r="F215" s="44">
        <f t="shared" si="0"/>
        <v>224.75</v>
      </c>
    </row>
    <row r="216" spans="1:6">
      <c r="A216" s="45">
        <v>42676</v>
      </c>
      <c r="B216" s="44" t="s">
        <v>8</v>
      </c>
      <c r="C216" s="2">
        <v>9350329000368</v>
      </c>
      <c r="D216">
        <v>1</v>
      </c>
      <c r="E216" s="44">
        <v>142.6</v>
      </c>
      <c r="F216" s="44">
        <f t="shared" si="0"/>
        <v>142.6</v>
      </c>
    </row>
    <row r="217" spans="1:6">
      <c r="A217" s="45">
        <v>42676</v>
      </c>
      <c r="B217" s="44" t="s">
        <v>8</v>
      </c>
      <c r="C217" s="2">
        <v>9350329000375</v>
      </c>
      <c r="D217">
        <v>1</v>
      </c>
      <c r="E217" s="44">
        <v>224.75</v>
      </c>
      <c r="F217" s="44">
        <f t="shared" si="0"/>
        <v>224.75</v>
      </c>
    </row>
    <row r="218" spans="1:6">
      <c r="A218" s="45">
        <v>42676</v>
      </c>
      <c r="B218" s="44" t="s">
        <v>8</v>
      </c>
      <c r="C218" s="2">
        <v>9350329000429</v>
      </c>
      <c r="D218">
        <v>1</v>
      </c>
      <c r="E218" s="44">
        <v>99.05</v>
      </c>
      <c r="F218" s="44">
        <f t="shared" si="0"/>
        <v>99.05</v>
      </c>
    </row>
    <row r="219" spans="1:6">
      <c r="A219" s="45">
        <v>42676</v>
      </c>
      <c r="B219" s="44" t="s">
        <v>8</v>
      </c>
      <c r="C219" s="2">
        <v>9350329000443</v>
      </c>
      <c r="D219">
        <v>1</v>
      </c>
      <c r="E219" s="44">
        <v>99.05</v>
      </c>
      <c r="F219" s="44">
        <f t="shared" si="0"/>
        <v>99.05</v>
      </c>
    </row>
    <row r="220" spans="1:6">
      <c r="A220" s="45">
        <v>42676</v>
      </c>
      <c r="B220" s="44" t="s">
        <v>8</v>
      </c>
      <c r="C220" s="2">
        <v>9350329000467</v>
      </c>
      <c r="D220">
        <v>1</v>
      </c>
      <c r="E220" s="44">
        <v>99.05</v>
      </c>
      <c r="F220" s="44">
        <f t="shared" si="0"/>
        <v>99.05</v>
      </c>
    </row>
    <row r="221" spans="1:6">
      <c r="A221" s="45">
        <v>42676</v>
      </c>
      <c r="B221" s="44" t="s">
        <v>8</v>
      </c>
      <c r="C221" s="2">
        <v>9350329000481</v>
      </c>
      <c r="D221">
        <v>1</v>
      </c>
      <c r="E221" s="44">
        <v>99.05</v>
      </c>
      <c r="F221" s="44">
        <f t="shared" si="0"/>
        <v>99.05</v>
      </c>
    </row>
    <row r="222" spans="1:6">
      <c r="A222" s="45">
        <v>42676</v>
      </c>
      <c r="B222" s="44" t="s">
        <v>8</v>
      </c>
      <c r="C222" s="2">
        <v>9350329000528</v>
      </c>
      <c r="D222">
        <v>1</v>
      </c>
      <c r="E222" s="44">
        <v>87.19</v>
      </c>
      <c r="F222" s="44">
        <f t="shared" si="0"/>
        <v>87.19</v>
      </c>
    </row>
    <row r="223" spans="1:6">
      <c r="A223" s="45">
        <v>42676</v>
      </c>
      <c r="B223" s="44" t="s">
        <v>8</v>
      </c>
      <c r="C223" s="2">
        <v>9350329000542</v>
      </c>
      <c r="D223">
        <v>1</v>
      </c>
      <c r="E223" s="44">
        <v>87.19</v>
      </c>
      <c r="F223" s="44">
        <f t="shared" si="0"/>
        <v>87.19</v>
      </c>
    </row>
    <row r="224" spans="1:6">
      <c r="A224" s="45">
        <v>42676</v>
      </c>
      <c r="B224" s="44" t="s">
        <v>8</v>
      </c>
      <c r="C224" s="2">
        <v>9350329000559</v>
      </c>
      <c r="D224">
        <v>1</v>
      </c>
      <c r="E224" s="44">
        <v>87.19</v>
      </c>
      <c r="F224" s="44">
        <f t="shared" si="0"/>
        <v>87.19</v>
      </c>
    </row>
    <row r="225" spans="1:6">
      <c r="A225" s="45">
        <v>42676</v>
      </c>
      <c r="B225" s="44" t="s">
        <v>8</v>
      </c>
      <c r="C225" s="2">
        <v>9350329000580</v>
      </c>
      <c r="D225">
        <v>1</v>
      </c>
      <c r="E225" s="44">
        <v>87.19</v>
      </c>
      <c r="F225" s="44">
        <f t="shared" si="0"/>
        <v>87.19</v>
      </c>
    </row>
    <row r="226" spans="1:6">
      <c r="A226" s="45">
        <v>42676</v>
      </c>
      <c r="B226" s="44" t="s">
        <v>8</v>
      </c>
      <c r="C226" s="2">
        <v>9350329000627</v>
      </c>
      <c r="D226">
        <v>1</v>
      </c>
      <c r="E226" s="44">
        <v>87.19</v>
      </c>
      <c r="F226" s="44">
        <f t="shared" si="0"/>
        <v>87.19</v>
      </c>
    </row>
    <row r="227" spans="1:6">
      <c r="A227" s="45">
        <v>42676</v>
      </c>
      <c r="B227" s="44" t="s">
        <v>8</v>
      </c>
      <c r="C227" s="2">
        <v>9350329000849</v>
      </c>
      <c r="D227">
        <v>1</v>
      </c>
      <c r="E227" s="44">
        <v>107.29</v>
      </c>
      <c r="F227" s="44">
        <f t="shared" si="0"/>
        <v>107.29</v>
      </c>
    </row>
    <row r="228" spans="1:6">
      <c r="A228" s="45">
        <v>42676</v>
      </c>
      <c r="B228" s="44" t="s">
        <v>8</v>
      </c>
      <c r="C228" s="2">
        <v>9350329000856</v>
      </c>
      <c r="D228">
        <v>1</v>
      </c>
      <c r="E228" s="44">
        <v>107.29</v>
      </c>
      <c r="F228" s="44">
        <f t="shared" si="0"/>
        <v>107.29</v>
      </c>
    </row>
    <row r="229" spans="1:6">
      <c r="A229" s="45">
        <v>42676</v>
      </c>
      <c r="B229" s="44" t="s">
        <v>8</v>
      </c>
      <c r="C229" s="2">
        <v>9350329000917</v>
      </c>
      <c r="D229">
        <v>1</v>
      </c>
      <c r="E229" s="44">
        <v>150.02000000000001</v>
      </c>
      <c r="F229" s="44">
        <f t="shared" si="0"/>
        <v>150.02000000000001</v>
      </c>
    </row>
    <row r="230" spans="1:6">
      <c r="A230" s="45">
        <v>42676</v>
      </c>
      <c r="B230" s="44" t="s">
        <v>8</v>
      </c>
      <c r="C230" s="2">
        <v>9350329000924</v>
      </c>
      <c r="D230">
        <v>1</v>
      </c>
      <c r="E230" s="44">
        <v>98.35</v>
      </c>
      <c r="F230" s="44">
        <f t="shared" si="0"/>
        <v>98.35</v>
      </c>
    </row>
    <row r="231" spans="1:6">
      <c r="A231" s="45">
        <v>42676</v>
      </c>
      <c r="B231" s="44" t="s">
        <v>8</v>
      </c>
      <c r="C231" s="2">
        <v>9350329000931</v>
      </c>
      <c r="D231">
        <v>1</v>
      </c>
      <c r="E231" s="44">
        <v>150.02000000000001</v>
      </c>
      <c r="F231" s="44">
        <f t="shared" si="0"/>
        <v>150.02000000000001</v>
      </c>
    </row>
    <row r="232" spans="1:6">
      <c r="A232" s="45">
        <v>42676</v>
      </c>
      <c r="B232" s="44" t="s">
        <v>8</v>
      </c>
      <c r="C232" s="2">
        <v>9350329000948</v>
      </c>
      <c r="D232">
        <v>1</v>
      </c>
      <c r="E232" s="44">
        <v>98.35</v>
      </c>
      <c r="F232" s="44">
        <f t="shared" si="0"/>
        <v>98.35</v>
      </c>
    </row>
    <row r="233" spans="1:6">
      <c r="A233" s="45">
        <v>42676</v>
      </c>
      <c r="B233" s="44" t="s">
        <v>8</v>
      </c>
      <c r="C233" s="2">
        <v>9350329000955</v>
      </c>
      <c r="D233">
        <v>1</v>
      </c>
      <c r="E233" s="44">
        <v>150.02000000000001</v>
      </c>
      <c r="F233" s="44">
        <f t="shared" si="0"/>
        <v>150.02000000000001</v>
      </c>
    </row>
    <row r="234" spans="1:6">
      <c r="A234" s="45">
        <v>42676</v>
      </c>
      <c r="B234" s="44" t="s">
        <v>8</v>
      </c>
      <c r="C234" s="2">
        <v>9350329000962</v>
      </c>
      <c r="D234">
        <v>1</v>
      </c>
      <c r="E234" s="44">
        <v>98.35</v>
      </c>
      <c r="F234" s="44">
        <f t="shared" si="0"/>
        <v>98.35</v>
      </c>
    </row>
    <row r="235" spans="1:6">
      <c r="A235" s="45">
        <v>42676</v>
      </c>
      <c r="B235" s="44" t="s">
        <v>8</v>
      </c>
      <c r="C235" s="2">
        <v>9350329000979</v>
      </c>
      <c r="D235">
        <v>1</v>
      </c>
      <c r="E235" s="44">
        <v>150.02000000000001</v>
      </c>
      <c r="F235" s="44">
        <f t="shared" si="0"/>
        <v>150.02000000000001</v>
      </c>
    </row>
    <row r="236" spans="1:6">
      <c r="A236" s="45">
        <v>42676</v>
      </c>
      <c r="B236" s="44" t="s">
        <v>8</v>
      </c>
      <c r="C236" s="2">
        <v>9350329001402</v>
      </c>
      <c r="D236">
        <v>1</v>
      </c>
      <c r="E236" s="44">
        <v>204</v>
      </c>
      <c r="F236" s="44">
        <f t="shared" si="0"/>
        <v>204</v>
      </c>
    </row>
    <row r="237" spans="1:6">
      <c r="A237" s="45">
        <v>42676</v>
      </c>
      <c r="B237" s="44" t="s">
        <v>8</v>
      </c>
      <c r="C237" s="2">
        <v>9350329001464</v>
      </c>
      <c r="D237">
        <v>1</v>
      </c>
      <c r="E237" s="44">
        <v>204</v>
      </c>
      <c r="F237" s="44">
        <f t="shared" si="0"/>
        <v>204</v>
      </c>
    </row>
    <row r="238" spans="1:6">
      <c r="A238" s="45">
        <v>42676</v>
      </c>
      <c r="B238" s="44" t="s">
        <v>6</v>
      </c>
      <c r="C238" s="2">
        <v>9350329000931</v>
      </c>
      <c r="D238">
        <v>1</v>
      </c>
      <c r="E238" s="44">
        <v>224.99</v>
      </c>
      <c r="F238" s="44">
        <f t="shared" si="0"/>
        <v>224.99</v>
      </c>
    </row>
    <row r="239" spans="1:6">
      <c r="A239" s="45">
        <v>42676</v>
      </c>
      <c r="B239" s="44" t="s">
        <v>7</v>
      </c>
      <c r="C239" s="2">
        <v>9350329000443</v>
      </c>
      <c r="D239">
        <v>1</v>
      </c>
      <c r="E239" s="44">
        <v>175</v>
      </c>
      <c r="F239" s="44">
        <f t="shared" si="0"/>
        <v>175</v>
      </c>
    </row>
    <row r="240" spans="1:6">
      <c r="A240" s="45">
        <v>42675</v>
      </c>
      <c r="B240" s="44" t="s">
        <v>6</v>
      </c>
      <c r="C240" s="2">
        <v>9350329000955</v>
      </c>
      <c r="D240">
        <v>1</v>
      </c>
      <c r="E240" s="44">
        <v>225</v>
      </c>
      <c r="F240" s="44">
        <f t="shared" si="0"/>
        <v>225</v>
      </c>
    </row>
    <row r="241" spans="1:6">
      <c r="A241" s="45">
        <v>42671</v>
      </c>
      <c r="B241" s="44" t="s">
        <v>7</v>
      </c>
      <c r="C241" s="2">
        <v>9350329000450</v>
      </c>
      <c r="D241">
        <v>1</v>
      </c>
      <c r="E241" s="44">
        <v>265.99</v>
      </c>
      <c r="F241" s="44">
        <f t="shared" si="0"/>
        <v>265.99</v>
      </c>
    </row>
    <row r="242" spans="1:6">
      <c r="A242" s="45">
        <v>42672</v>
      </c>
      <c r="B242" s="44" t="s">
        <v>6</v>
      </c>
      <c r="C242" s="2">
        <v>9350329001075</v>
      </c>
      <c r="D242">
        <v>1</v>
      </c>
      <c r="E242" s="44">
        <v>199.99</v>
      </c>
      <c r="F242" s="44">
        <f t="shared" si="0"/>
        <v>199.99</v>
      </c>
    </row>
    <row r="243" spans="1:6">
      <c r="A243" s="45">
        <v>42673</v>
      </c>
      <c r="B243" s="44" t="s">
        <v>7</v>
      </c>
      <c r="C243" s="2">
        <v>9350329000641</v>
      </c>
      <c r="D243">
        <v>1</v>
      </c>
      <c r="E243" s="44">
        <v>131.99</v>
      </c>
      <c r="F243" s="44">
        <f t="shared" si="0"/>
        <v>131.99</v>
      </c>
    </row>
    <row r="244" spans="1:6">
      <c r="A244" s="45">
        <v>42671</v>
      </c>
      <c r="B244" s="44" t="s">
        <v>6</v>
      </c>
      <c r="C244" s="2">
        <v>9350329001013</v>
      </c>
      <c r="D244">
        <v>1</v>
      </c>
      <c r="E244" s="44">
        <v>199.99</v>
      </c>
      <c r="F244" s="44">
        <f t="shared" si="0"/>
        <v>199.99</v>
      </c>
    </row>
    <row r="245" spans="1:6">
      <c r="A245" s="45">
        <v>42670</v>
      </c>
      <c r="B245" s="44" t="s">
        <v>6</v>
      </c>
      <c r="C245" s="2">
        <v>9350329000580</v>
      </c>
      <c r="D245">
        <v>1</v>
      </c>
      <c r="E245" s="44">
        <v>200</v>
      </c>
      <c r="F245" s="44">
        <f t="shared" si="0"/>
        <v>200</v>
      </c>
    </row>
    <row r="246" spans="1:6">
      <c r="A246" s="45">
        <v>42670</v>
      </c>
      <c r="B246" s="44" t="s">
        <v>7</v>
      </c>
      <c r="C246" s="2">
        <v>9350329000856</v>
      </c>
      <c r="D246">
        <v>1</v>
      </c>
      <c r="E246" s="44">
        <v>269.99</v>
      </c>
      <c r="F246" s="44">
        <f t="shared" si="0"/>
        <v>269.99</v>
      </c>
    </row>
    <row r="247" spans="1:6">
      <c r="A247" s="45">
        <v>42669</v>
      </c>
      <c r="B247" s="44" t="s">
        <v>6</v>
      </c>
      <c r="C247" s="2">
        <v>9350329000924</v>
      </c>
      <c r="D247">
        <v>1</v>
      </c>
      <c r="E247" s="44">
        <v>149.99</v>
      </c>
      <c r="F247" s="44">
        <f t="shared" si="0"/>
        <v>149.99</v>
      </c>
    </row>
    <row r="248" spans="1:6">
      <c r="A248" s="45">
        <v>42668</v>
      </c>
      <c r="B248" s="44" t="s">
        <v>7</v>
      </c>
      <c r="C248" s="2">
        <v>9350329001020</v>
      </c>
      <c r="D248">
        <v>1</v>
      </c>
      <c r="E248" s="44">
        <v>134.99</v>
      </c>
      <c r="F248" s="44">
        <f t="shared" si="0"/>
        <v>134.99</v>
      </c>
    </row>
    <row r="249" spans="1:6">
      <c r="A249" s="45">
        <v>42668</v>
      </c>
      <c r="B249" s="44" t="s">
        <v>6</v>
      </c>
      <c r="C249" s="2">
        <v>9350329000924</v>
      </c>
      <c r="D249">
        <v>1</v>
      </c>
      <c r="E249" s="44">
        <v>149.99</v>
      </c>
      <c r="F249" s="44">
        <f t="shared" si="0"/>
        <v>149.99</v>
      </c>
    </row>
    <row r="250" spans="1:6">
      <c r="A250" s="45">
        <v>42668</v>
      </c>
      <c r="B250" s="44" t="s">
        <v>6</v>
      </c>
      <c r="C250" s="2">
        <v>9350329000597</v>
      </c>
      <c r="D250">
        <v>1</v>
      </c>
      <c r="E250" s="44">
        <v>300</v>
      </c>
      <c r="F250" s="44">
        <f t="shared" si="0"/>
        <v>300</v>
      </c>
    </row>
    <row r="251" spans="1:6">
      <c r="A251" s="45">
        <v>42668</v>
      </c>
      <c r="B251" s="44" t="s">
        <v>7</v>
      </c>
      <c r="C251" s="2">
        <v>9350329000436</v>
      </c>
      <c r="D251">
        <v>1</v>
      </c>
      <c r="E251" s="44">
        <v>265.99</v>
      </c>
      <c r="F251" s="44">
        <f t="shared" si="0"/>
        <v>265.99</v>
      </c>
    </row>
    <row r="252" spans="1:6">
      <c r="A252" s="45">
        <v>42667</v>
      </c>
      <c r="B252" s="44" t="s">
        <v>7</v>
      </c>
      <c r="C252" s="2">
        <v>9350329000481</v>
      </c>
      <c r="D252">
        <v>2</v>
      </c>
      <c r="E252" s="44">
        <v>210</v>
      </c>
      <c r="F252" s="44">
        <f t="shared" si="0"/>
        <v>420</v>
      </c>
    </row>
    <row r="253" spans="1:6">
      <c r="A253" s="45">
        <v>42667</v>
      </c>
      <c r="B253" s="44" t="s">
        <v>6</v>
      </c>
      <c r="C253" s="2">
        <v>9350329000849</v>
      </c>
      <c r="D253">
        <v>1</v>
      </c>
      <c r="E253" s="44">
        <v>269.99</v>
      </c>
      <c r="F253" s="44">
        <f t="shared" si="0"/>
        <v>269.99</v>
      </c>
    </row>
    <row r="254" spans="1:6">
      <c r="A254" s="45">
        <v>42667</v>
      </c>
      <c r="B254" s="44" t="s">
        <v>7</v>
      </c>
      <c r="C254" s="2">
        <v>9350329000504</v>
      </c>
      <c r="D254">
        <v>1</v>
      </c>
      <c r="E254" s="44">
        <v>195</v>
      </c>
      <c r="F254" s="44">
        <f t="shared" si="0"/>
        <v>195</v>
      </c>
    </row>
    <row r="255" spans="1:6">
      <c r="A255" s="45">
        <v>42666</v>
      </c>
      <c r="B255" s="44" t="s">
        <v>6</v>
      </c>
      <c r="C255" s="2">
        <v>9350329000993</v>
      </c>
      <c r="D255">
        <v>1</v>
      </c>
      <c r="E255" s="44">
        <v>199.99</v>
      </c>
      <c r="F255" s="44">
        <f t="shared" si="0"/>
        <v>199.99</v>
      </c>
    </row>
    <row r="256" spans="1:6">
      <c r="A256" s="45">
        <v>42666</v>
      </c>
      <c r="B256" s="44" t="s">
        <v>6</v>
      </c>
      <c r="C256" s="2">
        <v>9350329000528</v>
      </c>
      <c r="D256">
        <v>1</v>
      </c>
      <c r="E256" s="44">
        <v>200</v>
      </c>
      <c r="F256" s="44">
        <f t="shared" si="0"/>
        <v>200</v>
      </c>
    </row>
    <row r="257" spans="1:6">
      <c r="A257" s="45">
        <v>42666</v>
      </c>
      <c r="B257" s="44" t="s">
        <v>6</v>
      </c>
      <c r="C257" s="2">
        <v>9350329000955</v>
      </c>
      <c r="D257">
        <v>1</v>
      </c>
      <c r="E257" s="44">
        <v>220</v>
      </c>
      <c r="F257" s="44">
        <f t="shared" si="0"/>
        <v>220</v>
      </c>
    </row>
    <row r="258" spans="1:6">
      <c r="A258" s="45">
        <v>42666</v>
      </c>
      <c r="B258" s="44" t="s">
        <v>6</v>
      </c>
      <c r="C258" s="2">
        <v>9350329000139</v>
      </c>
      <c r="D258">
        <v>1</v>
      </c>
      <c r="E258" s="44">
        <v>292</v>
      </c>
      <c r="F258" s="44">
        <f t="shared" ref="F258:F319" si="1">D258*E258</f>
        <v>292</v>
      </c>
    </row>
    <row r="259" spans="1:6">
      <c r="A259" s="45">
        <v>42666</v>
      </c>
      <c r="B259" s="44" t="s">
        <v>7</v>
      </c>
      <c r="C259" s="2">
        <v>9350329000627</v>
      </c>
      <c r="D259">
        <v>1</v>
      </c>
      <c r="E259" s="44">
        <v>131.99</v>
      </c>
      <c r="F259" s="44">
        <f t="shared" si="1"/>
        <v>131.99</v>
      </c>
    </row>
    <row r="260" spans="1:6">
      <c r="A260" s="45">
        <v>42666</v>
      </c>
      <c r="B260" s="44" t="s">
        <v>7</v>
      </c>
      <c r="C260" s="2">
        <v>9350329001020</v>
      </c>
      <c r="D260">
        <v>1</v>
      </c>
      <c r="E260" s="44">
        <v>134.99</v>
      </c>
      <c r="F260" s="44">
        <f t="shared" si="1"/>
        <v>134.99</v>
      </c>
    </row>
    <row r="261" spans="1:6">
      <c r="A261" s="45">
        <v>42666</v>
      </c>
      <c r="B261" s="44" t="s">
        <v>7</v>
      </c>
      <c r="C261" s="2">
        <v>9350329000641</v>
      </c>
      <c r="D261">
        <v>1</v>
      </c>
      <c r="E261" s="44">
        <v>131.99</v>
      </c>
      <c r="F261" s="44">
        <f t="shared" si="1"/>
        <v>131.99</v>
      </c>
    </row>
    <row r="262" spans="1:6">
      <c r="A262" s="45">
        <v>42665</v>
      </c>
      <c r="B262" s="44" t="s">
        <v>7</v>
      </c>
      <c r="C262" s="2">
        <v>9350329000856</v>
      </c>
      <c r="D262">
        <v>1</v>
      </c>
      <c r="E262" s="44">
        <v>269.99</v>
      </c>
      <c r="F262" s="44">
        <f t="shared" si="1"/>
        <v>269.99</v>
      </c>
    </row>
    <row r="263" spans="1:6">
      <c r="A263" s="45">
        <v>42665</v>
      </c>
      <c r="B263" s="44" t="s">
        <v>7</v>
      </c>
      <c r="C263" s="2">
        <v>9350329000993</v>
      </c>
      <c r="D263">
        <v>1</v>
      </c>
      <c r="E263" s="44">
        <v>199.99</v>
      </c>
      <c r="F263" s="44">
        <f t="shared" si="1"/>
        <v>199.99</v>
      </c>
    </row>
    <row r="264" spans="1:6">
      <c r="A264" s="45">
        <v>42666</v>
      </c>
      <c r="B264" s="44" t="s">
        <v>6</v>
      </c>
      <c r="C264" s="2">
        <v>9350329000597</v>
      </c>
      <c r="D264">
        <v>1</v>
      </c>
      <c r="E264" s="44">
        <v>300</v>
      </c>
      <c r="F264" s="44">
        <f t="shared" si="1"/>
        <v>300</v>
      </c>
    </row>
    <row r="265" spans="1:6">
      <c r="A265" s="45">
        <v>42666</v>
      </c>
      <c r="B265" s="44" t="s">
        <v>8</v>
      </c>
      <c r="C265" s="2">
        <v>9350329000351</v>
      </c>
      <c r="D265">
        <v>1</v>
      </c>
      <c r="E265" s="44">
        <v>224.75</v>
      </c>
      <c r="F265" s="44">
        <f t="shared" si="1"/>
        <v>224.75</v>
      </c>
    </row>
    <row r="266" spans="1:6">
      <c r="A266" s="45">
        <v>42666</v>
      </c>
      <c r="B266" s="44" t="s">
        <v>8</v>
      </c>
      <c r="C266" s="2">
        <v>9350329000504</v>
      </c>
      <c r="D266">
        <v>1</v>
      </c>
      <c r="E266" s="44">
        <v>87.19</v>
      </c>
      <c r="F266" s="44">
        <f t="shared" si="1"/>
        <v>87.19</v>
      </c>
    </row>
    <row r="267" spans="1:6">
      <c r="A267" s="45">
        <v>42666</v>
      </c>
      <c r="B267" s="44" t="s">
        <v>8</v>
      </c>
      <c r="C267" s="2">
        <v>9350329000528</v>
      </c>
      <c r="D267">
        <v>1</v>
      </c>
      <c r="E267" s="44">
        <v>87.19</v>
      </c>
      <c r="F267" s="44">
        <f t="shared" si="1"/>
        <v>87.19</v>
      </c>
    </row>
    <row r="268" spans="1:6">
      <c r="A268" s="45">
        <v>42666</v>
      </c>
      <c r="B268" s="44" t="s">
        <v>8</v>
      </c>
      <c r="C268" s="2">
        <v>9350329000542</v>
      </c>
      <c r="D268">
        <v>1</v>
      </c>
      <c r="E268" s="44">
        <v>87.19</v>
      </c>
      <c r="F268" s="44">
        <f t="shared" si="1"/>
        <v>87.19</v>
      </c>
    </row>
    <row r="269" spans="1:6">
      <c r="A269" s="45">
        <v>42666</v>
      </c>
      <c r="B269" s="44" t="s">
        <v>8</v>
      </c>
      <c r="C269" s="2">
        <v>9350329000580</v>
      </c>
      <c r="D269">
        <v>1</v>
      </c>
      <c r="E269" s="44">
        <v>87.19</v>
      </c>
      <c r="F269" s="44">
        <f t="shared" si="1"/>
        <v>87.19</v>
      </c>
    </row>
    <row r="270" spans="1:6">
      <c r="A270" s="45">
        <v>42666</v>
      </c>
      <c r="B270" s="44" t="s">
        <v>8</v>
      </c>
      <c r="C270" s="2">
        <v>9350329000603</v>
      </c>
      <c r="D270">
        <v>1</v>
      </c>
      <c r="E270" s="44">
        <v>87.19</v>
      </c>
      <c r="F270" s="44">
        <f t="shared" si="1"/>
        <v>87.19</v>
      </c>
    </row>
    <row r="271" spans="1:6">
      <c r="A271" s="45">
        <v>42663</v>
      </c>
      <c r="B271" s="44" t="s">
        <v>6</v>
      </c>
      <c r="C271" s="2">
        <v>9350329000931</v>
      </c>
      <c r="D271">
        <v>1</v>
      </c>
      <c r="E271" s="44">
        <v>224.99</v>
      </c>
      <c r="F271" s="44">
        <f t="shared" si="1"/>
        <v>224.99</v>
      </c>
    </row>
    <row r="272" spans="1:6">
      <c r="A272" s="45">
        <v>42663</v>
      </c>
      <c r="B272" s="44" t="s">
        <v>8</v>
      </c>
      <c r="C272" s="2">
        <v>9350329000900</v>
      </c>
      <c r="D272">
        <v>1</v>
      </c>
      <c r="E272" s="44">
        <v>98.35</v>
      </c>
      <c r="F272" s="44">
        <f t="shared" si="1"/>
        <v>98.35</v>
      </c>
    </row>
    <row r="273" spans="1:6">
      <c r="A273" s="45">
        <v>42663</v>
      </c>
      <c r="B273" s="44" t="s">
        <v>6</v>
      </c>
      <c r="C273" s="2">
        <v>9350329000528</v>
      </c>
      <c r="D273">
        <v>1</v>
      </c>
      <c r="E273" s="44">
        <v>219.99</v>
      </c>
      <c r="F273" s="44">
        <f t="shared" si="1"/>
        <v>219.99</v>
      </c>
    </row>
    <row r="274" spans="1:6">
      <c r="A274" s="45">
        <v>42662</v>
      </c>
      <c r="B274" s="44" t="s">
        <v>7</v>
      </c>
      <c r="C274" s="2">
        <v>9350329001020</v>
      </c>
      <c r="D274">
        <v>1</v>
      </c>
      <c r="E274" s="44">
        <v>134.99</v>
      </c>
      <c r="F274" s="44">
        <f t="shared" si="1"/>
        <v>134.99</v>
      </c>
    </row>
    <row r="275" spans="1:6">
      <c r="A275" s="45">
        <v>42662</v>
      </c>
      <c r="B275" s="44" t="s">
        <v>7</v>
      </c>
      <c r="C275" s="2">
        <v>9350329000627</v>
      </c>
      <c r="D275">
        <v>1</v>
      </c>
      <c r="E275" s="44">
        <v>131.99</v>
      </c>
      <c r="F275" s="44">
        <f t="shared" si="1"/>
        <v>131.99</v>
      </c>
    </row>
    <row r="276" spans="1:6">
      <c r="A276" s="45">
        <v>42663</v>
      </c>
      <c r="B276" s="44" t="s">
        <v>8</v>
      </c>
      <c r="C276" s="2">
        <v>9350329000368</v>
      </c>
      <c r="D276">
        <v>1</v>
      </c>
      <c r="E276" s="44">
        <v>142.6</v>
      </c>
      <c r="F276" s="44">
        <f t="shared" si="1"/>
        <v>142.6</v>
      </c>
    </row>
    <row r="277" spans="1:6">
      <c r="A277" s="45">
        <v>42663</v>
      </c>
      <c r="B277" s="44" t="s">
        <v>8</v>
      </c>
      <c r="C277" s="2">
        <v>9350329000481</v>
      </c>
      <c r="D277">
        <v>1</v>
      </c>
      <c r="E277" s="44">
        <v>99.05</v>
      </c>
      <c r="F277" s="44">
        <f t="shared" si="1"/>
        <v>99.05</v>
      </c>
    </row>
    <row r="278" spans="1:6">
      <c r="A278" s="45">
        <v>42663</v>
      </c>
      <c r="B278" s="44" t="s">
        <v>8</v>
      </c>
      <c r="C278" s="2">
        <v>9350329000504</v>
      </c>
      <c r="D278">
        <v>1</v>
      </c>
      <c r="E278" s="44">
        <v>87.19</v>
      </c>
      <c r="F278" s="44">
        <f t="shared" si="1"/>
        <v>87.19</v>
      </c>
    </row>
    <row r="279" spans="1:6">
      <c r="A279" s="45">
        <v>42663</v>
      </c>
      <c r="B279" s="44" t="s">
        <v>8</v>
      </c>
      <c r="C279" s="2">
        <v>9350329000528</v>
      </c>
      <c r="D279">
        <v>2</v>
      </c>
      <c r="E279" s="44">
        <v>87.19</v>
      </c>
      <c r="F279" s="44">
        <f t="shared" si="1"/>
        <v>174.38</v>
      </c>
    </row>
    <row r="280" spans="1:6">
      <c r="A280" s="45">
        <v>42663</v>
      </c>
      <c r="B280" s="44" t="s">
        <v>8</v>
      </c>
      <c r="C280" s="2">
        <v>9350329000542</v>
      </c>
      <c r="D280">
        <v>2</v>
      </c>
      <c r="E280" s="44">
        <v>87.19</v>
      </c>
      <c r="F280" s="44">
        <f t="shared" si="1"/>
        <v>174.38</v>
      </c>
    </row>
    <row r="281" spans="1:6">
      <c r="A281" s="45">
        <v>42663</v>
      </c>
      <c r="B281" s="44" t="s">
        <v>8</v>
      </c>
      <c r="C281" s="2">
        <v>9350329000559</v>
      </c>
      <c r="D281">
        <v>1</v>
      </c>
      <c r="E281" s="44">
        <v>133</v>
      </c>
      <c r="F281" s="44">
        <f t="shared" si="1"/>
        <v>133</v>
      </c>
    </row>
    <row r="282" spans="1:6">
      <c r="A282" s="45">
        <v>42663</v>
      </c>
      <c r="B282" s="44" t="s">
        <v>8</v>
      </c>
      <c r="C282" s="2">
        <v>9350329000702</v>
      </c>
      <c r="D282">
        <v>1</v>
      </c>
      <c r="E282" s="44">
        <v>87.19</v>
      </c>
      <c r="F282" s="44">
        <f t="shared" si="1"/>
        <v>87.19</v>
      </c>
    </row>
    <row r="283" spans="1:6">
      <c r="A283" s="45">
        <v>42663</v>
      </c>
      <c r="B283" s="44" t="s">
        <v>8</v>
      </c>
      <c r="C283" s="2">
        <v>9350329000924</v>
      </c>
      <c r="D283">
        <v>1</v>
      </c>
      <c r="E283" s="44">
        <v>98.35</v>
      </c>
      <c r="F283" s="44">
        <f t="shared" si="1"/>
        <v>98.35</v>
      </c>
    </row>
    <row r="284" spans="1:6">
      <c r="A284" s="45">
        <v>42663</v>
      </c>
      <c r="B284" s="44" t="s">
        <v>8</v>
      </c>
      <c r="C284" s="2">
        <v>9350329000948</v>
      </c>
      <c r="D284">
        <v>2</v>
      </c>
      <c r="E284" s="44">
        <v>98.35</v>
      </c>
      <c r="F284" s="44">
        <f t="shared" si="1"/>
        <v>196.7</v>
      </c>
    </row>
    <row r="285" spans="1:6">
      <c r="A285" s="45">
        <v>42663</v>
      </c>
      <c r="B285" s="44" t="s">
        <v>8</v>
      </c>
      <c r="C285" s="2">
        <v>9350329000986</v>
      </c>
      <c r="D285">
        <v>1</v>
      </c>
      <c r="E285" s="44">
        <v>87.19</v>
      </c>
      <c r="F285" s="44">
        <f t="shared" si="1"/>
        <v>87.19</v>
      </c>
    </row>
    <row r="286" spans="1:6">
      <c r="A286" s="45">
        <v>42663</v>
      </c>
      <c r="B286" s="44" t="s">
        <v>8</v>
      </c>
      <c r="C286" s="2">
        <v>9350329001006</v>
      </c>
      <c r="D286">
        <v>1</v>
      </c>
      <c r="E286" s="44">
        <v>87.19</v>
      </c>
      <c r="F286" s="44">
        <f t="shared" si="1"/>
        <v>87.19</v>
      </c>
    </row>
    <row r="287" spans="1:6">
      <c r="A287" s="45">
        <v>42663</v>
      </c>
      <c r="B287" s="44" t="s">
        <v>8</v>
      </c>
      <c r="C287" s="2">
        <v>9350329001020</v>
      </c>
      <c r="D287">
        <v>1</v>
      </c>
      <c r="E287" s="44">
        <v>87.19</v>
      </c>
      <c r="F287" s="44">
        <f t="shared" si="1"/>
        <v>87.19</v>
      </c>
    </row>
    <row r="288" spans="1:6">
      <c r="A288" s="45">
        <v>42663</v>
      </c>
      <c r="B288" s="44" t="s">
        <v>8</v>
      </c>
      <c r="C288" s="2">
        <v>9350329001044</v>
      </c>
      <c r="D288">
        <v>1</v>
      </c>
      <c r="E288" s="44">
        <v>87.19</v>
      </c>
      <c r="F288" s="44">
        <f t="shared" si="1"/>
        <v>87.19</v>
      </c>
    </row>
    <row r="289" spans="1:6">
      <c r="A289" s="45">
        <v>42661</v>
      </c>
      <c r="B289" s="44" t="s">
        <v>6</v>
      </c>
      <c r="C289" s="2">
        <v>9350329000825</v>
      </c>
      <c r="D289">
        <v>1</v>
      </c>
      <c r="E289" s="44">
        <v>269.99</v>
      </c>
      <c r="F289" s="44">
        <f t="shared" si="1"/>
        <v>269.99</v>
      </c>
    </row>
    <row r="290" spans="1:6">
      <c r="A290" s="45">
        <v>42661</v>
      </c>
      <c r="B290" s="44" t="s">
        <v>6</v>
      </c>
      <c r="C290" s="2">
        <v>9350329001006</v>
      </c>
      <c r="D290">
        <v>1</v>
      </c>
      <c r="E290" s="44">
        <v>134.99</v>
      </c>
      <c r="F290" s="44">
        <f t="shared" si="1"/>
        <v>134.99</v>
      </c>
    </row>
    <row r="291" spans="1:6">
      <c r="A291" s="45">
        <v>42660</v>
      </c>
      <c r="B291" s="44" t="s">
        <v>6</v>
      </c>
      <c r="C291" s="2">
        <v>9350329001037</v>
      </c>
      <c r="D291">
        <v>1</v>
      </c>
      <c r="E291" s="44">
        <v>199.99</v>
      </c>
      <c r="F291" s="44">
        <f t="shared" si="1"/>
        <v>199.99</v>
      </c>
    </row>
    <row r="292" spans="1:6">
      <c r="A292" s="45">
        <v>42660</v>
      </c>
      <c r="B292" s="44" t="s">
        <v>7</v>
      </c>
      <c r="C292" s="2">
        <v>9350329000443</v>
      </c>
      <c r="D292">
        <v>1</v>
      </c>
      <c r="E292" s="44">
        <v>174.99</v>
      </c>
      <c r="F292" s="44">
        <f t="shared" si="1"/>
        <v>174.99</v>
      </c>
    </row>
    <row r="293" spans="1:6">
      <c r="A293" s="45">
        <v>42659</v>
      </c>
      <c r="B293" s="44" t="s">
        <v>7</v>
      </c>
      <c r="C293" s="2">
        <v>9350329000542</v>
      </c>
      <c r="D293">
        <v>1</v>
      </c>
      <c r="E293" s="44">
        <v>199</v>
      </c>
      <c r="F293" s="44">
        <f t="shared" si="1"/>
        <v>199</v>
      </c>
    </row>
    <row r="294" spans="1:6">
      <c r="A294" s="45">
        <v>42658</v>
      </c>
      <c r="B294" s="44" t="s">
        <v>6</v>
      </c>
      <c r="C294" s="2">
        <v>9350329000924</v>
      </c>
      <c r="D294">
        <v>1</v>
      </c>
      <c r="E294" s="44">
        <v>149.99</v>
      </c>
      <c r="F294" s="44">
        <f t="shared" si="1"/>
        <v>149.99</v>
      </c>
    </row>
    <row r="295" spans="1:6">
      <c r="A295" s="45">
        <v>42659</v>
      </c>
      <c r="B295" s="44" t="s">
        <v>6</v>
      </c>
      <c r="C295" s="2">
        <v>9350329000856</v>
      </c>
      <c r="D295">
        <v>1</v>
      </c>
      <c r="E295" s="44">
        <v>269.99</v>
      </c>
      <c r="F295" s="44">
        <f t="shared" si="1"/>
        <v>269.99</v>
      </c>
    </row>
    <row r="296" spans="1:6">
      <c r="A296" s="45">
        <v>42658</v>
      </c>
      <c r="B296" s="44" t="s">
        <v>6</v>
      </c>
      <c r="C296" s="2">
        <v>9350329000597</v>
      </c>
      <c r="D296">
        <v>1</v>
      </c>
      <c r="E296" s="44">
        <v>339.99</v>
      </c>
      <c r="F296" s="44">
        <f t="shared" si="1"/>
        <v>339.99</v>
      </c>
    </row>
    <row r="297" spans="1:6">
      <c r="A297" s="45">
        <v>42658</v>
      </c>
      <c r="B297" s="44" t="s">
        <v>6</v>
      </c>
      <c r="C297" s="2">
        <v>9350329000856</v>
      </c>
      <c r="D297">
        <v>1</v>
      </c>
      <c r="E297" s="44">
        <v>269.99</v>
      </c>
      <c r="F297" s="44">
        <f t="shared" si="1"/>
        <v>269.99</v>
      </c>
    </row>
    <row r="298" spans="1:6">
      <c r="A298" s="45">
        <v>42658</v>
      </c>
      <c r="B298" s="44" t="s">
        <v>6</v>
      </c>
      <c r="C298" s="2">
        <v>9350329000917</v>
      </c>
      <c r="D298">
        <v>1</v>
      </c>
      <c r="E298" s="44">
        <v>225</v>
      </c>
      <c r="F298" s="44">
        <f t="shared" si="1"/>
        <v>225</v>
      </c>
    </row>
    <row r="299" spans="1:6">
      <c r="A299" s="45">
        <v>42657</v>
      </c>
      <c r="B299" s="44" t="s">
        <v>7</v>
      </c>
      <c r="C299" s="2">
        <v>9350329001020</v>
      </c>
      <c r="D299">
        <v>1</v>
      </c>
      <c r="E299" s="44">
        <v>134.99</v>
      </c>
      <c r="F299" s="44">
        <f t="shared" si="1"/>
        <v>134.99</v>
      </c>
    </row>
    <row r="300" spans="1:6">
      <c r="A300" s="45">
        <v>42657</v>
      </c>
      <c r="B300" s="44" t="s">
        <v>7</v>
      </c>
      <c r="C300" s="2">
        <v>9350329001020</v>
      </c>
      <c r="D300">
        <v>1</v>
      </c>
      <c r="E300" s="44">
        <v>134.99</v>
      </c>
      <c r="F300" s="44">
        <f t="shared" si="1"/>
        <v>134.99</v>
      </c>
    </row>
    <row r="301" spans="1:6">
      <c r="A301" s="45">
        <v>42657</v>
      </c>
      <c r="B301" s="44" t="s">
        <v>7</v>
      </c>
      <c r="C301" s="2">
        <v>9350329000610</v>
      </c>
      <c r="D301">
        <v>1</v>
      </c>
      <c r="E301" s="44">
        <v>339.99</v>
      </c>
      <c r="F301" s="44">
        <f t="shared" si="1"/>
        <v>339.99</v>
      </c>
    </row>
    <row r="302" spans="1:6">
      <c r="A302" s="45">
        <v>42657</v>
      </c>
      <c r="B302" s="44" t="s">
        <v>7</v>
      </c>
      <c r="C302" s="2">
        <v>9350329000481</v>
      </c>
      <c r="D302">
        <v>1</v>
      </c>
      <c r="E302" s="44">
        <v>220</v>
      </c>
      <c r="F302" s="44">
        <f t="shared" si="1"/>
        <v>220</v>
      </c>
    </row>
    <row r="303" spans="1:6">
      <c r="A303" s="45">
        <v>42655</v>
      </c>
      <c r="B303" s="44" t="s">
        <v>6</v>
      </c>
      <c r="C303" s="2">
        <v>9350329000603</v>
      </c>
      <c r="D303">
        <v>1</v>
      </c>
      <c r="E303" s="44">
        <v>219.99</v>
      </c>
      <c r="F303" s="44">
        <f t="shared" si="1"/>
        <v>219.99</v>
      </c>
    </row>
    <row r="304" spans="1:6">
      <c r="A304" s="45">
        <v>42655</v>
      </c>
      <c r="B304" s="44" t="s">
        <v>6</v>
      </c>
      <c r="C304" s="2">
        <v>9350329001044</v>
      </c>
      <c r="D304">
        <v>1</v>
      </c>
      <c r="E304" s="44">
        <v>134</v>
      </c>
      <c r="F304" s="44">
        <f t="shared" si="1"/>
        <v>134</v>
      </c>
    </row>
    <row r="305" spans="1:6">
      <c r="A305" s="45">
        <v>42655</v>
      </c>
      <c r="B305" s="44" t="s">
        <v>6</v>
      </c>
      <c r="C305" s="2">
        <v>9350329000924</v>
      </c>
      <c r="D305">
        <v>1</v>
      </c>
      <c r="E305" s="44">
        <v>149.99</v>
      </c>
      <c r="F305" s="44">
        <f t="shared" si="1"/>
        <v>149.99</v>
      </c>
    </row>
    <row r="306" spans="1:6">
      <c r="A306" s="45">
        <v>42654</v>
      </c>
      <c r="B306" s="44" t="s">
        <v>6</v>
      </c>
      <c r="C306" s="2">
        <v>9350329000436</v>
      </c>
      <c r="D306">
        <v>1</v>
      </c>
      <c r="E306" s="44">
        <v>379.99</v>
      </c>
      <c r="F306" s="44">
        <f t="shared" si="1"/>
        <v>379.99</v>
      </c>
    </row>
    <row r="307" spans="1:6">
      <c r="A307" s="45">
        <v>42654</v>
      </c>
      <c r="B307" s="44" t="s">
        <v>6</v>
      </c>
      <c r="C307" s="2">
        <v>9350329000283</v>
      </c>
      <c r="D307">
        <v>1</v>
      </c>
      <c r="E307" s="44">
        <v>329</v>
      </c>
      <c r="F307" s="44">
        <f t="shared" si="1"/>
        <v>329</v>
      </c>
    </row>
    <row r="308" spans="1:6">
      <c r="A308" s="45">
        <v>42654</v>
      </c>
      <c r="B308" s="44" t="s">
        <v>6</v>
      </c>
      <c r="C308" s="2">
        <v>9350329000993</v>
      </c>
      <c r="D308">
        <v>1</v>
      </c>
      <c r="E308" s="44">
        <v>195</v>
      </c>
      <c r="F308" s="44">
        <f t="shared" si="1"/>
        <v>195</v>
      </c>
    </row>
    <row r="309" spans="1:6">
      <c r="A309" s="45">
        <v>42654</v>
      </c>
      <c r="B309" s="44" t="s">
        <v>6</v>
      </c>
      <c r="C309" s="2">
        <v>9350329001044</v>
      </c>
      <c r="D309">
        <v>1</v>
      </c>
      <c r="E309" s="44">
        <v>130</v>
      </c>
      <c r="F309" s="44">
        <f t="shared" si="1"/>
        <v>130</v>
      </c>
    </row>
    <row r="310" spans="1:6">
      <c r="A310" s="45">
        <v>42654</v>
      </c>
      <c r="B310" s="44" t="s">
        <v>6</v>
      </c>
      <c r="C310" s="2">
        <v>9350329000979</v>
      </c>
      <c r="D310">
        <v>1</v>
      </c>
      <c r="E310" s="44">
        <v>225</v>
      </c>
      <c r="F310" s="44">
        <f t="shared" si="1"/>
        <v>225</v>
      </c>
    </row>
    <row r="311" spans="1:6">
      <c r="A311" s="45">
        <v>42654</v>
      </c>
      <c r="B311" s="44" t="s">
        <v>7</v>
      </c>
      <c r="C311" s="2">
        <v>9350329000719</v>
      </c>
      <c r="D311">
        <v>1</v>
      </c>
      <c r="E311" s="44">
        <v>339.99</v>
      </c>
      <c r="F311" s="44">
        <f t="shared" si="1"/>
        <v>339.99</v>
      </c>
    </row>
    <row r="312" spans="1:6">
      <c r="A312" s="45">
        <v>42653</v>
      </c>
      <c r="B312" s="44" t="s">
        <v>7</v>
      </c>
      <c r="C312" s="2">
        <v>9350329000498</v>
      </c>
      <c r="D312">
        <v>1</v>
      </c>
      <c r="E312" s="44">
        <v>379.99</v>
      </c>
      <c r="F312" s="44">
        <f t="shared" si="1"/>
        <v>379.99</v>
      </c>
    </row>
    <row r="313" spans="1:6">
      <c r="A313" s="45">
        <v>42653</v>
      </c>
      <c r="B313" s="44" t="s">
        <v>7</v>
      </c>
      <c r="C313" s="2">
        <v>9350329000627</v>
      </c>
      <c r="D313">
        <v>1</v>
      </c>
      <c r="E313" s="44">
        <v>131.99</v>
      </c>
      <c r="F313" s="44">
        <f t="shared" si="1"/>
        <v>131.99</v>
      </c>
    </row>
    <row r="314" spans="1:6">
      <c r="A314" s="45">
        <v>42653</v>
      </c>
      <c r="B314" s="44" t="s">
        <v>7</v>
      </c>
      <c r="C314" s="2">
        <v>9350329000993</v>
      </c>
      <c r="D314">
        <v>1</v>
      </c>
      <c r="E314" s="44">
        <v>199.99</v>
      </c>
      <c r="F314" s="44">
        <f t="shared" si="1"/>
        <v>199.99</v>
      </c>
    </row>
    <row r="315" spans="1:6">
      <c r="A315" s="45">
        <v>42653</v>
      </c>
      <c r="B315" s="44" t="s">
        <v>6</v>
      </c>
      <c r="C315" s="2">
        <v>9350329000948</v>
      </c>
      <c r="D315">
        <v>1</v>
      </c>
      <c r="E315" s="44">
        <v>149.99</v>
      </c>
      <c r="F315" s="44">
        <f t="shared" si="1"/>
        <v>149.99</v>
      </c>
    </row>
    <row r="316" spans="1:6">
      <c r="A316" s="45">
        <v>42652</v>
      </c>
      <c r="B316" s="44" t="s">
        <v>6</v>
      </c>
      <c r="C316" s="2">
        <v>9350329000924</v>
      </c>
      <c r="D316">
        <v>1</v>
      </c>
      <c r="E316" s="44">
        <v>149.99</v>
      </c>
      <c r="F316" s="44">
        <f t="shared" si="1"/>
        <v>149.99</v>
      </c>
    </row>
    <row r="317" spans="1:6">
      <c r="A317" s="45">
        <v>42652</v>
      </c>
      <c r="B317" s="44" t="s">
        <v>7</v>
      </c>
      <c r="C317" s="2">
        <v>9350329000849</v>
      </c>
      <c r="D317">
        <v>1</v>
      </c>
      <c r="E317" s="44">
        <v>269.99</v>
      </c>
      <c r="F317" s="44">
        <f t="shared" si="1"/>
        <v>269.99</v>
      </c>
    </row>
    <row r="318" spans="1:6">
      <c r="A318" s="45">
        <v>42651</v>
      </c>
      <c r="B318" s="44" t="s">
        <v>6</v>
      </c>
      <c r="C318" s="2">
        <v>9350329000849</v>
      </c>
      <c r="D318">
        <v>1</v>
      </c>
      <c r="E318" s="44">
        <v>269.99</v>
      </c>
      <c r="F318" s="44">
        <f t="shared" si="1"/>
        <v>269.99</v>
      </c>
    </row>
    <row r="319" spans="1:6">
      <c r="A319" s="45">
        <v>42650</v>
      </c>
      <c r="B319" s="44" t="s">
        <v>6</v>
      </c>
      <c r="C319" s="2">
        <v>9350329000597</v>
      </c>
      <c r="D319">
        <v>1</v>
      </c>
      <c r="E319" s="44">
        <v>323</v>
      </c>
      <c r="F319" s="44">
        <f t="shared" si="1"/>
        <v>323</v>
      </c>
    </row>
    <row r="320" spans="1:6">
      <c r="A320" s="45">
        <v>42650</v>
      </c>
      <c r="B320" s="44" t="s">
        <v>6</v>
      </c>
      <c r="C320" s="2">
        <v>9350329000917</v>
      </c>
      <c r="D320">
        <v>1</v>
      </c>
      <c r="E320" s="44">
        <v>225</v>
      </c>
      <c r="F320" s="44">
        <f t="shared" ref="F320:F383" si="2">D320*E320</f>
        <v>225</v>
      </c>
    </row>
    <row r="321" spans="1:6">
      <c r="A321" s="45">
        <v>42650</v>
      </c>
      <c r="B321" s="44" t="s">
        <v>6</v>
      </c>
      <c r="C321" s="2">
        <v>9350329000719</v>
      </c>
      <c r="D321">
        <v>2</v>
      </c>
      <c r="E321" s="44">
        <v>300</v>
      </c>
      <c r="F321" s="44">
        <f t="shared" si="2"/>
        <v>600</v>
      </c>
    </row>
    <row r="322" spans="1:6">
      <c r="A322" s="45">
        <v>42650</v>
      </c>
      <c r="B322" s="44" t="s">
        <v>7</v>
      </c>
      <c r="C322" s="2">
        <v>9350329001020</v>
      </c>
      <c r="D322">
        <v>1</v>
      </c>
      <c r="E322" s="44">
        <v>130</v>
      </c>
      <c r="F322" s="44">
        <f t="shared" si="2"/>
        <v>130</v>
      </c>
    </row>
    <row r="323" spans="1:6">
      <c r="A323" s="45">
        <v>42649</v>
      </c>
      <c r="B323" s="44" t="s">
        <v>8</v>
      </c>
      <c r="C323" s="2">
        <v>9350329000702</v>
      </c>
      <c r="D323">
        <v>1</v>
      </c>
      <c r="E323" s="44">
        <v>87.19</v>
      </c>
      <c r="F323" s="44">
        <f t="shared" si="2"/>
        <v>87.19</v>
      </c>
    </row>
    <row r="324" spans="1:6">
      <c r="A324" s="45">
        <v>42649</v>
      </c>
      <c r="B324" s="44" t="s">
        <v>8</v>
      </c>
      <c r="C324" s="2">
        <v>9350329000948</v>
      </c>
      <c r="D324">
        <v>1</v>
      </c>
      <c r="E324" s="44">
        <v>0</v>
      </c>
      <c r="F324" s="44">
        <f t="shared" si="2"/>
        <v>0</v>
      </c>
    </row>
    <row r="325" spans="1:6">
      <c r="A325" s="45">
        <v>42648</v>
      </c>
      <c r="B325" s="44" t="s">
        <v>6</v>
      </c>
      <c r="C325" s="2">
        <v>9350329000665</v>
      </c>
      <c r="D325">
        <v>1</v>
      </c>
      <c r="E325" s="44">
        <v>219.99</v>
      </c>
      <c r="F325" s="44">
        <f t="shared" si="2"/>
        <v>219.99</v>
      </c>
    </row>
    <row r="326" spans="1:6">
      <c r="A326" s="45">
        <v>42648</v>
      </c>
      <c r="B326" s="44" t="s">
        <v>6</v>
      </c>
      <c r="C326" s="2">
        <v>9350329000924</v>
      </c>
      <c r="D326">
        <v>1</v>
      </c>
      <c r="E326" s="44">
        <v>149.99</v>
      </c>
      <c r="F326" s="44">
        <f t="shared" si="2"/>
        <v>149.99</v>
      </c>
    </row>
    <row r="327" spans="1:6">
      <c r="A327" s="45">
        <v>42647</v>
      </c>
      <c r="B327" s="44" t="s">
        <v>6</v>
      </c>
      <c r="C327" s="2">
        <v>9350329001006</v>
      </c>
      <c r="D327">
        <v>1</v>
      </c>
      <c r="E327" s="44">
        <v>134.99</v>
      </c>
      <c r="F327" s="44">
        <f t="shared" si="2"/>
        <v>134.99</v>
      </c>
    </row>
    <row r="328" spans="1:6">
      <c r="A328" s="45">
        <v>42647</v>
      </c>
      <c r="B328" s="44" t="s">
        <v>7</v>
      </c>
      <c r="C328" s="2">
        <v>9350329000481</v>
      </c>
      <c r="D328">
        <v>1</v>
      </c>
      <c r="E328" s="44">
        <v>249.99</v>
      </c>
      <c r="F328" s="44">
        <f t="shared" si="2"/>
        <v>249.99</v>
      </c>
    </row>
    <row r="329" spans="1:6">
      <c r="A329" s="45">
        <v>42647</v>
      </c>
      <c r="B329" s="44" t="s">
        <v>7</v>
      </c>
      <c r="C329" s="2">
        <v>9350329001020</v>
      </c>
      <c r="D329">
        <v>1</v>
      </c>
      <c r="E329" s="44">
        <v>134.99</v>
      </c>
      <c r="F329" s="44">
        <f t="shared" si="2"/>
        <v>134.99</v>
      </c>
    </row>
    <row r="330" spans="1:6">
      <c r="A330" s="45">
        <v>42647</v>
      </c>
      <c r="B330" s="44" t="s">
        <v>7</v>
      </c>
      <c r="C330" s="2">
        <v>9350329001044</v>
      </c>
      <c r="D330">
        <v>1</v>
      </c>
      <c r="E330" s="44">
        <v>134.99</v>
      </c>
      <c r="F330" s="44">
        <f t="shared" si="2"/>
        <v>134.99</v>
      </c>
    </row>
    <row r="331" spans="1:6">
      <c r="A331" s="45">
        <v>42647</v>
      </c>
      <c r="B331" s="44" t="s">
        <v>7</v>
      </c>
      <c r="C331" s="2">
        <v>9350329001440</v>
      </c>
      <c r="D331">
        <v>1</v>
      </c>
      <c r="E331" s="44">
        <v>519.99</v>
      </c>
      <c r="F331" s="44">
        <f t="shared" si="2"/>
        <v>519.99</v>
      </c>
    </row>
    <row r="332" spans="1:6">
      <c r="A332" s="45">
        <v>42647</v>
      </c>
      <c r="B332" s="44" t="s">
        <v>7</v>
      </c>
      <c r="C332" s="2">
        <v>9350329000658</v>
      </c>
      <c r="D332">
        <v>1</v>
      </c>
      <c r="E332" s="44">
        <v>203.99</v>
      </c>
      <c r="F332" s="44">
        <f t="shared" si="2"/>
        <v>203.99</v>
      </c>
    </row>
    <row r="333" spans="1:6">
      <c r="A333" s="45">
        <v>42646</v>
      </c>
      <c r="B333" s="44" t="s">
        <v>8</v>
      </c>
      <c r="C333" s="2">
        <v>9350329000368</v>
      </c>
      <c r="D333">
        <v>1</v>
      </c>
      <c r="E333" s="44">
        <v>142.6</v>
      </c>
      <c r="F333" s="44">
        <f t="shared" si="2"/>
        <v>142.6</v>
      </c>
    </row>
    <row r="334" spans="1:6">
      <c r="A334" s="45">
        <v>42646</v>
      </c>
      <c r="B334" s="44" t="s">
        <v>8</v>
      </c>
      <c r="C334" s="2">
        <v>9350329000528</v>
      </c>
      <c r="D334">
        <v>1</v>
      </c>
      <c r="E334" s="44">
        <v>87.19</v>
      </c>
      <c r="F334" s="44">
        <f t="shared" si="2"/>
        <v>87.19</v>
      </c>
    </row>
    <row r="335" spans="1:6">
      <c r="A335" s="45">
        <v>42646</v>
      </c>
      <c r="B335" s="44" t="s">
        <v>8</v>
      </c>
      <c r="C335" s="2">
        <v>9350329000542</v>
      </c>
      <c r="D335">
        <v>1</v>
      </c>
      <c r="E335" s="44">
        <v>87.19</v>
      </c>
      <c r="F335" s="44">
        <f t="shared" si="2"/>
        <v>87.19</v>
      </c>
    </row>
    <row r="336" spans="1:6">
      <c r="A336" s="45">
        <v>42646</v>
      </c>
      <c r="B336" s="44" t="s">
        <v>8</v>
      </c>
      <c r="C336" s="2">
        <v>9350329000689</v>
      </c>
      <c r="D336">
        <v>1</v>
      </c>
      <c r="E336" s="44">
        <v>87.19</v>
      </c>
      <c r="F336" s="44">
        <f t="shared" si="2"/>
        <v>87.19</v>
      </c>
    </row>
    <row r="337" spans="1:6">
      <c r="A337" s="45">
        <v>42646</v>
      </c>
      <c r="B337" s="44" t="s">
        <v>8</v>
      </c>
      <c r="C337" s="2">
        <v>9350329000924</v>
      </c>
      <c r="D337">
        <v>1</v>
      </c>
      <c r="E337" s="44">
        <v>98.35</v>
      </c>
      <c r="F337" s="44">
        <f t="shared" si="2"/>
        <v>98.35</v>
      </c>
    </row>
    <row r="338" spans="1:6">
      <c r="A338" s="45">
        <v>42646</v>
      </c>
      <c r="B338" s="44" t="s">
        <v>8</v>
      </c>
      <c r="C338" s="2">
        <v>9350329000948</v>
      </c>
      <c r="D338">
        <v>1</v>
      </c>
      <c r="E338" s="44">
        <v>98.35</v>
      </c>
      <c r="F338" s="44">
        <f t="shared" si="2"/>
        <v>98.35</v>
      </c>
    </row>
    <row r="339" spans="1:6">
      <c r="A339" s="45">
        <v>42646</v>
      </c>
      <c r="B339" s="44" t="s">
        <v>8</v>
      </c>
      <c r="C339" s="2">
        <v>9350329001402</v>
      </c>
      <c r="D339">
        <v>1</v>
      </c>
      <c r="E339" s="44">
        <v>204</v>
      </c>
      <c r="F339" s="44">
        <f t="shared" si="2"/>
        <v>204</v>
      </c>
    </row>
    <row r="340" spans="1:6">
      <c r="A340" s="45">
        <v>42645</v>
      </c>
      <c r="B340" s="44" t="s">
        <v>6</v>
      </c>
      <c r="C340" s="2">
        <v>9350329000597</v>
      </c>
      <c r="D340">
        <v>1</v>
      </c>
      <c r="E340" s="44">
        <v>339.99</v>
      </c>
      <c r="F340" s="44">
        <f t="shared" si="2"/>
        <v>339.99</v>
      </c>
    </row>
    <row r="341" spans="1:6">
      <c r="A341" s="45">
        <v>42644</v>
      </c>
      <c r="B341" s="44" t="s">
        <v>6</v>
      </c>
      <c r="C341" s="2">
        <v>9350329000924</v>
      </c>
      <c r="D341">
        <v>1</v>
      </c>
      <c r="E341" s="44">
        <v>149.99</v>
      </c>
      <c r="F341" s="44">
        <f t="shared" si="2"/>
        <v>149.99</v>
      </c>
    </row>
    <row r="342" spans="1:6">
      <c r="A342" s="45">
        <v>42643</v>
      </c>
      <c r="B342" s="44" t="s">
        <v>6</v>
      </c>
      <c r="C342" s="2">
        <v>9350329000900</v>
      </c>
      <c r="D342">
        <v>1</v>
      </c>
      <c r="E342" s="44">
        <v>149.99</v>
      </c>
      <c r="F342" s="44">
        <f t="shared" si="2"/>
        <v>149.99</v>
      </c>
    </row>
    <row r="343" spans="1:6">
      <c r="A343" s="45">
        <v>42643</v>
      </c>
      <c r="B343" s="44" t="s">
        <v>7</v>
      </c>
      <c r="C343" s="2">
        <v>9350329000993</v>
      </c>
      <c r="D343">
        <v>1</v>
      </c>
      <c r="E343" s="44">
        <v>190</v>
      </c>
      <c r="F343" s="44">
        <f t="shared" si="2"/>
        <v>190</v>
      </c>
    </row>
    <row r="344" spans="1:6">
      <c r="A344" s="45">
        <v>42643</v>
      </c>
      <c r="B344" s="44" t="s">
        <v>7</v>
      </c>
      <c r="C344" s="2">
        <v>9350329000627</v>
      </c>
      <c r="D344">
        <v>1</v>
      </c>
      <c r="E344" s="44">
        <v>131.99</v>
      </c>
      <c r="F344" s="44">
        <f t="shared" si="2"/>
        <v>131.99</v>
      </c>
    </row>
    <row r="345" spans="1:6">
      <c r="A345" s="45">
        <v>42643</v>
      </c>
      <c r="B345" s="44" t="s">
        <v>6</v>
      </c>
      <c r="C345" s="2">
        <v>9350329000962</v>
      </c>
      <c r="D345">
        <v>1</v>
      </c>
      <c r="E345" s="44">
        <v>149.99</v>
      </c>
      <c r="F345" s="44">
        <f t="shared" si="2"/>
        <v>149.99</v>
      </c>
    </row>
    <row r="346" spans="1:6">
      <c r="A346" s="45">
        <v>42642</v>
      </c>
      <c r="B346" s="44" t="s">
        <v>6</v>
      </c>
      <c r="C346" s="2">
        <v>9350329000450</v>
      </c>
      <c r="D346">
        <v>1</v>
      </c>
      <c r="E346" s="44">
        <v>379.99</v>
      </c>
      <c r="F346" s="44">
        <f t="shared" si="2"/>
        <v>379.99</v>
      </c>
    </row>
    <row r="347" spans="1:6">
      <c r="A347" s="45">
        <v>42641</v>
      </c>
      <c r="B347" s="44" t="s">
        <v>7</v>
      </c>
      <c r="C347" s="2">
        <v>9350329001440</v>
      </c>
      <c r="D347">
        <v>1</v>
      </c>
      <c r="E347" s="44">
        <v>519.99</v>
      </c>
      <c r="F347" s="44">
        <f t="shared" si="2"/>
        <v>519.99</v>
      </c>
    </row>
    <row r="348" spans="1:6">
      <c r="A348" s="45">
        <v>42641</v>
      </c>
      <c r="B348" s="44" t="s">
        <v>6</v>
      </c>
      <c r="C348" s="2">
        <v>9350329000122</v>
      </c>
      <c r="D348">
        <v>1</v>
      </c>
      <c r="E348" s="44">
        <v>184</v>
      </c>
      <c r="F348" s="44">
        <f t="shared" si="2"/>
        <v>184</v>
      </c>
    </row>
    <row r="349" spans="1:6">
      <c r="A349" s="45">
        <v>42640</v>
      </c>
      <c r="B349" s="44" t="s">
        <v>7</v>
      </c>
      <c r="C349" s="2">
        <v>9350329000443</v>
      </c>
      <c r="D349">
        <v>1</v>
      </c>
      <c r="E349" s="44">
        <v>170</v>
      </c>
      <c r="F349" s="44">
        <f t="shared" si="2"/>
        <v>170</v>
      </c>
    </row>
    <row r="350" spans="1:6">
      <c r="A350" s="45">
        <v>42640</v>
      </c>
      <c r="B350" s="44" t="s">
        <v>7</v>
      </c>
      <c r="C350" s="2">
        <v>9350329000511</v>
      </c>
      <c r="D350">
        <v>1</v>
      </c>
      <c r="E350" s="44">
        <v>305</v>
      </c>
      <c r="F350" s="44">
        <f t="shared" si="2"/>
        <v>305</v>
      </c>
    </row>
    <row r="351" spans="1:6">
      <c r="A351" s="45">
        <v>42640</v>
      </c>
      <c r="B351" s="44" t="s">
        <v>6</v>
      </c>
      <c r="C351" s="2">
        <v>9350329000955</v>
      </c>
      <c r="D351">
        <v>1</v>
      </c>
      <c r="E351" s="44">
        <v>224.99</v>
      </c>
      <c r="F351" s="44">
        <f t="shared" si="2"/>
        <v>224.99</v>
      </c>
    </row>
    <row r="352" spans="1:6">
      <c r="A352" s="45">
        <v>42639</v>
      </c>
      <c r="B352" s="44" t="s">
        <v>6</v>
      </c>
      <c r="C352" s="2">
        <v>9350329000900</v>
      </c>
      <c r="D352">
        <v>1</v>
      </c>
      <c r="E352" s="44">
        <v>149.99</v>
      </c>
      <c r="F352" s="44">
        <f t="shared" si="2"/>
        <v>149.99</v>
      </c>
    </row>
    <row r="353" spans="1:6">
      <c r="A353" s="45">
        <v>42639</v>
      </c>
      <c r="B353" s="44" t="s">
        <v>6</v>
      </c>
      <c r="C353" s="2">
        <v>9350329000986</v>
      </c>
      <c r="D353">
        <v>1</v>
      </c>
      <c r="E353" s="44">
        <v>130</v>
      </c>
      <c r="F353" s="44">
        <f t="shared" si="2"/>
        <v>130</v>
      </c>
    </row>
    <row r="354" spans="1:6">
      <c r="A354" s="45">
        <v>42639</v>
      </c>
      <c r="B354" s="44" t="s">
        <v>8</v>
      </c>
      <c r="C354" s="2">
        <v>9350329000948</v>
      </c>
      <c r="D354">
        <v>1</v>
      </c>
      <c r="E354" s="44">
        <v>98.35</v>
      </c>
      <c r="F354" s="44">
        <f t="shared" si="2"/>
        <v>98.35</v>
      </c>
    </row>
    <row r="355" spans="1:6">
      <c r="A355" s="45">
        <v>42639</v>
      </c>
      <c r="B355" s="44" t="s">
        <v>8</v>
      </c>
      <c r="C355" s="2">
        <v>9350329000955</v>
      </c>
      <c r="D355">
        <v>2</v>
      </c>
      <c r="E355" s="44">
        <v>150.02000000000001</v>
      </c>
      <c r="F355" s="44">
        <f t="shared" si="2"/>
        <v>300.04000000000002</v>
      </c>
    </row>
    <row r="356" spans="1:6">
      <c r="A356" s="45">
        <v>42639</v>
      </c>
      <c r="B356" s="44" t="s">
        <v>6</v>
      </c>
      <c r="C356" s="2">
        <v>9350329000948</v>
      </c>
      <c r="D356">
        <v>1</v>
      </c>
      <c r="E356" s="44">
        <v>149.99</v>
      </c>
      <c r="F356" s="44">
        <f t="shared" si="2"/>
        <v>149.99</v>
      </c>
    </row>
    <row r="357" spans="1:6">
      <c r="A357" s="45">
        <v>42639</v>
      </c>
      <c r="B357" s="44" t="s">
        <v>7</v>
      </c>
      <c r="C357" s="2">
        <v>9350329001037</v>
      </c>
      <c r="D357">
        <v>1</v>
      </c>
      <c r="E357" s="44">
        <v>199.99</v>
      </c>
      <c r="F357" s="44">
        <f t="shared" si="2"/>
        <v>199.99</v>
      </c>
    </row>
    <row r="358" spans="1:6">
      <c r="A358" s="45">
        <v>42639</v>
      </c>
      <c r="B358" s="44" t="s">
        <v>7</v>
      </c>
      <c r="C358" s="2">
        <v>9350329000627</v>
      </c>
      <c r="D358">
        <v>1</v>
      </c>
      <c r="E358" s="44">
        <v>131.99</v>
      </c>
      <c r="F358" s="44">
        <f t="shared" si="2"/>
        <v>131.99</v>
      </c>
    </row>
    <row r="359" spans="1:6">
      <c r="A359" s="45">
        <v>42639</v>
      </c>
      <c r="B359" s="44" t="s">
        <v>6</v>
      </c>
      <c r="C359" s="2">
        <v>9350329000849</v>
      </c>
      <c r="D359">
        <v>1</v>
      </c>
      <c r="E359" s="44">
        <v>269.99</v>
      </c>
      <c r="F359" s="44">
        <f t="shared" si="2"/>
        <v>269.99</v>
      </c>
    </row>
    <row r="360" spans="1:6">
      <c r="A360" s="45">
        <v>42638</v>
      </c>
      <c r="B360" s="44" t="s">
        <v>7</v>
      </c>
      <c r="C360" s="2">
        <v>9350329000450</v>
      </c>
      <c r="D360">
        <v>1</v>
      </c>
      <c r="E360" s="44">
        <v>379.99</v>
      </c>
      <c r="F360" s="44">
        <f t="shared" si="2"/>
        <v>379.99</v>
      </c>
    </row>
    <row r="361" spans="1:6">
      <c r="A361" s="45">
        <v>42637</v>
      </c>
      <c r="B361" s="44" t="s">
        <v>7</v>
      </c>
      <c r="C361" s="2">
        <v>9350329001013</v>
      </c>
      <c r="D361">
        <v>1</v>
      </c>
      <c r="E361" s="44">
        <v>199.99</v>
      </c>
      <c r="F361" s="44">
        <f t="shared" si="2"/>
        <v>199.99</v>
      </c>
    </row>
    <row r="362" spans="1:6">
      <c r="A362" s="45">
        <v>42638</v>
      </c>
      <c r="B362" s="44" t="s">
        <v>6</v>
      </c>
      <c r="C362" s="2">
        <v>9350329001006</v>
      </c>
      <c r="D362">
        <v>2</v>
      </c>
      <c r="E362" s="44">
        <v>134.99</v>
      </c>
      <c r="F362" s="44">
        <f t="shared" si="2"/>
        <v>269.98</v>
      </c>
    </row>
    <row r="363" spans="1:6">
      <c r="A363" s="45">
        <v>42638</v>
      </c>
      <c r="B363" s="44" t="s">
        <v>6</v>
      </c>
      <c r="C363" s="2">
        <v>9350329000665</v>
      </c>
      <c r="D363">
        <v>1</v>
      </c>
      <c r="E363" s="44">
        <v>219.99</v>
      </c>
      <c r="F363" s="44">
        <f t="shared" si="2"/>
        <v>219.99</v>
      </c>
    </row>
    <row r="364" spans="1:6">
      <c r="A364" s="45">
        <v>42637</v>
      </c>
      <c r="B364" s="44" t="s">
        <v>6</v>
      </c>
      <c r="C364" s="2">
        <v>9350329000139</v>
      </c>
      <c r="D364">
        <v>1</v>
      </c>
      <c r="E364" s="44">
        <v>292</v>
      </c>
      <c r="F364" s="44">
        <f t="shared" si="2"/>
        <v>292</v>
      </c>
    </row>
    <row r="365" spans="1:6">
      <c r="A365" s="45">
        <v>42636</v>
      </c>
      <c r="B365" s="44" t="s">
        <v>6</v>
      </c>
      <c r="C365" s="2">
        <v>9350329000153</v>
      </c>
      <c r="D365">
        <v>1</v>
      </c>
      <c r="E365" s="44">
        <v>292</v>
      </c>
      <c r="F365" s="44">
        <f t="shared" si="2"/>
        <v>292</v>
      </c>
    </row>
    <row r="366" spans="1:6">
      <c r="A366" s="45">
        <v>42636</v>
      </c>
      <c r="B366" s="44" t="s">
        <v>6</v>
      </c>
      <c r="C366" s="2">
        <v>9350329001068</v>
      </c>
      <c r="D366">
        <v>1</v>
      </c>
      <c r="E366" s="44">
        <v>134</v>
      </c>
      <c r="F366" s="44">
        <f t="shared" si="2"/>
        <v>134</v>
      </c>
    </row>
    <row r="367" spans="1:6">
      <c r="A367" s="45">
        <v>42636</v>
      </c>
      <c r="B367" s="44" t="s">
        <v>6</v>
      </c>
      <c r="C367" s="2">
        <v>9350329000900</v>
      </c>
      <c r="D367">
        <v>1</v>
      </c>
      <c r="E367" s="44">
        <v>149.99</v>
      </c>
      <c r="F367" s="44">
        <f t="shared" si="2"/>
        <v>149.99</v>
      </c>
    </row>
    <row r="368" spans="1:6">
      <c r="A368" s="45">
        <v>42636</v>
      </c>
      <c r="B368" s="44" t="s">
        <v>6</v>
      </c>
      <c r="C368" s="2">
        <v>9350329000221</v>
      </c>
      <c r="D368">
        <v>1</v>
      </c>
      <c r="E368" s="44">
        <v>260</v>
      </c>
      <c r="F368" s="44">
        <f t="shared" si="2"/>
        <v>260</v>
      </c>
    </row>
    <row r="369" spans="1:6">
      <c r="A369" s="45">
        <v>42636</v>
      </c>
      <c r="B369" s="44" t="s">
        <v>8</v>
      </c>
      <c r="C369" s="2">
        <v>9350329000467</v>
      </c>
      <c r="D369">
        <v>1</v>
      </c>
      <c r="E369" s="44">
        <v>99.05</v>
      </c>
      <c r="F369" s="44">
        <f t="shared" si="2"/>
        <v>99.05</v>
      </c>
    </row>
    <row r="370" spans="1:6">
      <c r="A370" s="45">
        <v>42636</v>
      </c>
      <c r="B370" s="44" t="s">
        <v>8</v>
      </c>
      <c r="C370" s="2">
        <v>9350329000825</v>
      </c>
      <c r="D370">
        <v>1</v>
      </c>
      <c r="E370" s="44">
        <v>107.29</v>
      </c>
      <c r="F370" s="44">
        <f t="shared" si="2"/>
        <v>107.29</v>
      </c>
    </row>
    <row r="371" spans="1:6">
      <c r="A371" s="45">
        <v>42636</v>
      </c>
      <c r="B371" s="44" t="s">
        <v>8</v>
      </c>
      <c r="C371" s="2">
        <v>9350329000856</v>
      </c>
      <c r="D371">
        <v>1</v>
      </c>
      <c r="E371" s="44">
        <v>107.29</v>
      </c>
      <c r="F371" s="44">
        <f t="shared" si="2"/>
        <v>107.29</v>
      </c>
    </row>
    <row r="372" spans="1:6">
      <c r="A372" s="45">
        <v>42636</v>
      </c>
      <c r="B372" s="44" t="s">
        <v>8</v>
      </c>
      <c r="C372" s="2">
        <v>9350329001662</v>
      </c>
      <c r="D372">
        <v>1</v>
      </c>
      <c r="E372" s="44">
        <v>316.2</v>
      </c>
      <c r="F372" s="44">
        <f t="shared" si="2"/>
        <v>316.2</v>
      </c>
    </row>
    <row r="373" spans="1:6">
      <c r="A373" s="45">
        <v>42635</v>
      </c>
      <c r="B373" s="44" t="s">
        <v>6</v>
      </c>
      <c r="C373" s="2">
        <v>9350329000535</v>
      </c>
      <c r="D373">
        <v>1</v>
      </c>
      <c r="E373" s="44">
        <v>339.99</v>
      </c>
      <c r="F373" s="44">
        <f t="shared" si="2"/>
        <v>339.99</v>
      </c>
    </row>
    <row r="374" spans="1:6">
      <c r="A374" s="45">
        <v>42634</v>
      </c>
      <c r="B374" s="44" t="s">
        <v>6</v>
      </c>
      <c r="C374" s="2">
        <v>9350329000160</v>
      </c>
      <c r="D374">
        <v>1</v>
      </c>
      <c r="E374" s="44">
        <v>184</v>
      </c>
      <c r="F374" s="44">
        <f t="shared" si="2"/>
        <v>184</v>
      </c>
    </row>
    <row r="375" spans="1:6">
      <c r="A375" s="45">
        <v>42633</v>
      </c>
      <c r="B375" s="44" t="s">
        <v>6</v>
      </c>
      <c r="C375" s="2">
        <v>9350329000474</v>
      </c>
      <c r="D375">
        <v>1</v>
      </c>
      <c r="E375" s="44">
        <v>374.99</v>
      </c>
      <c r="F375" s="44">
        <f t="shared" si="2"/>
        <v>374.99</v>
      </c>
    </row>
    <row r="376" spans="1:6">
      <c r="A376" s="45">
        <v>42633</v>
      </c>
      <c r="B376" s="44" t="s">
        <v>6</v>
      </c>
      <c r="C376" s="2">
        <v>9350329001006</v>
      </c>
      <c r="D376">
        <v>2</v>
      </c>
      <c r="E376" s="44">
        <v>134.99</v>
      </c>
      <c r="F376" s="44">
        <f t="shared" si="2"/>
        <v>269.98</v>
      </c>
    </row>
    <row r="377" spans="1:6">
      <c r="A377" s="45">
        <v>42632</v>
      </c>
      <c r="B377" s="44" t="s">
        <v>7</v>
      </c>
      <c r="C377" s="2">
        <v>9350329000610</v>
      </c>
      <c r="D377">
        <v>1</v>
      </c>
      <c r="E377" s="44">
        <v>305</v>
      </c>
      <c r="F377" s="44">
        <f t="shared" si="2"/>
        <v>305</v>
      </c>
    </row>
    <row r="378" spans="1:6">
      <c r="A378" s="45">
        <v>42633</v>
      </c>
      <c r="B378" s="44" t="s">
        <v>6</v>
      </c>
      <c r="C378" s="2">
        <v>9350329000702</v>
      </c>
      <c r="D378">
        <v>1</v>
      </c>
      <c r="E378" s="44">
        <v>199</v>
      </c>
      <c r="F378" s="44">
        <f t="shared" si="2"/>
        <v>199</v>
      </c>
    </row>
    <row r="379" spans="1:6">
      <c r="A379" s="45">
        <v>42632</v>
      </c>
      <c r="B379" s="44" t="s">
        <v>6</v>
      </c>
      <c r="C379" s="2">
        <v>9350329000153</v>
      </c>
      <c r="D379">
        <v>1</v>
      </c>
      <c r="E379" s="44">
        <v>292</v>
      </c>
      <c r="F379" s="44">
        <f t="shared" si="2"/>
        <v>292</v>
      </c>
    </row>
    <row r="380" spans="1:6">
      <c r="A380" s="45">
        <v>42632</v>
      </c>
      <c r="B380" s="44" t="s">
        <v>6</v>
      </c>
      <c r="C380" s="2">
        <v>9350329000559</v>
      </c>
      <c r="D380">
        <v>1</v>
      </c>
      <c r="E380" s="44">
        <v>339.99</v>
      </c>
      <c r="F380" s="44">
        <f t="shared" si="2"/>
        <v>339.99</v>
      </c>
    </row>
    <row r="381" spans="1:6">
      <c r="A381" s="45">
        <v>42631</v>
      </c>
      <c r="B381" s="44" t="s">
        <v>6</v>
      </c>
      <c r="C381" s="2">
        <v>9350329001037</v>
      </c>
      <c r="D381">
        <v>1</v>
      </c>
      <c r="E381" s="44">
        <v>195</v>
      </c>
      <c r="F381" s="44">
        <f t="shared" si="2"/>
        <v>195</v>
      </c>
    </row>
    <row r="382" spans="1:6">
      <c r="A382" s="45">
        <v>42631</v>
      </c>
      <c r="B382" s="44" t="s">
        <v>7</v>
      </c>
      <c r="C382" s="2">
        <v>9350329001037</v>
      </c>
      <c r="D382">
        <v>1</v>
      </c>
      <c r="E382" s="44">
        <v>199.99</v>
      </c>
      <c r="F382" s="44">
        <f t="shared" si="2"/>
        <v>199.99</v>
      </c>
    </row>
    <row r="383" spans="1:6">
      <c r="A383" s="45">
        <v>42631</v>
      </c>
      <c r="B383" s="44" t="s">
        <v>7</v>
      </c>
      <c r="C383" s="2">
        <v>9350329001020</v>
      </c>
      <c r="D383">
        <v>1</v>
      </c>
      <c r="E383" s="44">
        <v>134.99</v>
      </c>
      <c r="F383" s="44">
        <f t="shared" si="2"/>
        <v>134.99</v>
      </c>
    </row>
    <row r="384" spans="1:6">
      <c r="A384" s="45">
        <v>42631</v>
      </c>
      <c r="B384" s="44" t="s">
        <v>6</v>
      </c>
      <c r="C384" s="2">
        <v>9350329000993</v>
      </c>
      <c r="D384">
        <v>1</v>
      </c>
      <c r="E384" s="44">
        <v>195</v>
      </c>
      <c r="F384" s="44">
        <f t="shared" ref="F384:F442" si="3">D384*E384</f>
        <v>195</v>
      </c>
    </row>
    <row r="385" spans="1:6">
      <c r="A385" s="45">
        <v>42631</v>
      </c>
      <c r="B385" s="44" t="s">
        <v>6</v>
      </c>
      <c r="C385" s="2">
        <v>9350329000337</v>
      </c>
      <c r="D385">
        <v>1</v>
      </c>
      <c r="E385" s="44">
        <v>434.99</v>
      </c>
      <c r="F385" s="44">
        <f t="shared" si="3"/>
        <v>434.99</v>
      </c>
    </row>
    <row r="386" spans="1:6">
      <c r="A386" s="45">
        <v>42630</v>
      </c>
      <c r="B386" s="44" t="s">
        <v>7</v>
      </c>
      <c r="C386" s="2">
        <v>9350329001020</v>
      </c>
      <c r="D386">
        <v>2</v>
      </c>
      <c r="E386" s="44">
        <v>134.99</v>
      </c>
      <c r="F386" s="44">
        <f t="shared" si="3"/>
        <v>269.98</v>
      </c>
    </row>
    <row r="387" spans="1:6">
      <c r="A387" s="45">
        <v>42630</v>
      </c>
      <c r="B387" s="44" t="s">
        <v>6</v>
      </c>
      <c r="C387" s="2">
        <v>9350329000597</v>
      </c>
      <c r="D387">
        <v>1</v>
      </c>
      <c r="E387" s="44">
        <v>339.99</v>
      </c>
      <c r="F387" s="44">
        <f t="shared" si="3"/>
        <v>339.99</v>
      </c>
    </row>
    <row r="388" spans="1:6">
      <c r="A388" s="45">
        <v>42630</v>
      </c>
      <c r="B388" s="44" t="s">
        <v>6</v>
      </c>
      <c r="C388" s="2">
        <v>9350329000924</v>
      </c>
      <c r="D388">
        <v>1</v>
      </c>
      <c r="E388" s="44">
        <v>149.99</v>
      </c>
      <c r="F388" s="44">
        <f t="shared" si="3"/>
        <v>149.99</v>
      </c>
    </row>
    <row r="389" spans="1:6">
      <c r="A389" s="45">
        <v>42629</v>
      </c>
      <c r="B389" s="44" t="s">
        <v>6</v>
      </c>
      <c r="C389" s="2">
        <v>9350329000900</v>
      </c>
      <c r="D389">
        <v>1</v>
      </c>
      <c r="E389" s="44">
        <v>149.99</v>
      </c>
      <c r="F389" s="44">
        <f t="shared" si="3"/>
        <v>149.99</v>
      </c>
    </row>
    <row r="390" spans="1:6">
      <c r="A390" s="45">
        <v>42629</v>
      </c>
      <c r="B390" s="44" t="s">
        <v>6</v>
      </c>
      <c r="C390" s="2">
        <v>9350329000849</v>
      </c>
      <c r="D390">
        <v>1</v>
      </c>
      <c r="E390" s="44">
        <v>269.99</v>
      </c>
      <c r="F390" s="44">
        <f t="shared" si="3"/>
        <v>269.99</v>
      </c>
    </row>
    <row r="391" spans="1:6">
      <c r="A391" s="45">
        <v>42628</v>
      </c>
      <c r="B391" s="44" t="s">
        <v>6</v>
      </c>
      <c r="C391" s="2">
        <v>9350329000993</v>
      </c>
      <c r="D391">
        <v>1</v>
      </c>
      <c r="E391" s="44">
        <v>199.99</v>
      </c>
      <c r="F391" s="44">
        <f t="shared" si="3"/>
        <v>199.99</v>
      </c>
    </row>
    <row r="392" spans="1:6">
      <c r="A392" s="45">
        <v>42628</v>
      </c>
      <c r="B392" s="44" t="s">
        <v>6</v>
      </c>
      <c r="C392" s="2">
        <v>9350329000177</v>
      </c>
      <c r="D392">
        <v>1</v>
      </c>
      <c r="E392" s="44">
        <v>292</v>
      </c>
      <c r="F392" s="44">
        <f t="shared" si="3"/>
        <v>292</v>
      </c>
    </row>
    <row r="393" spans="1:6">
      <c r="A393" s="45">
        <v>42626</v>
      </c>
      <c r="B393" s="44" t="s">
        <v>7</v>
      </c>
      <c r="C393" s="2">
        <v>9350329001044</v>
      </c>
      <c r="D393">
        <v>1</v>
      </c>
      <c r="E393" s="44">
        <v>134.99</v>
      </c>
      <c r="F393" s="44">
        <f t="shared" si="3"/>
        <v>134.99</v>
      </c>
    </row>
    <row r="394" spans="1:6">
      <c r="A394" s="45">
        <v>42626</v>
      </c>
      <c r="B394" s="44" t="s">
        <v>6</v>
      </c>
      <c r="C394" s="2">
        <v>9350329000429</v>
      </c>
      <c r="D394">
        <v>1</v>
      </c>
      <c r="E394" s="44">
        <v>225</v>
      </c>
      <c r="F394" s="44">
        <f t="shared" si="3"/>
        <v>225</v>
      </c>
    </row>
    <row r="395" spans="1:6">
      <c r="A395" s="45">
        <v>42625</v>
      </c>
      <c r="B395" s="44" t="s">
        <v>6</v>
      </c>
      <c r="C395" s="2">
        <v>9350329000825</v>
      </c>
      <c r="D395">
        <v>1</v>
      </c>
      <c r="E395" s="44">
        <v>269.99</v>
      </c>
      <c r="F395" s="44">
        <f t="shared" si="3"/>
        <v>269.99</v>
      </c>
    </row>
    <row r="396" spans="1:6">
      <c r="A396" s="45">
        <v>42623</v>
      </c>
      <c r="B396" s="44" t="s">
        <v>7</v>
      </c>
      <c r="C396" s="2">
        <v>9350329001440</v>
      </c>
      <c r="D396">
        <v>1</v>
      </c>
      <c r="E396" s="44">
        <v>519.99</v>
      </c>
      <c r="F396" s="44">
        <f t="shared" si="3"/>
        <v>519.99</v>
      </c>
    </row>
    <row r="397" spans="1:6">
      <c r="A397" s="45">
        <v>42622</v>
      </c>
      <c r="B397" s="44" t="s">
        <v>7</v>
      </c>
      <c r="C397" s="2">
        <v>9350329000986</v>
      </c>
      <c r="D397">
        <v>1</v>
      </c>
      <c r="E397" s="44">
        <v>134.99</v>
      </c>
      <c r="F397" s="44">
        <f t="shared" si="3"/>
        <v>134.99</v>
      </c>
    </row>
    <row r="398" spans="1:6">
      <c r="A398" s="45">
        <v>42624</v>
      </c>
      <c r="B398" s="44" t="s">
        <v>6</v>
      </c>
      <c r="C398" s="2">
        <v>9350329000986</v>
      </c>
      <c r="D398">
        <v>1</v>
      </c>
      <c r="E398" s="44">
        <v>134.99</v>
      </c>
      <c r="F398" s="44">
        <f t="shared" si="3"/>
        <v>134.99</v>
      </c>
    </row>
    <row r="399" spans="1:6">
      <c r="A399" s="45">
        <v>42624</v>
      </c>
      <c r="B399" s="44" t="s">
        <v>6</v>
      </c>
      <c r="C399" s="2">
        <v>9350329000924</v>
      </c>
      <c r="D399">
        <v>1</v>
      </c>
      <c r="E399" s="44">
        <v>149.99</v>
      </c>
      <c r="F399" s="44">
        <f t="shared" si="3"/>
        <v>149.99</v>
      </c>
    </row>
    <row r="400" spans="1:6">
      <c r="A400" s="45">
        <v>42624</v>
      </c>
      <c r="B400" s="44" t="s">
        <v>6</v>
      </c>
      <c r="C400" s="2">
        <v>9350329001020</v>
      </c>
      <c r="D400">
        <v>1</v>
      </c>
      <c r="E400" s="44">
        <v>134.99</v>
      </c>
      <c r="F400" s="44">
        <f t="shared" si="3"/>
        <v>134.99</v>
      </c>
    </row>
    <row r="401" spans="1:6">
      <c r="A401" s="45">
        <v>42623</v>
      </c>
      <c r="B401" s="44" t="s">
        <v>6</v>
      </c>
      <c r="C401" s="2">
        <v>9350329000573</v>
      </c>
      <c r="D401">
        <v>1</v>
      </c>
      <c r="E401" s="44">
        <v>339.99</v>
      </c>
      <c r="F401" s="44">
        <f t="shared" si="3"/>
        <v>339.99</v>
      </c>
    </row>
    <row r="402" spans="1:6">
      <c r="A402" s="45">
        <v>42623</v>
      </c>
      <c r="B402" s="44" t="s">
        <v>6</v>
      </c>
      <c r="C402" s="2">
        <v>9350329000979</v>
      </c>
      <c r="D402">
        <v>1</v>
      </c>
      <c r="E402" s="44">
        <v>224.99</v>
      </c>
      <c r="F402" s="44">
        <f t="shared" si="3"/>
        <v>224.99</v>
      </c>
    </row>
    <row r="403" spans="1:6">
      <c r="A403" s="45">
        <v>42623</v>
      </c>
      <c r="B403" s="44" t="s">
        <v>6</v>
      </c>
      <c r="C403" s="2">
        <v>9350329000962</v>
      </c>
      <c r="D403">
        <v>1</v>
      </c>
      <c r="E403" s="44">
        <v>149.99</v>
      </c>
      <c r="F403" s="44">
        <f t="shared" si="3"/>
        <v>149.99</v>
      </c>
    </row>
    <row r="404" spans="1:6">
      <c r="A404" s="45">
        <v>42623</v>
      </c>
      <c r="B404" s="44" t="s">
        <v>6</v>
      </c>
      <c r="C404" s="2">
        <v>9350329000979</v>
      </c>
      <c r="D404">
        <v>1</v>
      </c>
      <c r="E404" s="44">
        <v>224.99</v>
      </c>
      <c r="F404" s="44">
        <f t="shared" si="3"/>
        <v>224.99</v>
      </c>
    </row>
    <row r="405" spans="1:6">
      <c r="A405" s="45">
        <v>42621</v>
      </c>
      <c r="B405" s="44" t="s">
        <v>6</v>
      </c>
      <c r="C405" s="2">
        <v>9350329000320</v>
      </c>
      <c r="D405">
        <v>1</v>
      </c>
      <c r="E405" s="44">
        <v>277.49</v>
      </c>
      <c r="F405" s="44">
        <f t="shared" si="3"/>
        <v>277.49</v>
      </c>
    </row>
    <row r="406" spans="1:6">
      <c r="A406" s="45">
        <v>42621</v>
      </c>
      <c r="B406" s="44" t="s">
        <v>6</v>
      </c>
      <c r="C406" s="2">
        <v>9350329000504</v>
      </c>
      <c r="D406">
        <v>1</v>
      </c>
      <c r="E406" s="44">
        <v>219.99</v>
      </c>
      <c r="F406" s="44">
        <f t="shared" si="3"/>
        <v>219.99</v>
      </c>
    </row>
    <row r="407" spans="1:6">
      <c r="A407" s="45">
        <v>42621</v>
      </c>
      <c r="B407" s="44" t="s">
        <v>8</v>
      </c>
      <c r="C407" s="2">
        <v>9350329000443</v>
      </c>
      <c r="D407">
        <v>1</v>
      </c>
      <c r="E407" s="44">
        <v>99.05</v>
      </c>
      <c r="F407" s="44">
        <f t="shared" si="3"/>
        <v>99.05</v>
      </c>
    </row>
    <row r="408" spans="1:6">
      <c r="A408" s="45">
        <v>42621</v>
      </c>
      <c r="B408" s="44" t="s">
        <v>8</v>
      </c>
      <c r="C408" s="2">
        <v>9350329000528</v>
      </c>
      <c r="D408">
        <v>1</v>
      </c>
      <c r="E408" s="44">
        <v>87.19</v>
      </c>
      <c r="F408" s="44">
        <f t="shared" si="3"/>
        <v>87.19</v>
      </c>
    </row>
    <row r="409" spans="1:6">
      <c r="A409" s="45">
        <v>42621</v>
      </c>
      <c r="B409" s="44" t="s">
        <v>8</v>
      </c>
      <c r="C409" s="2">
        <v>9350329000900</v>
      </c>
      <c r="D409">
        <v>1</v>
      </c>
      <c r="E409" s="44">
        <v>98.35</v>
      </c>
      <c r="F409" s="44">
        <f t="shared" si="3"/>
        <v>98.35</v>
      </c>
    </row>
    <row r="410" spans="1:6">
      <c r="A410" s="45">
        <v>42621</v>
      </c>
      <c r="B410" s="44" t="s">
        <v>8</v>
      </c>
      <c r="C410" s="2">
        <v>9350329000962</v>
      </c>
      <c r="D410">
        <v>1</v>
      </c>
      <c r="E410" s="44">
        <v>98.35</v>
      </c>
      <c r="F410" s="44">
        <f t="shared" si="3"/>
        <v>98.35</v>
      </c>
    </row>
    <row r="411" spans="1:6">
      <c r="A411" s="45">
        <v>42621</v>
      </c>
      <c r="B411" s="44" t="s">
        <v>6</v>
      </c>
      <c r="C411" s="2">
        <v>9350329000931</v>
      </c>
      <c r="D411">
        <v>1</v>
      </c>
      <c r="E411" s="44">
        <v>224.99</v>
      </c>
      <c r="F411" s="44">
        <f t="shared" si="3"/>
        <v>224.99</v>
      </c>
    </row>
    <row r="412" spans="1:6">
      <c r="A412" s="45">
        <v>42620</v>
      </c>
      <c r="B412" s="44" t="s">
        <v>6</v>
      </c>
      <c r="C412" s="2">
        <v>9350329000825</v>
      </c>
      <c r="D412">
        <v>1</v>
      </c>
      <c r="E412" s="44">
        <v>269.99</v>
      </c>
      <c r="F412" s="44">
        <f t="shared" si="3"/>
        <v>269.99</v>
      </c>
    </row>
    <row r="413" spans="1:6">
      <c r="A413" s="45">
        <v>42620</v>
      </c>
      <c r="B413" s="44" t="s">
        <v>6</v>
      </c>
      <c r="C413" s="2">
        <v>9350329000016</v>
      </c>
      <c r="D413">
        <v>1</v>
      </c>
      <c r="E413" s="44">
        <v>139.99</v>
      </c>
      <c r="F413" s="44">
        <f t="shared" si="3"/>
        <v>139.99</v>
      </c>
    </row>
    <row r="414" spans="1:6">
      <c r="A414" s="45">
        <v>42618</v>
      </c>
      <c r="B414" s="44" t="s">
        <v>8</v>
      </c>
      <c r="C414" s="2">
        <v>9350329000344</v>
      </c>
      <c r="D414">
        <v>1</v>
      </c>
      <c r="E414" s="44">
        <v>142.6</v>
      </c>
      <c r="F414" s="44">
        <f t="shared" si="3"/>
        <v>142.6</v>
      </c>
    </row>
    <row r="415" spans="1:6">
      <c r="A415" s="45">
        <v>42618</v>
      </c>
      <c r="B415" s="44" t="s">
        <v>8</v>
      </c>
      <c r="C415" s="2">
        <v>9350329000467</v>
      </c>
      <c r="D415">
        <v>1</v>
      </c>
      <c r="E415" s="44">
        <v>99.05</v>
      </c>
      <c r="F415" s="44">
        <f t="shared" si="3"/>
        <v>99.05</v>
      </c>
    </row>
    <row r="416" spans="1:6">
      <c r="A416" s="45">
        <v>42618</v>
      </c>
      <c r="B416" s="44" t="s">
        <v>8</v>
      </c>
      <c r="C416" s="2">
        <v>9350329000504</v>
      </c>
      <c r="D416">
        <v>2</v>
      </c>
      <c r="E416" s="44">
        <v>87.19</v>
      </c>
      <c r="F416" s="44">
        <f t="shared" si="3"/>
        <v>174.38</v>
      </c>
    </row>
    <row r="417" spans="1:6">
      <c r="A417" s="45">
        <v>42618</v>
      </c>
      <c r="B417" s="44" t="s">
        <v>8</v>
      </c>
      <c r="C417" s="2">
        <v>9350329000665</v>
      </c>
      <c r="D417">
        <v>1</v>
      </c>
      <c r="E417" s="44">
        <v>87.19</v>
      </c>
      <c r="F417" s="44">
        <f t="shared" si="3"/>
        <v>87.19</v>
      </c>
    </row>
    <row r="418" spans="1:6">
      <c r="A418" s="45">
        <v>42618</v>
      </c>
      <c r="B418" s="44" t="s">
        <v>8</v>
      </c>
      <c r="C418" s="2">
        <v>9350329000689</v>
      </c>
      <c r="D418">
        <v>1</v>
      </c>
      <c r="E418" s="44">
        <v>87.19</v>
      </c>
      <c r="F418" s="44">
        <f t="shared" si="3"/>
        <v>87.19</v>
      </c>
    </row>
    <row r="419" spans="1:6">
      <c r="A419" s="45">
        <v>42618</v>
      </c>
      <c r="B419" s="44" t="s">
        <v>8</v>
      </c>
      <c r="C419" s="2">
        <v>9350329000702</v>
      </c>
      <c r="D419">
        <v>1</v>
      </c>
      <c r="E419" s="44">
        <v>87.19</v>
      </c>
      <c r="F419" s="44">
        <f t="shared" si="3"/>
        <v>87.19</v>
      </c>
    </row>
    <row r="420" spans="1:6">
      <c r="A420" s="45">
        <v>42618</v>
      </c>
      <c r="B420" s="44" t="s">
        <v>8</v>
      </c>
      <c r="C420" s="2">
        <v>9350329000948</v>
      </c>
      <c r="D420">
        <v>1</v>
      </c>
      <c r="E420" s="44">
        <v>98.35</v>
      </c>
      <c r="F420" s="44">
        <f t="shared" si="3"/>
        <v>98.35</v>
      </c>
    </row>
    <row r="421" spans="1:6">
      <c r="A421" s="45">
        <v>42618</v>
      </c>
      <c r="B421" s="44" t="s">
        <v>6</v>
      </c>
      <c r="C421" s="2">
        <v>9350329000825</v>
      </c>
      <c r="D421">
        <v>1</v>
      </c>
      <c r="E421" s="44">
        <v>269.99</v>
      </c>
      <c r="F421" s="44">
        <f t="shared" si="3"/>
        <v>269.99</v>
      </c>
    </row>
    <row r="422" spans="1:6">
      <c r="A422" s="45">
        <v>42618</v>
      </c>
      <c r="B422" s="44" t="s">
        <v>6</v>
      </c>
      <c r="C422" s="2">
        <v>9350329001068</v>
      </c>
      <c r="D422">
        <v>1</v>
      </c>
      <c r="E422" s="44">
        <v>130</v>
      </c>
      <c r="F422" s="44">
        <f t="shared" si="3"/>
        <v>130</v>
      </c>
    </row>
    <row r="423" spans="1:6">
      <c r="A423" s="45">
        <v>42617</v>
      </c>
      <c r="B423" s="44" t="s">
        <v>6</v>
      </c>
      <c r="C423" s="2">
        <v>9350329000979</v>
      </c>
      <c r="D423">
        <v>1</v>
      </c>
      <c r="E423" s="44">
        <v>225</v>
      </c>
      <c r="F423" s="44">
        <f t="shared" si="3"/>
        <v>225</v>
      </c>
    </row>
    <row r="424" spans="1:6">
      <c r="A424" s="45">
        <v>42617</v>
      </c>
      <c r="B424" s="44" t="s">
        <v>6</v>
      </c>
      <c r="C424" s="2">
        <v>9350329000986</v>
      </c>
      <c r="D424">
        <v>1</v>
      </c>
      <c r="E424" s="44">
        <v>130</v>
      </c>
      <c r="F424" s="44">
        <f t="shared" si="3"/>
        <v>130</v>
      </c>
    </row>
    <row r="425" spans="1:6">
      <c r="A425" s="45">
        <v>42617</v>
      </c>
      <c r="B425" s="44" t="s">
        <v>6</v>
      </c>
      <c r="C425" s="2">
        <v>9350329000948</v>
      </c>
      <c r="D425">
        <v>1</v>
      </c>
      <c r="E425" s="44">
        <v>149.99</v>
      </c>
      <c r="F425" s="44">
        <f t="shared" si="3"/>
        <v>149.99</v>
      </c>
    </row>
    <row r="426" spans="1:6">
      <c r="A426" s="45">
        <v>42617</v>
      </c>
      <c r="B426" s="44" t="s">
        <v>6</v>
      </c>
      <c r="C426" s="2">
        <v>9350329000559</v>
      </c>
      <c r="D426">
        <v>1</v>
      </c>
      <c r="E426" s="44">
        <v>339.99</v>
      </c>
      <c r="F426" s="44">
        <f t="shared" si="3"/>
        <v>339.99</v>
      </c>
    </row>
    <row r="427" spans="1:6">
      <c r="A427" s="45">
        <v>42617</v>
      </c>
      <c r="B427" s="44" t="s">
        <v>6</v>
      </c>
      <c r="C427" s="2">
        <v>9350329000290</v>
      </c>
      <c r="D427">
        <v>1</v>
      </c>
      <c r="E427" s="44">
        <v>434.99</v>
      </c>
      <c r="F427" s="44">
        <f t="shared" si="3"/>
        <v>434.99</v>
      </c>
    </row>
    <row r="428" spans="1:6">
      <c r="A428" s="45">
        <v>42617</v>
      </c>
      <c r="B428" s="44" t="s">
        <v>6</v>
      </c>
      <c r="C428" s="2">
        <v>9350329000719</v>
      </c>
      <c r="D428">
        <v>1</v>
      </c>
      <c r="E428" s="44">
        <v>300</v>
      </c>
      <c r="F428" s="44">
        <f t="shared" si="3"/>
        <v>300</v>
      </c>
    </row>
    <row r="429" spans="1:6">
      <c r="A429" s="45">
        <v>42616</v>
      </c>
      <c r="B429" s="44" t="s">
        <v>6</v>
      </c>
      <c r="C429" s="2">
        <v>9350329000825</v>
      </c>
      <c r="D429">
        <v>1</v>
      </c>
      <c r="E429" s="44">
        <v>269.99</v>
      </c>
      <c r="F429" s="44">
        <f t="shared" si="3"/>
        <v>269.99</v>
      </c>
    </row>
    <row r="430" spans="1:6">
      <c r="A430" s="45">
        <v>42616</v>
      </c>
      <c r="B430" s="44" t="s">
        <v>6</v>
      </c>
      <c r="C430" s="2">
        <v>9350329001037</v>
      </c>
      <c r="D430">
        <v>1</v>
      </c>
      <c r="E430" s="44">
        <v>199.99</v>
      </c>
      <c r="F430" s="44">
        <f t="shared" si="3"/>
        <v>199.99</v>
      </c>
    </row>
    <row r="431" spans="1:6">
      <c r="A431" s="45">
        <v>42616</v>
      </c>
      <c r="B431" s="44" t="s">
        <v>6</v>
      </c>
      <c r="C431" s="2">
        <v>9350329000924</v>
      </c>
      <c r="D431">
        <v>1</v>
      </c>
      <c r="E431" s="44">
        <v>149.99</v>
      </c>
      <c r="F431" s="44">
        <f t="shared" si="3"/>
        <v>149.99</v>
      </c>
    </row>
    <row r="432" spans="1:6">
      <c r="A432" s="45">
        <v>42615</v>
      </c>
      <c r="B432" s="44" t="s">
        <v>6</v>
      </c>
      <c r="C432" s="2">
        <v>9350329000900</v>
      </c>
      <c r="D432">
        <v>1</v>
      </c>
      <c r="E432" s="44">
        <v>149.99</v>
      </c>
      <c r="F432" s="44">
        <f t="shared" si="3"/>
        <v>149.99</v>
      </c>
    </row>
    <row r="433" spans="1:6">
      <c r="A433" s="45">
        <v>42615</v>
      </c>
      <c r="B433" s="44" t="s">
        <v>6</v>
      </c>
      <c r="C433" s="2">
        <v>9350329000108</v>
      </c>
      <c r="D433">
        <v>1</v>
      </c>
      <c r="E433" s="44">
        <v>99.99</v>
      </c>
      <c r="F433" s="44">
        <f t="shared" si="3"/>
        <v>99.99</v>
      </c>
    </row>
    <row r="434" spans="1:6">
      <c r="A434" s="45">
        <v>42615</v>
      </c>
      <c r="B434" s="44" t="s">
        <v>6</v>
      </c>
      <c r="C434" s="2">
        <v>9350329000719</v>
      </c>
      <c r="D434">
        <v>1</v>
      </c>
      <c r="E434" s="44">
        <v>300</v>
      </c>
      <c r="F434" s="44">
        <f t="shared" si="3"/>
        <v>300</v>
      </c>
    </row>
    <row r="435" spans="1:6">
      <c r="A435" s="45">
        <v>42615</v>
      </c>
      <c r="B435" s="44" t="s">
        <v>6</v>
      </c>
      <c r="C435" s="2">
        <v>9350329001006</v>
      </c>
      <c r="D435">
        <v>1</v>
      </c>
      <c r="E435" s="44">
        <v>134.99</v>
      </c>
      <c r="F435" s="44">
        <f t="shared" si="3"/>
        <v>134.99</v>
      </c>
    </row>
    <row r="436" spans="1:6">
      <c r="A436" s="45">
        <v>42613</v>
      </c>
      <c r="B436" s="44" t="s">
        <v>6</v>
      </c>
      <c r="C436" s="2">
        <v>9350329000009</v>
      </c>
      <c r="D436">
        <v>1</v>
      </c>
      <c r="E436" s="44">
        <v>100.99</v>
      </c>
      <c r="F436" s="44">
        <f t="shared" si="3"/>
        <v>100.99</v>
      </c>
    </row>
    <row r="437" spans="1:6">
      <c r="A437" s="45">
        <v>42612</v>
      </c>
      <c r="B437" s="44" t="s">
        <v>7</v>
      </c>
      <c r="C437" s="2">
        <v>9350329001037</v>
      </c>
      <c r="D437">
        <v>1</v>
      </c>
      <c r="E437" s="44">
        <v>199.99</v>
      </c>
      <c r="F437" s="44">
        <f t="shared" si="3"/>
        <v>199.99</v>
      </c>
    </row>
    <row r="438" spans="1:6">
      <c r="A438" s="45">
        <v>42612</v>
      </c>
      <c r="B438" s="44" t="s">
        <v>6</v>
      </c>
      <c r="C438" s="2">
        <v>9350329000450</v>
      </c>
      <c r="D438">
        <v>1</v>
      </c>
      <c r="E438" s="44">
        <v>379.99</v>
      </c>
      <c r="F438" s="44">
        <f t="shared" si="3"/>
        <v>379.99</v>
      </c>
    </row>
    <row r="439" spans="1:6">
      <c r="A439" s="45">
        <v>42612</v>
      </c>
      <c r="B439" s="44" t="s">
        <v>8</v>
      </c>
      <c r="C439" s="2">
        <v>9350329000344</v>
      </c>
      <c r="D439">
        <v>1</v>
      </c>
      <c r="E439" s="44">
        <v>142.6</v>
      </c>
      <c r="F439" s="44">
        <f t="shared" si="3"/>
        <v>142.6</v>
      </c>
    </row>
    <row r="440" spans="1:6">
      <c r="A440" s="45">
        <v>42612</v>
      </c>
      <c r="B440" s="44" t="s">
        <v>8</v>
      </c>
      <c r="C440" s="2">
        <v>9350329000467</v>
      </c>
      <c r="D440">
        <v>1</v>
      </c>
      <c r="E440" s="44">
        <v>99.05</v>
      </c>
      <c r="F440" s="44">
        <f t="shared" si="3"/>
        <v>99.05</v>
      </c>
    </row>
    <row r="441" spans="1:6">
      <c r="A441" s="45">
        <v>42612</v>
      </c>
      <c r="B441" s="44" t="s">
        <v>8</v>
      </c>
      <c r="C441" s="2">
        <v>9350329000481</v>
      </c>
      <c r="D441">
        <v>1</v>
      </c>
      <c r="E441" s="44">
        <v>99.05</v>
      </c>
      <c r="F441" s="44">
        <f t="shared" si="3"/>
        <v>99.05</v>
      </c>
    </row>
    <row r="442" spans="1:6">
      <c r="A442" s="45">
        <v>42612</v>
      </c>
      <c r="B442" s="44" t="s">
        <v>8</v>
      </c>
      <c r="C442" s="2">
        <v>9350329000535</v>
      </c>
      <c r="D442">
        <v>1</v>
      </c>
      <c r="E442" s="44">
        <v>133</v>
      </c>
      <c r="F442" s="44">
        <f t="shared" si="3"/>
        <v>133</v>
      </c>
    </row>
    <row r="443" spans="1:6">
      <c r="A443" s="45">
        <v>42612</v>
      </c>
      <c r="B443" s="44" t="s">
        <v>8</v>
      </c>
      <c r="C443" s="2">
        <v>9350329000542</v>
      </c>
      <c r="D443">
        <v>1</v>
      </c>
      <c r="E443" s="44">
        <v>87.19</v>
      </c>
      <c r="F443" s="44">
        <f t="shared" ref="F443:F501" si="4">D443*E443</f>
        <v>87.19</v>
      </c>
    </row>
    <row r="444" spans="1:6">
      <c r="A444" s="45">
        <v>42612</v>
      </c>
      <c r="B444" s="44" t="s">
        <v>8</v>
      </c>
      <c r="C444" s="2">
        <v>9350329000559</v>
      </c>
      <c r="D444">
        <v>1</v>
      </c>
      <c r="E444" s="44">
        <v>133</v>
      </c>
      <c r="F444" s="44">
        <f t="shared" si="4"/>
        <v>133</v>
      </c>
    </row>
    <row r="445" spans="1:6">
      <c r="A445" s="45">
        <v>42612</v>
      </c>
      <c r="B445" s="44" t="s">
        <v>8</v>
      </c>
      <c r="C445" s="2">
        <v>9350329000832</v>
      </c>
      <c r="D445">
        <v>1</v>
      </c>
      <c r="E445" s="44">
        <v>107.29</v>
      </c>
      <c r="F445" s="44">
        <f t="shared" si="4"/>
        <v>107.29</v>
      </c>
    </row>
    <row r="446" spans="1:6">
      <c r="A446" s="45">
        <v>42612</v>
      </c>
      <c r="B446" s="44" t="s">
        <v>8</v>
      </c>
      <c r="C446" s="2">
        <v>9350329000849</v>
      </c>
      <c r="D446">
        <v>1</v>
      </c>
      <c r="E446" s="44">
        <v>107.29</v>
      </c>
      <c r="F446" s="44">
        <f t="shared" si="4"/>
        <v>107.29</v>
      </c>
    </row>
    <row r="447" spans="1:6">
      <c r="A447" s="45">
        <v>42612</v>
      </c>
      <c r="B447" s="44" t="s">
        <v>8</v>
      </c>
      <c r="C447" s="2">
        <v>9350329000856</v>
      </c>
      <c r="D447">
        <v>1</v>
      </c>
      <c r="E447" s="44">
        <v>107.29</v>
      </c>
      <c r="F447" s="44">
        <f t="shared" si="4"/>
        <v>107.29</v>
      </c>
    </row>
    <row r="448" spans="1:6">
      <c r="A448" s="45">
        <v>42612</v>
      </c>
      <c r="B448" s="44" t="s">
        <v>8</v>
      </c>
      <c r="C448" s="2">
        <v>9350329000924</v>
      </c>
      <c r="D448">
        <v>1</v>
      </c>
      <c r="E448" s="44">
        <v>98.35</v>
      </c>
      <c r="F448" s="44">
        <f t="shared" si="4"/>
        <v>98.35</v>
      </c>
    </row>
    <row r="449" spans="1:6">
      <c r="A449" s="45">
        <v>42612</v>
      </c>
      <c r="B449" s="44" t="s">
        <v>8</v>
      </c>
      <c r="C449" s="2">
        <v>9350329000948</v>
      </c>
      <c r="D449">
        <v>1</v>
      </c>
      <c r="E449" s="44">
        <v>98.35</v>
      </c>
      <c r="F449" s="44">
        <f t="shared" si="4"/>
        <v>98.35</v>
      </c>
    </row>
    <row r="450" spans="1:6">
      <c r="A450" s="45">
        <v>42612</v>
      </c>
      <c r="B450" s="44" t="s">
        <v>6</v>
      </c>
      <c r="C450" s="2">
        <v>9350329001365</v>
      </c>
      <c r="D450">
        <v>1</v>
      </c>
      <c r="E450" s="44">
        <v>465</v>
      </c>
      <c r="F450" s="44">
        <f t="shared" si="4"/>
        <v>465</v>
      </c>
    </row>
    <row r="451" spans="1:6">
      <c r="A451" s="45">
        <v>42612</v>
      </c>
      <c r="B451" s="44" t="s">
        <v>6</v>
      </c>
      <c r="C451" s="2">
        <v>9350329000450</v>
      </c>
      <c r="D451">
        <v>1</v>
      </c>
      <c r="E451" s="44">
        <v>379.99</v>
      </c>
      <c r="F451" s="44">
        <f t="shared" si="4"/>
        <v>379.99</v>
      </c>
    </row>
    <row r="452" spans="1:6">
      <c r="A452" s="45">
        <v>42611</v>
      </c>
      <c r="B452" s="44" t="s">
        <v>6</v>
      </c>
      <c r="C452" s="2">
        <v>9350329000719</v>
      </c>
      <c r="D452">
        <v>1</v>
      </c>
      <c r="E452" s="44">
        <v>300</v>
      </c>
      <c r="F452" s="44">
        <f t="shared" si="4"/>
        <v>300</v>
      </c>
    </row>
    <row r="453" spans="1:6">
      <c r="A453" s="45">
        <v>42611</v>
      </c>
      <c r="B453" s="44" t="s">
        <v>7</v>
      </c>
      <c r="C453" s="2">
        <v>9350329000993</v>
      </c>
      <c r="D453">
        <v>1</v>
      </c>
      <c r="E453" s="44">
        <v>199.99</v>
      </c>
      <c r="F453" s="44">
        <f t="shared" si="4"/>
        <v>199.99</v>
      </c>
    </row>
    <row r="454" spans="1:6">
      <c r="A454" s="45">
        <v>42611</v>
      </c>
      <c r="B454" s="44" t="s">
        <v>7</v>
      </c>
      <c r="C454" s="2">
        <v>9350329001013</v>
      </c>
      <c r="D454">
        <v>2</v>
      </c>
      <c r="E454" s="44">
        <v>190</v>
      </c>
      <c r="F454" s="44">
        <f t="shared" si="4"/>
        <v>380</v>
      </c>
    </row>
    <row r="455" spans="1:6">
      <c r="A455" s="45">
        <v>42611</v>
      </c>
      <c r="B455" s="44" t="s">
        <v>6</v>
      </c>
      <c r="C455" s="2">
        <v>9350329000924</v>
      </c>
      <c r="D455">
        <v>1</v>
      </c>
      <c r="E455" s="44">
        <v>149.99</v>
      </c>
      <c r="F455" s="44">
        <f t="shared" si="4"/>
        <v>149.99</v>
      </c>
    </row>
    <row r="456" spans="1:6">
      <c r="A456" s="45">
        <v>42611</v>
      </c>
      <c r="B456" s="44" t="s">
        <v>6</v>
      </c>
      <c r="C456" s="2">
        <v>9350329000085</v>
      </c>
      <c r="D456">
        <v>1</v>
      </c>
      <c r="E456" s="44">
        <v>104</v>
      </c>
      <c r="F456" s="44">
        <f t="shared" si="4"/>
        <v>104</v>
      </c>
    </row>
    <row r="457" spans="1:6">
      <c r="A457" s="45">
        <v>42611</v>
      </c>
      <c r="B457" s="44" t="s">
        <v>8</v>
      </c>
      <c r="C457" s="2">
        <v>9350329000528</v>
      </c>
      <c r="D457">
        <v>1</v>
      </c>
      <c r="E457" s="44">
        <v>87.19</v>
      </c>
      <c r="F457" s="44">
        <f t="shared" si="4"/>
        <v>87.19</v>
      </c>
    </row>
    <row r="458" spans="1:6">
      <c r="A458" s="45">
        <v>42611</v>
      </c>
      <c r="B458" s="44" t="s">
        <v>8</v>
      </c>
      <c r="C458" s="2">
        <v>9350329000948</v>
      </c>
      <c r="D458">
        <v>2</v>
      </c>
      <c r="E458" s="44">
        <v>98.35</v>
      </c>
      <c r="F458" s="44">
        <f t="shared" si="4"/>
        <v>196.7</v>
      </c>
    </row>
    <row r="459" spans="1:6">
      <c r="A459" s="45">
        <v>42611</v>
      </c>
      <c r="B459" s="44" t="s">
        <v>6</v>
      </c>
      <c r="C459" s="2">
        <v>9350329000597</v>
      </c>
      <c r="D459">
        <v>1</v>
      </c>
      <c r="E459" s="44">
        <v>330</v>
      </c>
      <c r="F459" s="44">
        <f t="shared" si="4"/>
        <v>330</v>
      </c>
    </row>
    <row r="460" spans="1:6">
      <c r="A460" s="45">
        <v>42610</v>
      </c>
      <c r="B460" s="44" t="s">
        <v>6</v>
      </c>
      <c r="C460" s="2">
        <v>9350329000849</v>
      </c>
      <c r="D460">
        <v>1</v>
      </c>
      <c r="E460" s="44">
        <v>269.99</v>
      </c>
      <c r="F460" s="44">
        <f t="shared" si="4"/>
        <v>269.99</v>
      </c>
    </row>
    <row r="461" spans="1:6">
      <c r="A461" s="45">
        <v>42610</v>
      </c>
      <c r="B461" s="44" t="s">
        <v>6</v>
      </c>
      <c r="C461" s="2">
        <v>9350329000993</v>
      </c>
      <c r="D461">
        <v>1</v>
      </c>
      <c r="E461" s="44">
        <v>199.99</v>
      </c>
      <c r="F461" s="44">
        <f t="shared" si="4"/>
        <v>199.99</v>
      </c>
    </row>
    <row r="462" spans="1:6">
      <c r="A462" s="45">
        <v>42608</v>
      </c>
      <c r="B462" s="44" t="s">
        <v>6</v>
      </c>
      <c r="C462" s="2">
        <v>9350329000900</v>
      </c>
      <c r="D462">
        <v>1</v>
      </c>
      <c r="E462" s="44">
        <v>149.99</v>
      </c>
      <c r="F462" s="44">
        <f t="shared" si="4"/>
        <v>149.99</v>
      </c>
    </row>
    <row r="463" spans="1:6">
      <c r="A463" s="45">
        <v>42610</v>
      </c>
      <c r="B463" s="44" t="s">
        <v>6</v>
      </c>
      <c r="C463" s="2">
        <v>9350329000498</v>
      </c>
      <c r="D463">
        <v>1</v>
      </c>
      <c r="E463" s="44">
        <v>379.99</v>
      </c>
      <c r="F463" s="44">
        <f t="shared" si="4"/>
        <v>379.99</v>
      </c>
    </row>
    <row r="464" spans="1:6">
      <c r="A464" s="45">
        <v>42609</v>
      </c>
      <c r="B464" s="44" t="s">
        <v>6</v>
      </c>
      <c r="C464" s="2">
        <v>9350329000948</v>
      </c>
      <c r="D464">
        <v>2</v>
      </c>
      <c r="E464" s="44">
        <v>149.99</v>
      </c>
      <c r="F464" s="44">
        <f t="shared" si="4"/>
        <v>299.98</v>
      </c>
    </row>
    <row r="465" spans="1:6">
      <c r="A465" s="45">
        <v>42609</v>
      </c>
      <c r="B465" s="44" t="s">
        <v>6</v>
      </c>
      <c r="C465" s="2">
        <v>9350329000085</v>
      </c>
      <c r="D465">
        <v>1</v>
      </c>
      <c r="E465" s="44">
        <v>105</v>
      </c>
      <c r="F465" s="44">
        <f t="shared" si="4"/>
        <v>105</v>
      </c>
    </row>
    <row r="466" spans="1:6">
      <c r="A466" s="45">
        <v>42609</v>
      </c>
      <c r="B466" s="44" t="s">
        <v>6</v>
      </c>
      <c r="C466" s="2">
        <v>9350329000085</v>
      </c>
      <c r="D466">
        <v>1</v>
      </c>
      <c r="E466" s="44">
        <v>99.99</v>
      </c>
      <c r="F466" s="44">
        <f t="shared" si="4"/>
        <v>99.99</v>
      </c>
    </row>
    <row r="467" spans="1:6">
      <c r="A467" s="45">
        <v>42609</v>
      </c>
      <c r="B467" s="44" t="s">
        <v>6</v>
      </c>
      <c r="C467" s="2">
        <v>9350329000320</v>
      </c>
      <c r="D467">
        <v>1</v>
      </c>
      <c r="E467" s="44">
        <v>277.49</v>
      </c>
      <c r="F467" s="44">
        <f t="shared" si="4"/>
        <v>277.49</v>
      </c>
    </row>
    <row r="468" spans="1:6">
      <c r="A468" s="45">
        <v>42607</v>
      </c>
      <c r="B468" s="44" t="s">
        <v>6</v>
      </c>
      <c r="C468" s="2">
        <v>9350329000290</v>
      </c>
      <c r="D468">
        <v>1</v>
      </c>
      <c r="E468" s="44">
        <v>434.99</v>
      </c>
      <c r="F468" s="44">
        <f t="shared" si="4"/>
        <v>434.99</v>
      </c>
    </row>
    <row r="469" spans="1:6">
      <c r="A469" s="45">
        <v>42607</v>
      </c>
      <c r="B469" s="44" t="s">
        <v>6</v>
      </c>
      <c r="C469" s="2">
        <v>9350329000009</v>
      </c>
      <c r="D469">
        <v>1</v>
      </c>
      <c r="E469" s="44">
        <v>99.99</v>
      </c>
      <c r="F469" s="44">
        <f t="shared" si="4"/>
        <v>99.99</v>
      </c>
    </row>
    <row r="470" spans="1:6">
      <c r="A470" s="45">
        <v>42607</v>
      </c>
      <c r="B470" s="44" t="s">
        <v>6</v>
      </c>
      <c r="C470" s="2">
        <v>9350329000825</v>
      </c>
      <c r="D470">
        <v>1</v>
      </c>
      <c r="E470" s="44">
        <v>269.99</v>
      </c>
      <c r="F470" s="44">
        <f t="shared" si="4"/>
        <v>269.99</v>
      </c>
    </row>
    <row r="471" spans="1:6">
      <c r="A471" s="45">
        <v>42607</v>
      </c>
      <c r="B471" s="44" t="s">
        <v>6</v>
      </c>
      <c r="C471" s="2">
        <v>9350329000948</v>
      </c>
      <c r="D471">
        <v>1</v>
      </c>
      <c r="E471" s="44">
        <v>149.99</v>
      </c>
      <c r="F471" s="44">
        <f t="shared" si="4"/>
        <v>149.99</v>
      </c>
    </row>
    <row r="472" spans="1:6">
      <c r="A472" s="45">
        <v>42606</v>
      </c>
      <c r="B472" s="44" t="s">
        <v>6</v>
      </c>
      <c r="C472" s="2">
        <v>9350329000979</v>
      </c>
      <c r="D472">
        <v>1</v>
      </c>
      <c r="E472" s="44">
        <v>225</v>
      </c>
      <c r="F472" s="44">
        <f t="shared" si="4"/>
        <v>225</v>
      </c>
    </row>
    <row r="473" spans="1:6">
      <c r="A473" s="45">
        <v>42606</v>
      </c>
      <c r="B473" s="44" t="s">
        <v>6</v>
      </c>
      <c r="C473" s="2">
        <v>9350329001037</v>
      </c>
      <c r="D473">
        <v>1</v>
      </c>
      <c r="E473" s="44">
        <v>199.99</v>
      </c>
      <c r="F473" s="44">
        <f t="shared" si="4"/>
        <v>199.99</v>
      </c>
    </row>
    <row r="474" spans="1:6">
      <c r="A474" s="45">
        <v>42606</v>
      </c>
      <c r="B474" s="44" t="s">
        <v>6</v>
      </c>
      <c r="C474" s="2">
        <v>9350329000948</v>
      </c>
      <c r="D474">
        <v>1</v>
      </c>
      <c r="E474" s="44">
        <v>149.99</v>
      </c>
      <c r="F474" s="44">
        <f t="shared" si="4"/>
        <v>149.99</v>
      </c>
    </row>
    <row r="475" spans="1:6">
      <c r="A475" s="45">
        <v>42606</v>
      </c>
      <c r="B475" s="44" t="s">
        <v>6</v>
      </c>
      <c r="C475" s="2">
        <v>9350329000917</v>
      </c>
      <c r="D475">
        <v>1</v>
      </c>
      <c r="E475" s="44">
        <v>224.99</v>
      </c>
      <c r="F475" s="44">
        <f t="shared" si="4"/>
        <v>224.99</v>
      </c>
    </row>
    <row r="476" spans="1:6">
      <c r="A476" s="45">
        <v>42605</v>
      </c>
      <c r="B476" s="44" t="s">
        <v>6</v>
      </c>
      <c r="C476" s="2">
        <v>9350329000047</v>
      </c>
      <c r="D476">
        <v>1</v>
      </c>
      <c r="E476" s="44">
        <v>122.5</v>
      </c>
      <c r="F476" s="44">
        <f t="shared" si="4"/>
        <v>122.5</v>
      </c>
    </row>
    <row r="477" spans="1:6">
      <c r="A477" s="45">
        <v>42605</v>
      </c>
      <c r="B477" s="44" t="s">
        <v>6</v>
      </c>
      <c r="C477" s="2">
        <v>9350329000962</v>
      </c>
      <c r="D477">
        <v>1</v>
      </c>
      <c r="E477" s="44">
        <v>149.99</v>
      </c>
      <c r="F477" s="44">
        <f t="shared" si="4"/>
        <v>149.99</v>
      </c>
    </row>
    <row r="478" spans="1:6">
      <c r="A478" s="45">
        <v>42604</v>
      </c>
      <c r="B478" s="44" t="s">
        <v>7</v>
      </c>
      <c r="C478" s="2">
        <v>9350329001037</v>
      </c>
      <c r="D478">
        <v>1</v>
      </c>
      <c r="E478" s="44">
        <v>199.99</v>
      </c>
      <c r="F478" s="44">
        <f t="shared" si="4"/>
        <v>199.99</v>
      </c>
    </row>
    <row r="479" spans="1:6">
      <c r="A479" s="45">
        <v>42605</v>
      </c>
      <c r="B479" s="44" t="s">
        <v>6</v>
      </c>
      <c r="C479" s="2">
        <v>9350329000634</v>
      </c>
      <c r="D479">
        <v>1</v>
      </c>
      <c r="E479" s="44">
        <v>300</v>
      </c>
      <c r="F479" s="44">
        <f t="shared" si="4"/>
        <v>300</v>
      </c>
    </row>
    <row r="480" spans="1:6">
      <c r="A480" s="45">
        <v>42605</v>
      </c>
      <c r="B480" s="44" t="s">
        <v>6</v>
      </c>
      <c r="C480" s="2">
        <v>9350329000856</v>
      </c>
      <c r="D480">
        <v>1</v>
      </c>
      <c r="E480" s="44">
        <v>269.99</v>
      </c>
      <c r="F480" s="44">
        <f t="shared" si="4"/>
        <v>269.99</v>
      </c>
    </row>
    <row r="481" spans="1:6">
      <c r="A481" s="45">
        <v>42604</v>
      </c>
      <c r="B481" s="44" t="s">
        <v>6</v>
      </c>
      <c r="C481" s="2">
        <v>9350329000849</v>
      </c>
      <c r="D481">
        <v>1</v>
      </c>
      <c r="E481" s="44">
        <v>269.99</v>
      </c>
      <c r="F481" s="44">
        <f t="shared" si="4"/>
        <v>269.99</v>
      </c>
    </row>
    <row r="482" spans="1:6">
      <c r="A482" s="45">
        <v>42605</v>
      </c>
      <c r="B482" s="44" t="s">
        <v>8</v>
      </c>
      <c r="C482" s="2">
        <v>9350329001013</v>
      </c>
      <c r="D482">
        <v>1</v>
      </c>
      <c r="E482" s="44">
        <v>133</v>
      </c>
      <c r="F482" s="44">
        <f t="shared" si="4"/>
        <v>133</v>
      </c>
    </row>
    <row r="483" spans="1:6">
      <c r="A483" s="45">
        <v>42605</v>
      </c>
      <c r="B483" s="44" t="s">
        <v>8</v>
      </c>
      <c r="C483" s="2">
        <v>9350329001075</v>
      </c>
      <c r="D483">
        <v>1</v>
      </c>
      <c r="E483" s="44">
        <v>133</v>
      </c>
      <c r="F483" s="44">
        <f t="shared" si="4"/>
        <v>133</v>
      </c>
    </row>
    <row r="484" spans="1:6">
      <c r="A484" s="45">
        <v>42604</v>
      </c>
      <c r="B484" s="44" t="s">
        <v>6</v>
      </c>
      <c r="C484" s="2">
        <v>9350329000931</v>
      </c>
      <c r="D484">
        <v>1</v>
      </c>
      <c r="E484" s="44">
        <v>224.99</v>
      </c>
      <c r="F484" s="44">
        <f t="shared" si="4"/>
        <v>224.99</v>
      </c>
    </row>
    <row r="485" spans="1:6">
      <c r="A485" s="45">
        <v>42604</v>
      </c>
      <c r="B485" s="44" t="s">
        <v>7</v>
      </c>
      <c r="C485" s="2">
        <v>9350329000993</v>
      </c>
      <c r="D485">
        <v>1</v>
      </c>
      <c r="E485" s="44">
        <v>199.99</v>
      </c>
      <c r="F485" s="44">
        <f t="shared" si="4"/>
        <v>199.99</v>
      </c>
    </row>
    <row r="486" spans="1:6">
      <c r="A486" s="45">
        <v>42604</v>
      </c>
      <c r="B486" s="44" t="s">
        <v>6</v>
      </c>
      <c r="C486" s="2">
        <v>9350329000993</v>
      </c>
      <c r="D486">
        <v>1</v>
      </c>
      <c r="E486" s="44">
        <v>195</v>
      </c>
      <c r="F486" s="44">
        <f t="shared" si="4"/>
        <v>195</v>
      </c>
    </row>
    <row r="487" spans="1:6">
      <c r="A487" s="45">
        <v>42604</v>
      </c>
      <c r="B487" s="44" t="s">
        <v>6</v>
      </c>
      <c r="C487" s="2">
        <v>9350329000511</v>
      </c>
      <c r="D487">
        <v>1</v>
      </c>
      <c r="E487" s="44">
        <v>339.99</v>
      </c>
      <c r="F487" s="44">
        <f t="shared" si="4"/>
        <v>339.99</v>
      </c>
    </row>
    <row r="488" spans="1:6">
      <c r="A488" s="45">
        <v>42603</v>
      </c>
      <c r="B488" s="44" t="s">
        <v>6</v>
      </c>
      <c r="C488" s="2">
        <v>9350329001976</v>
      </c>
      <c r="D488">
        <v>1</v>
      </c>
      <c r="E488" s="44">
        <v>277.49</v>
      </c>
      <c r="F488" s="44">
        <f t="shared" si="4"/>
        <v>277.49</v>
      </c>
    </row>
    <row r="489" spans="1:6">
      <c r="A489" s="45">
        <v>42603</v>
      </c>
      <c r="B489" s="44" t="s">
        <v>6</v>
      </c>
      <c r="C489" s="2">
        <v>9350329000900</v>
      </c>
      <c r="D489">
        <v>1</v>
      </c>
      <c r="E489" s="44">
        <v>149.99</v>
      </c>
      <c r="F489" s="44">
        <f t="shared" si="4"/>
        <v>149.99</v>
      </c>
    </row>
    <row r="490" spans="1:6">
      <c r="A490" s="45">
        <v>42603</v>
      </c>
      <c r="B490" s="44" t="s">
        <v>6</v>
      </c>
      <c r="C490" s="2">
        <v>9350329000900</v>
      </c>
      <c r="D490">
        <v>1</v>
      </c>
      <c r="E490" s="44">
        <v>149.99</v>
      </c>
      <c r="F490" s="44">
        <f t="shared" si="4"/>
        <v>149.99</v>
      </c>
    </row>
    <row r="491" spans="1:6">
      <c r="A491" s="45">
        <v>42602</v>
      </c>
      <c r="B491" s="44" t="s">
        <v>6</v>
      </c>
      <c r="C491" s="2">
        <v>9350329000924</v>
      </c>
      <c r="D491">
        <v>1</v>
      </c>
      <c r="E491" s="44">
        <v>149.99</v>
      </c>
      <c r="F491" s="44">
        <f t="shared" si="4"/>
        <v>149.99</v>
      </c>
    </row>
    <row r="492" spans="1:6">
      <c r="A492" s="45">
        <v>42602</v>
      </c>
      <c r="B492" s="44" t="s">
        <v>6</v>
      </c>
      <c r="C492" s="2">
        <v>9350329000849</v>
      </c>
      <c r="D492">
        <v>1</v>
      </c>
      <c r="E492" s="44">
        <v>269.99</v>
      </c>
      <c r="F492" s="44">
        <f t="shared" si="4"/>
        <v>269.99</v>
      </c>
    </row>
    <row r="493" spans="1:6">
      <c r="A493" s="45">
        <v>42602</v>
      </c>
      <c r="B493" s="44" t="s">
        <v>6</v>
      </c>
      <c r="C493" s="2">
        <v>9350329000559</v>
      </c>
      <c r="D493">
        <v>1</v>
      </c>
      <c r="E493" s="44">
        <v>320</v>
      </c>
      <c r="F493" s="44">
        <f t="shared" si="4"/>
        <v>320</v>
      </c>
    </row>
    <row r="494" spans="1:6">
      <c r="A494" s="45">
        <v>42602</v>
      </c>
      <c r="B494" s="44" t="s">
        <v>6</v>
      </c>
      <c r="C494" s="2">
        <v>9350329001037</v>
      </c>
      <c r="D494">
        <v>1</v>
      </c>
      <c r="E494" s="44">
        <v>199.99</v>
      </c>
      <c r="F494" s="44">
        <f t="shared" si="4"/>
        <v>199.99</v>
      </c>
    </row>
    <row r="495" spans="1:6">
      <c r="A495" s="45">
        <v>42603</v>
      </c>
      <c r="B495" s="44" t="s">
        <v>7</v>
      </c>
      <c r="C495" s="2">
        <v>9350329000993</v>
      </c>
      <c r="D495">
        <v>1</v>
      </c>
      <c r="E495" s="44">
        <v>199.99</v>
      </c>
      <c r="F495" s="44">
        <f t="shared" si="4"/>
        <v>199.99</v>
      </c>
    </row>
    <row r="496" spans="1:6">
      <c r="A496" s="45">
        <v>42601</v>
      </c>
      <c r="B496" s="44" t="s">
        <v>6</v>
      </c>
      <c r="C496" s="2">
        <v>9350329000948</v>
      </c>
      <c r="D496">
        <v>1</v>
      </c>
      <c r="E496" s="44">
        <v>149.99</v>
      </c>
      <c r="F496" s="44">
        <f t="shared" si="4"/>
        <v>149.99</v>
      </c>
    </row>
    <row r="497" spans="1:6">
      <c r="A497" s="45">
        <v>42601</v>
      </c>
      <c r="B497" s="44" t="s">
        <v>6</v>
      </c>
      <c r="C497" s="2">
        <v>9350329000108</v>
      </c>
      <c r="D497">
        <v>1</v>
      </c>
      <c r="E497" s="44">
        <v>99.99</v>
      </c>
      <c r="F497" s="44">
        <f t="shared" si="4"/>
        <v>99.99</v>
      </c>
    </row>
    <row r="498" spans="1:6">
      <c r="A498" s="45">
        <v>42601</v>
      </c>
      <c r="B498" s="44" t="s">
        <v>6</v>
      </c>
      <c r="C498" s="2">
        <v>9350329000931</v>
      </c>
      <c r="D498">
        <v>1</v>
      </c>
      <c r="E498" s="44">
        <v>224.99</v>
      </c>
      <c r="F498" s="44">
        <f t="shared" si="4"/>
        <v>224.99</v>
      </c>
    </row>
    <row r="499" spans="1:6">
      <c r="A499" s="45">
        <v>42601</v>
      </c>
      <c r="B499" s="44" t="s">
        <v>8</v>
      </c>
      <c r="C499" s="2">
        <v>9350329000467</v>
      </c>
      <c r="D499">
        <v>1</v>
      </c>
      <c r="E499" s="44">
        <v>99.05</v>
      </c>
      <c r="F499" s="44">
        <f t="shared" si="4"/>
        <v>99.05</v>
      </c>
    </row>
    <row r="500" spans="1:6">
      <c r="A500" s="45">
        <v>42601</v>
      </c>
      <c r="B500" s="44" t="s">
        <v>8</v>
      </c>
      <c r="C500" s="2">
        <v>9350329000481</v>
      </c>
      <c r="D500">
        <v>1</v>
      </c>
      <c r="E500" s="44">
        <v>99.05</v>
      </c>
      <c r="F500" s="44">
        <f t="shared" si="4"/>
        <v>99.05</v>
      </c>
    </row>
    <row r="501" spans="1:6">
      <c r="A501" s="45">
        <v>42601</v>
      </c>
      <c r="B501" s="44" t="s">
        <v>8</v>
      </c>
      <c r="C501" s="2">
        <v>9350329000504</v>
      </c>
      <c r="D501">
        <v>1</v>
      </c>
      <c r="E501" s="44">
        <v>87.19</v>
      </c>
      <c r="F501" s="44">
        <f t="shared" si="4"/>
        <v>87.19</v>
      </c>
    </row>
    <row r="502" spans="1:6">
      <c r="A502" s="45">
        <v>42601</v>
      </c>
      <c r="B502" s="44" t="s">
        <v>8</v>
      </c>
      <c r="C502" s="2">
        <v>9350329000528</v>
      </c>
      <c r="D502">
        <v>1</v>
      </c>
      <c r="E502" s="44">
        <v>87.19</v>
      </c>
      <c r="F502" s="44">
        <f t="shared" ref="F502:F535" si="5">D502*E502</f>
        <v>87.19</v>
      </c>
    </row>
    <row r="503" spans="1:6">
      <c r="A503" s="45">
        <v>42601</v>
      </c>
      <c r="B503" s="44" t="s">
        <v>8</v>
      </c>
      <c r="C503" s="2">
        <v>9350329000542</v>
      </c>
      <c r="D503">
        <v>1</v>
      </c>
      <c r="E503" s="44">
        <v>87.19</v>
      </c>
      <c r="F503" s="44">
        <f t="shared" si="5"/>
        <v>87.19</v>
      </c>
    </row>
    <row r="504" spans="1:6">
      <c r="A504" s="45">
        <v>42601</v>
      </c>
      <c r="B504" s="44" t="s">
        <v>8</v>
      </c>
      <c r="C504" s="2">
        <v>9350329000580</v>
      </c>
      <c r="D504">
        <v>1</v>
      </c>
      <c r="E504" s="44">
        <v>87.19</v>
      </c>
      <c r="F504" s="44">
        <f t="shared" si="5"/>
        <v>87.19</v>
      </c>
    </row>
    <row r="505" spans="1:6">
      <c r="A505" s="45">
        <v>42601</v>
      </c>
      <c r="B505" s="44" t="s">
        <v>8</v>
      </c>
      <c r="C505" s="2">
        <v>9350329000603</v>
      </c>
      <c r="D505">
        <v>1</v>
      </c>
      <c r="E505" s="44">
        <v>87.19</v>
      </c>
      <c r="F505" s="44">
        <f t="shared" si="5"/>
        <v>87.19</v>
      </c>
    </row>
    <row r="506" spans="1:6">
      <c r="A506" s="45">
        <v>42601</v>
      </c>
      <c r="B506" s="44" t="s">
        <v>8</v>
      </c>
      <c r="C506" s="2">
        <v>9350329000924</v>
      </c>
      <c r="D506">
        <v>1</v>
      </c>
      <c r="E506" s="44">
        <v>98.35</v>
      </c>
      <c r="F506" s="44">
        <f t="shared" si="5"/>
        <v>98.35</v>
      </c>
    </row>
    <row r="507" spans="1:6">
      <c r="A507" s="45">
        <v>42601</v>
      </c>
      <c r="B507" s="44" t="s">
        <v>8</v>
      </c>
      <c r="C507" s="2">
        <v>9350329001006</v>
      </c>
      <c r="D507">
        <v>1</v>
      </c>
      <c r="E507" s="44">
        <v>87.19</v>
      </c>
      <c r="F507" s="44">
        <f t="shared" si="5"/>
        <v>87.19</v>
      </c>
    </row>
    <row r="508" spans="1:6">
      <c r="A508" s="45">
        <v>42601</v>
      </c>
      <c r="B508" s="44" t="s">
        <v>8</v>
      </c>
      <c r="C508" s="2">
        <v>9350329001068</v>
      </c>
      <c r="D508">
        <v>1</v>
      </c>
      <c r="E508" s="44">
        <v>87.19</v>
      </c>
      <c r="F508" s="44">
        <f t="shared" si="5"/>
        <v>87.19</v>
      </c>
    </row>
    <row r="509" spans="1:6">
      <c r="A509" s="45">
        <v>42600</v>
      </c>
      <c r="B509" s="44" t="s">
        <v>6</v>
      </c>
      <c r="C509" s="2">
        <v>9350329000931</v>
      </c>
      <c r="D509">
        <v>1</v>
      </c>
      <c r="E509" s="44">
        <v>224.99</v>
      </c>
      <c r="F509" s="44">
        <f t="shared" si="5"/>
        <v>224.99</v>
      </c>
    </row>
    <row r="510" spans="1:6">
      <c r="A510" s="45">
        <v>42600</v>
      </c>
      <c r="B510" s="44" t="s">
        <v>6</v>
      </c>
      <c r="C510" s="2">
        <v>9350329000931</v>
      </c>
      <c r="D510">
        <v>1</v>
      </c>
      <c r="E510" s="44">
        <v>224.99</v>
      </c>
      <c r="F510" s="44">
        <f t="shared" si="5"/>
        <v>224.99</v>
      </c>
    </row>
    <row r="511" spans="1:6">
      <c r="A511" s="45">
        <v>42600</v>
      </c>
      <c r="B511" s="44" t="s">
        <v>6</v>
      </c>
      <c r="C511" s="2">
        <v>9350329000979</v>
      </c>
      <c r="D511">
        <v>1</v>
      </c>
      <c r="E511" s="44">
        <v>224.99</v>
      </c>
      <c r="F511" s="44">
        <f t="shared" si="5"/>
        <v>224.99</v>
      </c>
    </row>
    <row r="512" spans="1:6">
      <c r="A512" s="45">
        <v>42599</v>
      </c>
      <c r="B512" s="44" t="s">
        <v>6</v>
      </c>
      <c r="C512" s="2">
        <v>9350329000009</v>
      </c>
      <c r="D512">
        <v>1</v>
      </c>
      <c r="E512" s="44">
        <v>99.99</v>
      </c>
      <c r="F512" s="44">
        <f t="shared" si="5"/>
        <v>99.99</v>
      </c>
    </row>
    <row r="513" spans="1:6">
      <c r="A513" s="45">
        <v>42598</v>
      </c>
      <c r="B513" s="44" t="s">
        <v>6</v>
      </c>
      <c r="C513" s="2">
        <v>9350329001068</v>
      </c>
      <c r="D513">
        <v>1</v>
      </c>
      <c r="E513" s="44">
        <v>134</v>
      </c>
      <c r="F513" s="44">
        <f t="shared" si="5"/>
        <v>134</v>
      </c>
    </row>
    <row r="514" spans="1:6">
      <c r="A514" s="45">
        <v>42598</v>
      </c>
      <c r="B514" s="44" t="s">
        <v>6</v>
      </c>
      <c r="C514" s="2">
        <v>9350329000047</v>
      </c>
      <c r="D514">
        <v>1</v>
      </c>
      <c r="E514" s="44">
        <v>102.5</v>
      </c>
      <c r="F514" s="44">
        <f t="shared" si="5"/>
        <v>102.5</v>
      </c>
    </row>
    <row r="515" spans="1:6">
      <c r="A515" s="45">
        <v>42598</v>
      </c>
      <c r="B515" s="44" t="s">
        <v>6</v>
      </c>
      <c r="C515" s="2">
        <v>9350329000979</v>
      </c>
      <c r="D515">
        <v>1</v>
      </c>
      <c r="E515" s="44">
        <v>224.99</v>
      </c>
      <c r="F515" s="44">
        <f t="shared" si="5"/>
        <v>224.99</v>
      </c>
    </row>
    <row r="516" spans="1:6">
      <c r="A516" s="45">
        <v>42598</v>
      </c>
      <c r="B516" s="44" t="s">
        <v>8</v>
      </c>
      <c r="C516" s="2">
        <v>9350329000634</v>
      </c>
      <c r="D516">
        <v>1</v>
      </c>
      <c r="E516" s="44">
        <v>133</v>
      </c>
      <c r="F516" s="44">
        <f t="shared" si="5"/>
        <v>133</v>
      </c>
    </row>
    <row r="517" spans="1:6">
      <c r="A517" s="45">
        <v>42598</v>
      </c>
      <c r="B517" s="44" t="s">
        <v>8</v>
      </c>
      <c r="C517" s="2">
        <v>9350329001365</v>
      </c>
      <c r="D517">
        <v>1</v>
      </c>
      <c r="E517" s="44">
        <v>316.2</v>
      </c>
      <c r="F517" s="44">
        <f t="shared" si="5"/>
        <v>316.2</v>
      </c>
    </row>
    <row r="518" spans="1:6">
      <c r="A518" s="45">
        <v>42598</v>
      </c>
      <c r="B518" s="44" t="s">
        <v>8</v>
      </c>
      <c r="C518" s="2">
        <v>9350329001662</v>
      </c>
      <c r="D518">
        <v>1</v>
      </c>
      <c r="E518" s="44">
        <v>204</v>
      </c>
      <c r="F518" s="44">
        <f t="shared" si="5"/>
        <v>204</v>
      </c>
    </row>
    <row r="519" spans="1:6">
      <c r="A519" s="45">
        <v>42598</v>
      </c>
      <c r="B519" s="44" t="s">
        <v>6</v>
      </c>
      <c r="C519" s="2">
        <v>9350329000924</v>
      </c>
      <c r="D519">
        <v>1</v>
      </c>
      <c r="E519" s="44">
        <v>149.99</v>
      </c>
      <c r="F519" s="44">
        <f t="shared" si="5"/>
        <v>149.99</v>
      </c>
    </row>
    <row r="520" spans="1:6">
      <c r="A520" s="45">
        <v>42597</v>
      </c>
      <c r="B520" s="44" t="s">
        <v>6</v>
      </c>
      <c r="C520" s="2">
        <v>9350329001006</v>
      </c>
      <c r="D520">
        <v>1</v>
      </c>
      <c r="E520" s="44">
        <v>134.99</v>
      </c>
      <c r="F520" s="44">
        <f t="shared" si="5"/>
        <v>134.99</v>
      </c>
    </row>
    <row r="521" spans="1:6">
      <c r="A521" s="45">
        <v>42597</v>
      </c>
      <c r="B521" s="44" t="s">
        <v>6</v>
      </c>
      <c r="C521" s="2">
        <v>9350329000504</v>
      </c>
      <c r="D521">
        <v>1</v>
      </c>
      <c r="E521" s="44">
        <v>219.99</v>
      </c>
      <c r="F521" s="44">
        <f t="shared" si="5"/>
        <v>219.99</v>
      </c>
    </row>
    <row r="522" spans="1:6">
      <c r="A522" s="45">
        <v>42596</v>
      </c>
      <c r="B522" s="44" t="s">
        <v>6</v>
      </c>
      <c r="C522" s="2">
        <v>9350329000511</v>
      </c>
      <c r="D522">
        <v>1</v>
      </c>
      <c r="E522" s="44">
        <v>339.99</v>
      </c>
      <c r="F522" s="44">
        <f t="shared" si="5"/>
        <v>339.99</v>
      </c>
    </row>
    <row r="523" spans="1:6">
      <c r="A523" s="45">
        <v>42596</v>
      </c>
      <c r="B523" s="44" t="s">
        <v>6</v>
      </c>
      <c r="C523" s="2">
        <v>9350329000979</v>
      </c>
      <c r="D523">
        <v>1</v>
      </c>
      <c r="E523" s="44">
        <v>224.99</v>
      </c>
      <c r="F523" s="44">
        <f t="shared" si="5"/>
        <v>224.99</v>
      </c>
    </row>
    <row r="524" spans="1:6">
      <c r="A524" s="45">
        <v>42595</v>
      </c>
      <c r="B524" s="44" t="s">
        <v>6</v>
      </c>
      <c r="C524" s="2">
        <v>9350329001068</v>
      </c>
      <c r="D524">
        <v>1</v>
      </c>
      <c r="E524" s="44">
        <v>134</v>
      </c>
      <c r="F524" s="44">
        <f t="shared" si="5"/>
        <v>134</v>
      </c>
    </row>
    <row r="525" spans="1:6">
      <c r="A525" s="45">
        <v>42595</v>
      </c>
      <c r="B525" s="44" t="s">
        <v>6</v>
      </c>
      <c r="C525" s="2">
        <v>9350329000900</v>
      </c>
      <c r="D525">
        <v>1</v>
      </c>
      <c r="E525" s="44">
        <v>149.99</v>
      </c>
      <c r="F525" s="44">
        <f t="shared" si="5"/>
        <v>149.99</v>
      </c>
    </row>
    <row r="526" spans="1:6">
      <c r="A526" s="45">
        <v>42595</v>
      </c>
      <c r="B526" s="44" t="s">
        <v>6</v>
      </c>
      <c r="C526" s="2">
        <v>9350329000931</v>
      </c>
      <c r="D526">
        <v>1</v>
      </c>
      <c r="E526" s="44">
        <v>224.99</v>
      </c>
      <c r="F526" s="44">
        <f t="shared" si="5"/>
        <v>224.99</v>
      </c>
    </row>
    <row r="527" spans="1:6">
      <c r="A527" s="45">
        <v>42595</v>
      </c>
      <c r="B527" s="44" t="s">
        <v>6</v>
      </c>
      <c r="C527" s="2">
        <v>9350329000917</v>
      </c>
      <c r="D527">
        <v>1</v>
      </c>
      <c r="E527" s="44">
        <v>225</v>
      </c>
      <c r="F527" s="44">
        <f t="shared" si="5"/>
        <v>225</v>
      </c>
    </row>
    <row r="528" spans="1:6">
      <c r="A528" s="45">
        <v>42595</v>
      </c>
      <c r="B528" s="44" t="s">
        <v>6</v>
      </c>
      <c r="C528" s="2">
        <v>9350329001983</v>
      </c>
      <c r="D528">
        <v>1</v>
      </c>
      <c r="E528" s="44">
        <v>434.99</v>
      </c>
      <c r="F528" s="44">
        <f t="shared" si="5"/>
        <v>434.99</v>
      </c>
    </row>
    <row r="529" spans="1:6">
      <c r="A529" s="45">
        <v>42594</v>
      </c>
      <c r="B529" s="44" t="s">
        <v>6</v>
      </c>
      <c r="C529" s="2">
        <v>9350329000009</v>
      </c>
      <c r="D529">
        <v>1</v>
      </c>
      <c r="E529" s="44">
        <v>99.99</v>
      </c>
      <c r="F529" s="44">
        <f t="shared" si="5"/>
        <v>99.99</v>
      </c>
    </row>
    <row r="530" spans="1:6">
      <c r="A530" s="45">
        <v>42594</v>
      </c>
      <c r="B530" s="44" t="s">
        <v>6</v>
      </c>
      <c r="C530" s="2">
        <v>9350329000665</v>
      </c>
      <c r="D530">
        <v>1</v>
      </c>
      <c r="E530" s="44">
        <v>219.99</v>
      </c>
      <c r="F530" s="44">
        <f t="shared" si="5"/>
        <v>219.99</v>
      </c>
    </row>
    <row r="531" spans="1:6">
      <c r="A531" s="45">
        <v>42594</v>
      </c>
      <c r="B531" s="44" t="s">
        <v>6</v>
      </c>
      <c r="C531" s="2">
        <v>9350329001051</v>
      </c>
      <c r="D531">
        <v>1</v>
      </c>
      <c r="E531" s="44">
        <v>202.49</v>
      </c>
      <c r="F531" s="44">
        <f t="shared" si="5"/>
        <v>202.49</v>
      </c>
    </row>
    <row r="532" spans="1:6">
      <c r="A532" s="45">
        <v>42594</v>
      </c>
      <c r="B532" s="44" t="s">
        <v>6</v>
      </c>
      <c r="C532" s="2">
        <v>9350329000443</v>
      </c>
      <c r="D532">
        <v>1</v>
      </c>
      <c r="E532" s="44">
        <v>210</v>
      </c>
      <c r="F532" s="44">
        <f t="shared" si="5"/>
        <v>210</v>
      </c>
    </row>
    <row r="533" spans="1:6">
      <c r="A533" s="45">
        <v>42593</v>
      </c>
      <c r="B533" s="44" t="s">
        <v>6</v>
      </c>
      <c r="C533" s="2">
        <v>9350329000962</v>
      </c>
      <c r="D533">
        <v>1</v>
      </c>
      <c r="E533" s="44">
        <v>149.99</v>
      </c>
      <c r="F533" s="44">
        <f t="shared" si="5"/>
        <v>149.99</v>
      </c>
    </row>
    <row r="534" spans="1:6">
      <c r="A534" s="45">
        <v>42593</v>
      </c>
      <c r="B534" s="44" t="s">
        <v>6</v>
      </c>
      <c r="C534" s="2">
        <v>9350329001037</v>
      </c>
      <c r="D534">
        <v>1</v>
      </c>
      <c r="E534" s="44">
        <v>199.99</v>
      </c>
      <c r="F534" s="44">
        <f t="shared" si="5"/>
        <v>199.99</v>
      </c>
    </row>
    <row r="535" spans="1:6">
      <c r="A535" s="45">
        <v>42593</v>
      </c>
      <c r="B535" s="44" t="s">
        <v>6</v>
      </c>
      <c r="C535" s="2">
        <v>9350329000924</v>
      </c>
      <c r="D535">
        <v>1</v>
      </c>
      <c r="E535" s="44">
        <v>149.99</v>
      </c>
      <c r="F535" s="44">
        <f t="shared" si="5"/>
        <v>149.99</v>
      </c>
    </row>
    <row r="536" spans="1:6">
      <c r="A536" s="45">
        <v>42593</v>
      </c>
      <c r="B536" s="44" t="s">
        <v>6</v>
      </c>
      <c r="C536" s="2">
        <v>9350329000931</v>
      </c>
      <c r="D536">
        <v>1</v>
      </c>
      <c r="E536" s="44">
        <v>224.99</v>
      </c>
      <c r="F536" s="44">
        <f t="shared" ref="F536:F599" si="6">D536*E536</f>
        <v>224.99</v>
      </c>
    </row>
    <row r="537" spans="1:6">
      <c r="A537" s="45">
        <v>42593</v>
      </c>
      <c r="B537" s="44" t="s">
        <v>6</v>
      </c>
      <c r="C537" s="2">
        <v>9350329000924</v>
      </c>
      <c r="D537">
        <v>1</v>
      </c>
      <c r="E537" s="44">
        <v>149.99</v>
      </c>
      <c r="F537" s="44">
        <f t="shared" si="6"/>
        <v>149.99</v>
      </c>
    </row>
    <row r="538" spans="1:6">
      <c r="A538" s="45">
        <v>42593</v>
      </c>
      <c r="B538" s="44" t="s">
        <v>8</v>
      </c>
      <c r="C538" s="2">
        <v>9350329000368</v>
      </c>
      <c r="D538">
        <v>1</v>
      </c>
      <c r="E538" s="44">
        <v>142.6</v>
      </c>
      <c r="F538" s="44">
        <f t="shared" si="6"/>
        <v>142.6</v>
      </c>
    </row>
    <row r="539" spans="1:6">
      <c r="A539" s="45">
        <v>42593</v>
      </c>
      <c r="B539" s="44" t="s">
        <v>8</v>
      </c>
      <c r="C539" s="2">
        <v>9350329000429</v>
      </c>
      <c r="D539">
        <v>1</v>
      </c>
      <c r="E539" s="44">
        <v>99.05</v>
      </c>
      <c r="F539" s="44">
        <f t="shared" si="6"/>
        <v>99.05</v>
      </c>
    </row>
    <row r="540" spans="1:6">
      <c r="A540" s="45">
        <v>42593</v>
      </c>
      <c r="B540" s="44" t="s">
        <v>8</v>
      </c>
      <c r="C540" s="2">
        <v>9350329000443</v>
      </c>
      <c r="D540">
        <v>1</v>
      </c>
      <c r="E540" s="44">
        <v>99.05</v>
      </c>
      <c r="F540" s="44">
        <f t="shared" si="6"/>
        <v>99.05</v>
      </c>
    </row>
    <row r="541" spans="1:6">
      <c r="A541" s="45">
        <v>42593</v>
      </c>
      <c r="B541" s="44" t="s">
        <v>8</v>
      </c>
      <c r="C541" s="2">
        <v>9350329000467</v>
      </c>
      <c r="D541">
        <v>1</v>
      </c>
      <c r="E541" s="44">
        <v>99.05</v>
      </c>
      <c r="F541" s="44">
        <f t="shared" si="6"/>
        <v>99.05</v>
      </c>
    </row>
    <row r="542" spans="1:6">
      <c r="A542" s="45">
        <v>42593</v>
      </c>
      <c r="B542" s="44" t="s">
        <v>8</v>
      </c>
      <c r="C542" s="2">
        <v>9350329000481</v>
      </c>
      <c r="D542">
        <v>1</v>
      </c>
      <c r="E542" s="44">
        <v>99.05</v>
      </c>
      <c r="F542" s="44">
        <f t="shared" si="6"/>
        <v>99.05</v>
      </c>
    </row>
    <row r="543" spans="1:6">
      <c r="A543" s="45">
        <v>42593</v>
      </c>
      <c r="B543" s="44" t="s">
        <v>8</v>
      </c>
      <c r="C543" s="2">
        <v>9350329000528</v>
      </c>
      <c r="D543">
        <v>1</v>
      </c>
      <c r="E543" s="44">
        <v>87.19</v>
      </c>
      <c r="F543" s="44">
        <f t="shared" si="6"/>
        <v>87.19</v>
      </c>
    </row>
    <row r="544" spans="1:6">
      <c r="A544" s="45">
        <v>42593</v>
      </c>
      <c r="B544" s="44" t="s">
        <v>8</v>
      </c>
      <c r="C544" s="2">
        <v>9350329000542</v>
      </c>
      <c r="D544">
        <v>1</v>
      </c>
      <c r="E544" s="44">
        <v>87.19</v>
      </c>
      <c r="F544" s="44">
        <f t="shared" si="6"/>
        <v>87.19</v>
      </c>
    </row>
    <row r="545" spans="1:6">
      <c r="A545" s="45">
        <v>42593</v>
      </c>
      <c r="B545" s="44" t="s">
        <v>8</v>
      </c>
      <c r="C545" s="2">
        <v>9350329000665</v>
      </c>
      <c r="D545">
        <v>1</v>
      </c>
      <c r="E545" s="44">
        <v>87.19</v>
      </c>
      <c r="F545" s="44">
        <f t="shared" si="6"/>
        <v>87.19</v>
      </c>
    </row>
    <row r="546" spans="1:6">
      <c r="A546" s="45">
        <v>42593</v>
      </c>
      <c r="B546" s="44" t="s">
        <v>8</v>
      </c>
      <c r="C546" s="2">
        <v>9350329000689</v>
      </c>
      <c r="D546">
        <v>1</v>
      </c>
      <c r="E546" s="44">
        <v>87.19</v>
      </c>
      <c r="F546" s="44">
        <f t="shared" si="6"/>
        <v>87.19</v>
      </c>
    </row>
    <row r="547" spans="1:6">
      <c r="A547" s="45">
        <v>42593</v>
      </c>
      <c r="B547" s="44" t="s">
        <v>8</v>
      </c>
      <c r="C547" s="2">
        <v>9350329000702</v>
      </c>
      <c r="D547">
        <v>1</v>
      </c>
      <c r="E547" s="44">
        <v>87.19</v>
      </c>
      <c r="F547" s="44">
        <f t="shared" si="6"/>
        <v>87.19</v>
      </c>
    </row>
    <row r="548" spans="1:6">
      <c r="A548" s="45">
        <v>42593</v>
      </c>
      <c r="B548" s="44" t="s">
        <v>8</v>
      </c>
      <c r="C548" s="2">
        <v>9350329000948</v>
      </c>
      <c r="D548">
        <v>1</v>
      </c>
      <c r="E548" s="44">
        <v>98.35</v>
      </c>
      <c r="F548" s="44">
        <f t="shared" si="6"/>
        <v>98.35</v>
      </c>
    </row>
    <row r="549" spans="1:6">
      <c r="A549" s="45">
        <v>42592</v>
      </c>
      <c r="B549" s="44" t="s">
        <v>6</v>
      </c>
      <c r="C549" s="2">
        <v>9350329000948</v>
      </c>
      <c r="D549">
        <v>1</v>
      </c>
      <c r="E549" s="44">
        <v>149.99</v>
      </c>
      <c r="F549" s="44">
        <f t="shared" si="6"/>
        <v>149.99</v>
      </c>
    </row>
    <row r="550" spans="1:6">
      <c r="A550" s="45">
        <v>42592</v>
      </c>
      <c r="B550" s="44" t="s">
        <v>6</v>
      </c>
      <c r="C550" s="2">
        <v>9350329000900</v>
      </c>
      <c r="D550">
        <v>1</v>
      </c>
      <c r="E550" s="44">
        <v>149.99</v>
      </c>
      <c r="F550" s="44">
        <f t="shared" si="6"/>
        <v>149.99</v>
      </c>
    </row>
    <row r="551" spans="1:6">
      <c r="A551" s="45">
        <v>42592</v>
      </c>
      <c r="B551" s="44" t="s">
        <v>6</v>
      </c>
      <c r="C551" s="2">
        <v>9350329000986</v>
      </c>
      <c r="D551">
        <v>1</v>
      </c>
      <c r="E551" s="44">
        <v>134.99</v>
      </c>
      <c r="F551" s="44">
        <f t="shared" si="6"/>
        <v>134.99</v>
      </c>
    </row>
    <row r="552" spans="1:6">
      <c r="A552" s="45">
        <v>42592</v>
      </c>
      <c r="B552" s="44" t="s">
        <v>6</v>
      </c>
      <c r="C552" s="2">
        <v>9350329000948</v>
      </c>
      <c r="D552">
        <v>1</v>
      </c>
      <c r="E552" s="44">
        <v>149.99</v>
      </c>
      <c r="F552" s="44">
        <f t="shared" si="6"/>
        <v>149.99</v>
      </c>
    </row>
    <row r="553" spans="1:6">
      <c r="A553" s="45">
        <v>42591</v>
      </c>
      <c r="B553" s="44" t="s">
        <v>6</v>
      </c>
      <c r="C553" s="2">
        <v>9350329000993</v>
      </c>
      <c r="D553">
        <v>1</v>
      </c>
      <c r="E553" s="44">
        <v>199.99</v>
      </c>
      <c r="F553" s="44">
        <f t="shared" si="6"/>
        <v>199.99</v>
      </c>
    </row>
    <row r="554" spans="1:6">
      <c r="A554" s="45">
        <v>42590</v>
      </c>
      <c r="B554" s="44" t="s">
        <v>6</v>
      </c>
      <c r="C554" s="2">
        <v>9350329000917</v>
      </c>
      <c r="D554">
        <v>1</v>
      </c>
      <c r="E554" s="44">
        <v>225</v>
      </c>
      <c r="F554" s="44">
        <f t="shared" si="6"/>
        <v>225</v>
      </c>
    </row>
    <row r="555" spans="1:6">
      <c r="A555" s="45">
        <v>42590</v>
      </c>
      <c r="B555" s="44" t="s">
        <v>6</v>
      </c>
      <c r="C555" s="2">
        <v>9350329000337</v>
      </c>
      <c r="D555">
        <v>1</v>
      </c>
      <c r="E555" s="44">
        <v>434.99</v>
      </c>
      <c r="F555" s="44">
        <f t="shared" si="6"/>
        <v>434.99</v>
      </c>
    </row>
    <row r="556" spans="1:6">
      <c r="A556" s="45">
        <v>42588</v>
      </c>
      <c r="B556" s="44" t="s">
        <v>6</v>
      </c>
      <c r="C556" s="2">
        <v>9350329000955</v>
      </c>
      <c r="D556">
        <v>1</v>
      </c>
      <c r="E556" s="44">
        <v>225</v>
      </c>
      <c r="F556" s="44">
        <f t="shared" si="6"/>
        <v>225</v>
      </c>
    </row>
    <row r="557" spans="1:6">
      <c r="A557" s="45">
        <v>42590</v>
      </c>
      <c r="B557" s="44" t="s">
        <v>6</v>
      </c>
      <c r="C557" s="2">
        <v>9350329000702</v>
      </c>
      <c r="D557">
        <v>1</v>
      </c>
      <c r="E557" s="44">
        <v>200</v>
      </c>
      <c r="F557" s="44">
        <f t="shared" si="6"/>
        <v>200</v>
      </c>
    </row>
    <row r="558" spans="1:6">
      <c r="A558" s="45">
        <v>42589</v>
      </c>
      <c r="B558" s="44" t="s">
        <v>6</v>
      </c>
      <c r="C558" s="2">
        <v>9350329000948</v>
      </c>
      <c r="D558">
        <v>1</v>
      </c>
      <c r="E558" s="44">
        <v>149.99</v>
      </c>
      <c r="F558" s="44">
        <f t="shared" si="6"/>
        <v>149.99</v>
      </c>
    </row>
    <row r="559" spans="1:6">
      <c r="A559" s="45">
        <v>42589</v>
      </c>
      <c r="B559" s="44" t="s">
        <v>6</v>
      </c>
      <c r="C559" s="2">
        <v>9350329000900</v>
      </c>
      <c r="D559">
        <v>1</v>
      </c>
      <c r="E559" s="44">
        <v>149.99</v>
      </c>
      <c r="F559" s="44">
        <f t="shared" si="6"/>
        <v>149.99</v>
      </c>
    </row>
    <row r="560" spans="1:6">
      <c r="A560" s="45">
        <v>42589</v>
      </c>
      <c r="B560" s="44" t="s">
        <v>6</v>
      </c>
      <c r="C560" s="2">
        <v>9350329000948</v>
      </c>
      <c r="D560">
        <v>1</v>
      </c>
      <c r="E560" s="44">
        <v>149.99</v>
      </c>
      <c r="F560" s="44">
        <f t="shared" si="6"/>
        <v>149.99</v>
      </c>
    </row>
    <row r="561" spans="1:6">
      <c r="A561" s="45">
        <v>42589</v>
      </c>
      <c r="B561" s="44" t="s">
        <v>6</v>
      </c>
      <c r="C561" s="2">
        <v>9350329000955</v>
      </c>
      <c r="D561">
        <v>1</v>
      </c>
      <c r="E561" s="44">
        <v>225</v>
      </c>
      <c r="F561" s="44">
        <f t="shared" si="6"/>
        <v>225</v>
      </c>
    </row>
    <row r="562" spans="1:6">
      <c r="A562" s="45">
        <v>42589</v>
      </c>
      <c r="B562" s="44" t="s">
        <v>6</v>
      </c>
      <c r="C562" s="2">
        <v>9350329000917</v>
      </c>
      <c r="D562">
        <v>1</v>
      </c>
      <c r="E562" s="44">
        <v>225</v>
      </c>
      <c r="F562" s="44">
        <f t="shared" si="6"/>
        <v>225</v>
      </c>
    </row>
    <row r="563" spans="1:6">
      <c r="A563" s="45">
        <v>42588</v>
      </c>
      <c r="B563" s="44" t="s">
        <v>6</v>
      </c>
      <c r="C563" s="2">
        <v>9350329000856</v>
      </c>
      <c r="D563">
        <v>1</v>
      </c>
      <c r="E563" s="44">
        <v>269.99</v>
      </c>
      <c r="F563" s="44">
        <f t="shared" si="6"/>
        <v>269.99</v>
      </c>
    </row>
    <row r="564" spans="1:6">
      <c r="A564" s="45">
        <v>42587</v>
      </c>
      <c r="B564" s="44" t="s">
        <v>6</v>
      </c>
      <c r="C564" s="2">
        <v>9350329000467</v>
      </c>
      <c r="D564">
        <v>1</v>
      </c>
      <c r="E564" s="44">
        <v>247.49</v>
      </c>
      <c r="F564" s="44">
        <f t="shared" si="6"/>
        <v>247.49</v>
      </c>
    </row>
    <row r="565" spans="1:6">
      <c r="A565" s="45">
        <v>42587</v>
      </c>
      <c r="B565" s="44" t="s">
        <v>6</v>
      </c>
      <c r="C565" s="2">
        <v>9350329000580</v>
      </c>
      <c r="D565">
        <v>1</v>
      </c>
      <c r="E565" s="44">
        <v>219.99</v>
      </c>
      <c r="F565" s="44">
        <f t="shared" si="6"/>
        <v>219.99</v>
      </c>
    </row>
    <row r="566" spans="1:6">
      <c r="A566" s="45">
        <v>42587</v>
      </c>
      <c r="B566" s="44" t="s">
        <v>6</v>
      </c>
      <c r="C566" s="2">
        <v>9350329000009</v>
      </c>
      <c r="D566">
        <v>1</v>
      </c>
      <c r="E566" s="44">
        <v>103.49</v>
      </c>
      <c r="F566" s="44">
        <f t="shared" si="6"/>
        <v>103.49</v>
      </c>
    </row>
    <row r="567" spans="1:6">
      <c r="A567" s="45">
        <v>42587</v>
      </c>
      <c r="B567" s="44" t="s">
        <v>6</v>
      </c>
      <c r="C567" s="2">
        <v>9350329000924</v>
      </c>
      <c r="D567">
        <v>1</v>
      </c>
      <c r="E567" s="44">
        <v>149.99</v>
      </c>
      <c r="F567" s="44">
        <f t="shared" si="6"/>
        <v>149.99</v>
      </c>
    </row>
    <row r="568" spans="1:6">
      <c r="A568" s="45">
        <v>42587</v>
      </c>
      <c r="B568" s="44" t="s">
        <v>8</v>
      </c>
      <c r="C568" s="2">
        <v>9350329000948</v>
      </c>
      <c r="D568">
        <v>1</v>
      </c>
      <c r="E568" s="44">
        <v>98.35</v>
      </c>
      <c r="F568" s="44">
        <f t="shared" si="6"/>
        <v>98.35</v>
      </c>
    </row>
    <row r="569" spans="1:6">
      <c r="A569" s="45">
        <v>42587</v>
      </c>
      <c r="B569" s="44" t="s">
        <v>8</v>
      </c>
      <c r="C569" s="2">
        <v>9350329000955</v>
      </c>
      <c r="D569">
        <v>1</v>
      </c>
      <c r="E569" s="44">
        <v>150.02000000000001</v>
      </c>
      <c r="F569" s="44">
        <f t="shared" si="6"/>
        <v>150.02000000000001</v>
      </c>
    </row>
    <row r="570" spans="1:6">
      <c r="A570" s="45">
        <v>42586</v>
      </c>
      <c r="B570" s="44" t="s">
        <v>6</v>
      </c>
      <c r="C570" s="2">
        <v>9350329000986</v>
      </c>
      <c r="D570">
        <v>1</v>
      </c>
      <c r="E570" s="44">
        <v>134.99</v>
      </c>
      <c r="F570" s="44">
        <f t="shared" si="6"/>
        <v>134.99</v>
      </c>
    </row>
    <row r="571" spans="1:6">
      <c r="A571" s="45">
        <v>42586</v>
      </c>
      <c r="B571" s="44" t="s">
        <v>6</v>
      </c>
      <c r="C571" s="2">
        <v>9350329000849</v>
      </c>
      <c r="D571">
        <v>1</v>
      </c>
      <c r="E571" s="44">
        <v>269.99</v>
      </c>
      <c r="F571" s="44">
        <f t="shared" si="6"/>
        <v>269.99</v>
      </c>
    </row>
    <row r="572" spans="1:6">
      <c r="A572" s="45">
        <v>42586</v>
      </c>
      <c r="B572" s="44" t="s">
        <v>6</v>
      </c>
      <c r="C572" s="2">
        <v>9350329000849</v>
      </c>
      <c r="D572">
        <v>1</v>
      </c>
      <c r="E572" s="44">
        <v>269.99</v>
      </c>
      <c r="F572" s="44">
        <f t="shared" si="6"/>
        <v>269.99</v>
      </c>
    </row>
    <row r="573" spans="1:6">
      <c r="A573" s="45">
        <v>42586</v>
      </c>
      <c r="B573" s="44" t="s">
        <v>6</v>
      </c>
      <c r="C573" s="2">
        <v>9350329000825</v>
      </c>
      <c r="D573">
        <v>1</v>
      </c>
      <c r="E573" s="44">
        <v>269.99</v>
      </c>
      <c r="F573" s="44">
        <f t="shared" si="6"/>
        <v>269.99</v>
      </c>
    </row>
    <row r="574" spans="1:6">
      <c r="A574" s="45">
        <v>42586</v>
      </c>
      <c r="B574" s="44" t="s">
        <v>6</v>
      </c>
      <c r="C574" s="2">
        <v>9350329000924</v>
      </c>
      <c r="D574">
        <v>1</v>
      </c>
      <c r="E574" s="44">
        <v>149.99</v>
      </c>
      <c r="F574" s="44">
        <f t="shared" si="6"/>
        <v>149.99</v>
      </c>
    </row>
    <row r="575" spans="1:6">
      <c r="A575" s="45">
        <v>42586</v>
      </c>
      <c r="B575" s="44" t="s">
        <v>6</v>
      </c>
      <c r="C575" s="2">
        <v>9350329001068</v>
      </c>
      <c r="D575">
        <v>1</v>
      </c>
      <c r="E575" s="44">
        <v>134</v>
      </c>
      <c r="F575" s="44">
        <f t="shared" si="6"/>
        <v>134</v>
      </c>
    </row>
    <row r="576" spans="1:6">
      <c r="A576" s="45">
        <v>42586</v>
      </c>
      <c r="B576" s="44" t="s">
        <v>6</v>
      </c>
      <c r="C576" s="2">
        <v>9350329000979</v>
      </c>
      <c r="D576">
        <v>1</v>
      </c>
      <c r="E576" s="44">
        <v>225</v>
      </c>
      <c r="F576" s="44">
        <f t="shared" si="6"/>
        <v>225</v>
      </c>
    </row>
    <row r="577" spans="1:6">
      <c r="A577" s="45">
        <v>42585</v>
      </c>
      <c r="B577" s="44" t="s">
        <v>6</v>
      </c>
      <c r="C577" s="2">
        <v>9350329000665</v>
      </c>
      <c r="D577">
        <v>1</v>
      </c>
      <c r="E577" s="44">
        <v>219.99</v>
      </c>
      <c r="F577" s="44">
        <f t="shared" si="6"/>
        <v>219.99</v>
      </c>
    </row>
    <row r="578" spans="1:6">
      <c r="A578" s="45">
        <v>42585</v>
      </c>
      <c r="B578" s="44" t="s">
        <v>6</v>
      </c>
      <c r="C578" s="2">
        <v>9350329000931</v>
      </c>
      <c r="D578">
        <v>1</v>
      </c>
      <c r="E578" s="44">
        <v>225</v>
      </c>
      <c r="F578" s="44">
        <f t="shared" si="6"/>
        <v>225</v>
      </c>
    </row>
    <row r="579" spans="1:6">
      <c r="A579" s="45">
        <v>42585</v>
      </c>
      <c r="B579" s="44" t="s">
        <v>6</v>
      </c>
      <c r="C579" s="2">
        <v>9350329000580</v>
      </c>
      <c r="D579">
        <v>1</v>
      </c>
      <c r="E579" s="44">
        <v>219.99</v>
      </c>
      <c r="F579" s="44">
        <f t="shared" si="6"/>
        <v>219.99</v>
      </c>
    </row>
    <row r="580" spans="1:6">
      <c r="A580" s="45">
        <v>42585</v>
      </c>
      <c r="B580" s="44" t="s">
        <v>6</v>
      </c>
      <c r="C580" s="2">
        <v>9350329000542</v>
      </c>
      <c r="D580">
        <v>1</v>
      </c>
      <c r="E580" s="44">
        <v>219.99</v>
      </c>
      <c r="F580" s="44">
        <f t="shared" si="6"/>
        <v>219.99</v>
      </c>
    </row>
    <row r="581" spans="1:6">
      <c r="A581" s="45">
        <v>42584</v>
      </c>
      <c r="B581" s="44" t="s">
        <v>6</v>
      </c>
      <c r="C581" s="2">
        <v>9350329000955</v>
      </c>
      <c r="D581">
        <v>1</v>
      </c>
      <c r="E581" s="44">
        <v>225</v>
      </c>
      <c r="F581" s="44">
        <f t="shared" si="6"/>
        <v>225</v>
      </c>
    </row>
    <row r="582" spans="1:6">
      <c r="A582" s="45">
        <v>42584</v>
      </c>
      <c r="B582" s="44" t="s">
        <v>6</v>
      </c>
      <c r="C582" s="2">
        <v>9350329000955</v>
      </c>
      <c r="D582">
        <v>1</v>
      </c>
      <c r="E582" s="44">
        <v>299.99</v>
      </c>
      <c r="F582" s="44">
        <f t="shared" si="6"/>
        <v>299.99</v>
      </c>
    </row>
    <row r="583" spans="1:6">
      <c r="A583" s="45">
        <v>42585</v>
      </c>
      <c r="B583" s="44" t="s">
        <v>8</v>
      </c>
      <c r="C583" s="2">
        <v>9350329000528</v>
      </c>
      <c r="D583">
        <v>1</v>
      </c>
      <c r="E583" s="44">
        <v>87.19</v>
      </c>
      <c r="F583" s="44">
        <f t="shared" si="6"/>
        <v>87.19</v>
      </c>
    </row>
    <row r="584" spans="1:6">
      <c r="A584" s="45">
        <v>42585</v>
      </c>
      <c r="B584" s="44" t="s">
        <v>8</v>
      </c>
      <c r="C584" s="2">
        <v>9350329000542</v>
      </c>
      <c r="D584">
        <v>1</v>
      </c>
      <c r="E584" s="44">
        <v>87.19</v>
      </c>
      <c r="F584" s="44">
        <f t="shared" si="6"/>
        <v>87.19</v>
      </c>
    </row>
    <row r="585" spans="1:6">
      <c r="A585" s="45">
        <v>42585</v>
      </c>
      <c r="B585" s="44" t="s">
        <v>8</v>
      </c>
      <c r="C585" s="2">
        <v>9350329000580</v>
      </c>
      <c r="D585">
        <v>1</v>
      </c>
      <c r="E585" s="44">
        <v>87.19</v>
      </c>
      <c r="F585" s="44">
        <f t="shared" si="6"/>
        <v>87.19</v>
      </c>
    </row>
    <row r="586" spans="1:6">
      <c r="A586" s="45">
        <v>42585</v>
      </c>
      <c r="B586" s="44" t="s">
        <v>8</v>
      </c>
      <c r="C586" s="2">
        <v>9350329000719</v>
      </c>
      <c r="D586">
        <v>1</v>
      </c>
      <c r="E586" s="44">
        <v>133</v>
      </c>
      <c r="F586" s="44">
        <f t="shared" si="6"/>
        <v>133</v>
      </c>
    </row>
    <row r="587" spans="1:6">
      <c r="A587" s="45">
        <v>42585</v>
      </c>
      <c r="B587" s="44" t="s">
        <v>8</v>
      </c>
      <c r="C587" s="2">
        <v>9350329000832</v>
      </c>
      <c r="D587">
        <v>1</v>
      </c>
      <c r="E587" s="44">
        <v>107.29</v>
      </c>
      <c r="F587" s="44">
        <f t="shared" si="6"/>
        <v>107.29</v>
      </c>
    </row>
    <row r="588" spans="1:6">
      <c r="A588" s="45">
        <v>42585</v>
      </c>
      <c r="B588" s="44" t="s">
        <v>8</v>
      </c>
      <c r="C588" s="2">
        <v>9350329000849</v>
      </c>
      <c r="D588">
        <v>1</v>
      </c>
      <c r="E588" s="44">
        <v>107.29</v>
      </c>
      <c r="F588" s="44">
        <f t="shared" si="6"/>
        <v>107.29</v>
      </c>
    </row>
    <row r="589" spans="1:6">
      <c r="A589" s="45">
        <v>42584</v>
      </c>
      <c r="B589" s="44" t="s">
        <v>6</v>
      </c>
      <c r="C589" s="2">
        <v>9350329001709</v>
      </c>
      <c r="D589">
        <v>1</v>
      </c>
      <c r="E589" s="44">
        <v>330</v>
      </c>
      <c r="F589" s="44">
        <f t="shared" si="6"/>
        <v>330</v>
      </c>
    </row>
    <row r="590" spans="1:6">
      <c r="A590" s="45">
        <v>42583</v>
      </c>
      <c r="B590" s="44" t="s">
        <v>6</v>
      </c>
      <c r="C590" s="2">
        <v>9350329000832</v>
      </c>
      <c r="D590">
        <v>1</v>
      </c>
      <c r="E590" s="44">
        <v>269.99</v>
      </c>
      <c r="F590" s="44">
        <f t="shared" si="6"/>
        <v>269.99</v>
      </c>
    </row>
    <row r="591" spans="1:6">
      <c r="A591" s="45">
        <v>42583</v>
      </c>
      <c r="B591" s="44" t="s">
        <v>6</v>
      </c>
      <c r="C591" s="2">
        <v>9350329000900</v>
      </c>
      <c r="D591">
        <v>1</v>
      </c>
      <c r="E591" s="44">
        <v>149.99</v>
      </c>
      <c r="F591" s="44">
        <f t="shared" si="6"/>
        <v>149.99</v>
      </c>
    </row>
    <row r="592" spans="1:6">
      <c r="A592" s="45">
        <v>42583</v>
      </c>
      <c r="B592" s="44" t="s">
        <v>6</v>
      </c>
      <c r="C592" s="2">
        <v>9350329001068</v>
      </c>
      <c r="D592">
        <v>1</v>
      </c>
      <c r="E592" s="44">
        <v>134</v>
      </c>
      <c r="F592" s="44">
        <f t="shared" si="6"/>
        <v>134</v>
      </c>
    </row>
    <row r="593" spans="1:6">
      <c r="A593" s="45">
        <v>42583</v>
      </c>
      <c r="B593" s="44" t="s">
        <v>6</v>
      </c>
      <c r="C593" s="2">
        <v>9350329000665</v>
      </c>
      <c r="D593">
        <v>1</v>
      </c>
      <c r="E593" s="44">
        <v>219.99</v>
      </c>
      <c r="F593" s="44">
        <f t="shared" si="6"/>
        <v>219.99</v>
      </c>
    </row>
    <row r="594" spans="1:6">
      <c r="A594" s="45">
        <v>42582</v>
      </c>
      <c r="B594" s="44" t="s">
        <v>6</v>
      </c>
      <c r="C594" s="2">
        <v>9350329000993</v>
      </c>
      <c r="D594">
        <v>1</v>
      </c>
      <c r="E594" s="44">
        <v>199.99</v>
      </c>
      <c r="F594" s="44">
        <f t="shared" si="6"/>
        <v>199.99</v>
      </c>
    </row>
    <row r="595" spans="1:6">
      <c r="A595" s="45">
        <v>42582</v>
      </c>
      <c r="B595" s="44" t="s">
        <v>6</v>
      </c>
      <c r="C595" s="2">
        <v>9350329000979</v>
      </c>
      <c r="D595">
        <v>1</v>
      </c>
      <c r="E595" s="44">
        <v>224.99</v>
      </c>
      <c r="F595" s="44">
        <f t="shared" si="6"/>
        <v>224.99</v>
      </c>
    </row>
    <row r="596" spans="1:6">
      <c r="A596" s="45">
        <v>42582</v>
      </c>
      <c r="B596" s="44" t="s">
        <v>6</v>
      </c>
      <c r="C596" s="2">
        <v>9350329000559</v>
      </c>
      <c r="D596">
        <v>1</v>
      </c>
      <c r="E596" s="44">
        <v>339.99</v>
      </c>
      <c r="F596" s="44">
        <f t="shared" si="6"/>
        <v>339.99</v>
      </c>
    </row>
    <row r="597" spans="1:6">
      <c r="A597" s="45">
        <v>42581</v>
      </c>
      <c r="B597" s="44" t="s">
        <v>6</v>
      </c>
      <c r="C597" s="2">
        <v>9350329000597</v>
      </c>
      <c r="D597">
        <v>1</v>
      </c>
      <c r="E597" s="44">
        <v>339.99</v>
      </c>
      <c r="F597" s="44">
        <f t="shared" si="6"/>
        <v>339.99</v>
      </c>
    </row>
    <row r="598" spans="1:6">
      <c r="A598" s="45">
        <v>42581</v>
      </c>
      <c r="B598" s="44" t="s">
        <v>6</v>
      </c>
      <c r="C598" s="2">
        <v>9350329000658</v>
      </c>
      <c r="D598">
        <v>1</v>
      </c>
      <c r="E598" s="44">
        <v>459.99</v>
      </c>
      <c r="F598" s="44">
        <f t="shared" si="6"/>
        <v>459.99</v>
      </c>
    </row>
    <row r="599" spans="1:6">
      <c r="A599" s="45">
        <v>42581</v>
      </c>
      <c r="B599" s="44" t="s">
        <v>6</v>
      </c>
      <c r="C599" s="2">
        <v>9350329001037</v>
      </c>
      <c r="D599">
        <v>1</v>
      </c>
      <c r="E599" s="44">
        <v>199.99</v>
      </c>
      <c r="F599" s="44">
        <f t="shared" si="6"/>
        <v>199.99</v>
      </c>
    </row>
    <row r="600" spans="1:6">
      <c r="A600" s="45">
        <v>42580</v>
      </c>
      <c r="B600" s="44" t="s">
        <v>6</v>
      </c>
      <c r="C600" s="2">
        <v>9350329000955</v>
      </c>
      <c r="D600">
        <v>1</v>
      </c>
      <c r="E600" s="44">
        <v>225</v>
      </c>
      <c r="F600" s="44">
        <f t="shared" ref="F600:F663" si="7">D600*E600</f>
        <v>225</v>
      </c>
    </row>
    <row r="601" spans="1:6">
      <c r="A601" s="45">
        <v>42580</v>
      </c>
      <c r="B601" s="44" t="s">
        <v>6</v>
      </c>
      <c r="C601" s="2">
        <v>9350329000313</v>
      </c>
      <c r="D601">
        <v>1</v>
      </c>
      <c r="E601" s="44">
        <v>434.99</v>
      </c>
      <c r="F601" s="44">
        <f t="shared" si="7"/>
        <v>434.99</v>
      </c>
    </row>
    <row r="602" spans="1:6">
      <c r="A602" s="45">
        <v>42580</v>
      </c>
      <c r="B602" s="44" t="s">
        <v>6</v>
      </c>
      <c r="C602" s="2">
        <v>9350329000948</v>
      </c>
      <c r="D602">
        <v>1</v>
      </c>
      <c r="E602" s="44">
        <v>149.99</v>
      </c>
      <c r="F602" s="44">
        <f t="shared" si="7"/>
        <v>149.99</v>
      </c>
    </row>
    <row r="603" spans="1:6">
      <c r="A603" s="45">
        <v>42580</v>
      </c>
      <c r="B603" s="44" t="s">
        <v>8</v>
      </c>
      <c r="C603" s="2">
        <v>9350329000597</v>
      </c>
      <c r="D603">
        <v>1</v>
      </c>
      <c r="E603" s="44">
        <v>133</v>
      </c>
      <c r="F603" s="44">
        <f t="shared" si="7"/>
        <v>133</v>
      </c>
    </row>
    <row r="604" spans="1:6">
      <c r="A604" s="45">
        <v>42580</v>
      </c>
      <c r="B604" s="44" t="s">
        <v>8</v>
      </c>
      <c r="C604" s="2">
        <v>9350329000825</v>
      </c>
      <c r="D604">
        <v>1</v>
      </c>
      <c r="E604" s="44">
        <v>107.29</v>
      </c>
      <c r="F604" s="44">
        <f t="shared" si="7"/>
        <v>107.29</v>
      </c>
    </row>
    <row r="605" spans="1:6">
      <c r="A605" s="45">
        <v>42580</v>
      </c>
      <c r="B605" s="44" t="s">
        <v>8</v>
      </c>
      <c r="C605" s="2">
        <v>9350329000832</v>
      </c>
      <c r="D605">
        <v>1</v>
      </c>
      <c r="E605" s="44">
        <v>107.29</v>
      </c>
      <c r="F605" s="44">
        <f t="shared" si="7"/>
        <v>107.29</v>
      </c>
    </row>
    <row r="606" spans="1:6">
      <c r="A606" s="45">
        <v>42580</v>
      </c>
      <c r="B606" s="44" t="s">
        <v>8</v>
      </c>
      <c r="C606" s="2">
        <v>9350329000849</v>
      </c>
      <c r="D606">
        <v>1</v>
      </c>
      <c r="E606" s="44">
        <v>107.29</v>
      </c>
      <c r="F606" s="44">
        <f t="shared" si="7"/>
        <v>107.29</v>
      </c>
    </row>
    <row r="607" spans="1:6">
      <c r="A607" s="45">
        <v>42579</v>
      </c>
      <c r="B607" s="44" t="s">
        <v>6</v>
      </c>
      <c r="C607" s="2">
        <v>9350329001013</v>
      </c>
      <c r="D607">
        <v>1</v>
      </c>
      <c r="E607" s="44">
        <v>189.99</v>
      </c>
      <c r="F607" s="44">
        <f t="shared" si="7"/>
        <v>189.99</v>
      </c>
    </row>
    <row r="608" spans="1:6">
      <c r="A608" s="45">
        <v>42579</v>
      </c>
      <c r="B608" s="44" t="s">
        <v>6</v>
      </c>
      <c r="C608" s="2">
        <v>9350329000948</v>
      </c>
      <c r="D608">
        <v>1</v>
      </c>
      <c r="E608" s="44">
        <v>149.99</v>
      </c>
      <c r="F608" s="44">
        <f t="shared" si="7"/>
        <v>149.99</v>
      </c>
    </row>
    <row r="609" spans="1:6">
      <c r="A609" s="45">
        <v>42579</v>
      </c>
      <c r="B609" s="44" t="s">
        <v>6</v>
      </c>
      <c r="C609" s="2">
        <v>9350329000665</v>
      </c>
      <c r="D609">
        <v>1</v>
      </c>
      <c r="E609" s="44">
        <v>199</v>
      </c>
      <c r="F609" s="44">
        <f t="shared" si="7"/>
        <v>199</v>
      </c>
    </row>
    <row r="610" spans="1:6">
      <c r="A610" s="45">
        <v>42579</v>
      </c>
      <c r="B610" s="44" t="s">
        <v>6</v>
      </c>
      <c r="C610" s="2">
        <v>9350329000115</v>
      </c>
      <c r="D610">
        <v>1</v>
      </c>
      <c r="E610" s="44">
        <v>142.49</v>
      </c>
      <c r="F610" s="44">
        <f t="shared" si="7"/>
        <v>142.49</v>
      </c>
    </row>
    <row r="611" spans="1:6">
      <c r="A611" s="45">
        <v>42578</v>
      </c>
      <c r="B611" s="44" t="s">
        <v>6</v>
      </c>
      <c r="C611" s="2">
        <v>9350329000634</v>
      </c>
      <c r="D611">
        <v>1</v>
      </c>
      <c r="E611" s="44">
        <v>300</v>
      </c>
      <c r="F611" s="44">
        <f t="shared" si="7"/>
        <v>300</v>
      </c>
    </row>
    <row r="612" spans="1:6">
      <c r="A612" s="45">
        <v>42578</v>
      </c>
      <c r="B612" s="44" t="s">
        <v>6</v>
      </c>
      <c r="C612" s="2">
        <v>9350329000924</v>
      </c>
      <c r="D612">
        <v>1</v>
      </c>
      <c r="E612" s="44">
        <v>149.99</v>
      </c>
      <c r="F612" s="44">
        <f t="shared" si="7"/>
        <v>149.99</v>
      </c>
    </row>
    <row r="613" spans="1:6">
      <c r="A613" s="45">
        <v>42578</v>
      </c>
      <c r="B613" s="44" t="s">
        <v>6</v>
      </c>
      <c r="C613" s="2">
        <v>9350329001044</v>
      </c>
      <c r="D613">
        <v>1</v>
      </c>
      <c r="E613" s="44">
        <v>134</v>
      </c>
      <c r="F613" s="44">
        <f t="shared" si="7"/>
        <v>134</v>
      </c>
    </row>
    <row r="614" spans="1:6">
      <c r="A614" s="45">
        <v>42578</v>
      </c>
      <c r="B614" s="44" t="s">
        <v>6</v>
      </c>
      <c r="C614" s="2">
        <v>9350329001068</v>
      </c>
      <c r="D614">
        <v>1</v>
      </c>
      <c r="E614" s="44">
        <v>134</v>
      </c>
      <c r="F614" s="44">
        <f t="shared" si="7"/>
        <v>134</v>
      </c>
    </row>
    <row r="615" spans="1:6">
      <c r="A615" s="45">
        <v>42578</v>
      </c>
      <c r="B615" s="44" t="s">
        <v>8</v>
      </c>
      <c r="C615" s="2">
        <v>9350329000849</v>
      </c>
      <c r="D615">
        <v>1</v>
      </c>
      <c r="E615" s="44">
        <v>107.29</v>
      </c>
      <c r="F615" s="44">
        <f t="shared" si="7"/>
        <v>107.29</v>
      </c>
    </row>
    <row r="616" spans="1:6">
      <c r="A616" s="45">
        <v>42578</v>
      </c>
      <c r="B616" s="44" t="s">
        <v>6</v>
      </c>
      <c r="C616" s="2">
        <v>9350329000009</v>
      </c>
      <c r="D616">
        <v>1</v>
      </c>
      <c r="E616" s="44">
        <v>99.99</v>
      </c>
      <c r="F616" s="44">
        <f t="shared" si="7"/>
        <v>99.99</v>
      </c>
    </row>
    <row r="617" spans="1:6">
      <c r="A617" s="45">
        <v>42577</v>
      </c>
      <c r="B617" s="44" t="s">
        <v>6</v>
      </c>
      <c r="C617" s="2">
        <v>9350329000948</v>
      </c>
      <c r="D617">
        <v>1</v>
      </c>
      <c r="E617" s="44">
        <v>149.99</v>
      </c>
      <c r="F617" s="44">
        <f t="shared" si="7"/>
        <v>149.99</v>
      </c>
    </row>
    <row r="618" spans="1:6">
      <c r="A618" s="45">
        <v>42577</v>
      </c>
      <c r="B618" s="44" t="s">
        <v>6</v>
      </c>
      <c r="C618" s="2">
        <v>9350329000849</v>
      </c>
      <c r="D618">
        <v>1</v>
      </c>
      <c r="E618" s="44">
        <v>269.99</v>
      </c>
      <c r="F618" s="44">
        <f t="shared" si="7"/>
        <v>269.99</v>
      </c>
    </row>
    <row r="619" spans="1:6">
      <c r="A619" s="45">
        <v>42577</v>
      </c>
      <c r="B619" s="44" t="s">
        <v>6</v>
      </c>
      <c r="C619" s="2">
        <v>9350329000924</v>
      </c>
      <c r="D619">
        <v>1</v>
      </c>
      <c r="E619" s="44">
        <v>149.99</v>
      </c>
      <c r="F619" s="44">
        <f t="shared" si="7"/>
        <v>149.99</v>
      </c>
    </row>
    <row r="620" spans="1:6">
      <c r="A620" s="45">
        <v>42576</v>
      </c>
      <c r="B620" s="44" t="s">
        <v>6</v>
      </c>
      <c r="C620" s="2">
        <v>9350329000016</v>
      </c>
      <c r="D620">
        <v>1</v>
      </c>
      <c r="E620" s="44">
        <v>162.5</v>
      </c>
      <c r="F620" s="44">
        <f t="shared" si="7"/>
        <v>162.5</v>
      </c>
    </row>
    <row r="621" spans="1:6">
      <c r="A621" s="45">
        <v>42576</v>
      </c>
      <c r="B621" s="44" t="s">
        <v>6</v>
      </c>
      <c r="C621" s="2">
        <v>9350329000504</v>
      </c>
      <c r="D621">
        <v>1</v>
      </c>
      <c r="E621" s="44">
        <v>199</v>
      </c>
      <c r="F621" s="44">
        <f t="shared" si="7"/>
        <v>199</v>
      </c>
    </row>
    <row r="622" spans="1:6">
      <c r="A622" s="45">
        <v>42575</v>
      </c>
      <c r="B622" s="44" t="s">
        <v>6</v>
      </c>
      <c r="C622" s="2">
        <v>9350329001006</v>
      </c>
      <c r="D622">
        <v>1</v>
      </c>
      <c r="E622" s="44">
        <v>134.99</v>
      </c>
      <c r="F622" s="44">
        <f t="shared" si="7"/>
        <v>134.99</v>
      </c>
    </row>
    <row r="623" spans="1:6">
      <c r="A623" s="45">
        <v>42575</v>
      </c>
      <c r="B623" s="44" t="s">
        <v>6</v>
      </c>
      <c r="C623" s="2">
        <v>9350329000979</v>
      </c>
      <c r="D623">
        <v>1</v>
      </c>
      <c r="E623" s="44">
        <v>224.99</v>
      </c>
      <c r="F623" s="44">
        <f t="shared" si="7"/>
        <v>224.99</v>
      </c>
    </row>
    <row r="624" spans="1:6">
      <c r="A624" s="45">
        <v>42574</v>
      </c>
      <c r="B624" s="44" t="s">
        <v>6</v>
      </c>
      <c r="C624" s="2">
        <v>9350329000580</v>
      </c>
      <c r="D624">
        <v>1</v>
      </c>
      <c r="E624" s="44">
        <v>219.99</v>
      </c>
      <c r="F624" s="44">
        <f t="shared" si="7"/>
        <v>219.99</v>
      </c>
    </row>
    <row r="625" spans="1:6">
      <c r="A625" s="45">
        <v>42574</v>
      </c>
      <c r="B625" s="44" t="s">
        <v>6</v>
      </c>
      <c r="C625" s="2">
        <v>9350329000924</v>
      </c>
      <c r="D625">
        <v>1</v>
      </c>
      <c r="E625" s="44">
        <v>149.99</v>
      </c>
      <c r="F625" s="44">
        <f t="shared" si="7"/>
        <v>149.99</v>
      </c>
    </row>
    <row r="626" spans="1:6">
      <c r="A626" s="45">
        <v>42573</v>
      </c>
      <c r="B626" s="44" t="s">
        <v>6</v>
      </c>
      <c r="C626" s="2">
        <v>9350329000955</v>
      </c>
      <c r="D626">
        <v>1</v>
      </c>
      <c r="E626" s="44">
        <v>225</v>
      </c>
      <c r="F626" s="44">
        <f t="shared" si="7"/>
        <v>225</v>
      </c>
    </row>
    <row r="627" spans="1:6">
      <c r="A627" s="45">
        <v>42573</v>
      </c>
      <c r="B627" s="44" t="s">
        <v>6</v>
      </c>
      <c r="C627" s="2">
        <v>9350329000955</v>
      </c>
      <c r="D627">
        <v>1</v>
      </c>
      <c r="E627" s="44">
        <v>225</v>
      </c>
      <c r="F627" s="44">
        <f t="shared" si="7"/>
        <v>225</v>
      </c>
    </row>
    <row r="628" spans="1:6">
      <c r="A628" s="45">
        <v>42572</v>
      </c>
      <c r="B628" s="44" t="s">
        <v>6</v>
      </c>
      <c r="C628" s="2">
        <v>9350329000986</v>
      </c>
      <c r="D628">
        <v>1</v>
      </c>
      <c r="E628" s="44">
        <v>134.99</v>
      </c>
      <c r="F628" s="44">
        <f t="shared" si="7"/>
        <v>134.99</v>
      </c>
    </row>
    <row r="629" spans="1:6">
      <c r="A629" s="45">
        <v>42572</v>
      </c>
      <c r="B629" s="44" t="s">
        <v>6</v>
      </c>
      <c r="C629" s="2">
        <v>9350329000511</v>
      </c>
      <c r="D629">
        <v>1</v>
      </c>
      <c r="E629" s="44">
        <v>339.99</v>
      </c>
      <c r="F629" s="44">
        <f t="shared" si="7"/>
        <v>339.99</v>
      </c>
    </row>
    <row r="630" spans="1:6">
      <c r="A630" s="45">
        <v>42571</v>
      </c>
      <c r="B630" s="44" t="s">
        <v>6</v>
      </c>
      <c r="C630" s="2">
        <v>9350329000986</v>
      </c>
      <c r="D630">
        <v>1</v>
      </c>
      <c r="E630" s="44">
        <v>134.99</v>
      </c>
      <c r="F630" s="44">
        <f t="shared" si="7"/>
        <v>134.99</v>
      </c>
    </row>
    <row r="631" spans="1:6">
      <c r="A631" s="45">
        <v>42572</v>
      </c>
      <c r="B631" s="44" t="s">
        <v>8</v>
      </c>
      <c r="C631" s="2">
        <v>9350329000504</v>
      </c>
      <c r="D631">
        <v>1</v>
      </c>
      <c r="E631" s="44">
        <v>87.19</v>
      </c>
      <c r="F631" s="44">
        <f t="shared" si="7"/>
        <v>87.19</v>
      </c>
    </row>
    <row r="632" spans="1:6">
      <c r="A632" s="45">
        <v>42572</v>
      </c>
      <c r="B632" s="44" t="s">
        <v>8</v>
      </c>
      <c r="C632" s="2">
        <v>9350329000511</v>
      </c>
      <c r="D632">
        <v>1</v>
      </c>
      <c r="E632" s="44">
        <v>133</v>
      </c>
      <c r="F632" s="44">
        <f t="shared" si="7"/>
        <v>133</v>
      </c>
    </row>
    <row r="633" spans="1:6">
      <c r="A633" s="45">
        <v>42572</v>
      </c>
      <c r="B633" s="44" t="s">
        <v>8</v>
      </c>
      <c r="C633" s="2">
        <v>9350329000528</v>
      </c>
      <c r="D633">
        <v>1</v>
      </c>
      <c r="E633" s="44">
        <v>87.19</v>
      </c>
      <c r="F633" s="44">
        <f t="shared" si="7"/>
        <v>87.19</v>
      </c>
    </row>
    <row r="634" spans="1:6">
      <c r="A634" s="45">
        <v>42572</v>
      </c>
      <c r="B634" s="44" t="s">
        <v>8</v>
      </c>
      <c r="C634" s="2">
        <v>9350329000535</v>
      </c>
      <c r="D634">
        <v>1</v>
      </c>
      <c r="E634" s="44">
        <v>133</v>
      </c>
      <c r="F634" s="44">
        <f t="shared" si="7"/>
        <v>133</v>
      </c>
    </row>
    <row r="635" spans="1:6">
      <c r="A635" s="45">
        <v>42572</v>
      </c>
      <c r="B635" s="44" t="s">
        <v>8</v>
      </c>
      <c r="C635" s="2">
        <v>9350329000542</v>
      </c>
      <c r="D635">
        <v>1</v>
      </c>
      <c r="E635" s="44">
        <v>87.19</v>
      </c>
      <c r="F635" s="44">
        <f t="shared" si="7"/>
        <v>87.19</v>
      </c>
    </row>
    <row r="636" spans="1:6">
      <c r="A636" s="45">
        <v>42572</v>
      </c>
      <c r="B636" s="44" t="s">
        <v>8</v>
      </c>
      <c r="C636" s="2">
        <v>9350329000559</v>
      </c>
      <c r="D636">
        <v>1</v>
      </c>
      <c r="E636" s="44">
        <v>133</v>
      </c>
      <c r="F636" s="44">
        <f t="shared" si="7"/>
        <v>133</v>
      </c>
    </row>
    <row r="637" spans="1:6">
      <c r="A637" s="45">
        <v>42572</v>
      </c>
      <c r="B637" s="44" t="s">
        <v>8</v>
      </c>
      <c r="C637" s="2">
        <v>9350329000580</v>
      </c>
      <c r="D637">
        <v>1</v>
      </c>
      <c r="E637" s="44">
        <v>87.19</v>
      </c>
      <c r="F637" s="44">
        <f t="shared" si="7"/>
        <v>87.19</v>
      </c>
    </row>
    <row r="638" spans="1:6">
      <c r="A638" s="45">
        <v>42572</v>
      </c>
      <c r="B638" s="44" t="s">
        <v>8</v>
      </c>
      <c r="C638" s="2">
        <v>9350329000597</v>
      </c>
      <c r="D638">
        <v>1</v>
      </c>
      <c r="E638" s="44">
        <v>133</v>
      </c>
      <c r="F638" s="44">
        <f t="shared" si="7"/>
        <v>133</v>
      </c>
    </row>
    <row r="639" spans="1:6">
      <c r="A639" s="45">
        <v>42572</v>
      </c>
      <c r="B639" s="44" t="s">
        <v>8</v>
      </c>
      <c r="C639" s="2">
        <v>9350329000603</v>
      </c>
      <c r="D639">
        <v>1</v>
      </c>
      <c r="E639" s="44">
        <v>87.19</v>
      </c>
      <c r="F639" s="44">
        <f t="shared" si="7"/>
        <v>87.19</v>
      </c>
    </row>
    <row r="640" spans="1:6">
      <c r="A640" s="45">
        <v>42572</v>
      </c>
      <c r="B640" s="44" t="s">
        <v>8</v>
      </c>
      <c r="C640" s="2">
        <v>9350329000610</v>
      </c>
      <c r="D640">
        <v>1</v>
      </c>
      <c r="E640" s="44">
        <v>133</v>
      </c>
      <c r="F640" s="44">
        <f t="shared" si="7"/>
        <v>133</v>
      </c>
    </row>
    <row r="641" spans="1:6">
      <c r="A641" s="45">
        <v>42572</v>
      </c>
      <c r="B641" s="44" t="s">
        <v>8</v>
      </c>
      <c r="C641" s="2">
        <v>9350329000900</v>
      </c>
      <c r="D641">
        <v>1</v>
      </c>
      <c r="E641" s="44">
        <v>98.35</v>
      </c>
      <c r="F641" s="44">
        <f t="shared" si="7"/>
        <v>98.35</v>
      </c>
    </row>
    <row r="642" spans="1:6">
      <c r="A642" s="45">
        <v>42572</v>
      </c>
      <c r="B642" s="44" t="s">
        <v>8</v>
      </c>
      <c r="C642" s="2">
        <v>9350329000924</v>
      </c>
      <c r="D642">
        <v>1</v>
      </c>
      <c r="E642" s="44">
        <v>98.35</v>
      </c>
      <c r="F642" s="44">
        <f t="shared" si="7"/>
        <v>98.35</v>
      </c>
    </row>
    <row r="643" spans="1:6">
      <c r="A643" s="45">
        <v>42572</v>
      </c>
      <c r="B643" s="44" t="s">
        <v>8</v>
      </c>
      <c r="C643" s="2">
        <v>9350329000948</v>
      </c>
      <c r="D643">
        <v>1</v>
      </c>
      <c r="E643" s="44">
        <v>98.35</v>
      </c>
      <c r="F643" s="44">
        <f t="shared" si="7"/>
        <v>98.35</v>
      </c>
    </row>
    <row r="644" spans="1:6">
      <c r="A644" s="45">
        <v>42571</v>
      </c>
      <c r="B644" s="44" t="s">
        <v>6</v>
      </c>
      <c r="C644" s="2">
        <v>9350329000115</v>
      </c>
      <c r="D644">
        <v>1</v>
      </c>
      <c r="E644" s="44">
        <v>139.99</v>
      </c>
      <c r="F644" s="44">
        <f t="shared" si="7"/>
        <v>139.99</v>
      </c>
    </row>
    <row r="645" spans="1:6">
      <c r="A645" s="45">
        <v>42571</v>
      </c>
      <c r="B645" s="44" t="s">
        <v>6</v>
      </c>
      <c r="C645" s="2">
        <v>9350329001976</v>
      </c>
      <c r="D645">
        <v>1</v>
      </c>
      <c r="E645" s="44">
        <v>277.49</v>
      </c>
      <c r="F645" s="44">
        <f t="shared" si="7"/>
        <v>277.49</v>
      </c>
    </row>
    <row r="646" spans="1:6">
      <c r="A646" s="45">
        <v>42570</v>
      </c>
      <c r="B646" s="44" t="s">
        <v>6</v>
      </c>
      <c r="C646" s="2">
        <v>9350329001068</v>
      </c>
      <c r="D646">
        <v>1</v>
      </c>
      <c r="E646" s="44">
        <v>130</v>
      </c>
      <c r="F646" s="44">
        <f t="shared" si="7"/>
        <v>130</v>
      </c>
    </row>
    <row r="647" spans="1:6">
      <c r="A647" s="45">
        <v>42570</v>
      </c>
      <c r="B647" s="44" t="s">
        <v>6</v>
      </c>
      <c r="C647" s="2">
        <v>9350329001037</v>
      </c>
      <c r="D647">
        <v>1</v>
      </c>
      <c r="E647" s="44">
        <v>202.49</v>
      </c>
      <c r="F647" s="44">
        <f t="shared" si="7"/>
        <v>202.49</v>
      </c>
    </row>
    <row r="648" spans="1:6">
      <c r="A648" s="45">
        <v>42570</v>
      </c>
      <c r="B648" s="44" t="s">
        <v>6</v>
      </c>
      <c r="C648" s="2">
        <v>9350329000009</v>
      </c>
      <c r="D648">
        <v>1</v>
      </c>
      <c r="E648" s="44">
        <v>99.99</v>
      </c>
      <c r="F648" s="44">
        <f t="shared" si="7"/>
        <v>99.99</v>
      </c>
    </row>
    <row r="649" spans="1:6">
      <c r="A649" s="45">
        <v>42570</v>
      </c>
      <c r="B649" s="44" t="s">
        <v>6</v>
      </c>
      <c r="C649" s="2">
        <v>9350329000979</v>
      </c>
      <c r="D649">
        <v>1</v>
      </c>
      <c r="E649" s="44">
        <v>224.99</v>
      </c>
      <c r="F649" s="44">
        <f t="shared" si="7"/>
        <v>224.99</v>
      </c>
    </row>
    <row r="650" spans="1:6">
      <c r="A650" s="45">
        <v>42569</v>
      </c>
      <c r="B650" s="44" t="s">
        <v>6</v>
      </c>
      <c r="C650" s="2">
        <v>9350329000986</v>
      </c>
      <c r="D650">
        <v>1</v>
      </c>
      <c r="E650" s="44">
        <v>134.99</v>
      </c>
      <c r="F650" s="44">
        <f t="shared" si="7"/>
        <v>134.99</v>
      </c>
    </row>
    <row r="651" spans="1:6">
      <c r="A651" s="45">
        <v>42570</v>
      </c>
      <c r="B651" s="44" t="s">
        <v>8</v>
      </c>
      <c r="C651" s="2">
        <v>9350329000429</v>
      </c>
      <c r="D651">
        <v>1</v>
      </c>
      <c r="E651" s="44">
        <v>99.05</v>
      </c>
      <c r="F651" s="44">
        <f t="shared" si="7"/>
        <v>99.05</v>
      </c>
    </row>
    <row r="652" spans="1:6">
      <c r="A652" s="45">
        <v>42570</v>
      </c>
      <c r="B652" s="44" t="s">
        <v>8</v>
      </c>
      <c r="C652" s="2">
        <v>9350329000948</v>
      </c>
      <c r="D652">
        <v>1</v>
      </c>
      <c r="E652" s="44">
        <v>98.35</v>
      </c>
      <c r="F652" s="44">
        <f t="shared" si="7"/>
        <v>98.35</v>
      </c>
    </row>
    <row r="653" spans="1:6">
      <c r="A653" s="45">
        <v>42569</v>
      </c>
      <c r="B653" s="44" t="s">
        <v>6</v>
      </c>
      <c r="C653" s="2">
        <v>9350329000016</v>
      </c>
      <c r="D653">
        <v>1</v>
      </c>
      <c r="E653" s="44">
        <v>175.5</v>
      </c>
      <c r="F653" s="44">
        <f t="shared" si="7"/>
        <v>175.5</v>
      </c>
    </row>
    <row r="654" spans="1:6">
      <c r="A654" s="45">
        <v>42567</v>
      </c>
      <c r="B654" s="44" t="s">
        <v>6</v>
      </c>
      <c r="C654" s="2">
        <v>9350329000580</v>
      </c>
      <c r="D654">
        <v>1</v>
      </c>
      <c r="E654" s="44">
        <v>219.99</v>
      </c>
      <c r="F654" s="44">
        <f t="shared" si="7"/>
        <v>219.99</v>
      </c>
    </row>
    <row r="655" spans="1:6">
      <c r="A655" s="45">
        <v>42567</v>
      </c>
      <c r="B655" s="44" t="s">
        <v>6</v>
      </c>
      <c r="C655" s="2">
        <v>9350329000948</v>
      </c>
      <c r="D655">
        <v>1</v>
      </c>
      <c r="E655" s="44">
        <v>149.99</v>
      </c>
      <c r="F655" s="44">
        <f t="shared" si="7"/>
        <v>149.99</v>
      </c>
    </row>
    <row r="656" spans="1:6">
      <c r="A656" s="45">
        <v>42565</v>
      </c>
      <c r="B656" s="44" t="s">
        <v>6</v>
      </c>
      <c r="C656" s="2">
        <v>9350329000634</v>
      </c>
      <c r="D656">
        <v>1</v>
      </c>
      <c r="E656" s="44">
        <v>305</v>
      </c>
      <c r="F656" s="44">
        <f t="shared" si="7"/>
        <v>305</v>
      </c>
    </row>
    <row r="657" spans="1:6">
      <c r="A657" s="45">
        <v>42564</v>
      </c>
      <c r="B657" s="44" t="s">
        <v>6</v>
      </c>
      <c r="C657" s="2">
        <v>9350329000542</v>
      </c>
      <c r="D657">
        <v>1</v>
      </c>
      <c r="E657" s="44">
        <v>219.99</v>
      </c>
      <c r="F657" s="44">
        <f t="shared" si="7"/>
        <v>219.99</v>
      </c>
    </row>
    <row r="658" spans="1:6">
      <c r="A658" s="45">
        <v>42564</v>
      </c>
      <c r="B658" s="44" t="s">
        <v>6</v>
      </c>
      <c r="C658" s="2">
        <v>9350329000962</v>
      </c>
      <c r="D658">
        <v>1</v>
      </c>
      <c r="E658" s="44">
        <v>149.99</v>
      </c>
      <c r="F658" s="44">
        <f t="shared" si="7"/>
        <v>149.99</v>
      </c>
    </row>
    <row r="659" spans="1:6">
      <c r="A659" s="45">
        <v>42563</v>
      </c>
      <c r="B659" s="44" t="s">
        <v>6</v>
      </c>
      <c r="C659" s="2">
        <v>9350329001013</v>
      </c>
      <c r="D659">
        <v>1</v>
      </c>
      <c r="E659" s="44">
        <v>199.99</v>
      </c>
      <c r="F659" s="44">
        <f t="shared" si="7"/>
        <v>199.99</v>
      </c>
    </row>
    <row r="660" spans="1:6">
      <c r="A660" s="45">
        <v>42563</v>
      </c>
      <c r="B660" s="44" t="s">
        <v>6</v>
      </c>
      <c r="C660" s="2">
        <v>9350329000511</v>
      </c>
      <c r="D660">
        <v>1</v>
      </c>
      <c r="E660" s="44">
        <v>339.99</v>
      </c>
      <c r="F660" s="44">
        <f t="shared" si="7"/>
        <v>339.99</v>
      </c>
    </row>
    <row r="661" spans="1:6">
      <c r="A661" s="45">
        <v>42563</v>
      </c>
      <c r="B661" s="44" t="s">
        <v>6</v>
      </c>
      <c r="C661" s="2">
        <v>9350329000849</v>
      </c>
      <c r="D661">
        <v>1</v>
      </c>
      <c r="E661" s="44">
        <v>269.99</v>
      </c>
      <c r="F661" s="44">
        <f t="shared" si="7"/>
        <v>269.99</v>
      </c>
    </row>
    <row r="662" spans="1:6">
      <c r="A662" s="45">
        <v>42563</v>
      </c>
      <c r="B662" s="44" t="s">
        <v>6</v>
      </c>
      <c r="C662" s="2">
        <v>9350329000320</v>
      </c>
      <c r="D662">
        <v>1</v>
      </c>
      <c r="E662" s="44">
        <v>277.49</v>
      </c>
      <c r="F662" s="44">
        <f t="shared" si="7"/>
        <v>277.49</v>
      </c>
    </row>
    <row r="663" spans="1:6">
      <c r="A663" s="45">
        <v>42562</v>
      </c>
      <c r="B663" s="44" t="s">
        <v>6</v>
      </c>
      <c r="C663" s="2">
        <v>9350329000580</v>
      </c>
      <c r="D663">
        <v>1</v>
      </c>
      <c r="E663" s="44">
        <v>219.99</v>
      </c>
      <c r="F663" s="44">
        <f t="shared" si="7"/>
        <v>219.99</v>
      </c>
    </row>
    <row r="664" spans="1:6">
      <c r="A664" s="45">
        <v>42562</v>
      </c>
      <c r="B664" s="44" t="s">
        <v>6</v>
      </c>
      <c r="C664" s="2">
        <v>9350329001037</v>
      </c>
      <c r="D664">
        <v>1</v>
      </c>
      <c r="E664" s="44">
        <v>190</v>
      </c>
      <c r="F664" s="44">
        <f t="shared" ref="F664:F727" si="8">D664*E664</f>
        <v>190</v>
      </c>
    </row>
    <row r="665" spans="1:6">
      <c r="A665" s="45">
        <v>42562</v>
      </c>
      <c r="B665" s="44" t="s">
        <v>6</v>
      </c>
      <c r="C665" s="2">
        <v>9350329001983</v>
      </c>
      <c r="D665">
        <v>1</v>
      </c>
      <c r="E665" s="44">
        <v>434.99</v>
      </c>
      <c r="F665" s="44">
        <f t="shared" si="8"/>
        <v>434.99</v>
      </c>
    </row>
    <row r="666" spans="1:6">
      <c r="A666" s="45">
        <v>42561</v>
      </c>
      <c r="B666" s="44" t="s">
        <v>6</v>
      </c>
      <c r="C666" s="2">
        <v>9350329000948</v>
      </c>
      <c r="D666">
        <v>1</v>
      </c>
      <c r="E666" s="44">
        <v>149.99</v>
      </c>
      <c r="F666" s="44">
        <f t="shared" si="8"/>
        <v>149.99</v>
      </c>
    </row>
    <row r="667" spans="1:6">
      <c r="A667" s="45">
        <v>42561</v>
      </c>
      <c r="B667" s="44" t="s">
        <v>6</v>
      </c>
      <c r="C667" s="2">
        <v>9350329000955</v>
      </c>
      <c r="D667">
        <v>1</v>
      </c>
      <c r="E667" s="44">
        <v>224.99</v>
      </c>
      <c r="F667" s="44">
        <f t="shared" si="8"/>
        <v>224.99</v>
      </c>
    </row>
    <row r="668" spans="1:6">
      <c r="A668" s="45">
        <v>42559</v>
      </c>
      <c r="B668" s="44" t="s">
        <v>6</v>
      </c>
      <c r="C668" s="2">
        <v>9350329000436</v>
      </c>
      <c r="D668">
        <v>1</v>
      </c>
      <c r="E668" s="44">
        <v>374.99</v>
      </c>
      <c r="F668" s="44">
        <f t="shared" si="8"/>
        <v>374.99</v>
      </c>
    </row>
    <row r="669" spans="1:6">
      <c r="A669" s="45">
        <v>42558</v>
      </c>
      <c r="B669" s="44" t="s">
        <v>6</v>
      </c>
      <c r="C669" s="2">
        <v>9350329000511</v>
      </c>
      <c r="D669">
        <v>1</v>
      </c>
      <c r="E669" s="44">
        <v>339.99</v>
      </c>
      <c r="F669" s="44">
        <f t="shared" si="8"/>
        <v>339.99</v>
      </c>
    </row>
    <row r="670" spans="1:6">
      <c r="A670" s="45">
        <v>42558</v>
      </c>
      <c r="B670" s="44" t="s">
        <v>8</v>
      </c>
      <c r="C670" s="2">
        <v>9350329000351</v>
      </c>
      <c r="D670">
        <v>1</v>
      </c>
      <c r="E670" s="44">
        <v>224.75</v>
      </c>
      <c r="F670" s="44">
        <f t="shared" si="8"/>
        <v>224.75</v>
      </c>
    </row>
    <row r="671" spans="1:6">
      <c r="A671" s="45">
        <v>42558</v>
      </c>
      <c r="B671" s="44" t="s">
        <v>8</v>
      </c>
      <c r="C671" s="2">
        <v>9350329000467</v>
      </c>
      <c r="D671">
        <v>1</v>
      </c>
      <c r="E671" s="44">
        <v>99.05</v>
      </c>
      <c r="F671" s="44">
        <f t="shared" si="8"/>
        <v>99.05</v>
      </c>
    </row>
    <row r="672" spans="1:6">
      <c r="A672" s="45">
        <v>42558</v>
      </c>
      <c r="B672" s="44" t="s">
        <v>8</v>
      </c>
      <c r="C672" s="2">
        <v>9350329000528</v>
      </c>
      <c r="D672">
        <v>1</v>
      </c>
      <c r="E672" s="44">
        <v>87.19</v>
      </c>
      <c r="F672" s="44">
        <f t="shared" si="8"/>
        <v>87.19</v>
      </c>
    </row>
    <row r="673" spans="1:6">
      <c r="A673" s="45">
        <v>42558</v>
      </c>
      <c r="B673" s="44" t="s">
        <v>8</v>
      </c>
      <c r="C673" s="2">
        <v>9350329000542</v>
      </c>
      <c r="D673">
        <v>1</v>
      </c>
      <c r="E673" s="44">
        <v>87.19</v>
      </c>
      <c r="F673" s="44">
        <f t="shared" si="8"/>
        <v>87.19</v>
      </c>
    </row>
    <row r="674" spans="1:6">
      <c r="A674" s="45">
        <v>42558</v>
      </c>
      <c r="B674" s="44" t="s">
        <v>8</v>
      </c>
      <c r="C674" s="2">
        <v>9350329000580</v>
      </c>
      <c r="D674">
        <v>1</v>
      </c>
      <c r="E674" s="44">
        <v>87.19</v>
      </c>
      <c r="F674" s="44">
        <f t="shared" si="8"/>
        <v>87.19</v>
      </c>
    </row>
    <row r="675" spans="1:6">
      <c r="A675" s="45">
        <v>42558</v>
      </c>
      <c r="B675" s="44" t="s">
        <v>8</v>
      </c>
      <c r="C675" s="2">
        <v>9350329000603</v>
      </c>
      <c r="D675">
        <v>1</v>
      </c>
      <c r="E675" s="44">
        <v>87.19</v>
      </c>
      <c r="F675" s="44">
        <f t="shared" si="8"/>
        <v>87.19</v>
      </c>
    </row>
    <row r="676" spans="1:6">
      <c r="A676" s="45">
        <v>42558</v>
      </c>
      <c r="B676" s="44" t="s">
        <v>8</v>
      </c>
      <c r="C676" s="2">
        <v>9350329000627</v>
      </c>
      <c r="D676">
        <v>1</v>
      </c>
      <c r="E676" s="44">
        <v>87.19</v>
      </c>
      <c r="F676" s="44">
        <f t="shared" si="8"/>
        <v>87.19</v>
      </c>
    </row>
    <row r="677" spans="1:6">
      <c r="A677" s="45">
        <v>42558</v>
      </c>
      <c r="B677" s="44" t="s">
        <v>8</v>
      </c>
      <c r="C677" s="2">
        <v>9350329000825</v>
      </c>
      <c r="D677">
        <v>1</v>
      </c>
      <c r="E677" s="44">
        <v>107.29</v>
      </c>
      <c r="F677" s="44">
        <f t="shared" si="8"/>
        <v>107.29</v>
      </c>
    </row>
    <row r="678" spans="1:6">
      <c r="A678" s="45">
        <v>42558</v>
      </c>
      <c r="B678" s="44" t="s">
        <v>8</v>
      </c>
      <c r="C678" s="2">
        <v>9350329000832</v>
      </c>
      <c r="D678">
        <v>1</v>
      </c>
      <c r="E678" s="44">
        <v>107.29</v>
      </c>
      <c r="F678" s="44">
        <f t="shared" si="8"/>
        <v>107.29</v>
      </c>
    </row>
    <row r="679" spans="1:6">
      <c r="A679" s="45">
        <v>42558</v>
      </c>
      <c r="B679" s="44" t="s">
        <v>8</v>
      </c>
      <c r="C679" s="2">
        <v>9350329000849</v>
      </c>
      <c r="D679">
        <v>1</v>
      </c>
      <c r="E679" s="44">
        <v>107.29</v>
      </c>
      <c r="F679" s="44">
        <f t="shared" si="8"/>
        <v>107.29</v>
      </c>
    </row>
    <row r="680" spans="1:6">
      <c r="A680" s="45">
        <v>42558</v>
      </c>
      <c r="B680" s="44" t="s">
        <v>8</v>
      </c>
      <c r="C680" s="2">
        <v>9350329001389</v>
      </c>
      <c r="D680">
        <v>1</v>
      </c>
      <c r="E680" s="44">
        <v>204</v>
      </c>
      <c r="F680" s="44">
        <f t="shared" si="8"/>
        <v>204</v>
      </c>
    </row>
    <row r="681" spans="1:6">
      <c r="A681" s="45">
        <v>42557</v>
      </c>
      <c r="B681" s="44" t="s">
        <v>6</v>
      </c>
      <c r="C681" s="2">
        <v>9350329001037</v>
      </c>
      <c r="D681">
        <v>1</v>
      </c>
      <c r="E681" s="44">
        <v>200</v>
      </c>
      <c r="F681" s="44">
        <f t="shared" si="8"/>
        <v>200</v>
      </c>
    </row>
    <row r="682" spans="1:6">
      <c r="A682" s="45">
        <v>42557</v>
      </c>
      <c r="B682" s="44" t="s">
        <v>6</v>
      </c>
      <c r="C682" s="2">
        <v>9350329001440</v>
      </c>
      <c r="D682">
        <v>1</v>
      </c>
      <c r="E682" s="44">
        <v>519.99</v>
      </c>
      <c r="F682" s="44">
        <f t="shared" si="8"/>
        <v>519.99</v>
      </c>
    </row>
    <row r="683" spans="1:6">
      <c r="A683" s="45">
        <v>42557</v>
      </c>
      <c r="B683" s="44" t="s">
        <v>6</v>
      </c>
      <c r="C683" s="2">
        <v>9350329001037</v>
      </c>
      <c r="D683">
        <v>1</v>
      </c>
      <c r="E683" s="44">
        <v>202.49</v>
      </c>
      <c r="F683" s="44">
        <f t="shared" si="8"/>
        <v>202.49</v>
      </c>
    </row>
    <row r="684" spans="1:6">
      <c r="A684" s="45">
        <v>42557</v>
      </c>
      <c r="B684" s="44" t="s">
        <v>6</v>
      </c>
      <c r="C684" s="2">
        <v>9350329000955</v>
      </c>
      <c r="D684">
        <v>1</v>
      </c>
      <c r="E684" s="44">
        <v>224.99</v>
      </c>
      <c r="F684" s="44">
        <f t="shared" si="8"/>
        <v>224.99</v>
      </c>
    </row>
    <row r="685" spans="1:6">
      <c r="A685" s="45">
        <v>42557</v>
      </c>
      <c r="B685" s="44" t="s">
        <v>6</v>
      </c>
      <c r="C685" s="2">
        <v>9350329001037</v>
      </c>
      <c r="D685">
        <v>1</v>
      </c>
      <c r="E685" s="44">
        <v>199.99</v>
      </c>
      <c r="F685" s="44">
        <f t="shared" si="8"/>
        <v>199.99</v>
      </c>
    </row>
    <row r="686" spans="1:6">
      <c r="A686" s="45">
        <v>42556</v>
      </c>
      <c r="B686" s="44" t="s">
        <v>6</v>
      </c>
      <c r="C686" s="2">
        <v>9350329000955</v>
      </c>
      <c r="D686">
        <v>1</v>
      </c>
      <c r="E686" s="44">
        <v>224.99</v>
      </c>
      <c r="F686" s="44">
        <f t="shared" si="8"/>
        <v>224.99</v>
      </c>
    </row>
    <row r="687" spans="1:6">
      <c r="A687" s="45">
        <v>42555</v>
      </c>
      <c r="B687" s="44" t="s">
        <v>6</v>
      </c>
      <c r="C687" s="2">
        <v>9350329000948</v>
      </c>
      <c r="D687">
        <v>1</v>
      </c>
      <c r="E687" s="44">
        <v>149.99</v>
      </c>
      <c r="F687" s="44">
        <f t="shared" si="8"/>
        <v>149.99</v>
      </c>
    </row>
    <row r="688" spans="1:6">
      <c r="A688" s="45">
        <v>42555</v>
      </c>
      <c r="B688" s="44" t="s">
        <v>6</v>
      </c>
      <c r="C688" s="2">
        <v>9350329001440</v>
      </c>
      <c r="D688">
        <v>1</v>
      </c>
      <c r="E688" s="44">
        <v>519.99</v>
      </c>
      <c r="F688" s="44">
        <f t="shared" si="8"/>
        <v>519.99</v>
      </c>
    </row>
    <row r="689" spans="1:6">
      <c r="A689" s="45">
        <v>42554</v>
      </c>
      <c r="B689" s="44" t="s">
        <v>6</v>
      </c>
      <c r="C689" s="2">
        <v>9350329000917</v>
      </c>
      <c r="D689">
        <v>2</v>
      </c>
      <c r="E689" s="44">
        <v>224.99</v>
      </c>
      <c r="F689" s="44">
        <f t="shared" si="8"/>
        <v>449.98</v>
      </c>
    </row>
    <row r="690" spans="1:6">
      <c r="A690" s="45">
        <v>42554</v>
      </c>
      <c r="B690" s="44" t="s">
        <v>6</v>
      </c>
      <c r="C690" s="2">
        <v>9350329000948</v>
      </c>
      <c r="D690">
        <v>1</v>
      </c>
      <c r="E690" s="44">
        <v>149.99</v>
      </c>
      <c r="F690" s="44">
        <f t="shared" si="8"/>
        <v>149.99</v>
      </c>
    </row>
    <row r="691" spans="1:6">
      <c r="A691" s="45">
        <v>42554</v>
      </c>
      <c r="B691" s="44" t="s">
        <v>6</v>
      </c>
      <c r="C691" s="2">
        <v>9350329000948</v>
      </c>
      <c r="D691">
        <v>1</v>
      </c>
      <c r="E691" s="44">
        <v>149.99</v>
      </c>
      <c r="F691" s="44">
        <f t="shared" si="8"/>
        <v>149.99</v>
      </c>
    </row>
    <row r="692" spans="1:6">
      <c r="A692" s="45">
        <v>42554</v>
      </c>
      <c r="B692" s="44" t="s">
        <v>8</v>
      </c>
      <c r="C692" s="2">
        <v>9350329000528</v>
      </c>
      <c r="D692">
        <v>1</v>
      </c>
      <c r="E692" s="44">
        <v>87.19</v>
      </c>
      <c r="F692" s="44">
        <f t="shared" si="8"/>
        <v>87.19</v>
      </c>
    </row>
    <row r="693" spans="1:6">
      <c r="A693" s="45">
        <v>42554</v>
      </c>
      <c r="B693" s="44" t="s">
        <v>8</v>
      </c>
      <c r="C693" s="2">
        <v>9350329000542</v>
      </c>
      <c r="D693">
        <v>2</v>
      </c>
      <c r="E693" s="44">
        <v>87.19</v>
      </c>
      <c r="F693" s="44">
        <f t="shared" si="8"/>
        <v>174.38</v>
      </c>
    </row>
    <row r="694" spans="1:6">
      <c r="A694" s="45">
        <v>42554</v>
      </c>
      <c r="B694" s="44" t="s">
        <v>8</v>
      </c>
      <c r="C694" s="2">
        <v>9350329000559</v>
      </c>
      <c r="D694">
        <v>1</v>
      </c>
      <c r="E694" s="44">
        <v>133</v>
      </c>
      <c r="F694" s="44">
        <f t="shared" si="8"/>
        <v>133</v>
      </c>
    </row>
    <row r="695" spans="1:6">
      <c r="A695" s="45">
        <v>42554</v>
      </c>
      <c r="B695" s="44" t="s">
        <v>8</v>
      </c>
      <c r="C695" s="2">
        <v>9350329000580</v>
      </c>
      <c r="D695">
        <v>1</v>
      </c>
      <c r="E695" s="44">
        <v>87.19</v>
      </c>
      <c r="F695" s="44">
        <f t="shared" si="8"/>
        <v>87.19</v>
      </c>
    </row>
    <row r="696" spans="1:6">
      <c r="A696" s="45">
        <v>42554</v>
      </c>
      <c r="B696" s="44" t="s">
        <v>8</v>
      </c>
      <c r="C696" s="2">
        <v>9350329000597</v>
      </c>
      <c r="D696">
        <v>1</v>
      </c>
      <c r="E696" s="44">
        <v>133</v>
      </c>
      <c r="F696" s="44">
        <f t="shared" si="8"/>
        <v>133</v>
      </c>
    </row>
    <row r="697" spans="1:6">
      <c r="A697" s="45">
        <v>42554</v>
      </c>
      <c r="B697" s="44" t="s">
        <v>8</v>
      </c>
      <c r="C697" s="2">
        <v>9350329000603</v>
      </c>
      <c r="D697">
        <v>2</v>
      </c>
      <c r="E697" s="44">
        <v>87.19</v>
      </c>
      <c r="F697" s="44">
        <f t="shared" si="8"/>
        <v>174.38</v>
      </c>
    </row>
    <row r="698" spans="1:6">
      <c r="A698" s="45">
        <v>42554</v>
      </c>
      <c r="B698" s="44" t="s">
        <v>8</v>
      </c>
      <c r="C698" s="2">
        <v>9350329000122</v>
      </c>
      <c r="D698">
        <v>1</v>
      </c>
      <c r="E698" s="44">
        <v>123.94</v>
      </c>
      <c r="F698" s="44">
        <f t="shared" si="8"/>
        <v>123.94</v>
      </c>
    </row>
    <row r="699" spans="1:6">
      <c r="A699" s="45">
        <v>42554</v>
      </c>
      <c r="B699" s="44" t="s">
        <v>8</v>
      </c>
      <c r="C699" s="2">
        <v>9350329000160</v>
      </c>
      <c r="D699">
        <v>1</v>
      </c>
      <c r="E699" s="44">
        <v>123.94</v>
      </c>
      <c r="F699" s="44">
        <f t="shared" si="8"/>
        <v>123.94</v>
      </c>
    </row>
    <row r="700" spans="1:6">
      <c r="A700" s="45">
        <v>42554</v>
      </c>
      <c r="B700" s="44" t="s">
        <v>8</v>
      </c>
      <c r="C700" s="2">
        <v>9350329000207</v>
      </c>
      <c r="D700">
        <v>1</v>
      </c>
      <c r="E700" s="44">
        <v>123.94</v>
      </c>
      <c r="F700" s="44">
        <f t="shared" si="8"/>
        <v>123.94</v>
      </c>
    </row>
    <row r="701" spans="1:6">
      <c r="A701" s="45">
        <v>42554</v>
      </c>
      <c r="B701" s="44" t="s">
        <v>8</v>
      </c>
      <c r="C701" s="2">
        <v>9350329000344</v>
      </c>
      <c r="D701">
        <v>1</v>
      </c>
      <c r="E701" s="44">
        <v>142.6</v>
      </c>
      <c r="F701" s="44">
        <f t="shared" si="8"/>
        <v>142.6</v>
      </c>
    </row>
    <row r="702" spans="1:6">
      <c r="A702" s="45">
        <v>42554</v>
      </c>
      <c r="B702" s="44" t="s">
        <v>8</v>
      </c>
      <c r="C702" s="2">
        <v>9350329000351</v>
      </c>
      <c r="D702">
        <v>1</v>
      </c>
      <c r="E702" s="44">
        <v>224.75</v>
      </c>
      <c r="F702" s="44">
        <f t="shared" si="8"/>
        <v>224.75</v>
      </c>
    </row>
    <row r="703" spans="1:6">
      <c r="A703" s="45">
        <v>42554</v>
      </c>
      <c r="B703" s="44" t="s">
        <v>8</v>
      </c>
      <c r="C703" s="2">
        <v>9350329000368</v>
      </c>
      <c r="D703">
        <v>1</v>
      </c>
      <c r="E703" s="44">
        <v>142.6</v>
      </c>
      <c r="F703" s="44">
        <f t="shared" si="8"/>
        <v>142.6</v>
      </c>
    </row>
    <row r="704" spans="1:6">
      <c r="A704" s="45">
        <v>42554</v>
      </c>
      <c r="B704" s="44" t="s">
        <v>8</v>
      </c>
      <c r="C704" s="2">
        <v>9350329000375</v>
      </c>
      <c r="D704">
        <v>1</v>
      </c>
      <c r="E704" s="44">
        <v>224.75</v>
      </c>
      <c r="F704" s="44">
        <f t="shared" si="8"/>
        <v>224.75</v>
      </c>
    </row>
    <row r="705" spans="1:6">
      <c r="A705" s="45">
        <v>42554</v>
      </c>
      <c r="B705" s="44" t="s">
        <v>8</v>
      </c>
      <c r="C705" s="2">
        <v>9350329000429</v>
      </c>
      <c r="D705">
        <v>1</v>
      </c>
      <c r="E705" s="44">
        <v>99.05</v>
      </c>
      <c r="F705" s="44">
        <f t="shared" si="8"/>
        <v>99.05</v>
      </c>
    </row>
    <row r="706" spans="1:6">
      <c r="A706" s="45">
        <v>42554</v>
      </c>
      <c r="B706" s="44" t="s">
        <v>8</v>
      </c>
      <c r="C706" s="2">
        <v>9350329000443</v>
      </c>
      <c r="D706">
        <v>1</v>
      </c>
      <c r="E706" s="44">
        <v>99.05</v>
      </c>
      <c r="F706" s="44">
        <f t="shared" si="8"/>
        <v>99.05</v>
      </c>
    </row>
    <row r="707" spans="1:6">
      <c r="A707" s="45">
        <v>42554</v>
      </c>
      <c r="B707" s="44" t="s">
        <v>8</v>
      </c>
      <c r="C707" s="2">
        <v>9350329000467</v>
      </c>
      <c r="D707">
        <v>1</v>
      </c>
      <c r="E707" s="44">
        <v>99.05</v>
      </c>
      <c r="F707" s="44">
        <f t="shared" si="8"/>
        <v>99.05</v>
      </c>
    </row>
    <row r="708" spans="1:6">
      <c r="A708" s="45">
        <v>42554</v>
      </c>
      <c r="B708" s="44" t="s">
        <v>8</v>
      </c>
      <c r="C708" s="2">
        <v>9350329000481</v>
      </c>
      <c r="D708">
        <v>1</v>
      </c>
      <c r="E708" s="44">
        <v>99.05</v>
      </c>
      <c r="F708" s="44">
        <f t="shared" si="8"/>
        <v>99.05</v>
      </c>
    </row>
    <row r="709" spans="1:6">
      <c r="A709" s="45">
        <v>42554</v>
      </c>
      <c r="B709" s="44" t="s">
        <v>8</v>
      </c>
      <c r="C709" s="2">
        <v>9350329000504</v>
      </c>
      <c r="D709">
        <v>2</v>
      </c>
      <c r="E709" s="44">
        <v>87.19</v>
      </c>
      <c r="F709" s="44">
        <f t="shared" si="8"/>
        <v>174.38</v>
      </c>
    </row>
    <row r="710" spans="1:6">
      <c r="A710" s="45">
        <v>42554</v>
      </c>
      <c r="B710" s="44" t="s">
        <v>8</v>
      </c>
      <c r="C710" s="2">
        <v>9350329000528</v>
      </c>
      <c r="D710">
        <v>2</v>
      </c>
      <c r="E710" s="44">
        <v>87.19</v>
      </c>
      <c r="F710" s="44">
        <f t="shared" si="8"/>
        <v>174.38</v>
      </c>
    </row>
    <row r="711" spans="1:6">
      <c r="A711" s="45">
        <v>42554</v>
      </c>
      <c r="B711" s="44" t="s">
        <v>8</v>
      </c>
      <c r="C711" s="2">
        <v>9350329000535</v>
      </c>
      <c r="D711">
        <v>1</v>
      </c>
      <c r="E711" s="44">
        <v>133</v>
      </c>
      <c r="F711" s="44">
        <f t="shared" si="8"/>
        <v>133</v>
      </c>
    </row>
    <row r="712" spans="1:6">
      <c r="A712" s="45">
        <v>42554</v>
      </c>
      <c r="B712" s="44" t="s">
        <v>8</v>
      </c>
      <c r="C712" s="2">
        <v>9350329000542</v>
      </c>
      <c r="D712">
        <v>2</v>
      </c>
      <c r="E712" s="44">
        <v>87.19</v>
      </c>
      <c r="F712" s="44">
        <f t="shared" si="8"/>
        <v>174.38</v>
      </c>
    </row>
    <row r="713" spans="1:6">
      <c r="A713" s="45">
        <v>42554</v>
      </c>
      <c r="B713" s="44" t="s">
        <v>8</v>
      </c>
      <c r="C713" s="2">
        <v>9350329000580</v>
      </c>
      <c r="D713">
        <v>2</v>
      </c>
      <c r="E713" s="44">
        <v>87.19</v>
      </c>
      <c r="F713" s="44">
        <f t="shared" si="8"/>
        <v>174.38</v>
      </c>
    </row>
    <row r="714" spans="1:6">
      <c r="A714" s="45">
        <v>42554</v>
      </c>
      <c r="B714" s="44" t="s">
        <v>8</v>
      </c>
      <c r="C714" s="2">
        <v>9350329000603</v>
      </c>
      <c r="D714">
        <v>2</v>
      </c>
      <c r="E714" s="44">
        <v>87.19</v>
      </c>
      <c r="F714" s="44">
        <f t="shared" si="8"/>
        <v>174.38</v>
      </c>
    </row>
    <row r="715" spans="1:6">
      <c r="A715" s="45">
        <v>42554</v>
      </c>
      <c r="B715" s="44" t="s">
        <v>8</v>
      </c>
      <c r="C715" s="2">
        <v>9350329000627</v>
      </c>
      <c r="D715">
        <v>1</v>
      </c>
      <c r="E715" s="44">
        <v>87.19</v>
      </c>
      <c r="F715" s="44">
        <f t="shared" si="8"/>
        <v>87.19</v>
      </c>
    </row>
    <row r="716" spans="1:6">
      <c r="A716" s="45">
        <v>42554</v>
      </c>
      <c r="B716" s="44" t="s">
        <v>8</v>
      </c>
      <c r="C716" s="2">
        <v>9350329000641</v>
      </c>
      <c r="D716">
        <v>1</v>
      </c>
      <c r="E716" s="44">
        <v>87.19</v>
      </c>
      <c r="F716" s="44">
        <f t="shared" si="8"/>
        <v>87.19</v>
      </c>
    </row>
    <row r="717" spans="1:6">
      <c r="A717" s="45">
        <v>42554</v>
      </c>
      <c r="B717" s="44" t="s">
        <v>8</v>
      </c>
      <c r="C717" s="2">
        <v>9350329000665</v>
      </c>
      <c r="D717">
        <v>1</v>
      </c>
      <c r="E717" s="44">
        <v>87.19</v>
      </c>
      <c r="F717" s="44">
        <f t="shared" si="8"/>
        <v>87.19</v>
      </c>
    </row>
    <row r="718" spans="1:6">
      <c r="A718" s="45">
        <v>42554</v>
      </c>
      <c r="B718" s="44" t="s">
        <v>8</v>
      </c>
      <c r="C718" s="2">
        <v>9350329000689</v>
      </c>
      <c r="D718">
        <v>1</v>
      </c>
      <c r="E718" s="44">
        <v>87.19</v>
      </c>
      <c r="F718" s="44">
        <f t="shared" si="8"/>
        <v>87.19</v>
      </c>
    </row>
    <row r="719" spans="1:6">
      <c r="A719" s="45">
        <v>42554</v>
      </c>
      <c r="B719" s="44" t="s">
        <v>8</v>
      </c>
      <c r="C719" s="2">
        <v>9350329000702</v>
      </c>
      <c r="D719">
        <v>1</v>
      </c>
      <c r="E719" s="44">
        <v>87.19</v>
      </c>
      <c r="F719" s="44">
        <f t="shared" si="8"/>
        <v>87.19</v>
      </c>
    </row>
    <row r="720" spans="1:6">
      <c r="A720" s="45">
        <v>42554</v>
      </c>
      <c r="B720" s="44" t="s">
        <v>8</v>
      </c>
      <c r="C720" s="2">
        <v>9350329000825</v>
      </c>
      <c r="D720">
        <v>1</v>
      </c>
      <c r="E720" s="44">
        <v>107.29</v>
      </c>
      <c r="F720" s="44">
        <f t="shared" si="8"/>
        <v>107.29</v>
      </c>
    </row>
    <row r="721" spans="1:6">
      <c r="A721" s="45">
        <v>42554</v>
      </c>
      <c r="B721" s="44" t="s">
        <v>8</v>
      </c>
      <c r="C721" s="2">
        <v>9350329000832</v>
      </c>
      <c r="D721">
        <v>1</v>
      </c>
      <c r="E721" s="44">
        <v>107.29</v>
      </c>
      <c r="F721" s="44">
        <f t="shared" si="8"/>
        <v>107.29</v>
      </c>
    </row>
    <row r="722" spans="1:6">
      <c r="A722" s="45">
        <v>42554</v>
      </c>
      <c r="B722" s="44" t="s">
        <v>8</v>
      </c>
      <c r="C722" s="2">
        <v>9350329000849</v>
      </c>
      <c r="D722">
        <v>1</v>
      </c>
      <c r="E722" s="44">
        <v>107.29</v>
      </c>
      <c r="F722" s="44">
        <f t="shared" si="8"/>
        <v>107.29</v>
      </c>
    </row>
    <row r="723" spans="1:6">
      <c r="A723" s="45">
        <v>42554</v>
      </c>
      <c r="B723" s="44" t="s">
        <v>8</v>
      </c>
      <c r="C723" s="2">
        <v>9350329000856</v>
      </c>
      <c r="D723">
        <v>1</v>
      </c>
      <c r="E723" s="44">
        <v>107.29</v>
      </c>
      <c r="F723" s="44">
        <f t="shared" si="8"/>
        <v>107.29</v>
      </c>
    </row>
    <row r="724" spans="1:6">
      <c r="A724" s="45">
        <v>42554</v>
      </c>
      <c r="B724" s="44" t="s">
        <v>8</v>
      </c>
      <c r="C724" s="2">
        <v>9350329000900</v>
      </c>
      <c r="D724">
        <v>1</v>
      </c>
      <c r="E724" s="44">
        <v>98.35</v>
      </c>
      <c r="F724" s="44">
        <f t="shared" si="8"/>
        <v>98.35</v>
      </c>
    </row>
    <row r="725" spans="1:6">
      <c r="A725" s="45">
        <v>42554</v>
      </c>
      <c r="B725" s="44" t="s">
        <v>8</v>
      </c>
      <c r="C725" s="2">
        <v>9350329000962</v>
      </c>
      <c r="D725">
        <v>1</v>
      </c>
      <c r="E725" s="44">
        <v>98.35</v>
      </c>
      <c r="F725" s="44">
        <f t="shared" si="8"/>
        <v>98.35</v>
      </c>
    </row>
    <row r="726" spans="1:6">
      <c r="A726" s="45">
        <v>42554</v>
      </c>
      <c r="B726" s="44" t="s">
        <v>8</v>
      </c>
      <c r="C726" s="2">
        <v>9350329001006</v>
      </c>
      <c r="D726">
        <v>1</v>
      </c>
      <c r="E726" s="44">
        <v>87.19</v>
      </c>
      <c r="F726" s="44">
        <f t="shared" si="8"/>
        <v>87.19</v>
      </c>
    </row>
    <row r="727" spans="1:6">
      <c r="A727" s="45">
        <v>42554</v>
      </c>
      <c r="B727" s="44" t="s">
        <v>8</v>
      </c>
      <c r="C727" s="2">
        <v>9350329001044</v>
      </c>
      <c r="D727">
        <v>1</v>
      </c>
      <c r="E727" s="44">
        <v>87.19</v>
      </c>
      <c r="F727" s="44">
        <f t="shared" si="8"/>
        <v>87.19</v>
      </c>
    </row>
    <row r="728" spans="1:6">
      <c r="A728" s="45">
        <v>42554</v>
      </c>
      <c r="B728" s="44" t="s">
        <v>8</v>
      </c>
      <c r="C728" s="2">
        <v>9350329001068</v>
      </c>
      <c r="D728">
        <v>1</v>
      </c>
      <c r="E728" s="44">
        <v>87.19</v>
      </c>
      <c r="F728" s="44">
        <f t="shared" ref="F728:F787" si="9">D728*E728</f>
        <v>87.19</v>
      </c>
    </row>
    <row r="729" spans="1:6">
      <c r="A729" s="45">
        <v>42552</v>
      </c>
      <c r="B729" s="44" t="s">
        <v>6</v>
      </c>
      <c r="C729" s="2">
        <v>9350329000931</v>
      </c>
      <c r="D729">
        <v>1</v>
      </c>
      <c r="E729" s="44">
        <v>224.99</v>
      </c>
      <c r="F729" s="44">
        <f t="shared" si="9"/>
        <v>224.99</v>
      </c>
    </row>
    <row r="730" spans="1:6">
      <c r="A730" s="45">
        <v>42551</v>
      </c>
      <c r="B730" s="44" t="s">
        <v>6</v>
      </c>
      <c r="C730" s="2">
        <v>9350329001020</v>
      </c>
      <c r="D730">
        <v>1</v>
      </c>
      <c r="E730" s="44">
        <v>130</v>
      </c>
      <c r="F730" s="44">
        <f t="shared" si="9"/>
        <v>130</v>
      </c>
    </row>
    <row r="731" spans="1:6">
      <c r="A731" s="45">
        <v>42551</v>
      </c>
      <c r="B731" s="44" t="s">
        <v>6</v>
      </c>
      <c r="C731" s="2">
        <v>9350329000641</v>
      </c>
      <c r="D731">
        <v>1</v>
      </c>
      <c r="E731" s="44">
        <v>224.99</v>
      </c>
      <c r="F731" s="44">
        <f t="shared" si="9"/>
        <v>224.99</v>
      </c>
    </row>
    <row r="732" spans="1:6">
      <c r="A732" s="45">
        <v>42551</v>
      </c>
      <c r="B732" s="44" t="s">
        <v>6</v>
      </c>
      <c r="C732" s="2">
        <v>9350329000931</v>
      </c>
      <c r="D732">
        <v>1</v>
      </c>
      <c r="E732" s="44">
        <v>224.99</v>
      </c>
      <c r="F732" s="44">
        <f t="shared" si="9"/>
        <v>224.99</v>
      </c>
    </row>
    <row r="733" spans="1:6">
      <c r="A733" s="45">
        <v>42551</v>
      </c>
      <c r="B733" s="44" t="s">
        <v>6</v>
      </c>
      <c r="C733" s="2">
        <v>9350329001006</v>
      </c>
      <c r="D733">
        <v>1</v>
      </c>
      <c r="E733" s="44">
        <v>134.99</v>
      </c>
      <c r="F733" s="44">
        <f t="shared" si="9"/>
        <v>134.99</v>
      </c>
    </row>
    <row r="734" spans="1:6">
      <c r="A734" s="45">
        <v>42551</v>
      </c>
      <c r="B734" s="44" t="s">
        <v>6</v>
      </c>
      <c r="C734" s="2">
        <v>9350329000238</v>
      </c>
      <c r="D734">
        <v>1</v>
      </c>
      <c r="E734" s="44">
        <v>519.99</v>
      </c>
      <c r="F734" s="44">
        <f t="shared" si="9"/>
        <v>519.99</v>
      </c>
    </row>
    <row r="735" spans="1:6">
      <c r="A735" s="45">
        <v>42550</v>
      </c>
      <c r="B735" s="44" t="s">
        <v>6</v>
      </c>
      <c r="C735" s="2">
        <v>9350329000337</v>
      </c>
      <c r="D735">
        <v>1</v>
      </c>
      <c r="E735" s="44">
        <v>434.99</v>
      </c>
      <c r="F735" s="44">
        <f t="shared" si="9"/>
        <v>434.99</v>
      </c>
    </row>
    <row r="736" spans="1:6">
      <c r="A736" s="45">
        <v>42550</v>
      </c>
      <c r="B736" s="44" t="s">
        <v>6</v>
      </c>
      <c r="C736" s="2">
        <v>9350329001983</v>
      </c>
      <c r="D736">
        <v>1</v>
      </c>
      <c r="E736" s="44">
        <v>434.99</v>
      </c>
      <c r="F736" s="44">
        <f t="shared" si="9"/>
        <v>434.99</v>
      </c>
    </row>
    <row r="737" spans="1:6">
      <c r="A737" s="45">
        <v>42550</v>
      </c>
      <c r="B737" s="44" t="s">
        <v>6</v>
      </c>
      <c r="C737" s="2">
        <v>9350329000948</v>
      </c>
      <c r="D737">
        <v>1</v>
      </c>
      <c r="E737" s="44">
        <v>149.99</v>
      </c>
      <c r="F737" s="44">
        <f t="shared" si="9"/>
        <v>149.99</v>
      </c>
    </row>
    <row r="738" spans="1:6">
      <c r="A738" s="45">
        <v>42550</v>
      </c>
      <c r="B738" s="44" t="s">
        <v>6</v>
      </c>
      <c r="C738" s="2">
        <v>9350329000931</v>
      </c>
      <c r="D738">
        <v>1</v>
      </c>
      <c r="E738" s="44">
        <v>224.99</v>
      </c>
      <c r="F738" s="44">
        <f t="shared" si="9"/>
        <v>224.99</v>
      </c>
    </row>
    <row r="739" spans="1:6">
      <c r="A739" s="45">
        <v>42550</v>
      </c>
      <c r="B739" s="44" t="s">
        <v>8</v>
      </c>
      <c r="C739" s="2">
        <v>9350329000955</v>
      </c>
      <c r="D739">
        <v>2</v>
      </c>
      <c r="E739" s="44">
        <v>150.02000000000001</v>
      </c>
      <c r="F739" s="44">
        <f t="shared" si="9"/>
        <v>300.04000000000002</v>
      </c>
    </row>
    <row r="740" spans="1:6">
      <c r="A740" s="45">
        <v>42549</v>
      </c>
      <c r="B740" s="44" t="s">
        <v>6</v>
      </c>
      <c r="C740" s="2">
        <v>9350329001006</v>
      </c>
      <c r="D740">
        <v>1</v>
      </c>
      <c r="E740" s="44">
        <v>130</v>
      </c>
      <c r="F740" s="44">
        <f t="shared" si="9"/>
        <v>130</v>
      </c>
    </row>
    <row r="741" spans="1:6">
      <c r="A741" s="45">
        <v>42547</v>
      </c>
      <c r="B741" s="44" t="s">
        <v>6</v>
      </c>
      <c r="C741" s="2">
        <v>9350329000528</v>
      </c>
      <c r="D741">
        <v>1</v>
      </c>
      <c r="E741" s="44">
        <v>219.99</v>
      </c>
      <c r="F741" s="44">
        <f t="shared" si="9"/>
        <v>219.99</v>
      </c>
    </row>
    <row r="742" spans="1:6">
      <c r="A742" s="45">
        <v>42547</v>
      </c>
      <c r="B742" s="44" t="s">
        <v>6</v>
      </c>
      <c r="C742" s="2">
        <v>9350329001013</v>
      </c>
      <c r="D742">
        <v>1</v>
      </c>
      <c r="E742" s="44">
        <v>202.49</v>
      </c>
      <c r="F742" s="44">
        <f t="shared" si="9"/>
        <v>202.49</v>
      </c>
    </row>
    <row r="743" spans="1:6">
      <c r="A743" s="45">
        <v>42547</v>
      </c>
      <c r="B743" s="44" t="s">
        <v>6</v>
      </c>
      <c r="C743" s="2">
        <v>9350329000900</v>
      </c>
      <c r="D743">
        <v>1</v>
      </c>
      <c r="E743" s="44">
        <v>149.99</v>
      </c>
      <c r="F743" s="44">
        <f t="shared" si="9"/>
        <v>149.99</v>
      </c>
    </row>
    <row r="744" spans="1:6">
      <c r="A744" s="45">
        <v>42547</v>
      </c>
      <c r="B744" s="44" t="s">
        <v>6</v>
      </c>
      <c r="C744" s="2">
        <v>9350329000955</v>
      </c>
      <c r="D744">
        <v>1</v>
      </c>
      <c r="E744" s="44">
        <v>224.99</v>
      </c>
      <c r="F744" s="44">
        <f t="shared" si="9"/>
        <v>224.99</v>
      </c>
    </row>
    <row r="745" spans="1:6">
      <c r="A745" s="45">
        <v>42546</v>
      </c>
      <c r="B745" s="44" t="s">
        <v>8</v>
      </c>
      <c r="C745" s="2">
        <v>9350329001389</v>
      </c>
      <c r="D745">
        <v>1</v>
      </c>
      <c r="E745" s="44">
        <v>204</v>
      </c>
      <c r="F745" s="44">
        <f t="shared" si="9"/>
        <v>204</v>
      </c>
    </row>
    <row r="746" spans="1:6">
      <c r="A746" s="45">
        <v>42545</v>
      </c>
      <c r="B746" s="44" t="s">
        <v>6</v>
      </c>
      <c r="C746" s="2">
        <v>9350329001037</v>
      </c>
      <c r="D746">
        <v>1</v>
      </c>
      <c r="E746" s="44">
        <v>190</v>
      </c>
      <c r="F746" s="44">
        <f t="shared" si="9"/>
        <v>190</v>
      </c>
    </row>
    <row r="747" spans="1:6">
      <c r="A747" s="45">
        <v>42545</v>
      </c>
      <c r="B747" s="44" t="s">
        <v>6</v>
      </c>
      <c r="C747" s="2">
        <v>9350329000924</v>
      </c>
      <c r="D747">
        <v>1</v>
      </c>
      <c r="E747" s="44">
        <v>149.99</v>
      </c>
      <c r="F747" s="44">
        <f t="shared" si="9"/>
        <v>149.99</v>
      </c>
    </row>
    <row r="748" spans="1:6">
      <c r="A748" s="45">
        <v>42545</v>
      </c>
      <c r="B748" s="44" t="s">
        <v>6</v>
      </c>
      <c r="C748" s="2">
        <v>9350329000955</v>
      </c>
      <c r="D748">
        <v>1</v>
      </c>
      <c r="E748" s="44">
        <v>224.99</v>
      </c>
      <c r="F748" s="44">
        <f t="shared" si="9"/>
        <v>224.99</v>
      </c>
    </row>
    <row r="749" spans="1:6">
      <c r="A749" s="45">
        <v>42544</v>
      </c>
      <c r="B749" s="44" t="s">
        <v>6</v>
      </c>
      <c r="C749" s="2">
        <v>9350329000931</v>
      </c>
      <c r="D749">
        <v>1</v>
      </c>
      <c r="E749" s="44">
        <v>224.99</v>
      </c>
      <c r="F749" s="44">
        <f t="shared" si="9"/>
        <v>224.99</v>
      </c>
    </row>
    <row r="750" spans="1:6">
      <c r="A750" s="45">
        <v>42544</v>
      </c>
      <c r="B750" s="44" t="s">
        <v>6</v>
      </c>
      <c r="C750" s="2">
        <v>9350329000924</v>
      </c>
      <c r="D750">
        <v>1</v>
      </c>
      <c r="E750" s="44">
        <v>149.99</v>
      </c>
      <c r="F750" s="44">
        <f t="shared" si="9"/>
        <v>149.99</v>
      </c>
    </row>
    <row r="751" spans="1:6">
      <c r="A751" s="45">
        <v>42543</v>
      </c>
      <c r="B751" s="44" t="s">
        <v>6</v>
      </c>
      <c r="C751" s="2">
        <v>9350329000931</v>
      </c>
      <c r="D751">
        <v>1</v>
      </c>
      <c r="E751" s="44">
        <v>224.99</v>
      </c>
      <c r="F751" s="44">
        <f t="shared" si="9"/>
        <v>224.99</v>
      </c>
    </row>
    <row r="752" spans="1:6">
      <c r="A752" s="45">
        <v>42542</v>
      </c>
      <c r="B752" s="44" t="s">
        <v>6</v>
      </c>
      <c r="C752" s="2">
        <v>9350329001983</v>
      </c>
      <c r="D752">
        <v>1</v>
      </c>
      <c r="E752" s="44">
        <v>434.99</v>
      </c>
      <c r="F752" s="44">
        <f t="shared" si="9"/>
        <v>434.99</v>
      </c>
    </row>
    <row r="753" spans="1:6">
      <c r="A753" s="45">
        <v>42541</v>
      </c>
      <c r="B753" s="44" t="s">
        <v>6</v>
      </c>
      <c r="C753" s="2">
        <v>9350329000993</v>
      </c>
      <c r="D753">
        <v>1</v>
      </c>
      <c r="E753" s="44">
        <v>199.99</v>
      </c>
      <c r="F753" s="44">
        <f t="shared" si="9"/>
        <v>199.99</v>
      </c>
    </row>
    <row r="754" spans="1:6">
      <c r="A754" s="45">
        <v>42541</v>
      </c>
      <c r="B754" s="44" t="s">
        <v>6</v>
      </c>
      <c r="C754" s="2">
        <v>9350329000993</v>
      </c>
      <c r="D754">
        <v>1</v>
      </c>
      <c r="E754" s="44">
        <v>202.49</v>
      </c>
      <c r="F754" s="44">
        <f t="shared" si="9"/>
        <v>202.49</v>
      </c>
    </row>
    <row r="755" spans="1:6">
      <c r="A755" s="45">
        <v>42540</v>
      </c>
      <c r="B755" s="44" t="s">
        <v>6</v>
      </c>
      <c r="C755" s="2">
        <v>9350329000597</v>
      </c>
      <c r="D755">
        <v>1</v>
      </c>
      <c r="E755" s="44">
        <v>320</v>
      </c>
      <c r="F755" s="44">
        <f t="shared" si="9"/>
        <v>320</v>
      </c>
    </row>
    <row r="756" spans="1:6">
      <c r="A756" s="45">
        <v>42540</v>
      </c>
      <c r="B756" s="44" t="s">
        <v>6</v>
      </c>
      <c r="C756" s="2">
        <v>9350329000931</v>
      </c>
      <c r="D756">
        <v>1</v>
      </c>
      <c r="E756" s="44">
        <v>224.99</v>
      </c>
      <c r="F756" s="44">
        <f t="shared" si="9"/>
        <v>224.99</v>
      </c>
    </row>
    <row r="757" spans="1:6">
      <c r="A757" s="45">
        <v>42540</v>
      </c>
      <c r="B757" s="44" t="s">
        <v>6</v>
      </c>
      <c r="C757" s="2">
        <v>9350329000924</v>
      </c>
      <c r="D757">
        <v>1</v>
      </c>
      <c r="E757" s="44">
        <v>149.99</v>
      </c>
      <c r="F757" s="44">
        <f t="shared" si="9"/>
        <v>149.99</v>
      </c>
    </row>
    <row r="758" spans="1:6">
      <c r="A758" s="45">
        <v>42540</v>
      </c>
      <c r="B758" s="44" t="s">
        <v>6</v>
      </c>
      <c r="C758" s="2">
        <v>9350329000979</v>
      </c>
      <c r="D758">
        <v>1</v>
      </c>
      <c r="E758" s="44">
        <v>224.99</v>
      </c>
      <c r="F758" s="44">
        <f t="shared" si="9"/>
        <v>224.99</v>
      </c>
    </row>
    <row r="759" spans="1:6">
      <c r="A759" s="45">
        <v>42540</v>
      </c>
      <c r="B759" s="44" t="s">
        <v>6</v>
      </c>
      <c r="C759" s="2">
        <v>9350329000955</v>
      </c>
      <c r="D759">
        <v>1</v>
      </c>
      <c r="E759" s="44">
        <v>224.99</v>
      </c>
      <c r="F759" s="44">
        <f t="shared" si="9"/>
        <v>224.99</v>
      </c>
    </row>
    <row r="760" spans="1:6">
      <c r="A760" s="45">
        <v>42540</v>
      </c>
      <c r="B760" s="44" t="s">
        <v>6</v>
      </c>
      <c r="C760" s="2">
        <v>9350329000825</v>
      </c>
      <c r="D760">
        <v>1</v>
      </c>
      <c r="E760" s="44">
        <v>269.99</v>
      </c>
      <c r="F760" s="44">
        <f t="shared" si="9"/>
        <v>269.99</v>
      </c>
    </row>
    <row r="761" spans="1:6">
      <c r="A761" s="45">
        <v>42539</v>
      </c>
      <c r="B761" s="44" t="s">
        <v>6</v>
      </c>
      <c r="C761" s="2">
        <v>9350329000580</v>
      </c>
      <c r="D761">
        <v>1</v>
      </c>
      <c r="E761" s="44">
        <v>219.99</v>
      </c>
      <c r="F761" s="44">
        <f t="shared" si="9"/>
        <v>219.99</v>
      </c>
    </row>
    <row r="762" spans="1:6">
      <c r="A762" s="45">
        <v>42540</v>
      </c>
      <c r="B762" s="44" t="s">
        <v>8</v>
      </c>
      <c r="C762" s="2">
        <v>9350329000955</v>
      </c>
      <c r="D762">
        <v>1</v>
      </c>
      <c r="E762" s="44">
        <v>150.02000000000001</v>
      </c>
      <c r="F762" s="44">
        <f t="shared" si="9"/>
        <v>150.02000000000001</v>
      </c>
    </row>
    <row r="763" spans="1:6">
      <c r="A763" s="45">
        <v>42538</v>
      </c>
      <c r="B763" s="44" t="s">
        <v>6</v>
      </c>
      <c r="C763" s="2">
        <v>9350329000900</v>
      </c>
      <c r="D763">
        <v>1</v>
      </c>
      <c r="E763" s="44">
        <v>149.99</v>
      </c>
      <c r="F763" s="44">
        <f t="shared" si="9"/>
        <v>149.99</v>
      </c>
    </row>
    <row r="764" spans="1:6">
      <c r="A764" s="45">
        <v>42538</v>
      </c>
      <c r="B764" s="44" t="s">
        <v>6</v>
      </c>
      <c r="C764" s="2">
        <v>9350329000467</v>
      </c>
      <c r="D764">
        <v>1</v>
      </c>
      <c r="E764" s="44">
        <v>247.49</v>
      </c>
      <c r="F764" s="44">
        <f t="shared" si="9"/>
        <v>247.49</v>
      </c>
    </row>
    <row r="765" spans="1:6">
      <c r="A765" s="45">
        <v>42537</v>
      </c>
      <c r="B765" s="44" t="s">
        <v>6</v>
      </c>
      <c r="C765" s="2">
        <v>9350329000672</v>
      </c>
      <c r="D765">
        <v>1</v>
      </c>
      <c r="E765" s="44">
        <v>0</v>
      </c>
      <c r="F765" s="44">
        <f t="shared" si="9"/>
        <v>0</v>
      </c>
    </row>
    <row r="766" spans="1:6">
      <c r="A766" s="45">
        <v>42537</v>
      </c>
      <c r="B766" s="44" t="s">
        <v>6</v>
      </c>
      <c r="C766" s="2">
        <v>9350329001976</v>
      </c>
      <c r="D766">
        <v>1</v>
      </c>
      <c r="E766" s="44">
        <v>277.49</v>
      </c>
      <c r="F766" s="44">
        <f t="shared" si="9"/>
        <v>277.49</v>
      </c>
    </row>
    <row r="767" spans="1:6">
      <c r="A767" s="45">
        <v>42536</v>
      </c>
      <c r="B767" s="44" t="s">
        <v>8</v>
      </c>
      <c r="C767" s="2">
        <v>9350329000122</v>
      </c>
      <c r="D767">
        <v>1</v>
      </c>
      <c r="E767" s="44">
        <v>123.94</v>
      </c>
      <c r="F767" s="44">
        <f t="shared" si="9"/>
        <v>123.94</v>
      </c>
    </row>
    <row r="768" spans="1:6">
      <c r="A768" s="45">
        <v>42536</v>
      </c>
      <c r="B768" s="44" t="s">
        <v>8</v>
      </c>
      <c r="C768" s="2">
        <v>9350329000467</v>
      </c>
      <c r="D768">
        <v>1</v>
      </c>
      <c r="E768" s="44">
        <v>99.05</v>
      </c>
      <c r="F768" s="44">
        <f t="shared" si="9"/>
        <v>99.05</v>
      </c>
    </row>
    <row r="769" spans="1:6">
      <c r="A769" s="45">
        <v>42536</v>
      </c>
      <c r="B769" s="44" t="s">
        <v>8</v>
      </c>
      <c r="C769" s="2">
        <v>9350329000481</v>
      </c>
      <c r="D769">
        <v>1</v>
      </c>
      <c r="E769" s="44">
        <v>99.05</v>
      </c>
      <c r="F769" s="44">
        <f t="shared" si="9"/>
        <v>99.05</v>
      </c>
    </row>
    <row r="770" spans="1:6">
      <c r="A770" s="45">
        <v>42536</v>
      </c>
      <c r="B770" s="44" t="s">
        <v>8</v>
      </c>
      <c r="C770" s="2">
        <v>9350329000528</v>
      </c>
      <c r="D770">
        <v>4</v>
      </c>
      <c r="E770" s="44">
        <v>87.19</v>
      </c>
      <c r="F770" s="44">
        <f t="shared" si="9"/>
        <v>348.76</v>
      </c>
    </row>
    <row r="771" spans="1:6">
      <c r="A771" s="45">
        <v>42536</v>
      </c>
      <c r="B771" s="44" t="s">
        <v>8</v>
      </c>
      <c r="C771" s="2">
        <v>9350329000535</v>
      </c>
      <c r="D771">
        <v>1</v>
      </c>
      <c r="E771" s="44">
        <v>133</v>
      </c>
      <c r="F771" s="44">
        <f t="shared" si="9"/>
        <v>133</v>
      </c>
    </row>
    <row r="772" spans="1:6">
      <c r="A772" s="45">
        <v>42536</v>
      </c>
      <c r="B772" s="44" t="s">
        <v>8</v>
      </c>
      <c r="C772" s="2">
        <v>9350329000542</v>
      </c>
      <c r="D772">
        <v>4</v>
      </c>
      <c r="E772" s="44">
        <v>87.19</v>
      </c>
      <c r="F772" s="44">
        <f t="shared" si="9"/>
        <v>348.76</v>
      </c>
    </row>
    <row r="773" spans="1:6">
      <c r="A773" s="45">
        <v>42536</v>
      </c>
      <c r="B773" s="44" t="s">
        <v>8</v>
      </c>
      <c r="C773" s="2">
        <v>9350329000559</v>
      </c>
      <c r="D773">
        <v>1</v>
      </c>
      <c r="E773" s="44">
        <v>133</v>
      </c>
      <c r="F773" s="44">
        <f t="shared" si="9"/>
        <v>133</v>
      </c>
    </row>
    <row r="774" spans="1:6">
      <c r="A774" s="45">
        <v>42536</v>
      </c>
      <c r="B774" s="44" t="s">
        <v>8</v>
      </c>
      <c r="C774" s="2">
        <v>9350329000580</v>
      </c>
      <c r="D774">
        <v>4</v>
      </c>
      <c r="E774" s="44">
        <v>87.19</v>
      </c>
      <c r="F774" s="44">
        <f t="shared" si="9"/>
        <v>348.76</v>
      </c>
    </row>
    <row r="775" spans="1:6">
      <c r="A775" s="45">
        <v>42536</v>
      </c>
      <c r="B775" s="44" t="s">
        <v>8</v>
      </c>
      <c r="C775" s="2">
        <v>9350329000597</v>
      </c>
      <c r="D775">
        <v>1</v>
      </c>
      <c r="E775" s="44">
        <v>133</v>
      </c>
      <c r="F775" s="44">
        <f t="shared" si="9"/>
        <v>133</v>
      </c>
    </row>
    <row r="776" spans="1:6">
      <c r="A776" s="45">
        <v>42536</v>
      </c>
      <c r="B776" s="44" t="s">
        <v>8</v>
      </c>
      <c r="C776" s="2">
        <v>9350329000603</v>
      </c>
      <c r="D776">
        <v>1</v>
      </c>
      <c r="E776" s="44">
        <v>87.19</v>
      </c>
      <c r="F776" s="44">
        <f t="shared" si="9"/>
        <v>87.19</v>
      </c>
    </row>
    <row r="777" spans="1:6">
      <c r="A777" s="45">
        <v>42536</v>
      </c>
      <c r="B777" s="44" t="s">
        <v>8</v>
      </c>
      <c r="C777" s="2">
        <v>9350329000627</v>
      </c>
      <c r="D777">
        <v>1</v>
      </c>
      <c r="E777" s="44">
        <v>87.19</v>
      </c>
      <c r="F777" s="44">
        <f t="shared" si="9"/>
        <v>87.19</v>
      </c>
    </row>
    <row r="778" spans="1:6">
      <c r="A778" s="45">
        <v>42536</v>
      </c>
      <c r="B778" s="44" t="s">
        <v>8</v>
      </c>
      <c r="C778" s="2">
        <v>9350329000641</v>
      </c>
      <c r="D778">
        <v>1</v>
      </c>
      <c r="E778" s="44">
        <v>87.19</v>
      </c>
      <c r="F778" s="44">
        <f t="shared" si="9"/>
        <v>87.19</v>
      </c>
    </row>
    <row r="779" spans="1:6">
      <c r="A779" s="45">
        <v>42536</v>
      </c>
      <c r="B779" s="44" t="s">
        <v>8</v>
      </c>
      <c r="C779" s="2">
        <v>9350329000948</v>
      </c>
      <c r="D779">
        <v>2</v>
      </c>
      <c r="E779" s="44">
        <v>98.35</v>
      </c>
      <c r="F779" s="44">
        <f t="shared" si="9"/>
        <v>196.7</v>
      </c>
    </row>
    <row r="780" spans="1:6">
      <c r="A780" s="45">
        <v>42536</v>
      </c>
      <c r="B780" s="44" t="s">
        <v>8</v>
      </c>
      <c r="C780" s="2">
        <v>9350329000962</v>
      </c>
      <c r="D780">
        <v>1</v>
      </c>
      <c r="E780" s="44">
        <v>98.35</v>
      </c>
      <c r="F780" s="44">
        <f t="shared" si="9"/>
        <v>98.35</v>
      </c>
    </row>
    <row r="781" spans="1:6">
      <c r="A781" s="45">
        <v>42536</v>
      </c>
      <c r="B781" s="44" t="s">
        <v>8</v>
      </c>
      <c r="C781" s="2">
        <v>9350329001006</v>
      </c>
      <c r="D781">
        <v>1</v>
      </c>
      <c r="E781" s="44">
        <v>87.19</v>
      </c>
      <c r="F781" s="44">
        <f t="shared" si="9"/>
        <v>87.19</v>
      </c>
    </row>
    <row r="782" spans="1:6">
      <c r="A782" s="45">
        <v>42536</v>
      </c>
      <c r="B782" s="44" t="s">
        <v>6</v>
      </c>
      <c r="C782" s="2">
        <v>9350329000924</v>
      </c>
      <c r="D782">
        <v>1</v>
      </c>
      <c r="E782" s="44">
        <v>149.99</v>
      </c>
      <c r="F782" s="44">
        <f t="shared" si="9"/>
        <v>149.99</v>
      </c>
    </row>
    <row r="783" spans="1:6">
      <c r="A783" s="45">
        <v>42535</v>
      </c>
      <c r="B783" s="44" t="s">
        <v>6</v>
      </c>
      <c r="C783" s="2">
        <v>9350329000924</v>
      </c>
      <c r="D783">
        <v>1</v>
      </c>
      <c r="E783" s="44">
        <v>149.99</v>
      </c>
      <c r="F783" s="44">
        <f t="shared" si="9"/>
        <v>149.99</v>
      </c>
    </row>
    <row r="784" spans="1:6">
      <c r="A784" s="45">
        <v>42535</v>
      </c>
      <c r="B784" s="44" t="s">
        <v>6</v>
      </c>
      <c r="C784" s="2">
        <v>9350329000252</v>
      </c>
      <c r="D784">
        <v>1</v>
      </c>
      <c r="E784" s="44">
        <v>434.99</v>
      </c>
      <c r="F784" s="44">
        <f t="shared" si="9"/>
        <v>434.99</v>
      </c>
    </row>
    <row r="785" spans="1:6">
      <c r="A785" s="45">
        <v>42535</v>
      </c>
      <c r="B785" s="44" t="s">
        <v>6</v>
      </c>
      <c r="C785" s="2">
        <v>9350329000290</v>
      </c>
      <c r="D785">
        <v>1</v>
      </c>
      <c r="E785" s="44">
        <v>434.99</v>
      </c>
      <c r="F785" s="44">
        <f t="shared" si="9"/>
        <v>434.99</v>
      </c>
    </row>
    <row r="786" spans="1:6">
      <c r="A786" s="45">
        <v>42535</v>
      </c>
      <c r="B786" s="44" t="s">
        <v>6</v>
      </c>
      <c r="C786" s="2">
        <v>9350329001976</v>
      </c>
      <c r="D786">
        <v>1</v>
      </c>
      <c r="E786" s="44">
        <v>277.49</v>
      </c>
      <c r="F786" s="44">
        <f t="shared" si="9"/>
        <v>277.49</v>
      </c>
    </row>
    <row r="787" spans="1:6">
      <c r="A787" s="45">
        <v>42535</v>
      </c>
      <c r="B787" s="44" t="s">
        <v>6</v>
      </c>
      <c r="C787" s="2">
        <v>9350329000337</v>
      </c>
      <c r="D787">
        <v>1</v>
      </c>
      <c r="E787" s="44">
        <v>434.99</v>
      </c>
      <c r="F787" s="44">
        <f t="shared" si="9"/>
        <v>434.99</v>
      </c>
    </row>
    <row r="788" spans="1:6">
      <c r="A788" s="45">
        <v>42535</v>
      </c>
      <c r="B788" s="44" t="s">
        <v>6</v>
      </c>
      <c r="C788" s="2">
        <v>9350329000627</v>
      </c>
      <c r="D788">
        <v>1</v>
      </c>
      <c r="E788" s="44">
        <v>219.99</v>
      </c>
      <c r="F788" s="44">
        <f t="shared" ref="F788:F835" si="10">D788*E788</f>
        <v>219.99</v>
      </c>
    </row>
    <row r="789" spans="1:6">
      <c r="A789" s="45">
        <v>42534</v>
      </c>
      <c r="B789" s="44" t="s">
        <v>6</v>
      </c>
      <c r="C789" s="2">
        <v>9350329000269</v>
      </c>
      <c r="D789">
        <v>1</v>
      </c>
      <c r="E789" s="44">
        <v>270</v>
      </c>
      <c r="F789" s="44">
        <f t="shared" si="10"/>
        <v>270</v>
      </c>
    </row>
    <row r="790" spans="1:6">
      <c r="A790" s="45">
        <v>42534</v>
      </c>
      <c r="B790" s="44" t="s">
        <v>6</v>
      </c>
      <c r="C790" s="2">
        <v>9350329000504</v>
      </c>
      <c r="D790">
        <v>1</v>
      </c>
      <c r="E790" s="44">
        <v>219.99</v>
      </c>
      <c r="F790" s="44">
        <f t="shared" si="10"/>
        <v>219.99</v>
      </c>
    </row>
    <row r="791" spans="1:6">
      <c r="A791" s="45">
        <v>42534</v>
      </c>
      <c r="B791" s="44" t="s">
        <v>6</v>
      </c>
      <c r="C791" s="2">
        <v>9350329000511</v>
      </c>
      <c r="D791">
        <v>1</v>
      </c>
      <c r="E791" s="44">
        <v>339.99</v>
      </c>
      <c r="F791" s="44">
        <f t="shared" si="10"/>
        <v>339.99</v>
      </c>
    </row>
    <row r="792" spans="1:6">
      <c r="A792" s="45">
        <v>42533</v>
      </c>
      <c r="B792" s="44" t="s">
        <v>6</v>
      </c>
      <c r="C792" s="2">
        <v>9350329001006</v>
      </c>
      <c r="D792">
        <v>1</v>
      </c>
      <c r="E792" s="44">
        <v>130</v>
      </c>
      <c r="F792" s="44">
        <f t="shared" si="10"/>
        <v>130</v>
      </c>
    </row>
    <row r="793" spans="1:6">
      <c r="A793" s="45">
        <v>42533</v>
      </c>
      <c r="B793" s="44" t="s">
        <v>6</v>
      </c>
      <c r="C793" s="2">
        <v>9350329000948</v>
      </c>
      <c r="D793">
        <v>1</v>
      </c>
      <c r="E793" s="44">
        <v>149.99</v>
      </c>
      <c r="F793" s="44">
        <f t="shared" si="10"/>
        <v>149.99</v>
      </c>
    </row>
    <row r="794" spans="1:6">
      <c r="A794" s="45">
        <v>42532</v>
      </c>
      <c r="B794" s="44" t="s">
        <v>6</v>
      </c>
      <c r="C794" s="2">
        <v>9350329000931</v>
      </c>
      <c r="D794">
        <v>1</v>
      </c>
      <c r="E794" s="44">
        <v>224.99</v>
      </c>
      <c r="F794" s="44">
        <f t="shared" si="10"/>
        <v>224.99</v>
      </c>
    </row>
    <row r="795" spans="1:6">
      <c r="A795" s="45">
        <v>42532</v>
      </c>
      <c r="B795" s="44" t="s">
        <v>6</v>
      </c>
      <c r="C795" s="2">
        <v>9350329000320</v>
      </c>
      <c r="D795">
        <v>1</v>
      </c>
      <c r="E795" s="44">
        <v>277.49</v>
      </c>
      <c r="F795" s="44">
        <f t="shared" si="10"/>
        <v>277.49</v>
      </c>
    </row>
    <row r="796" spans="1:6">
      <c r="A796" s="45">
        <v>42532</v>
      </c>
      <c r="B796" s="44" t="s">
        <v>6</v>
      </c>
      <c r="C796" s="2">
        <v>9350329000962</v>
      </c>
      <c r="D796">
        <v>1</v>
      </c>
      <c r="E796" s="44">
        <v>149.99</v>
      </c>
      <c r="F796" s="44">
        <f t="shared" si="10"/>
        <v>149.99</v>
      </c>
    </row>
    <row r="797" spans="1:6">
      <c r="A797" s="45">
        <v>42530</v>
      </c>
      <c r="B797" s="44" t="s">
        <v>6</v>
      </c>
      <c r="C797" s="2">
        <v>9350329000924</v>
      </c>
      <c r="D797">
        <v>1</v>
      </c>
      <c r="E797" s="44">
        <v>149.99</v>
      </c>
      <c r="F797" s="44">
        <f t="shared" si="10"/>
        <v>149.99</v>
      </c>
    </row>
    <row r="798" spans="1:6">
      <c r="A798" s="45">
        <v>42529</v>
      </c>
      <c r="B798" s="44" t="s">
        <v>6</v>
      </c>
      <c r="C798" s="2">
        <v>9350329000924</v>
      </c>
      <c r="D798">
        <v>1</v>
      </c>
      <c r="E798" s="44">
        <v>149.99</v>
      </c>
      <c r="F798" s="44">
        <f t="shared" si="10"/>
        <v>149.99</v>
      </c>
    </row>
    <row r="799" spans="1:6">
      <c r="A799" s="45">
        <v>42525</v>
      </c>
      <c r="B799" s="44" t="s">
        <v>6</v>
      </c>
      <c r="C799" s="2">
        <v>9350329000474</v>
      </c>
      <c r="D799">
        <v>1</v>
      </c>
      <c r="E799" s="44">
        <v>374.99</v>
      </c>
      <c r="F799" s="44">
        <f t="shared" si="10"/>
        <v>374.99</v>
      </c>
    </row>
    <row r="800" spans="1:6">
      <c r="A800" s="45">
        <v>42525</v>
      </c>
      <c r="B800" s="44" t="s">
        <v>8</v>
      </c>
      <c r="C800" s="2">
        <v>9350329000344</v>
      </c>
      <c r="D800">
        <v>2</v>
      </c>
      <c r="E800" s="44">
        <v>142.6</v>
      </c>
      <c r="F800" s="44">
        <f t="shared" si="10"/>
        <v>285.2</v>
      </c>
    </row>
    <row r="801" spans="1:6">
      <c r="A801" s="45">
        <v>42525</v>
      </c>
      <c r="B801" s="44" t="s">
        <v>8</v>
      </c>
      <c r="C801" s="2">
        <v>9350329000351</v>
      </c>
      <c r="D801">
        <v>1</v>
      </c>
      <c r="E801" s="44">
        <v>224.75</v>
      </c>
      <c r="F801" s="44">
        <f t="shared" si="10"/>
        <v>224.75</v>
      </c>
    </row>
    <row r="802" spans="1:6">
      <c r="A802" s="45">
        <v>42525</v>
      </c>
      <c r="B802" s="44" t="s">
        <v>8</v>
      </c>
      <c r="C802" s="2">
        <v>9350329000368</v>
      </c>
      <c r="D802">
        <v>1</v>
      </c>
      <c r="E802" s="44">
        <v>142.6</v>
      </c>
      <c r="F802" s="44">
        <f t="shared" si="10"/>
        <v>142.6</v>
      </c>
    </row>
    <row r="803" spans="1:6">
      <c r="A803" s="45">
        <v>42525</v>
      </c>
      <c r="B803" s="44" t="s">
        <v>8</v>
      </c>
      <c r="C803" s="2">
        <v>9350329000504</v>
      </c>
      <c r="D803">
        <v>2</v>
      </c>
      <c r="E803" s="44">
        <v>87.19</v>
      </c>
      <c r="F803" s="44">
        <f t="shared" si="10"/>
        <v>174.38</v>
      </c>
    </row>
    <row r="804" spans="1:6">
      <c r="A804" s="45">
        <v>42525</v>
      </c>
      <c r="B804" s="44" t="s">
        <v>8</v>
      </c>
      <c r="C804" s="2">
        <v>9350329000528</v>
      </c>
      <c r="D804">
        <v>2</v>
      </c>
      <c r="E804" s="44">
        <v>87.19</v>
      </c>
      <c r="F804" s="44">
        <f t="shared" si="10"/>
        <v>174.38</v>
      </c>
    </row>
    <row r="805" spans="1:6">
      <c r="A805" s="45">
        <v>42525</v>
      </c>
      <c r="B805" s="44" t="s">
        <v>8</v>
      </c>
      <c r="C805" s="2">
        <v>9350329000542</v>
      </c>
      <c r="D805">
        <v>2</v>
      </c>
      <c r="E805" s="44">
        <v>87.19</v>
      </c>
      <c r="F805" s="44">
        <f t="shared" si="10"/>
        <v>174.38</v>
      </c>
    </row>
    <row r="806" spans="1:6">
      <c r="A806" s="45">
        <v>42525</v>
      </c>
      <c r="B806" s="44" t="s">
        <v>8</v>
      </c>
      <c r="C806" s="2">
        <v>9350329000580</v>
      </c>
      <c r="D806">
        <v>2</v>
      </c>
      <c r="E806" s="44">
        <v>87.19</v>
      </c>
      <c r="F806" s="44">
        <f t="shared" si="10"/>
        <v>174.38</v>
      </c>
    </row>
    <row r="807" spans="1:6">
      <c r="A807" s="45">
        <v>42525</v>
      </c>
      <c r="B807" s="44" t="s">
        <v>8</v>
      </c>
      <c r="C807" s="2">
        <v>9350329000603</v>
      </c>
      <c r="D807">
        <v>2</v>
      </c>
      <c r="E807" s="44">
        <v>87.19</v>
      </c>
      <c r="F807" s="44">
        <f t="shared" si="10"/>
        <v>174.38</v>
      </c>
    </row>
    <row r="808" spans="1:6">
      <c r="A808" s="45">
        <v>42525</v>
      </c>
      <c r="B808" s="44" t="s">
        <v>8</v>
      </c>
      <c r="C808" s="2">
        <v>9350329000511</v>
      </c>
      <c r="D808">
        <v>1</v>
      </c>
      <c r="E808" s="44">
        <v>133</v>
      </c>
      <c r="F808" s="44">
        <f t="shared" si="10"/>
        <v>133</v>
      </c>
    </row>
    <row r="809" spans="1:6">
      <c r="A809" s="45">
        <v>42525</v>
      </c>
      <c r="B809" s="44" t="s">
        <v>8</v>
      </c>
      <c r="C809" s="2">
        <v>9350329000535</v>
      </c>
      <c r="D809">
        <v>1</v>
      </c>
      <c r="E809" s="44">
        <v>133</v>
      </c>
      <c r="F809" s="44">
        <f t="shared" si="10"/>
        <v>133</v>
      </c>
    </row>
    <row r="810" spans="1:6">
      <c r="A810" s="45">
        <v>42525</v>
      </c>
      <c r="B810" s="44" t="s">
        <v>8</v>
      </c>
      <c r="C810" s="2">
        <v>9350329000559</v>
      </c>
      <c r="D810">
        <v>1</v>
      </c>
      <c r="E810" s="44">
        <v>133</v>
      </c>
      <c r="F810" s="44">
        <f t="shared" si="10"/>
        <v>133</v>
      </c>
    </row>
    <row r="811" spans="1:6">
      <c r="A811" s="45">
        <v>42525</v>
      </c>
      <c r="B811" s="44" t="s">
        <v>8</v>
      </c>
      <c r="C811" s="2">
        <v>9350329000597</v>
      </c>
      <c r="D811">
        <v>1</v>
      </c>
      <c r="E811" s="44">
        <v>133</v>
      </c>
      <c r="F811" s="44">
        <f t="shared" si="10"/>
        <v>133</v>
      </c>
    </row>
    <row r="812" spans="1:6" ht="15" customHeight="1">
      <c r="A812" s="45">
        <v>42525</v>
      </c>
      <c r="B812" s="44" t="s">
        <v>8</v>
      </c>
      <c r="C812" s="2">
        <v>9350329000610</v>
      </c>
      <c r="D812">
        <v>1</v>
      </c>
      <c r="E812" s="44">
        <v>133</v>
      </c>
      <c r="F812" s="44">
        <f t="shared" si="10"/>
        <v>133</v>
      </c>
    </row>
    <row r="813" spans="1:6">
      <c r="A813" s="45">
        <v>42524</v>
      </c>
      <c r="B813" s="44" t="s">
        <v>6</v>
      </c>
      <c r="C813" s="2">
        <v>9350329000948</v>
      </c>
      <c r="D813">
        <v>1</v>
      </c>
      <c r="E813" s="44">
        <v>149.99</v>
      </c>
      <c r="F813" s="44">
        <f t="shared" si="10"/>
        <v>149.99</v>
      </c>
    </row>
    <row r="814" spans="1:6">
      <c r="A814" s="45">
        <v>42523</v>
      </c>
      <c r="B814" s="44" t="s">
        <v>6</v>
      </c>
      <c r="C814" s="2">
        <v>9350329000474</v>
      </c>
      <c r="D814">
        <v>1</v>
      </c>
      <c r="E814" s="44">
        <v>374.99</v>
      </c>
      <c r="F814" s="44">
        <f t="shared" si="10"/>
        <v>374.99</v>
      </c>
    </row>
    <row r="815" spans="1:6">
      <c r="A815" s="45">
        <v>42523</v>
      </c>
      <c r="B815" s="44" t="s">
        <v>8</v>
      </c>
      <c r="C815" s="2">
        <v>9350329000146</v>
      </c>
      <c r="D815">
        <v>1</v>
      </c>
      <c r="E815" s="44">
        <v>123.94</v>
      </c>
      <c r="F815" s="44">
        <f t="shared" si="10"/>
        <v>123.94</v>
      </c>
    </row>
    <row r="816" spans="1:6">
      <c r="A816" s="45">
        <v>42523</v>
      </c>
      <c r="B816" s="44" t="s">
        <v>8</v>
      </c>
      <c r="C816" s="2">
        <v>9350329000221</v>
      </c>
      <c r="D816">
        <v>1</v>
      </c>
      <c r="E816" s="44">
        <v>106.17</v>
      </c>
      <c r="F816" s="44">
        <f t="shared" si="10"/>
        <v>106.17</v>
      </c>
    </row>
    <row r="817" spans="1:6">
      <c r="A817" s="45">
        <v>42523</v>
      </c>
      <c r="B817" s="44" t="s">
        <v>8</v>
      </c>
      <c r="C817" s="2">
        <v>9350329000283</v>
      </c>
      <c r="D817">
        <v>1</v>
      </c>
      <c r="E817" s="44">
        <v>106.17</v>
      </c>
      <c r="F817" s="44">
        <f t="shared" si="10"/>
        <v>106.17</v>
      </c>
    </row>
    <row r="818" spans="1:6">
      <c r="A818" s="45">
        <v>42523</v>
      </c>
      <c r="B818" s="44" t="s">
        <v>8</v>
      </c>
      <c r="C818" s="2">
        <v>9350329000306</v>
      </c>
      <c r="D818">
        <v>1</v>
      </c>
      <c r="E818" s="44">
        <v>106.17</v>
      </c>
      <c r="F818" s="44">
        <f t="shared" si="10"/>
        <v>106.17</v>
      </c>
    </row>
    <row r="819" spans="1:6">
      <c r="A819" s="45">
        <v>42523</v>
      </c>
      <c r="B819" s="44" t="s">
        <v>8</v>
      </c>
      <c r="C819" s="2">
        <v>9350329000344</v>
      </c>
      <c r="D819">
        <v>1</v>
      </c>
      <c r="E819" s="44">
        <v>142.6</v>
      </c>
      <c r="F819" s="44">
        <f t="shared" si="10"/>
        <v>142.6</v>
      </c>
    </row>
    <row r="820" spans="1:6">
      <c r="A820" s="45">
        <v>42523</v>
      </c>
      <c r="B820" s="44" t="s">
        <v>8</v>
      </c>
      <c r="C820" s="2">
        <v>9350329000429</v>
      </c>
      <c r="D820">
        <v>1</v>
      </c>
      <c r="E820" s="44">
        <v>99.05</v>
      </c>
      <c r="F820" s="44">
        <f t="shared" si="10"/>
        <v>99.05</v>
      </c>
    </row>
    <row r="821" spans="1:6">
      <c r="A821" s="45">
        <v>42523</v>
      </c>
      <c r="B821" s="44" t="s">
        <v>8</v>
      </c>
      <c r="C821" s="2">
        <v>9350329000443</v>
      </c>
      <c r="D821">
        <v>1</v>
      </c>
      <c r="E821" s="44">
        <v>99.05</v>
      </c>
      <c r="F821" s="44">
        <f t="shared" si="10"/>
        <v>99.05</v>
      </c>
    </row>
    <row r="822" spans="1:6">
      <c r="A822" s="45">
        <v>42523</v>
      </c>
      <c r="B822" s="44" t="s">
        <v>8</v>
      </c>
      <c r="C822" s="2">
        <v>9350329000627</v>
      </c>
      <c r="D822">
        <v>1</v>
      </c>
      <c r="E822" s="44">
        <v>87.19</v>
      </c>
      <c r="F822" s="44">
        <f t="shared" si="10"/>
        <v>87.19</v>
      </c>
    </row>
    <row r="823" spans="1:6">
      <c r="A823" s="45">
        <v>42523</v>
      </c>
      <c r="B823" s="44" t="s">
        <v>8</v>
      </c>
      <c r="C823" s="2">
        <v>9350329000665</v>
      </c>
      <c r="D823">
        <v>1</v>
      </c>
      <c r="E823" s="44">
        <v>87.19</v>
      </c>
      <c r="F823" s="44">
        <f t="shared" si="10"/>
        <v>87.19</v>
      </c>
    </row>
    <row r="824" spans="1:6">
      <c r="A824" s="45">
        <v>42523</v>
      </c>
      <c r="B824" s="44" t="s">
        <v>8</v>
      </c>
      <c r="C824" s="2">
        <v>9350329000689</v>
      </c>
      <c r="D824">
        <v>1</v>
      </c>
      <c r="E824" s="44">
        <v>87.19</v>
      </c>
      <c r="F824" s="44">
        <f t="shared" si="10"/>
        <v>87.19</v>
      </c>
    </row>
    <row r="825" spans="1:6">
      <c r="A825" s="45">
        <v>42523</v>
      </c>
      <c r="B825" s="44" t="s">
        <v>8</v>
      </c>
      <c r="C825" s="2">
        <v>9350329000702</v>
      </c>
      <c r="D825">
        <v>1</v>
      </c>
      <c r="E825" s="44">
        <v>87.19</v>
      </c>
      <c r="F825" s="44">
        <f t="shared" si="10"/>
        <v>87.19</v>
      </c>
    </row>
    <row r="826" spans="1:6">
      <c r="A826" s="45">
        <v>42523</v>
      </c>
      <c r="B826" s="44" t="s">
        <v>8</v>
      </c>
      <c r="C826" s="2">
        <v>9350329000825</v>
      </c>
      <c r="D826">
        <v>1</v>
      </c>
      <c r="E826" s="44">
        <v>107.29</v>
      </c>
      <c r="F826" s="44">
        <f t="shared" si="10"/>
        <v>107.29</v>
      </c>
    </row>
    <row r="827" spans="1:6">
      <c r="A827" s="45">
        <v>42523</v>
      </c>
      <c r="B827" s="44" t="s">
        <v>8</v>
      </c>
      <c r="C827" s="2">
        <v>9350329000832</v>
      </c>
      <c r="D827">
        <v>1</v>
      </c>
      <c r="E827" s="44">
        <v>107.29</v>
      </c>
      <c r="F827" s="44">
        <f t="shared" si="10"/>
        <v>107.29</v>
      </c>
    </row>
    <row r="828" spans="1:6">
      <c r="A828" s="45">
        <v>42523</v>
      </c>
      <c r="B828" s="44" t="s">
        <v>8</v>
      </c>
      <c r="C828" s="2">
        <v>9350329000849</v>
      </c>
      <c r="D828">
        <v>1</v>
      </c>
      <c r="E828" s="44">
        <v>107.29</v>
      </c>
      <c r="F828" s="44">
        <f t="shared" si="10"/>
        <v>107.29</v>
      </c>
    </row>
    <row r="829" spans="1:6">
      <c r="A829" s="45">
        <v>42523</v>
      </c>
      <c r="B829" s="44" t="s">
        <v>8</v>
      </c>
      <c r="C829" s="2">
        <v>9350329000856</v>
      </c>
      <c r="D829">
        <v>1</v>
      </c>
      <c r="E829" s="44">
        <v>107.29</v>
      </c>
      <c r="F829" s="44">
        <f t="shared" si="10"/>
        <v>107.29</v>
      </c>
    </row>
    <row r="830" spans="1:6">
      <c r="A830" s="45">
        <v>42523</v>
      </c>
      <c r="B830" s="44" t="s">
        <v>8</v>
      </c>
      <c r="C830" s="2">
        <v>9350329000900</v>
      </c>
      <c r="D830">
        <v>1</v>
      </c>
      <c r="E830" s="44">
        <v>98.35</v>
      </c>
      <c r="F830" s="44">
        <f t="shared" si="10"/>
        <v>98.35</v>
      </c>
    </row>
    <row r="831" spans="1:6">
      <c r="A831" s="45">
        <v>42523</v>
      </c>
      <c r="B831" s="44" t="s">
        <v>8</v>
      </c>
      <c r="C831" s="2">
        <v>9350329000948</v>
      </c>
      <c r="D831">
        <v>1</v>
      </c>
      <c r="E831" s="44">
        <v>98.35</v>
      </c>
      <c r="F831" s="44">
        <f t="shared" si="10"/>
        <v>98.35</v>
      </c>
    </row>
    <row r="832" spans="1:6">
      <c r="A832" s="45">
        <v>42523</v>
      </c>
      <c r="B832" s="44" t="s">
        <v>8</v>
      </c>
      <c r="C832" s="2">
        <v>9350329001006</v>
      </c>
      <c r="D832">
        <v>1</v>
      </c>
      <c r="E832" s="44">
        <v>87.19</v>
      </c>
      <c r="F832" s="44">
        <f t="shared" si="10"/>
        <v>87.19</v>
      </c>
    </row>
    <row r="833" spans="1:6">
      <c r="A833" s="45">
        <v>42523</v>
      </c>
      <c r="B833" s="44" t="s">
        <v>8</v>
      </c>
      <c r="C833" s="2">
        <v>9350329001365</v>
      </c>
      <c r="D833">
        <v>1</v>
      </c>
      <c r="E833" s="44">
        <v>204</v>
      </c>
      <c r="F833" s="44">
        <f t="shared" si="10"/>
        <v>204</v>
      </c>
    </row>
    <row r="834" spans="1:6">
      <c r="A834" s="45">
        <v>42523</v>
      </c>
      <c r="B834" s="44" t="s">
        <v>8</v>
      </c>
      <c r="C834" s="2">
        <v>9350329001389</v>
      </c>
      <c r="D834">
        <v>1</v>
      </c>
      <c r="E834" s="44">
        <v>204</v>
      </c>
      <c r="F834" s="44">
        <f t="shared" si="10"/>
        <v>204</v>
      </c>
    </row>
    <row r="835" spans="1:6">
      <c r="A835" s="45">
        <v>42523</v>
      </c>
      <c r="B835" s="44" t="s">
        <v>8</v>
      </c>
      <c r="C835" s="2">
        <v>9350329001402</v>
      </c>
      <c r="D835">
        <v>1</v>
      </c>
      <c r="E835" s="44">
        <v>204</v>
      </c>
      <c r="F835" s="44">
        <f t="shared" si="10"/>
        <v>204</v>
      </c>
    </row>
    <row r="836" spans="1:6">
      <c r="A836" s="45">
        <v>42523</v>
      </c>
      <c r="B836" s="44" t="s">
        <v>8</v>
      </c>
      <c r="C836" s="2">
        <v>9350329001440</v>
      </c>
      <c r="D836">
        <v>1</v>
      </c>
      <c r="E836" s="44">
        <v>204</v>
      </c>
      <c r="F836" s="44">
        <f t="shared" ref="F836:F889" si="11">D836*E836</f>
        <v>204</v>
      </c>
    </row>
    <row r="837" spans="1:6">
      <c r="A837" s="45">
        <v>42523</v>
      </c>
      <c r="B837" s="44" t="s">
        <v>8</v>
      </c>
      <c r="C837" s="2">
        <v>9350329001464</v>
      </c>
      <c r="D837">
        <v>1</v>
      </c>
      <c r="E837" s="44">
        <v>204</v>
      </c>
      <c r="F837" s="44">
        <f t="shared" si="11"/>
        <v>204</v>
      </c>
    </row>
    <row r="838" spans="1:6">
      <c r="A838" s="45">
        <v>42523</v>
      </c>
      <c r="B838" s="44" t="s">
        <v>8</v>
      </c>
      <c r="C838" s="2">
        <v>9350329001976</v>
      </c>
      <c r="D838">
        <v>1</v>
      </c>
      <c r="E838" s="44">
        <v>106.17</v>
      </c>
      <c r="F838" s="44">
        <f t="shared" si="11"/>
        <v>106.17</v>
      </c>
    </row>
    <row r="839" spans="1:6">
      <c r="A839" s="45">
        <v>42523</v>
      </c>
      <c r="B839" s="44" t="s">
        <v>6</v>
      </c>
      <c r="C839" s="2">
        <v>9350329000504</v>
      </c>
      <c r="D839">
        <v>1</v>
      </c>
      <c r="E839" s="44">
        <v>219.99</v>
      </c>
      <c r="F839" s="44">
        <f t="shared" si="11"/>
        <v>219.99</v>
      </c>
    </row>
    <row r="840" spans="1:6">
      <c r="A840" s="45">
        <v>42522</v>
      </c>
      <c r="B840" s="44" t="s">
        <v>6</v>
      </c>
      <c r="C840" s="2">
        <v>9350329000672</v>
      </c>
      <c r="D840">
        <v>1</v>
      </c>
      <c r="E840" s="44">
        <v>339.99</v>
      </c>
      <c r="F840" s="44">
        <f t="shared" si="11"/>
        <v>339.99</v>
      </c>
    </row>
    <row r="841" spans="1:6">
      <c r="A841" s="45">
        <v>42522</v>
      </c>
      <c r="B841" s="44" t="s">
        <v>6</v>
      </c>
      <c r="C841" s="2">
        <v>9350329000474</v>
      </c>
      <c r="D841">
        <v>1</v>
      </c>
      <c r="E841" s="44">
        <v>374.99</v>
      </c>
      <c r="F841" s="44">
        <f t="shared" si="11"/>
        <v>374.99</v>
      </c>
    </row>
    <row r="842" spans="1:6">
      <c r="A842" s="45">
        <v>42521</v>
      </c>
      <c r="B842" s="44" t="s">
        <v>6</v>
      </c>
      <c r="C842" s="2">
        <v>9350329000474</v>
      </c>
      <c r="D842">
        <v>1</v>
      </c>
      <c r="E842" s="44">
        <v>374.99</v>
      </c>
      <c r="F842" s="44">
        <f t="shared" si="11"/>
        <v>374.99</v>
      </c>
    </row>
    <row r="843" spans="1:6">
      <c r="A843" s="45">
        <v>42521</v>
      </c>
      <c r="B843" s="44" t="s">
        <v>6</v>
      </c>
      <c r="C843" s="2">
        <v>9350329000511</v>
      </c>
      <c r="D843">
        <v>1</v>
      </c>
      <c r="E843" s="44">
        <v>339.99</v>
      </c>
      <c r="F843" s="44">
        <f t="shared" si="11"/>
        <v>339.99</v>
      </c>
    </row>
    <row r="844" spans="1:6">
      <c r="A844" s="45">
        <v>42521</v>
      </c>
      <c r="B844" s="44" t="s">
        <v>8</v>
      </c>
      <c r="C844" s="2">
        <v>9350329000344</v>
      </c>
      <c r="D844">
        <v>1</v>
      </c>
      <c r="E844" s="44">
        <v>142.6</v>
      </c>
      <c r="F844" s="44">
        <f t="shared" si="11"/>
        <v>142.6</v>
      </c>
    </row>
    <row r="845" spans="1:6">
      <c r="A845" s="45">
        <v>42521</v>
      </c>
      <c r="B845" s="44" t="s">
        <v>8</v>
      </c>
      <c r="C845" s="2">
        <v>9350329000368</v>
      </c>
      <c r="D845">
        <v>1</v>
      </c>
      <c r="E845" s="44">
        <v>142.6</v>
      </c>
      <c r="F845" s="44">
        <f t="shared" si="11"/>
        <v>142.6</v>
      </c>
    </row>
    <row r="846" spans="1:6">
      <c r="A846" s="45">
        <v>42521</v>
      </c>
      <c r="B846" s="44" t="s">
        <v>8</v>
      </c>
      <c r="C846" s="2">
        <v>9350329000429</v>
      </c>
      <c r="D846">
        <v>1</v>
      </c>
      <c r="E846" s="44">
        <v>99.05</v>
      </c>
      <c r="F846" s="44">
        <f t="shared" si="11"/>
        <v>99.05</v>
      </c>
    </row>
    <row r="847" spans="1:6">
      <c r="A847" s="45">
        <v>42521</v>
      </c>
      <c r="B847" s="44" t="s">
        <v>8</v>
      </c>
      <c r="C847" s="2">
        <v>9350329000443</v>
      </c>
      <c r="D847">
        <v>1</v>
      </c>
      <c r="E847" s="44">
        <v>99.05</v>
      </c>
      <c r="F847" s="44">
        <f t="shared" si="11"/>
        <v>99.05</v>
      </c>
    </row>
    <row r="848" spans="1:6">
      <c r="A848" s="45">
        <v>42521</v>
      </c>
      <c r="B848" s="44" t="s">
        <v>8</v>
      </c>
      <c r="C848" s="2">
        <v>9350329000467</v>
      </c>
      <c r="D848">
        <v>1</v>
      </c>
      <c r="E848" s="44">
        <v>99.05</v>
      </c>
      <c r="F848" s="44">
        <f t="shared" si="11"/>
        <v>99.05</v>
      </c>
    </row>
    <row r="849" spans="1:6">
      <c r="A849" s="45">
        <v>42521</v>
      </c>
      <c r="B849" s="44" t="s">
        <v>8</v>
      </c>
      <c r="C849" s="2">
        <v>9350329000481</v>
      </c>
      <c r="D849">
        <v>1</v>
      </c>
      <c r="E849" s="44">
        <v>99.05</v>
      </c>
      <c r="F849" s="44">
        <f t="shared" si="11"/>
        <v>99.05</v>
      </c>
    </row>
    <row r="850" spans="1:6">
      <c r="A850" s="45">
        <v>42521</v>
      </c>
      <c r="B850" s="44" t="s">
        <v>8</v>
      </c>
      <c r="C850" s="2">
        <v>9350329000504</v>
      </c>
      <c r="D850">
        <v>3</v>
      </c>
      <c r="E850" s="44">
        <v>87.19</v>
      </c>
      <c r="F850" s="44">
        <f t="shared" si="11"/>
        <v>261.57</v>
      </c>
    </row>
    <row r="851" spans="1:6">
      <c r="A851" s="45">
        <v>42521</v>
      </c>
      <c r="B851" s="44" t="s">
        <v>8</v>
      </c>
      <c r="C851" s="2">
        <v>9350329000528</v>
      </c>
      <c r="D851">
        <v>3</v>
      </c>
      <c r="E851" s="44">
        <v>87.19</v>
      </c>
      <c r="F851" s="44">
        <f t="shared" si="11"/>
        <v>261.57</v>
      </c>
    </row>
    <row r="852" spans="1:6">
      <c r="A852" s="45">
        <v>42521</v>
      </c>
      <c r="B852" s="44" t="s">
        <v>8</v>
      </c>
      <c r="C852" s="2">
        <v>9350329000542</v>
      </c>
      <c r="D852">
        <v>3</v>
      </c>
      <c r="E852" s="44">
        <v>87.19</v>
      </c>
      <c r="F852" s="44">
        <f t="shared" si="11"/>
        <v>261.57</v>
      </c>
    </row>
    <row r="853" spans="1:6">
      <c r="A853" s="45">
        <v>42521</v>
      </c>
      <c r="B853" s="44" t="s">
        <v>8</v>
      </c>
      <c r="C853" s="2">
        <v>9350329000580</v>
      </c>
      <c r="D853">
        <v>3</v>
      </c>
      <c r="E853" s="44">
        <v>87.19</v>
      </c>
      <c r="F853" s="44">
        <f t="shared" si="11"/>
        <v>261.57</v>
      </c>
    </row>
    <row r="854" spans="1:6">
      <c r="A854" s="45">
        <v>42521</v>
      </c>
      <c r="B854" s="44" t="s">
        <v>8</v>
      </c>
      <c r="C854" s="2">
        <v>9350329000597</v>
      </c>
      <c r="D854">
        <v>1</v>
      </c>
      <c r="E854" s="44">
        <v>133</v>
      </c>
      <c r="F854" s="44">
        <f t="shared" si="11"/>
        <v>133</v>
      </c>
    </row>
    <row r="855" spans="1:6">
      <c r="A855" s="45">
        <v>42521</v>
      </c>
      <c r="B855" s="44" t="s">
        <v>8</v>
      </c>
      <c r="C855" s="2">
        <v>9350329000603</v>
      </c>
      <c r="D855">
        <v>3</v>
      </c>
      <c r="E855" s="44">
        <v>87.19</v>
      </c>
      <c r="F855" s="44">
        <f t="shared" si="11"/>
        <v>261.57</v>
      </c>
    </row>
    <row r="856" spans="1:6">
      <c r="A856" s="45">
        <v>42521</v>
      </c>
      <c r="B856" s="44" t="s">
        <v>8</v>
      </c>
      <c r="C856" s="2">
        <v>9350329000627</v>
      </c>
      <c r="D856">
        <v>1</v>
      </c>
      <c r="E856" s="44">
        <v>87.19</v>
      </c>
      <c r="F856" s="44">
        <f t="shared" si="11"/>
        <v>87.19</v>
      </c>
    </row>
    <row r="857" spans="1:6">
      <c r="A857" s="45">
        <v>42521</v>
      </c>
      <c r="B857" s="44" t="s">
        <v>8</v>
      </c>
      <c r="C857" s="2">
        <v>9350329000641</v>
      </c>
      <c r="D857">
        <v>1</v>
      </c>
      <c r="E857" s="44">
        <v>87.19</v>
      </c>
      <c r="F857" s="44">
        <f t="shared" si="11"/>
        <v>87.19</v>
      </c>
    </row>
    <row r="858" spans="1:6">
      <c r="A858" s="45">
        <v>42521</v>
      </c>
      <c r="B858" s="44" t="s">
        <v>8</v>
      </c>
      <c r="C858" s="2">
        <v>9350329000900</v>
      </c>
      <c r="D858">
        <v>1</v>
      </c>
      <c r="E858" s="44">
        <v>98.35</v>
      </c>
      <c r="F858" s="44">
        <f t="shared" si="11"/>
        <v>98.35</v>
      </c>
    </row>
    <row r="859" spans="1:6">
      <c r="A859" s="45">
        <v>42521</v>
      </c>
      <c r="B859" s="44" t="s">
        <v>8</v>
      </c>
      <c r="C859" s="2">
        <v>9350329000924</v>
      </c>
      <c r="D859">
        <v>1</v>
      </c>
      <c r="E859" s="44">
        <v>98.35</v>
      </c>
      <c r="F859" s="44">
        <f t="shared" si="11"/>
        <v>98.35</v>
      </c>
    </row>
    <row r="860" spans="1:6">
      <c r="A860" s="45">
        <v>42521</v>
      </c>
      <c r="B860" s="44" t="s">
        <v>8</v>
      </c>
      <c r="C860" s="2">
        <v>9350329000948</v>
      </c>
      <c r="D860">
        <v>1</v>
      </c>
      <c r="E860" s="44">
        <v>98.35</v>
      </c>
      <c r="F860" s="44">
        <f t="shared" si="11"/>
        <v>98.35</v>
      </c>
    </row>
    <row r="861" spans="1:6">
      <c r="A861" s="45">
        <v>42521</v>
      </c>
      <c r="B861" s="44" t="s">
        <v>8</v>
      </c>
      <c r="C861" s="2">
        <v>9350329000955</v>
      </c>
      <c r="D861">
        <v>1</v>
      </c>
      <c r="E861" s="44">
        <v>150.02000000000001</v>
      </c>
      <c r="F861" s="44">
        <f t="shared" si="11"/>
        <v>150.02000000000001</v>
      </c>
    </row>
    <row r="862" spans="1:6">
      <c r="A862" s="45">
        <v>42521</v>
      </c>
      <c r="B862" s="44" t="s">
        <v>8</v>
      </c>
      <c r="C862" s="2">
        <v>9350329000962</v>
      </c>
      <c r="D862">
        <v>1</v>
      </c>
      <c r="E862" s="44">
        <v>98.35</v>
      </c>
      <c r="F862" s="44">
        <f t="shared" si="11"/>
        <v>98.35</v>
      </c>
    </row>
    <row r="863" spans="1:6">
      <c r="A863" s="45">
        <v>42521</v>
      </c>
      <c r="B863" s="44" t="s">
        <v>8</v>
      </c>
      <c r="C863" s="2">
        <v>9350329001006</v>
      </c>
      <c r="D863">
        <v>1</v>
      </c>
      <c r="E863" s="44">
        <v>87.19</v>
      </c>
      <c r="F863" s="44">
        <f t="shared" si="11"/>
        <v>87.19</v>
      </c>
    </row>
    <row r="864" spans="1:6">
      <c r="A864" s="45">
        <v>42520</v>
      </c>
      <c r="B864" s="44" t="s">
        <v>6</v>
      </c>
      <c r="C864" s="2">
        <v>9350329000931</v>
      </c>
      <c r="D864">
        <v>1</v>
      </c>
      <c r="E864" s="44">
        <v>224.99</v>
      </c>
      <c r="F864" s="44">
        <f t="shared" si="11"/>
        <v>224.99</v>
      </c>
    </row>
    <row r="865" spans="1:6">
      <c r="A865" s="45">
        <v>42520</v>
      </c>
      <c r="B865" s="44" t="s">
        <v>6</v>
      </c>
      <c r="C865" s="2">
        <v>9350329000504</v>
      </c>
      <c r="D865">
        <v>1</v>
      </c>
      <c r="E865" s="44">
        <v>219.99</v>
      </c>
      <c r="F865" s="44">
        <f t="shared" si="11"/>
        <v>219.99</v>
      </c>
    </row>
    <row r="866" spans="1:6">
      <c r="A866" s="45">
        <v>42520</v>
      </c>
      <c r="B866" s="44" t="s">
        <v>8</v>
      </c>
      <c r="C866" s="2">
        <v>9350329000009</v>
      </c>
      <c r="D866">
        <v>1</v>
      </c>
      <c r="E866" s="44">
        <v>69.92</v>
      </c>
      <c r="F866" s="44">
        <f t="shared" si="11"/>
        <v>69.92</v>
      </c>
    </row>
    <row r="867" spans="1:6">
      <c r="A867" s="45">
        <v>42520</v>
      </c>
      <c r="B867" s="44" t="s">
        <v>8</v>
      </c>
      <c r="C867" s="2">
        <v>9350329000108</v>
      </c>
      <c r="D867">
        <v>1</v>
      </c>
      <c r="E867" s="44">
        <v>69.92</v>
      </c>
      <c r="F867" s="44">
        <f t="shared" si="11"/>
        <v>69.92</v>
      </c>
    </row>
    <row r="868" spans="1:6">
      <c r="A868" s="45">
        <v>42520</v>
      </c>
      <c r="B868" s="44" t="s">
        <v>8</v>
      </c>
      <c r="C868" s="2">
        <v>9350329000122</v>
      </c>
      <c r="D868">
        <v>1</v>
      </c>
      <c r="E868" s="44">
        <v>150.69999999999999</v>
      </c>
      <c r="F868" s="44">
        <f t="shared" si="11"/>
        <v>150.69999999999999</v>
      </c>
    </row>
    <row r="869" spans="1:6">
      <c r="A869" s="45">
        <v>42520</v>
      </c>
      <c r="B869" s="44" t="s">
        <v>8</v>
      </c>
      <c r="C869" s="2">
        <v>9350329000160</v>
      </c>
      <c r="D869">
        <v>1</v>
      </c>
      <c r="E869" s="44">
        <v>150.69999999999999</v>
      </c>
      <c r="F869" s="44">
        <f t="shared" si="11"/>
        <v>150.69999999999999</v>
      </c>
    </row>
    <row r="870" spans="1:6">
      <c r="A870" s="45">
        <v>42520</v>
      </c>
      <c r="B870" s="44" t="s">
        <v>8</v>
      </c>
      <c r="C870" s="2">
        <v>9350329000207</v>
      </c>
      <c r="D870">
        <v>1</v>
      </c>
      <c r="E870" s="44">
        <v>150.69999999999999</v>
      </c>
      <c r="F870" s="44">
        <f t="shared" si="11"/>
        <v>150.69999999999999</v>
      </c>
    </row>
    <row r="871" spans="1:6">
      <c r="A871" s="45">
        <v>42520</v>
      </c>
      <c r="B871" s="44" t="s">
        <v>8</v>
      </c>
      <c r="C871" s="2">
        <v>9350329000245</v>
      </c>
      <c r="D871">
        <v>1</v>
      </c>
      <c r="E871" s="44">
        <v>131.74</v>
      </c>
      <c r="F871" s="44">
        <f t="shared" si="11"/>
        <v>131.74</v>
      </c>
    </row>
    <row r="872" spans="1:6">
      <c r="A872" s="45">
        <v>42520</v>
      </c>
      <c r="B872" s="44" t="s">
        <v>8</v>
      </c>
      <c r="C872" s="2">
        <v>9350329000269</v>
      </c>
      <c r="D872">
        <v>1</v>
      </c>
      <c r="E872" s="44">
        <v>131.74</v>
      </c>
      <c r="F872" s="44">
        <f t="shared" si="11"/>
        <v>131.74</v>
      </c>
    </row>
    <row r="873" spans="1:6">
      <c r="A873" s="45">
        <v>42520</v>
      </c>
      <c r="B873" s="44" t="s">
        <v>8</v>
      </c>
      <c r="C873" s="2">
        <v>9350329000535</v>
      </c>
      <c r="D873">
        <v>1</v>
      </c>
      <c r="E873" s="44">
        <v>133</v>
      </c>
      <c r="F873" s="44">
        <f t="shared" si="11"/>
        <v>133</v>
      </c>
    </row>
    <row r="874" spans="1:6">
      <c r="A874" s="45">
        <v>42520</v>
      </c>
      <c r="B874" s="44" t="s">
        <v>8</v>
      </c>
      <c r="C874" s="2">
        <v>9350329000573</v>
      </c>
      <c r="D874">
        <v>1</v>
      </c>
      <c r="E874" s="44">
        <v>133</v>
      </c>
      <c r="F874" s="44">
        <f t="shared" si="11"/>
        <v>133</v>
      </c>
    </row>
    <row r="875" spans="1:6">
      <c r="A875" s="45">
        <v>42520</v>
      </c>
      <c r="B875" s="44" t="s">
        <v>8</v>
      </c>
      <c r="C875" s="2">
        <v>9350329000672</v>
      </c>
      <c r="D875">
        <v>1</v>
      </c>
      <c r="E875" s="44">
        <v>133</v>
      </c>
      <c r="F875" s="44">
        <f t="shared" si="11"/>
        <v>133</v>
      </c>
    </row>
    <row r="876" spans="1:6">
      <c r="A876" s="45">
        <v>42520</v>
      </c>
      <c r="B876" s="44" t="s">
        <v>8</v>
      </c>
      <c r="C876" s="2">
        <v>9350329000689</v>
      </c>
      <c r="D876">
        <v>2</v>
      </c>
      <c r="E876" s="44">
        <v>87.19</v>
      </c>
      <c r="F876" s="44">
        <f t="shared" si="11"/>
        <v>174.38</v>
      </c>
    </row>
    <row r="877" spans="1:6">
      <c r="A877" s="45">
        <v>42520</v>
      </c>
      <c r="B877" s="44" t="s">
        <v>8</v>
      </c>
      <c r="C877" s="2">
        <v>9350329001013</v>
      </c>
      <c r="D877">
        <v>1</v>
      </c>
      <c r="E877" s="44">
        <v>133</v>
      </c>
      <c r="F877" s="44">
        <f t="shared" si="11"/>
        <v>133</v>
      </c>
    </row>
    <row r="878" spans="1:6">
      <c r="A878" s="45">
        <v>42520</v>
      </c>
      <c r="B878" s="44" t="s">
        <v>8</v>
      </c>
      <c r="C878" s="2">
        <v>9350329001020</v>
      </c>
      <c r="D878">
        <v>1</v>
      </c>
      <c r="E878" s="44">
        <v>87.19</v>
      </c>
      <c r="F878" s="44">
        <f t="shared" si="11"/>
        <v>87.19</v>
      </c>
    </row>
    <row r="879" spans="1:6">
      <c r="A879" s="45">
        <v>42520</v>
      </c>
      <c r="B879" s="44" t="s">
        <v>8</v>
      </c>
      <c r="C879" s="2">
        <v>9350329001037</v>
      </c>
      <c r="D879">
        <v>1</v>
      </c>
      <c r="E879" s="44">
        <v>133</v>
      </c>
      <c r="F879" s="44">
        <f t="shared" si="11"/>
        <v>133</v>
      </c>
    </row>
    <row r="880" spans="1:6">
      <c r="A880" s="45">
        <v>42520</v>
      </c>
      <c r="B880" s="44" t="s">
        <v>8</v>
      </c>
      <c r="C880" s="2">
        <v>9350329001044</v>
      </c>
      <c r="D880">
        <v>3</v>
      </c>
      <c r="E880" s="44">
        <v>87.19</v>
      </c>
      <c r="F880" s="44">
        <f t="shared" si="11"/>
        <v>261.57</v>
      </c>
    </row>
    <row r="881" spans="1:6">
      <c r="A881" s="45">
        <v>42520</v>
      </c>
      <c r="B881" s="44" t="s">
        <v>8</v>
      </c>
      <c r="C881" s="2">
        <v>9350329001068</v>
      </c>
      <c r="D881">
        <v>2</v>
      </c>
      <c r="E881" s="44">
        <v>87.19</v>
      </c>
      <c r="F881" s="44">
        <f t="shared" si="11"/>
        <v>174.38</v>
      </c>
    </row>
    <row r="882" spans="1:6">
      <c r="A882" s="45">
        <v>42520</v>
      </c>
      <c r="B882" s="44" t="s">
        <v>8</v>
      </c>
      <c r="C882" s="2">
        <v>9350329001075</v>
      </c>
      <c r="D882">
        <v>1</v>
      </c>
      <c r="E882" s="44">
        <v>133</v>
      </c>
      <c r="F882" s="44">
        <f t="shared" si="11"/>
        <v>133</v>
      </c>
    </row>
    <row r="883" spans="1:6">
      <c r="A883" s="45">
        <v>42516</v>
      </c>
      <c r="B883" s="44" t="s">
        <v>6</v>
      </c>
      <c r="C883" s="2">
        <v>9350329000283</v>
      </c>
      <c r="D883">
        <v>1</v>
      </c>
      <c r="E883" s="44">
        <v>332.99</v>
      </c>
      <c r="F883" s="44">
        <f t="shared" si="11"/>
        <v>332.99</v>
      </c>
    </row>
    <row r="884" spans="1:6">
      <c r="A884" s="45">
        <v>42516</v>
      </c>
      <c r="B884" s="44" t="s">
        <v>6</v>
      </c>
      <c r="C884" s="2">
        <v>9350329000320</v>
      </c>
      <c r="D884">
        <v>1</v>
      </c>
      <c r="E884" s="44">
        <v>332.99</v>
      </c>
      <c r="F884" s="44">
        <f t="shared" si="11"/>
        <v>332.99</v>
      </c>
    </row>
    <row r="885" spans="1:6">
      <c r="A885" s="45">
        <v>42514</v>
      </c>
      <c r="B885" s="44" t="s">
        <v>6</v>
      </c>
      <c r="C885" s="2">
        <v>9350329000672</v>
      </c>
      <c r="D885">
        <v>1</v>
      </c>
      <c r="E885" s="44">
        <v>339.99</v>
      </c>
      <c r="F885" s="44">
        <f t="shared" si="11"/>
        <v>339.99</v>
      </c>
    </row>
    <row r="886" spans="1:6">
      <c r="A886" s="45">
        <v>42508</v>
      </c>
      <c r="B886" s="44" t="s">
        <v>6</v>
      </c>
      <c r="C886" s="2">
        <v>9350329000917</v>
      </c>
      <c r="D886">
        <v>1</v>
      </c>
      <c r="E886" s="44">
        <v>224.99</v>
      </c>
      <c r="F886" s="44">
        <f t="shared" si="11"/>
        <v>224.99</v>
      </c>
    </row>
    <row r="887" spans="1:6">
      <c r="A887" s="45">
        <v>42507</v>
      </c>
      <c r="B887" s="44" t="s">
        <v>8</v>
      </c>
      <c r="C887" s="2">
        <v>9350329000009</v>
      </c>
      <c r="D887">
        <v>1</v>
      </c>
      <c r="E887" s="44">
        <v>69.92</v>
      </c>
      <c r="F887" s="44">
        <f t="shared" si="11"/>
        <v>69.92</v>
      </c>
    </row>
    <row r="888" spans="1:6">
      <c r="A888" s="45">
        <v>42507</v>
      </c>
      <c r="B888" s="44" t="s">
        <v>8</v>
      </c>
      <c r="C888" s="2">
        <v>9350329000085</v>
      </c>
      <c r="D888">
        <v>1</v>
      </c>
      <c r="E888" s="44">
        <v>69.92</v>
      </c>
      <c r="F888" s="44">
        <f t="shared" si="11"/>
        <v>69.92</v>
      </c>
    </row>
    <row r="889" spans="1:6">
      <c r="A889" s="45">
        <v>42507</v>
      </c>
      <c r="B889" s="44" t="s">
        <v>8</v>
      </c>
      <c r="C889" s="2">
        <v>9350329000122</v>
      </c>
      <c r="D889">
        <v>1</v>
      </c>
      <c r="E889" s="44">
        <v>150.69999999999999</v>
      </c>
      <c r="F889" s="44">
        <f t="shared" si="11"/>
        <v>150.69999999999999</v>
      </c>
    </row>
    <row r="890" spans="1:6">
      <c r="A890" s="45">
        <v>42507</v>
      </c>
      <c r="B890" s="44" t="s">
        <v>8</v>
      </c>
      <c r="C890" s="2">
        <v>9350329000207</v>
      </c>
      <c r="D890">
        <v>1</v>
      </c>
      <c r="E890" s="44">
        <v>150.69999999999999</v>
      </c>
      <c r="F890" s="44">
        <f t="shared" ref="F890:F953" si="12">D890*E890</f>
        <v>150.69999999999999</v>
      </c>
    </row>
    <row r="891" spans="1:6">
      <c r="A891" s="45">
        <v>42507</v>
      </c>
      <c r="B891" s="44" t="s">
        <v>8</v>
      </c>
      <c r="C891" s="2">
        <v>9350329000566</v>
      </c>
      <c r="D891">
        <v>1</v>
      </c>
      <c r="E891" s="44">
        <v>87.19</v>
      </c>
      <c r="F891" s="44">
        <f t="shared" si="12"/>
        <v>87.19</v>
      </c>
    </row>
    <row r="892" spans="1:6">
      <c r="A892" s="45">
        <v>42507</v>
      </c>
      <c r="B892" s="44" t="s">
        <v>8</v>
      </c>
      <c r="C892" s="2">
        <v>9350329000573</v>
      </c>
      <c r="D892">
        <v>1</v>
      </c>
      <c r="E892" s="44">
        <v>133</v>
      </c>
      <c r="F892" s="44">
        <f t="shared" si="12"/>
        <v>133</v>
      </c>
    </row>
    <row r="893" spans="1:6">
      <c r="A893" s="45">
        <v>42507</v>
      </c>
      <c r="B893" s="44" t="s">
        <v>8</v>
      </c>
      <c r="C893" s="2">
        <v>9350329000634</v>
      </c>
      <c r="D893">
        <v>1</v>
      </c>
      <c r="E893" s="44">
        <v>133</v>
      </c>
      <c r="F893" s="44">
        <f t="shared" si="12"/>
        <v>133</v>
      </c>
    </row>
    <row r="894" spans="1:6">
      <c r="A894" s="45">
        <v>42507</v>
      </c>
      <c r="B894" s="44" t="s">
        <v>8</v>
      </c>
      <c r="C894" s="2">
        <v>9350329001013</v>
      </c>
      <c r="D894">
        <v>1</v>
      </c>
      <c r="E894" s="44">
        <v>133</v>
      </c>
      <c r="F894" s="44">
        <f t="shared" si="12"/>
        <v>133</v>
      </c>
    </row>
    <row r="895" spans="1:6">
      <c r="A895" s="45">
        <v>42507</v>
      </c>
      <c r="B895" s="44" t="s">
        <v>8</v>
      </c>
      <c r="C895" s="2">
        <v>9350329001044</v>
      </c>
      <c r="D895">
        <v>2</v>
      </c>
      <c r="E895" s="44">
        <v>87.19</v>
      </c>
      <c r="F895" s="44">
        <f t="shared" si="12"/>
        <v>174.38</v>
      </c>
    </row>
    <row r="896" spans="1:6">
      <c r="A896" s="45">
        <v>42507</v>
      </c>
      <c r="B896" s="44" t="s">
        <v>8</v>
      </c>
      <c r="C896" s="2">
        <v>9350329001068</v>
      </c>
      <c r="D896">
        <v>2</v>
      </c>
      <c r="E896" s="44">
        <v>87.19</v>
      </c>
      <c r="F896" s="44">
        <f t="shared" si="12"/>
        <v>174.38</v>
      </c>
    </row>
    <row r="897" spans="1:6">
      <c r="A897" s="45">
        <v>42507</v>
      </c>
      <c r="B897" s="44" t="s">
        <v>8</v>
      </c>
      <c r="C897" s="2">
        <v>9350329001075</v>
      </c>
      <c r="D897">
        <v>1</v>
      </c>
      <c r="E897" s="44">
        <v>133</v>
      </c>
      <c r="F897" s="44">
        <f t="shared" si="12"/>
        <v>133</v>
      </c>
    </row>
    <row r="898" spans="1:6">
      <c r="A898" s="45">
        <v>42505</v>
      </c>
      <c r="B898" s="44" t="s">
        <v>6</v>
      </c>
      <c r="C898" s="2">
        <v>9350329001051</v>
      </c>
      <c r="D898">
        <v>1</v>
      </c>
      <c r="E898" s="44">
        <v>202.49</v>
      </c>
      <c r="F898" s="44">
        <f t="shared" si="12"/>
        <v>202.49</v>
      </c>
    </row>
    <row r="899" spans="1:6">
      <c r="A899" s="45">
        <v>42503</v>
      </c>
      <c r="B899" s="44" t="s">
        <v>8</v>
      </c>
      <c r="C899" s="2">
        <v>9350329000153</v>
      </c>
      <c r="D899">
        <v>1</v>
      </c>
      <c r="E899" s="44">
        <v>207.64</v>
      </c>
      <c r="F899" s="44">
        <f t="shared" si="12"/>
        <v>207.64</v>
      </c>
    </row>
    <row r="900" spans="1:6">
      <c r="A900" s="45">
        <v>42499</v>
      </c>
      <c r="B900" s="44" t="s">
        <v>8</v>
      </c>
      <c r="C900" s="2">
        <v>9350329000047</v>
      </c>
      <c r="D900">
        <v>1</v>
      </c>
      <c r="E900" s="44">
        <v>69.92</v>
      </c>
      <c r="F900" s="44">
        <f t="shared" si="12"/>
        <v>69.92</v>
      </c>
    </row>
    <row r="901" spans="1:6">
      <c r="A901" s="45">
        <v>42499</v>
      </c>
      <c r="B901" s="44" t="s">
        <v>8</v>
      </c>
      <c r="C901" s="2">
        <v>9350329000108</v>
      </c>
      <c r="D901">
        <v>1</v>
      </c>
      <c r="E901" s="44">
        <v>69.92</v>
      </c>
      <c r="F901" s="44">
        <f t="shared" si="12"/>
        <v>69.92</v>
      </c>
    </row>
    <row r="902" spans="1:6">
      <c r="A902" s="45">
        <v>42499</v>
      </c>
      <c r="B902" s="44" t="s">
        <v>8</v>
      </c>
      <c r="C902" s="2">
        <v>9350329000122</v>
      </c>
      <c r="D902">
        <v>1</v>
      </c>
      <c r="E902" s="44">
        <v>150.69999999999999</v>
      </c>
      <c r="F902" s="44">
        <f t="shared" si="12"/>
        <v>150.69999999999999</v>
      </c>
    </row>
    <row r="903" spans="1:6">
      <c r="A903" s="45">
        <v>42499</v>
      </c>
      <c r="B903" s="44" t="s">
        <v>8</v>
      </c>
      <c r="C903" s="2">
        <v>9350329000160</v>
      </c>
      <c r="D903">
        <v>1</v>
      </c>
      <c r="E903" s="44">
        <v>150.69999999999999</v>
      </c>
      <c r="F903" s="44">
        <f t="shared" si="12"/>
        <v>150.69999999999999</v>
      </c>
    </row>
    <row r="904" spans="1:6">
      <c r="A904" s="45">
        <v>42499</v>
      </c>
      <c r="B904" s="44" t="s">
        <v>8</v>
      </c>
      <c r="C904" s="2">
        <v>9350329000245</v>
      </c>
      <c r="D904">
        <v>1</v>
      </c>
      <c r="E904" s="44">
        <v>131.74</v>
      </c>
      <c r="F904" s="44">
        <f t="shared" si="12"/>
        <v>131.74</v>
      </c>
    </row>
    <row r="905" spans="1:6">
      <c r="A905" s="45">
        <v>42499</v>
      </c>
      <c r="B905" s="44" t="s">
        <v>8</v>
      </c>
      <c r="C905" s="2">
        <v>9350329000269</v>
      </c>
      <c r="D905">
        <v>1</v>
      </c>
      <c r="E905" s="44">
        <v>131.74</v>
      </c>
      <c r="F905" s="44">
        <f t="shared" si="12"/>
        <v>131.74</v>
      </c>
    </row>
    <row r="906" spans="1:6">
      <c r="A906" s="45">
        <v>42499</v>
      </c>
      <c r="B906" s="44" t="s">
        <v>8</v>
      </c>
      <c r="C906" s="2">
        <v>9350329000351</v>
      </c>
      <c r="D906">
        <v>1</v>
      </c>
      <c r="E906" s="44">
        <v>224.75</v>
      </c>
      <c r="F906" s="44">
        <f t="shared" si="12"/>
        <v>224.75</v>
      </c>
    </row>
    <row r="907" spans="1:6">
      <c r="A907" s="45">
        <v>42499</v>
      </c>
      <c r="B907" s="44" t="s">
        <v>8</v>
      </c>
      <c r="C907" s="2">
        <v>9350329000368</v>
      </c>
      <c r="D907">
        <v>1</v>
      </c>
      <c r="E907" s="44">
        <v>142.6</v>
      </c>
      <c r="F907" s="44">
        <f t="shared" si="12"/>
        <v>142.6</v>
      </c>
    </row>
    <row r="908" spans="1:6">
      <c r="A908" s="45">
        <v>42499</v>
      </c>
      <c r="B908" s="44" t="s">
        <v>8</v>
      </c>
      <c r="C908" s="2">
        <v>9350329000443</v>
      </c>
      <c r="D908">
        <v>1</v>
      </c>
      <c r="E908" s="44">
        <v>99.05</v>
      </c>
      <c r="F908" s="44">
        <f t="shared" si="12"/>
        <v>99.05</v>
      </c>
    </row>
    <row r="909" spans="1:6">
      <c r="A909" s="45">
        <v>42499</v>
      </c>
      <c r="B909" s="44" t="s">
        <v>8</v>
      </c>
      <c r="C909" s="2">
        <v>9350329000481</v>
      </c>
      <c r="D909">
        <v>1</v>
      </c>
      <c r="E909" s="44">
        <v>99.05</v>
      </c>
      <c r="F909" s="44">
        <f t="shared" si="12"/>
        <v>99.05</v>
      </c>
    </row>
    <row r="910" spans="1:6">
      <c r="A910" s="45">
        <v>42499</v>
      </c>
      <c r="B910" s="44" t="s">
        <v>8</v>
      </c>
      <c r="C910" s="2">
        <v>9350329000528</v>
      </c>
      <c r="D910">
        <v>1</v>
      </c>
      <c r="E910" s="44">
        <v>87.19</v>
      </c>
      <c r="F910" s="44">
        <f t="shared" si="12"/>
        <v>87.19</v>
      </c>
    </row>
    <row r="911" spans="1:6">
      <c r="A911" s="45">
        <v>42499</v>
      </c>
      <c r="B911" s="44" t="s">
        <v>8</v>
      </c>
      <c r="C911" s="2">
        <v>9350329000535</v>
      </c>
      <c r="D911">
        <v>1</v>
      </c>
      <c r="E911" s="44">
        <v>133</v>
      </c>
      <c r="F911" s="44">
        <f t="shared" si="12"/>
        <v>133</v>
      </c>
    </row>
    <row r="912" spans="1:6">
      <c r="A912" s="45">
        <v>42499</v>
      </c>
      <c r="B912" s="44" t="s">
        <v>8</v>
      </c>
      <c r="C912" s="2">
        <v>9350329000672</v>
      </c>
      <c r="D912">
        <v>1</v>
      </c>
      <c r="E912" s="44">
        <v>133</v>
      </c>
      <c r="F912" s="44">
        <f t="shared" si="12"/>
        <v>133</v>
      </c>
    </row>
    <row r="913" spans="1:6">
      <c r="A913" s="45">
        <v>42499</v>
      </c>
      <c r="B913" s="44" t="s">
        <v>8</v>
      </c>
      <c r="C913" s="2">
        <v>9350329000689</v>
      </c>
      <c r="D913">
        <v>2</v>
      </c>
      <c r="E913" s="44">
        <v>87.19</v>
      </c>
      <c r="F913" s="44">
        <f t="shared" si="12"/>
        <v>174.38</v>
      </c>
    </row>
    <row r="914" spans="1:6">
      <c r="A914" s="45">
        <v>42499</v>
      </c>
      <c r="B914" s="44" t="s">
        <v>8</v>
      </c>
      <c r="C914" s="2">
        <v>9350329001020</v>
      </c>
      <c r="D914">
        <v>1</v>
      </c>
      <c r="E914" s="44">
        <v>87.19</v>
      </c>
      <c r="F914" s="44">
        <f t="shared" si="12"/>
        <v>87.19</v>
      </c>
    </row>
    <row r="915" spans="1:6">
      <c r="A915" s="45">
        <v>42499</v>
      </c>
      <c r="B915" s="44" t="s">
        <v>8</v>
      </c>
      <c r="C915" s="2">
        <v>9350329001037</v>
      </c>
      <c r="D915">
        <v>1</v>
      </c>
      <c r="E915" s="44">
        <v>133</v>
      </c>
      <c r="F915" s="44">
        <f t="shared" si="12"/>
        <v>133</v>
      </c>
    </row>
    <row r="916" spans="1:6">
      <c r="A916" s="45">
        <v>42499</v>
      </c>
      <c r="B916" s="44" t="s">
        <v>8</v>
      </c>
      <c r="C916" s="2">
        <v>9350329001044</v>
      </c>
      <c r="D916">
        <v>1</v>
      </c>
      <c r="E916" s="44">
        <v>87.19</v>
      </c>
      <c r="F916" s="44">
        <f t="shared" si="12"/>
        <v>87.19</v>
      </c>
    </row>
    <row r="917" spans="1:6">
      <c r="A917" s="45">
        <v>42493</v>
      </c>
      <c r="B917" s="44" t="s">
        <v>8</v>
      </c>
      <c r="C917" s="2">
        <v>9350329000344</v>
      </c>
      <c r="D917">
        <v>1</v>
      </c>
      <c r="E917" s="44">
        <v>142.6</v>
      </c>
      <c r="F917" s="44">
        <f t="shared" si="12"/>
        <v>142.6</v>
      </c>
    </row>
    <row r="918" spans="1:6">
      <c r="A918" s="45">
        <v>42493</v>
      </c>
      <c r="B918" s="44" t="s">
        <v>8</v>
      </c>
      <c r="C918" s="2">
        <v>9350329000429</v>
      </c>
      <c r="D918">
        <v>1</v>
      </c>
      <c r="E918" s="44">
        <v>99.05</v>
      </c>
      <c r="F918" s="44">
        <f t="shared" si="12"/>
        <v>99.05</v>
      </c>
    </row>
    <row r="919" spans="1:6">
      <c r="A919" s="45">
        <v>42493</v>
      </c>
      <c r="B919" s="44" t="s">
        <v>8</v>
      </c>
      <c r="C919" s="2">
        <v>9350329000443</v>
      </c>
      <c r="D919">
        <v>1</v>
      </c>
      <c r="E919" s="44">
        <v>99.05</v>
      </c>
      <c r="F919" s="44">
        <f t="shared" si="12"/>
        <v>99.05</v>
      </c>
    </row>
    <row r="920" spans="1:6">
      <c r="A920" s="45">
        <v>42493</v>
      </c>
      <c r="B920" s="44" t="s">
        <v>8</v>
      </c>
      <c r="C920" s="2">
        <v>9350329000481</v>
      </c>
      <c r="D920">
        <v>1</v>
      </c>
      <c r="E920" s="44">
        <v>99.05</v>
      </c>
      <c r="F920" s="44">
        <f t="shared" si="12"/>
        <v>99.05</v>
      </c>
    </row>
    <row r="921" spans="1:6">
      <c r="A921" s="45">
        <v>42493</v>
      </c>
      <c r="B921" s="44" t="s">
        <v>8</v>
      </c>
      <c r="C921" s="2">
        <v>9350329000528</v>
      </c>
      <c r="D921">
        <v>1</v>
      </c>
      <c r="E921" s="44">
        <v>87.19</v>
      </c>
      <c r="F921" s="44">
        <f t="shared" si="12"/>
        <v>87.19</v>
      </c>
    </row>
    <row r="922" spans="1:6">
      <c r="A922" s="45">
        <v>42493</v>
      </c>
      <c r="B922" s="44" t="s">
        <v>8</v>
      </c>
      <c r="C922" s="2">
        <v>9350329000566</v>
      </c>
      <c r="D922">
        <v>1</v>
      </c>
      <c r="E922" s="44">
        <v>87.19</v>
      </c>
      <c r="F922" s="44">
        <f t="shared" si="12"/>
        <v>87.19</v>
      </c>
    </row>
    <row r="923" spans="1:6">
      <c r="A923" s="45">
        <v>42493</v>
      </c>
      <c r="B923" s="44" t="s">
        <v>8</v>
      </c>
      <c r="C923" s="2">
        <v>9350329000672</v>
      </c>
      <c r="D923">
        <v>1</v>
      </c>
      <c r="E923" s="44">
        <v>133</v>
      </c>
      <c r="F923" s="44">
        <f t="shared" si="12"/>
        <v>133</v>
      </c>
    </row>
    <row r="924" spans="1:6">
      <c r="A924" s="45">
        <v>42493</v>
      </c>
      <c r="B924" s="44" t="s">
        <v>8</v>
      </c>
      <c r="C924" s="2">
        <v>9350329000689</v>
      </c>
      <c r="D924">
        <v>2</v>
      </c>
      <c r="E924" s="44">
        <v>87.19</v>
      </c>
      <c r="F924" s="44">
        <f t="shared" si="12"/>
        <v>174.38</v>
      </c>
    </row>
    <row r="925" spans="1:6">
      <c r="A925" s="45">
        <v>42486</v>
      </c>
      <c r="B925" s="44" t="s">
        <v>8</v>
      </c>
      <c r="C925" s="2">
        <v>9350329000238</v>
      </c>
      <c r="D925">
        <v>1</v>
      </c>
      <c r="E925" s="44">
        <v>207.64</v>
      </c>
      <c r="F925" s="44">
        <f t="shared" si="12"/>
        <v>207.64</v>
      </c>
    </row>
    <row r="926" spans="1:6">
      <c r="A926" s="45">
        <v>42486</v>
      </c>
      <c r="B926" s="44" t="s">
        <v>8</v>
      </c>
      <c r="C926" s="2">
        <v>9350329000047</v>
      </c>
      <c r="D926">
        <v>1</v>
      </c>
      <c r="E926" s="44">
        <v>69.92</v>
      </c>
      <c r="F926" s="44">
        <f t="shared" si="12"/>
        <v>69.92</v>
      </c>
    </row>
    <row r="927" spans="1:6">
      <c r="A927" s="45">
        <v>42486</v>
      </c>
      <c r="B927" s="44" t="s">
        <v>8</v>
      </c>
      <c r="C927" s="2">
        <v>9350329000108</v>
      </c>
      <c r="D927">
        <v>1</v>
      </c>
      <c r="E927" s="44">
        <v>69.92</v>
      </c>
      <c r="F927" s="44">
        <f t="shared" si="12"/>
        <v>69.92</v>
      </c>
    </row>
    <row r="928" spans="1:6">
      <c r="A928" s="45">
        <v>42486</v>
      </c>
      <c r="B928" s="44" t="s">
        <v>8</v>
      </c>
      <c r="C928" s="2">
        <v>9350329000122</v>
      </c>
      <c r="D928">
        <v>1</v>
      </c>
      <c r="E928" s="44">
        <v>150.69999999999999</v>
      </c>
      <c r="F928" s="44">
        <f t="shared" si="12"/>
        <v>150.69999999999999</v>
      </c>
    </row>
    <row r="929" spans="1:6">
      <c r="A929" s="45">
        <v>42486</v>
      </c>
      <c r="B929" s="44" t="s">
        <v>8</v>
      </c>
      <c r="C929" s="2">
        <v>9350329000160</v>
      </c>
      <c r="D929">
        <v>1</v>
      </c>
      <c r="E929" s="44">
        <v>150.69999999999999</v>
      </c>
      <c r="F929" s="44">
        <f t="shared" si="12"/>
        <v>150.69999999999999</v>
      </c>
    </row>
    <row r="930" spans="1:6">
      <c r="A930" s="45">
        <v>42486</v>
      </c>
      <c r="B930" s="44" t="s">
        <v>8</v>
      </c>
      <c r="C930" s="2">
        <v>9350329000207</v>
      </c>
      <c r="D930">
        <v>1</v>
      </c>
      <c r="E930" s="44">
        <v>150.69999999999999</v>
      </c>
      <c r="F930" s="44">
        <f t="shared" si="12"/>
        <v>150.69999999999999</v>
      </c>
    </row>
    <row r="931" spans="1:6">
      <c r="A931" s="45">
        <v>42486</v>
      </c>
      <c r="B931" s="44" t="s">
        <v>8</v>
      </c>
      <c r="C931" s="2">
        <v>9350329000221</v>
      </c>
      <c r="D931">
        <v>1</v>
      </c>
      <c r="E931" s="44">
        <v>131.74</v>
      </c>
      <c r="F931" s="44">
        <f t="shared" si="12"/>
        <v>131.74</v>
      </c>
    </row>
    <row r="932" spans="1:6">
      <c r="A932" s="45">
        <v>42486</v>
      </c>
      <c r="B932" s="44" t="s">
        <v>8</v>
      </c>
      <c r="C932" s="2">
        <v>9350329000245</v>
      </c>
      <c r="D932">
        <v>1</v>
      </c>
      <c r="E932" s="44">
        <v>131.74</v>
      </c>
      <c r="F932" s="44">
        <f t="shared" si="12"/>
        <v>131.74</v>
      </c>
    </row>
    <row r="933" spans="1:6">
      <c r="A933" s="45">
        <v>42486</v>
      </c>
      <c r="B933" s="44" t="s">
        <v>8</v>
      </c>
      <c r="C933" s="2">
        <v>9350329000269</v>
      </c>
      <c r="D933">
        <v>1</v>
      </c>
      <c r="E933" s="44">
        <v>131.74</v>
      </c>
      <c r="F933" s="44">
        <f t="shared" si="12"/>
        <v>131.74</v>
      </c>
    </row>
    <row r="934" spans="1:6">
      <c r="A934" s="45">
        <v>42486</v>
      </c>
      <c r="B934" s="44" t="s">
        <v>8</v>
      </c>
      <c r="C934" s="2">
        <v>9350329000344</v>
      </c>
      <c r="D934">
        <v>1</v>
      </c>
      <c r="E934" s="44">
        <v>142.6</v>
      </c>
      <c r="F934" s="44">
        <f t="shared" si="12"/>
        <v>142.6</v>
      </c>
    </row>
    <row r="935" spans="1:6">
      <c r="A935" s="45">
        <v>42486</v>
      </c>
      <c r="B935" s="44" t="s">
        <v>8</v>
      </c>
      <c r="C935" s="2">
        <v>9350329000351</v>
      </c>
      <c r="D935">
        <v>1</v>
      </c>
      <c r="E935" s="44">
        <v>224.75</v>
      </c>
      <c r="F935" s="44">
        <f t="shared" si="12"/>
        <v>224.75</v>
      </c>
    </row>
    <row r="936" spans="1:6">
      <c r="A936" s="45">
        <v>42486</v>
      </c>
      <c r="B936" s="44" t="s">
        <v>8</v>
      </c>
      <c r="C936" s="2">
        <v>9350329000368</v>
      </c>
      <c r="D936">
        <v>2</v>
      </c>
      <c r="E936" s="44">
        <v>142.6</v>
      </c>
      <c r="F936" s="44">
        <f t="shared" si="12"/>
        <v>285.2</v>
      </c>
    </row>
    <row r="937" spans="1:6">
      <c r="A937" s="45">
        <v>42486</v>
      </c>
      <c r="B937" s="44" t="s">
        <v>8</v>
      </c>
      <c r="C937" s="2">
        <v>9350329000375</v>
      </c>
      <c r="D937">
        <v>1</v>
      </c>
      <c r="E937" s="44">
        <v>224.75</v>
      </c>
      <c r="F937" s="44">
        <f t="shared" si="12"/>
        <v>224.75</v>
      </c>
    </row>
    <row r="938" spans="1:6">
      <c r="A938" s="45">
        <v>42486</v>
      </c>
      <c r="B938" s="44" t="s">
        <v>8</v>
      </c>
      <c r="C938" s="2">
        <v>9350329000689</v>
      </c>
      <c r="D938">
        <v>1</v>
      </c>
      <c r="E938" s="44">
        <v>87.19</v>
      </c>
      <c r="F938" s="44">
        <f t="shared" si="12"/>
        <v>87.19</v>
      </c>
    </row>
    <row r="939" spans="1:6">
      <c r="A939" s="45">
        <v>42486</v>
      </c>
      <c r="B939" s="44" t="s">
        <v>8</v>
      </c>
      <c r="C939" s="2">
        <v>9350329000917</v>
      </c>
      <c r="D939">
        <v>1</v>
      </c>
      <c r="E939" s="44">
        <v>150.02000000000001</v>
      </c>
      <c r="F939" s="44">
        <f t="shared" si="12"/>
        <v>150.02000000000001</v>
      </c>
    </row>
    <row r="940" spans="1:6">
      <c r="A940" s="45">
        <v>42486</v>
      </c>
      <c r="B940" s="44" t="s">
        <v>8</v>
      </c>
      <c r="C940" s="2">
        <v>9350329000924</v>
      </c>
      <c r="D940">
        <v>1</v>
      </c>
      <c r="E940" s="44">
        <v>98.35</v>
      </c>
      <c r="F940" s="44">
        <f t="shared" si="12"/>
        <v>98.35</v>
      </c>
    </row>
    <row r="941" spans="1:6">
      <c r="A941" s="45">
        <v>42486</v>
      </c>
      <c r="B941" s="44" t="s">
        <v>8</v>
      </c>
      <c r="C941" s="2">
        <v>9350329000993</v>
      </c>
      <c r="D941">
        <v>1</v>
      </c>
      <c r="E941" s="44">
        <v>133</v>
      </c>
      <c r="F941" s="44">
        <f t="shared" si="12"/>
        <v>133</v>
      </c>
    </row>
    <row r="942" spans="1:6">
      <c r="A942" s="45">
        <v>42486</v>
      </c>
      <c r="B942" s="44" t="s">
        <v>8</v>
      </c>
      <c r="C942" s="2">
        <v>9350329001013</v>
      </c>
      <c r="D942">
        <v>1</v>
      </c>
      <c r="E942" s="44">
        <v>133</v>
      </c>
      <c r="F942" s="44">
        <f t="shared" si="12"/>
        <v>133</v>
      </c>
    </row>
    <row r="943" spans="1:6">
      <c r="A943" s="45">
        <v>42486</v>
      </c>
      <c r="B943" s="44" t="s">
        <v>8</v>
      </c>
      <c r="C943" s="2">
        <v>9350329001020</v>
      </c>
      <c r="D943">
        <v>2</v>
      </c>
      <c r="E943" s="44">
        <v>87.19</v>
      </c>
      <c r="F943" s="44">
        <f t="shared" si="12"/>
        <v>174.38</v>
      </c>
    </row>
    <row r="944" spans="1:6">
      <c r="A944" s="45">
        <v>42486</v>
      </c>
      <c r="B944" s="44" t="s">
        <v>8</v>
      </c>
      <c r="C944" s="2">
        <v>9350329001037</v>
      </c>
      <c r="D944">
        <v>1</v>
      </c>
      <c r="E944" s="44">
        <v>133</v>
      </c>
      <c r="F944" s="44">
        <f t="shared" si="12"/>
        <v>133</v>
      </c>
    </row>
    <row r="945" spans="1:6">
      <c r="A945" s="45">
        <v>42486</v>
      </c>
      <c r="B945" s="44" t="s">
        <v>8</v>
      </c>
      <c r="C945" s="2">
        <v>9350329001044</v>
      </c>
      <c r="D945">
        <v>1</v>
      </c>
      <c r="E945" s="44">
        <v>87.19</v>
      </c>
      <c r="F945" s="44">
        <f t="shared" si="12"/>
        <v>87.19</v>
      </c>
    </row>
    <row r="946" spans="1:6">
      <c r="A946" s="45">
        <v>42486</v>
      </c>
      <c r="B946" s="44" t="s">
        <v>8</v>
      </c>
      <c r="C946" s="2">
        <v>9350329001051</v>
      </c>
      <c r="D946">
        <v>1</v>
      </c>
      <c r="E946" s="44">
        <v>133</v>
      </c>
      <c r="F946" s="44">
        <f t="shared" si="12"/>
        <v>133</v>
      </c>
    </row>
    <row r="947" spans="1:6">
      <c r="A947" s="45">
        <v>42486</v>
      </c>
      <c r="B947" s="44" t="s">
        <v>8</v>
      </c>
      <c r="C947" s="2">
        <v>9350329001075</v>
      </c>
      <c r="D947">
        <v>1</v>
      </c>
      <c r="E947" s="44">
        <v>133</v>
      </c>
      <c r="F947" s="44">
        <f t="shared" si="12"/>
        <v>133</v>
      </c>
    </row>
    <row r="948" spans="1:6">
      <c r="A948" s="45">
        <v>42485</v>
      </c>
      <c r="B948" s="44" t="s">
        <v>6</v>
      </c>
      <c r="C948" s="2">
        <v>9350329000993</v>
      </c>
      <c r="D948">
        <v>1</v>
      </c>
      <c r="E948" s="44">
        <v>199.99</v>
      </c>
      <c r="F948" s="44">
        <f t="shared" si="12"/>
        <v>199.99</v>
      </c>
    </row>
    <row r="949" spans="1:6">
      <c r="A949" s="45">
        <v>42481</v>
      </c>
      <c r="B949" s="44" t="s">
        <v>6</v>
      </c>
      <c r="C949" s="2">
        <v>9350329000702</v>
      </c>
      <c r="D949">
        <v>1</v>
      </c>
      <c r="E949" s="44">
        <v>204.99</v>
      </c>
      <c r="F949" s="44">
        <f t="shared" si="12"/>
        <v>204.99</v>
      </c>
    </row>
    <row r="950" spans="1:6">
      <c r="A950" s="45">
        <v>42480</v>
      </c>
      <c r="B950" s="44" t="s">
        <v>6</v>
      </c>
      <c r="C950" s="2">
        <v>9350329000665</v>
      </c>
      <c r="D950">
        <v>1</v>
      </c>
      <c r="E950" s="44">
        <v>219.99</v>
      </c>
      <c r="F950" s="44">
        <f t="shared" si="12"/>
        <v>219.99</v>
      </c>
    </row>
    <row r="951" spans="1:6">
      <c r="A951" s="45">
        <v>42476</v>
      </c>
      <c r="B951" s="44" t="s">
        <v>6</v>
      </c>
      <c r="C951" s="2">
        <v>9350329000856</v>
      </c>
      <c r="D951">
        <v>1</v>
      </c>
      <c r="E951" s="44">
        <v>259.99</v>
      </c>
      <c r="F951" s="44">
        <f t="shared" si="12"/>
        <v>259.99</v>
      </c>
    </row>
    <row r="952" spans="1:6">
      <c r="A952" s="45">
        <v>42474</v>
      </c>
      <c r="B952" s="44" t="s">
        <v>6</v>
      </c>
      <c r="C952" s="2">
        <v>9350329000719</v>
      </c>
      <c r="D952">
        <v>1</v>
      </c>
      <c r="E952" s="44">
        <v>339.99</v>
      </c>
      <c r="F952" s="44">
        <f t="shared" si="12"/>
        <v>339.99</v>
      </c>
    </row>
    <row r="953" spans="1:6">
      <c r="A953" s="45">
        <v>42471</v>
      </c>
      <c r="B953" s="44" t="s">
        <v>6</v>
      </c>
      <c r="C953" s="2">
        <v>9350329001051</v>
      </c>
      <c r="D953">
        <v>1</v>
      </c>
      <c r="E953" s="44">
        <v>202.49</v>
      </c>
      <c r="F953" s="44">
        <f t="shared" si="12"/>
        <v>202.49</v>
      </c>
    </row>
    <row r="954" spans="1:6">
      <c r="A954" s="45">
        <v>42471</v>
      </c>
      <c r="B954" s="44" t="s">
        <v>8</v>
      </c>
      <c r="C954" s="2">
        <v>9350329000122</v>
      </c>
      <c r="D954">
        <v>1</v>
      </c>
      <c r="E954" s="44">
        <v>150.69999999999999</v>
      </c>
      <c r="F954" s="44">
        <f t="shared" ref="F954:F1016" si="13">D954*E954</f>
        <v>150.69999999999999</v>
      </c>
    </row>
    <row r="955" spans="1:6">
      <c r="A955" s="45">
        <v>42471</v>
      </c>
      <c r="B955" s="44" t="s">
        <v>8</v>
      </c>
      <c r="C955" s="2">
        <v>9350329000146</v>
      </c>
      <c r="D955">
        <v>1</v>
      </c>
      <c r="E955" s="44">
        <v>150.69999999999999</v>
      </c>
      <c r="F955" s="44">
        <f t="shared" si="13"/>
        <v>150.69999999999999</v>
      </c>
    </row>
    <row r="956" spans="1:6">
      <c r="A956" s="45">
        <v>42471</v>
      </c>
      <c r="B956" s="44" t="s">
        <v>8</v>
      </c>
      <c r="C956" s="2">
        <v>9350329000160</v>
      </c>
      <c r="D956">
        <v>1</v>
      </c>
      <c r="E956" s="44">
        <v>150.69999999999999</v>
      </c>
      <c r="F956" s="44">
        <f t="shared" si="13"/>
        <v>150.69999999999999</v>
      </c>
    </row>
    <row r="957" spans="1:6">
      <c r="A957" s="45">
        <v>42471</v>
      </c>
      <c r="B957" s="44" t="s">
        <v>8</v>
      </c>
      <c r="C957" s="2">
        <v>9350329000207</v>
      </c>
      <c r="D957">
        <v>1</v>
      </c>
      <c r="E957" s="44">
        <v>150.69999999999999</v>
      </c>
      <c r="F957" s="44">
        <f t="shared" si="13"/>
        <v>150.69999999999999</v>
      </c>
    </row>
    <row r="958" spans="1:6">
      <c r="A958" s="45">
        <v>42471</v>
      </c>
      <c r="B958" s="44" t="s">
        <v>8</v>
      </c>
      <c r="C958" s="2">
        <v>9350329000344</v>
      </c>
      <c r="D958">
        <v>1</v>
      </c>
      <c r="E958" s="44">
        <v>142.6</v>
      </c>
      <c r="F958" s="44">
        <f t="shared" si="13"/>
        <v>142.6</v>
      </c>
    </row>
    <row r="959" spans="1:6">
      <c r="A959" s="45">
        <v>42471</v>
      </c>
      <c r="B959" s="44" t="s">
        <v>8</v>
      </c>
      <c r="C959" s="2">
        <v>9350329000351</v>
      </c>
      <c r="D959">
        <v>1</v>
      </c>
      <c r="E959" s="44">
        <v>224.75</v>
      </c>
      <c r="F959" s="44">
        <f t="shared" si="13"/>
        <v>224.75</v>
      </c>
    </row>
    <row r="960" spans="1:6">
      <c r="A960" s="45">
        <v>42471</v>
      </c>
      <c r="B960" s="44" t="s">
        <v>8</v>
      </c>
      <c r="C960" s="2">
        <v>9350329000375</v>
      </c>
      <c r="D960">
        <v>1</v>
      </c>
      <c r="E960" s="44">
        <v>224.75</v>
      </c>
      <c r="F960" s="44">
        <f t="shared" si="13"/>
        <v>224.75</v>
      </c>
    </row>
    <row r="961" spans="1:6">
      <c r="A961" s="45">
        <v>42471</v>
      </c>
      <c r="B961" s="44" t="s">
        <v>8</v>
      </c>
      <c r="C961" s="2">
        <v>9350329000665</v>
      </c>
      <c r="D961">
        <v>2</v>
      </c>
      <c r="E961" s="44">
        <v>87.19</v>
      </c>
      <c r="F961" s="44">
        <f t="shared" si="13"/>
        <v>174.38</v>
      </c>
    </row>
    <row r="962" spans="1:6">
      <c r="A962" s="45">
        <v>42468</v>
      </c>
      <c r="B962" s="44" t="s">
        <v>8</v>
      </c>
      <c r="C962" s="2">
        <v>9350329000344</v>
      </c>
      <c r="D962">
        <v>2</v>
      </c>
      <c r="E962" s="44">
        <v>142.6</v>
      </c>
      <c r="F962" s="44">
        <f t="shared" si="13"/>
        <v>285.2</v>
      </c>
    </row>
    <row r="963" spans="1:6">
      <c r="A963" s="45">
        <v>42468</v>
      </c>
      <c r="B963" s="44" t="s">
        <v>8</v>
      </c>
      <c r="C963" s="2">
        <v>9350329000351</v>
      </c>
      <c r="D963">
        <v>2</v>
      </c>
      <c r="E963" s="44">
        <v>224.75</v>
      </c>
      <c r="F963" s="44">
        <f t="shared" si="13"/>
        <v>449.5</v>
      </c>
    </row>
    <row r="964" spans="1:6">
      <c r="A964" s="45">
        <v>42468</v>
      </c>
      <c r="B964" s="44" t="s">
        <v>8</v>
      </c>
      <c r="C964" s="2">
        <v>9350329000368</v>
      </c>
      <c r="D964">
        <v>2</v>
      </c>
      <c r="E964" s="44">
        <v>142.6</v>
      </c>
      <c r="F964" s="44">
        <f t="shared" si="13"/>
        <v>285.2</v>
      </c>
    </row>
    <row r="965" spans="1:6">
      <c r="A965" s="45">
        <v>42468</v>
      </c>
      <c r="B965" s="44" t="s">
        <v>8</v>
      </c>
      <c r="C965" s="2">
        <v>9350329000375</v>
      </c>
      <c r="D965">
        <v>2</v>
      </c>
      <c r="E965" s="44">
        <v>224.75</v>
      </c>
      <c r="F965" s="44">
        <f t="shared" si="13"/>
        <v>449.5</v>
      </c>
    </row>
    <row r="966" spans="1:6">
      <c r="A966" s="45">
        <v>42468</v>
      </c>
      <c r="B966" s="44" t="s">
        <v>8</v>
      </c>
      <c r="C966" s="2">
        <v>9350329000962</v>
      </c>
      <c r="D966">
        <v>1</v>
      </c>
      <c r="E966" s="44">
        <v>98.35</v>
      </c>
      <c r="F966" s="44">
        <f t="shared" si="13"/>
        <v>98.35</v>
      </c>
    </row>
    <row r="967" spans="1:6">
      <c r="A967" s="45">
        <v>42467</v>
      </c>
      <c r="B967" s="44" t="s">
        <v>6</v>
      </c>
      <c r="C967" s="2">
        <v>9350329000665</v>
      </c>
      <c r="D967">
        <v>1</v>
      </c>
      <c r="E967" s="44">
        <v>186</v>
      </c>
      <c r="F967" s="44">
        <f t="shared" si="13"/>
        <v>186</v>
      </c>
    </row>
    <row r="968" spans="1:6">
      <c r="A968" s="45">
        <v>42466</v>
      </c>
      <c r="B968" s="44" t="s">
        <v>6</v>
      </c>
      <c r="C968" s="2">
        <v>9350329000665</v>
      </c>
      <c r="D968">
        <v>1</v>
      </c>
      <c r="E968" s="44">
        <v>188.5</v>
      </c>
      <c r="F968" s="44">
        <f t="shared" si="13"/>
        <v>188.5</v>
      </c>
    </row>
    <row r="969" spans="1:6">
      <c r="A969" s="45">
        <v>42466</v>
      </c>
      <c r="B969" s="44" t="s">
        <v>6</v>
      </c>
      <c r="C969" s="2">
        <v>9350329000986</v>
      </c>
      <c r="D969">
        <v>1</v>
      </c>
      <c r="E969" s="44">
        <v>134.99</v>
      </c>
      <c r="F969" s="44">
        <f t="shared" si="13"/>
        <v>134.99</v>
      </c>
    </row>
    <row r="970" spans="1:6">
      <c r="A970" s="45">
        <v>42465</v>
      </c>
      <c r="B970" s="44" t="s">
        <v>6</v>
      </c>
      <c r="C970" s="2">
        <v>9350329000580</v>
      </c>
      <c r="D970">
        <v>1</v>
      </c>
      <c r="E970" s="44">
        <v>219.99</v>
      </c>
      <c r="F970" s="44">
        <f t="shared" si="13"/>
        <v>219.99</v>
      </c>
    </row>
    <row r="971" spans="1:6">
      <c r="A971" s="45">
        <v>42464</v>
      </c>
      <c r="B971" s="44" t="s">
        <v>6</v>
      </c>
      <c r="C971" s="2">
        <v>9350329000511</v>
      </c>
      <c r="D971">
        <v>1</v>
      </c>
      <c r="E971" s="44">
        <v>339.99</v>
      </c>
      <c r="F971" s="44">
        <f t="shared" si="13"/>
        <v>339.99</v>
      </c>
    </row>
    <row r="972" spans="1:6">
      <c r="A972" s="45">
        <v>42464</v>
      </c>
      <c r="B972" s="44" t="s">
        <v>6</v>
      </c>
      <c r="C972" s="2">
        <v>9350329000719</v>
      </c>
      <c r="D972">
        <v>1</v>
      </c>
      <c r="E972" s="44">
        <v>339.99</v>
      </c>
      <c r="F972" s="44">
        <f t="shared" si="13"/>
        <v>339.99</v>
      </c>
    </row>
    <row r="973" spans="1:6">
      <c r="A973" s="45">
        <v>42464</v>
      </c>
      <c r="B973" s="44" t="s">
        <v>8</v>
      </c>
      <c r="C973" s="2">
        <v>9350329000139</v>
      </c>
      <c r="D973">
        <v>1</v>
      </c>
      <c r="E973" s="44">
        <v>237.51</v>
      </c>
      <c r="F973" s="44">
        <f t="shared" si="13"/>
        <v>237.51</v>
      </c>
    </row>
    <row r="974" spans="1:6">
      <c r="A974" s="45">
        <v>42463</v>
      </c>
      <c r="B974" s="44" t="s">
        <v>6</v>
      </c>
      <c r="C974" s="2">
        <v>9350329000436</v>
      </c>
      <c r="D974">
        <v>1</v>
      </c>
      <c r="E974" s="44">
        <v>374.99</v>
      </c>
      <c r="F974" s="44">
        <f t="shared" si="13"/>
        <v>374.99</v>
      </c>
    </row>
    <row r="975" spans="1:6">
      <c r="A975" s="45">
        <v>42463</v>
      </c>
      <c r="B975" s="44" t="s">
        <v>6</v>
      </c>
      <c r="C975" s="2">
        <v>9350329000986</v>
      </c>
      <c r="D975">
        <v>1</v>
      </c>
      <c r="E975" s="44">
        <v>134.99</v>
      </c>
      <c r="F975" s="44">
        <f t="shared" si="13"/>
        <v>134.99</v>
      </c>
    </row>
    <row r="976" spans="1:6">
      <c r="A976" s="45">
        <v>42462</v>
      </c>
      <c r="B976" s="44" t="s">
        <v>6</v>
      </c>
      <c r="C976" s="2">
        <v>9350329000320</v>
      </c>
      <c r="D976">
        <v>1</v>
      </c>
      <c r="E976" s="44">
        <v>354.99</v>
      </c>
      <c r="F976" s="44">
        <f t="shared" si="13"/>
        <v>354.99</v>
      </c>
    </row>
    <row r="977" spans="1:6">
      <c r="A977" s="45">
        <v>42461</v>
      </c>
      <c r="B977" s="44" t="s">
        <v>6</v>
      </c>
      <c r="C977" s="2">
        <v>9350329000993</v>
      </c>
      <c r="D977">
        <v>1</v>
      </c>
      <c r="E977" s="44">
        <v>202.49</v>
      </c>
      <c r="F977" s="44">
        <f t="shared" si="13"/>
        <v>202.49</v>
      </c>
    </row>
    <row r="978" spans="1:6">
      <c r="A978" s="45">
        <v>42459</v>
      </c>
      <c r="B978" s="44" t="s">
        <v>6</v>
      </c>
      <c r="C978" s="2">
        <v>9350329001044</v>
      </c>
      <c r="D978">
        <v>1</v>
      </c>
      <c r="E978" s="44">
        <v>128.99</v>
      </c>
      <c r="F978" s="44">
        <f t="shared" si="13"/>
        <v>128.99</v>
      </c>
    </row>
    <row r="979" spans="1:6">
      <c r="A979" s="45">
        <v>42459</v>
      </c>
      <c r="B979" s="44" t="s">
        <v>6</v>
      </c>
      <c r="C979" s="2">
        <v>9350329001051</v>
      </c>
      <c r="D979">
        <v>1</v>
      </c>
      <c r="E979" s="44">
        <v>193.49</v>
      </c>
      <c r="F979" s="44">
        <f t="shared" si="13"/>
        <v>193.49</v>
      </c>
    </row>
    <row r="980" spans="1:6">
      <c r="A980" s="45">
        <v>42458</v>
      </c>
      <c r="B980" s="44" t="s">
        <v>6</v>
      </c>
      <c r="C980" s="2">
        <v>9350329000924</v>
      </c>
      <c r="D980">
        <v>1</v>
      </c>
      <c r="E980" s="44">
        <v>144.99</v>
      </c>
      <c r="F980" s="44">
        <f t="shared" si="13"/>
        <v>144.99</v>
      </c>
    </row>
    <row r="981" spans="1:6">
      <c r="A981" s="45">
        <v>42458</v>
      </c>
      <c r="B981" s="44" t="s">
        <v>6</v>
      </c>
      <c r="C981" s="2">
        <v>9350329000825</v>
      </c>
      <c r="D981">
        <v>1</v>
      </c>
      <c r="E981" s="44">
        <v>259.99</v>
      </c>
      <c r="F981" s="44">
        <f t="shared" si="13"/>
        <v>259.99</v>
      </c>
    </row>
    <row r="982" spans="1:6">
      <c r="A982" s="45">
        <v>42456</v>
      </c>
      <c r="B982" s="44" t="s">
        <v>6</v>
      </c>
      <c r="C982" s="2">
        <v>9350329000832</v>
      </c>
      <c r="D982">
        <v>1</v>
      </c>
      <c r="E982" s="44">
        <v>269.99</v>
      </c>
      <c r="F982" s="44">
        <f t="shared" si="13"/>
        <v>269.99</v>
      </c>
    </row>
    <row r="983" spans="1:6">
      <c r="A983" s="45">
        <v>42456</v>
      </c>
      <c r="B983" s="44" t="s">
        <v>6</v>
      </c>
      <c r="C983" s="2">
        <v>9350329000627</v>
      </c>
      <c r="D983">
        <v>1</v>
      </c>
      <c r="E983" s="44">
        <v>224.99</v>
      </c>
      <c r="F983" s="44">
        <f t="shared" si="13"/>
        <v>224.99</v>
      </c>
    </row>
    <row r="984" spans="1:6">
      <c r="A984" s="45">
        <v>42456</v>
      </c>
      <c r="B984" s="44" t="s">
        <v>6</v>
      </c>
      <c r="C984" s="2">
        <v>9350329001006</v>
      </c>
      <c r="D984">
        <v>1</v>
      </c>
      <c r="E984" s="44">
        <v>134.99</v>
      </c>
      <c r="F984" s="44">
        <f t="shared" si="13"/>
        <v>134.99</v>
      </c>
    </row>
    <row r="985" spans="1:6">
      <c r="A985" s="45">
        <v>42455</v>
      </c>
      <c r="B985" s="44" t="s">
        <v>6</v>
      </c>
      <c r="C985" s="2">
        <v>9350329000825</v>
      </c>
      <c r="D985">
        <v>1</v>
      </c>
      <c r="E985" s="44">
        <v>259.99</v>
      </c>
      <c r="F985" s="44">
        <f t="shared" si="13"/>
        <v>259.99</v>
      </c>
    </row>
    <row r="986" spans="1:6">
      <c r="A986" s="45">
        <v>42456</v>
      </c>
      <c r="B986" s="44" t="s">
        <v>8</v>
      </c>
      <c r="C986" s="2">
        <v>9350329000047</v>
      </c>
      <c r="D986">
        <v>1</v>
      </c>
      <c r="E986" s="44">
        <v>69.92</v>
      </c>
      <c r="F986" s="44">
        <f t="shared" si="13"/>
        <v>69.92</v>
      </c>
    </row>
    <row r="987" spans="1:6">
      <c r="A987" s="45">
        <v>42456</v>
      </c>
      <c r="B987" s="44" t="s">
        <v>8</v>
      </c>
      <c r="C987" s="2">
        <v>9350329000108</v>
      </c>
      <c r="D987">
        <v>1</v>
      </c>
      <c r="E987" s="44">
        <v>69.92</v>
      </c>
      <c r="F987" s="44">
        <f t="shared" si="13"/>
        <v>69.92</v>
      </c>
    </row>
    <row r="988" spans="1:6">
      <c r="A988" s="45">
        <v>42456</v>
      </c>
      <c r="B988" s="44" t="s">
        <v>8</v>
      </c>
      <c r="C988" s="2">
        <v>9350329000221</v>
      </c>
      <c r="D988">
        <v>1</v>
      </c>
      <c r="E988" s="44">
        <v>131.74</v>
      </c>
      <c r="F988" s="44">
        <f t="shared" si="13"/>
        <v>131.74</v>
      </c>
    </row>
    <row r="989" spans="1:6">
      <c r="A989" s="45">
        <v>42456</v>
      </c>
      <c r="B989" s="44" t="s">
        <v>8</v>
      </c>
      <c r="C989" s="2">
        <v>9350329000245</v>
      </c>
      <c r="D989">
        <v>1</v>
      </c>
      <c r="E989" s="44">
        <v>131.74</v>
      </c>
      <c r="F989" s="44">
        <f t="shared" si="13"/>
        <v>131.74</v>
      </c>
    </row>
    <row r="990" spans="1:6">
      <c r="A990" s="45">
        <v>42456</v>
      </c>
      <c r="B990" s="44" t="s">
        <v>8</v>
      </c>
      <c r="C990" s="2">
        <v>9350329000269</v>
      </c>
      <c r="D990">
        <v>1</v>
      </c>
      <c r="E990" s="44">
        <v>131.74</v>
      </c>
      <c r="F990" s="44">
        <f t="shared" si="13"/>
        <v>131.74</v>
      </c>
    </row>
    <row r="991" spans="1:6">
      <c r="A991" s="45">
        <v>42456</v>
      </c>
      <c r="B991" s="44" t="s">
        <v>8</v>
      </c>
      <c r="C991" s="2">
        <v>9350329000320</v>
      </c>
      <c r="D991">
        <v>1</v>
      </c>
      <c r="E991" s="44">
        <v>131.74</v>
      </c>
      <c r="F991" s="44">
        <f t="shared" si="13"/>
        <v>131.74</v>
      </c>
    </row>
    <row r="992" spans="1:6">
      <c r="A992" s="45">
        <v>42456</v>
      </c>
      <c r="B992" s="44" t="s">
        <v>8</v>
      </c>
      <c r="C992" s="2">
        <v>9350329000344</v>
      </c>
      <c r="D992">
        <v>2</v>
      </c>
      <c r="E992" s="44">
        <v>142.6</v>
      </c>
      <c r="F992" s="44">
        <f t="shared" si="13"/>
        <v>285.2</v>
      </c>
    </row>
    <row r="993" spans="1:6">
      <c r="A993" s="45">
        <v>42456</v>
      </c>
      <c r="B993" s="44" t="s">
        <v>8</v>
      </c>
      <c r="C993" s="2">
        <v>9350329000368</v>
      </c>
      <c r="D993">
        <v>3</v>
      </c>
      <c r="E993" s="44">
        <v>142.6</v>
      </c>
      <c r="F993" s="44">
        <f t="shared" si="13"/>
        <v>427.79999999999995</v>
      </c>
    </row>
    <row r="994" spans="1:6">
      <c r="A994" s="45">
        <v>42456</v>
      </c>
      <c r="B994" s="44" t="s">
        <v>8</v>
      </c>
      <c r="C994" s="2">
        <v>9350329000375</v>
      </c>
      <c r="D994">
        <v>1</v>
      </c>
      <c r="E994" s="44">
        <v>224.75</v>
      </c>
      <c r="F994" s="44">
        <f t="shared" si="13"/>
        <v>224.75</v>
      </c>
    </row>
    <row r="995" spans="1:6">
      <c r="A995" s="45">
        <v>42456</v>
      </c>
      <c r="B995" s="44" t="s">
        <v>8</v>
      </c>
      <c r="C995" s="2">
        <v>9350329000429</v>
      </c>
      <c r="D995">
        <v>1</v>
      </c>
      <c r="E995" s="44">
        <v>87.19</v>
      </c>
      <c r="F995" s="44">
        <f t="shared" si="13"/>
        <v>87.19</v>
      </c>
    </row>
    <row r="996" spans="1:6">
      <c r="A996" s="45">
        <v>42456</v>
      </c>
      <c r="B996" s="44" t="s">
        <v>8</v>
      </c>
      <c r="C996" s="2">
        <v>9350329000443</v>
      </c>
      <c r="D996">
        <v>1</v>
      </c>
      <c r="E996" s="44">
        <v>87.19</v>
      </c>
      <c r="F996" s="44">
        <f t="shared" si="13"/>
        <v>87.19</v>
      </c>
    </row>
    <row r="997" spans="1:6">
      <c r="A997" s="45">
        <v>42456</v>
      </c>
      <c r="B997" s="44" t="s">
        <v>8</v>
      </c>
      <c r="C997" s="2">
        <v>9350329000498</v>
      </c>
      <c r="D997">
        <v>1</v>
      </c>
      <c r="E997" s="44">
        <v>151.09</v>
      </c>
      <c r="F997" s="44">
        <f t="shared" si="13"/>
        <v>151.09</v>
      </c>
    </row>
    <row r="998" spans="1:6">
      <c r="A998" s="45">
        <v>42456</v>
      </c>
      <c r="B998" s="44" t="s">
        <v>8</v>
      </c>
      <c r="C998" s="2">
        <v>9350329000627</v>
      </c>
      <c r="D998">
        <v>1</v>
      </c>
      <c r="E998" s="44">
        <v>87.19</v>
      </c>
      <c r="F998" s="44">
        <f t="shared" si="13"/>
        <v>87.19</v>
      </c>
    </row>
    <row r="999" spans="1:6">
      <c r="A999" s="45">
        <v>42456</v>
      </c>
      <c r="B999" s="44" t="s">
        <v>8</v>
      </c>
      <c r="C999" s="2">
        <v>9350329000641</v>
      </c>
      <c r="D999">
        <v>2</v>
      </c>
      <c r="E999" s="44">
        <v>87.19</v>
      </c>
      <c r="F999" s="44">
        <f t="shared" si="13"/>
        <v>174.38</v>
      </c>
    </row>
    <row r="1000" spans="1:6">
      <c r="A1000" s="45">
        <v>42456</v>
      </c>
      <c r="B1000" s="44" t="s">
        <v>8</v>
      </c>
      <c r="C1000" s="2">
        <v>9350329000689</v>
      </c>
      <c r="D1000">
        <v>2</v>
      </c>
      <c r="E1000" s="44">
        <v>87.19</v>
      </c>
      <c r="F1000" s="44">
        <f t="shared" si="13"/>
        <v>174.38</v>
      </c>
    </row>
    <row r="1001" spans="1:6">
      <c r="A1001" s="45">
        <v>42456</v>
      </c>
      <c r="B1001" s="44" t="s">
        <v>8</v>
      </c>
      <c r="C1001" s="2">
        <v>9350329000856</v>
      </c>
      <c r="D1001">
        <v>1</v>
      </c>
      <c r="E1001" s="44">
        <v>107.29</v>
      </c>
      <c r="F1001" s="44">
        <f t="shared" si="13"/>
        <v>107.29</v>
      </c>
    </row>
    <row r="1002" spans="1:6">
      <c r="A1002" s="45">
        <v>42456</v>
      </c>
      <c r="B1002" s="44" t="s">
        <v>8</v>
      </c>
      <c r="C1002" s="2">
        <v>9350329000924</v>
      </c>
      <c r="D1002">
        <v>2</v>
      </c>
      <c r="E1002" s="44">
        <v>98.35</v>
      </c>
      <c r="F1002" s="44">
        <f t="shared" si="13"/>
        <v>196.7</v>
      </c>
    </row>
    <row r="1003" spans="1:6">
      <c r="A1003" s="45">
        <v>42456</v>
      </c>
      <c r="B1003" s="44" t="s">
        <v>8</v>
      </c>
      <c r="C1003" s="2">
        <v>9350329000962</v>
      </c>
      <c r="D1003">
        <v>1</v>
      </c>
      <c r="E1003" s="44">
        <v>98.35</v>
      </c>
      <c r="F1003" s="44">
        <f t="shared" si="13"/>
        <v>98.35</v>
      </c>
    </row>
    <row r="1004" spans="1:6">
      <c r="A1004" s="45">
        <v>42456</v>
      </c>
      <c r="B1004" s="44" t="s">
        <v>8</v>
      </c>
      <c r="C1004" s="2">
        <v>9350329000986</v>
      </c>
      <c r="D1004">
        <v>1</v>
      </c>
      <c r="E1004" s="44">
        <v>87.19</v>
      </c>
      <c r="F1004" s="44">
        <f t="shared" si="13"/>
        <v>87.19</v>
      </c>
    </row>
    <row r="1005" spans="1:6">
      <c r="A1005" s="45">
        <v>42456</v>
      </c>
      <c r="B1005" s="44" t="s">
        <v>8</v>
      </c>
      <c r="C1005" s="2">
        <v>9350329001006</v>
      </c>
      <c r="D1005">
        <v>1</v>
      </c>
      <c r="E1005" s="44">
        <v>87.19</v>
      </c>
      <c r="F1005" s="44">
        <f t="shared" si="13"/>
        <v>87.19</v>
      </c>
    </row>
    <row r="1006" spans="1:6">
      <c r="A1006" s="45">
        <v>42456</v>
      </c>
      <c r="B1006" s="44" t="s">
        <v>8</v>
      </c>
      <c r="C1006" s="2">
        <v>9350329001020</v>
      </c>
      <c r="D1006">
        <v>2</v>
      </c>
      <c r="E1006" s="44">
        <v>87.19</v>
      </c>
      <c r="F1006" s="44">
        <f t="shared" si="13"/>
        <v>174.38</v>
      </c>
    </row>
    <row r="1007" spans="1:6">
      <c r="A1007" s="45">
        <v>42456</v>
      </c>
      <c r="B1007" s="44" t="s">
        <v>8</v>
      </c>
      <c r="C1007" s="2">
        <v>9350329001044</v>
      </c>
      <c r="D1007">
        <v>2</v>
      </c>
      <c r="E1007" s="44">
        <v>87.19</v>
      </c>
      <c r="F1007" s="44">
        <f t="shared" si="13"/>
        <v>174.38</v>
      </c>
    </row>
    <row r="1008" spans="1:6">
      <c r="A1008" s="45">
        <v>42454</v>
      </c>
      <c r="B1008" s="44" t="s">
        <v>6</v>
      </c>
      <c r="C1008" s="2">
        <v>9350329000320</v>
      </c>
      <c r="D1008">
        <v>1</v>
      </c>
      <c r="E1008" s="44">
        <v>317.99</v>
      </c>
      <c r="F1008" s="44">
        <f t="shared" si="13"/>
        <v>317.99</v>
      </c>
    </row>
    <row r="1009" spans="1:6">
      <c r="A1009" s="45">
        <v>42454</v>
      </c>
      <c r="B1009" s="44" t="s">
        <v>6</v>
      </c>
      <c r="C1009" s="2">
        <v>9350329000498</v>
      </c>
      <c r="D1009">
        <v>1</v>
      </c>
      <c r="E1009" s="44">
        <v>359.99</v>
      </c>
      <c r="F1009" s="44">
        <f t="shared" si="13"/>
        <v>359.99</v>
      </c>
    </row>
    <row r="1010" spans="1:6">
      <c r="A1010" s="45">
        <v>42453</v>
      </c>
      <c r="B1010" s="44" t="s">
        <v>6</v>
      </c>
      <c r="C1010" s="2">
        <v>9350329000337</v>
      </c>
      <c r="D1010">
        <v>1</v>
      </c>
      <c r="E1010" s="44">
        <v>521.99</v>
      </c>
      <c r="F1010" s="44">
        <f t="shared" si="13"/>
        <v>521.99</v>
      </c>
    </row>
    <row r="1011" spans="1:6">
      <c r="A1011" s="45">
        <v>42452</v>
      </c>
      <c r="B1011" s="44" t="s">
        <v>6</v>
      </c>
      <c r="C1011" s="2">
        <v>9350329000016</v>
      </c>
      <c r="D1011">
        <v>1</v>
      </c>
      <c r="E1011" s="44">
        <v>289.99</v>
      </c>
      <c r="F1011" s="44">
        <f t="shared" si="13"/>
        <v>289.99</v>
      </c>
    </row>
    <row r="1012" spans="1:6">
      <c r="A1012" s="45">
        <v>42451</v>
      </c>
      <c r="B1012" s="44" t="s">
        <v>6</v>
      </c>
      <c r="C1012" s="2">
        <v>9350329001013</v>
      </c>
      <c r="D1012">
        <v>1</v>
      </c>
      <c r="E1012" s="44">
        <v>199.99</v>
      </c>
      <c r="F1012" s="44">
        <f t="shared" si="13"/>
        <v>199.99</v>
      </c>
    </row>
    <row r="1013" spans="1:6">
      <c r="A1013" s="45">
        <v>42451</v>
      </c>
      <c r="B1013" s="44" t="s">
        <v>6</v>
      </c>
      <c r="C1013" s="2">
        <v>9350329000832</v>
      </c>
      <c r="D1013">
        <v>1</v>
      </c>
      <c r="E1013" s="44">
        <v>215.99</v>
      </c>
      <c r="F1013" s="44">
        <f t="shared" si="13"/>
        <v>215.99</v>
      </c>
    </row>
    <row r="1014" spans="1:6">
      <c r="A1014" s="45">
        <v>42451</v>
      </c>
      <c r="B1014" s="44" t="s">
        <v>8</v>
      </c>
      <c r="C1014" s="2">
        <v>9350329000344</v>
      </c>
      <c r="D1014">
        <v>2</v>
      </c>
      <c r="E1014" s="44">
        <v>142.6</v>
      </c>
      <c r="F1014" s="44">
        <f t="shared" si="13"/>
        <v>285.2</v>
      </c>
    </row>
    <row r="1015" spans="1:6">
      <c r="A1015" s="45">
        <v>42450</v>
      </c>
      <c r="B1015" s="44" t="s">
        <v>6</v>
      </c>
      <c r="C1015" s="2">
        <v>9350329000504</v>
      </c>
      <c r="D1015">
        <v>1</v>
      </c>
      <c r="E1015" s="44">
        <v>219.99</v>
      </c>
      <c r="F1015" s="44">
        <f t="shared" si="13"/>
        <v>219.99</v>
      </c>
    </row>
    <row r="1016" spans="1:6">
      <c r="A1016" s="45">
        <v>42450</v>
      </c>
      <c r="B1016" s="44" t="s">
        <v>6</v>
      </c>
      <c r="C1016" s="2">
        <v>9350329000931</v>
      </c>
      <c r="D1016">
        <v>1</v>
      </c>
      <c r="E1016" s="44">
        <v>224.99</v>
      </c>
      <c r="F1016" s="44">
        <f t="shared" si="13"/>
        <v>224.99</v>
      </c>
    </row>
    <row r="1017" spans="1:6">
      <c r="A1017" s="45">
        <v>42449</v>
      </c>
      <c r="B1017" s="44" t="s">
        <v>6</v>
      </c>
      <c r="C1017" s="2">
        <v>9350329000856</v>
      </c>
      <c r="D1017">
        <v>1</v>
      </c>
      <c r="E1017" s="44">
        <v>269.99</v>
      </c>
      <c r="F1017" s="44">
        <f t="shared" ref="F1017:F1080" si="14">D1017*E1017</f>
        <v>269.99</v>
      </c>
    </row>
    <row r="1018" spans="1:6">
      <c r="A1018" s="45">
        <v>42450</v>
      </c>
      <c r="B1018" s="44" t="s">
        <v>8</v>
      </c>
      <c r="C1018" s="2">
        <v>9350329000047</v>
      </c>
      <c r="D1018">
        <v>1</v>
      </c>
      <c r="E1018" s="44">
        <v>69.92</v>
      </c>
      <c r="F1018" s="44">
        <f t="shared" si="14"/>
        <v>69.92</v>
      </c>
    </row>
    <row r="1019" spans="1:6">
      <c r="A1019" s="45">
        <v>42450</v>
      </c>
      <c r="B1019" s="44" t="s">
        <v>8</v>
      </c>
      <c r="C1019" s="2">
        <v>9350329000108</v>
      </c>
      <c r="D1019">
        <v>1</v>
      </c>
      <c r="E1019" s="44">
        <v>69.92</v>
      </c>
      <c r="F1019" s="44">
        <f t="shared" si="14"/>
        <v>69.92</v>
      </c>
    </row>
    <row r="1020" spans="1:6">
      <c r="A1020" s="45">
        <v>42450</v>
      </c>
      <c r="B1020" s="44" t="s">
        <v>8</v>
      </c>
      <c r="C1020" s="2">
        <v>9350329000221</v>
      </c>
      <c r="D1020">
        <v>1</v>
      </c>
      <c r="E1020" s="44">
        <v>131.74</v>
      </c>
      <c r="F1020" s="44">
        <f t="shared" si="14"/>
        <v>131.74</v>
      </c>
    </row>
    <row r="1021" spans="1:6">
      <c r="A1021" s="45">
        <v>42450</v>
      </c>
      <c r="B1021" s="44" t="s">
        <v>8</v>
      </c>
      <c r="C1021" s="2">
        <v>9350329000245</v>
      </c>
      <c r="D1021">
        <v>1</v>
      </c>
      <c r="E1021" s="44">
        <v>131.74</v>
      </c>
      <c r="F1021" s="44">
        <f t="shared" si="14"/>
        <v>131.74</v>
      </c>
    </row>
    <row r="1022" spans="1:6">
      <c r="A1022" s="45">
        <v>42450</v>
      </c>
      <c r="B1022" s="44" t="s">
        <v>8</v>
      </c>
      <c r="C1022" s="2">
        <v>9350329000269</v>
      </c>
      <c r="D1022">
        <v>1</v>
      </c>
      <c r="E1022" s="44">
        <v>131.74</v>
      </c>
      <c r="F1022" s="44">
        <f t="shared" si="14"/>
        <v>131.74</v>
      </c>
    </row>
    <row r="1023" spans="1:6">
      <c r="A1023" s="45">
        <v>42450</v>
      </c>
      <c r="B1023" s="44" t="s">
        <v>8</v>
      </c>
      <c r="C1023" s="2">
        <v>9350329000320</v>
      </c>
      <c r="D1023">
        <v>1</v>
      </c>
      <c r="E1023" s="44">
        <v>131.74</v>
      </c>
      <c r="F1023" s="44">
        <f t="shared" si="14"/>
        <v>131.74</v>
      </c>
    </row>
    <row r="1024" spans="1:6">
      <c r="A1024" s="45">
        <v>42450</v>
      </c>
      <c r="B1024" s="44" t="s">
        <v>8</v>
      </c>
      <c r="C1024" s="2">
        <v>9350329000368</v>
      </c>
      <c r="D1024">
        <v>3</v>
      </c>
      <c r="E1024" s="44">
        <v>142.6</v>
      </c>
      <c r="F1024" s="44">
        <f t="shared" si="14"/>
        <v>427.79999999999995</v>
      </c>
    </row>
    <row r="1025" spans="1:6">
      <c r="A1025" s="45">
        <v>42450</v>
      </c>
      <c r="B1025" s="44" t="s">
        <v>8</v>
      </c>
      <c r="C1025" s="2">
        <v>9350329000375</v>
      </c>
      <c r="D1025">
        <v>1</v>
      </c>
      <c r="E1025" s="44">
        <v>224.75</v>
      </c>
      <c r="F1025" s="44">
        <f t="shared" si="14"/>
        <v>224.75</v>
      </c>
    </row>
    <row r="1026" spans="1:6">
      <c r="A1026" s="45">
        <v>42450</v>
      </c>
      <c r="B1026" s="44" t="s">
        <v>8</v>
      </c>
      <c r="C1026" s="2">
        <v>9350329000429</v>
      </c>
      <c r="D1026">
        <v>1</v>
      </c>
      <c r="E1026" s="44">
        <v>99.05</v>
      </c>
      <c r="F1026" s="44">
        <f t="shared" si="14"/>
        <v>99.05</v>
      </c>
    </row>
    <row r="1027" spans="1:6">
      <c r="A1027" s="45">
        <v>42450</v>
      </c>
      <c r="B1027" s="44" t="s">
        <v>8</v>
      </c>
      <c r="C1027" s="2">
        <v>9350329000443</v>
      </c>
      <c r="D1027">
        <v>1</v>
      </c>
      <c r="E1027" s="44">
        <v>99.05</v>
      </c>
      <c r="F1027" s="44">
        <f t="shared" si="14"/>
        <v>99.05</v>
      </c>
    </row>
    <row r="1028" spans="1:6">
      <c r="A1028" s="45">
        <v>42450</v>
      </c>
      <c r="B1028" s="44" t="s">
        <v>8</v>
      </c>
      <c r="C1028" s="2">
        <v>9350329000498</v>
      </c>
      <c r="D1028">
        <v>1</v>
      </c>
      <c r="E1028" s="44">
        <v>151.09</v>
      </c>
      <c r="F1028" s="44">
        <f t="shared" si="14"/>
        <v>151.09</v>
      </c>
    </row>
    <row r="1029" spans="1:6">
      <c r="A1029" s="45">
        <v>42450</v>
      </c>
      <c r="B1029" s="44" t="s">
        <v>8</v>
      </c>
      <c r="C1029" s="2">
        <v>9350329000627</v>
      </c>
      <c r="D1029">
        <v>1</v>
      </c>
      <c r="E1029" s="44">
        <v>87.19</v>
      </c>
      <c r="F1029" s="44">
        <f t="shared" si="14"/>
        <v>87.19</v>
      </c>
    </row>
    <row r="1030" spans="1:6">
      <c r="A1030" s="45">
        <v>42450</v>
      </c>
      <c r="B1030" s="44" t="s">
        <v>8</v>
      </c>
      <c r="C1030" s="2">
        <v>9350329000641</v>
      </c>
      <c r="D1030">
        <v>2</v>
      </c>
      <c r="E1030" s="44">
        <v>87.19</v>
      </c>
      <c r="F1030" s="44">
        <f t="shared" si="14"/>
        <v>174.38</v>
      </c>
    </row>
    <row r="1031" spans="1:6">
      <c r="A1031" s="45">
        <v>42450</v>
      </c>
      <c r="B1031" s="44" t="s">
        <v>8</v>
      </c>
      <c r="C1031" s="2">
        <v>9350329000689</v>
      </c>
      <c r="D1031">
        <v>2</v>
      </c>
      <c r="E1031" s="44">
        <v>87.19</v>
      </c>
      <c r="F1031" s="44">
        <f t="shared" si="14"/>
        <v>174.38</v>
      </c>
    </row>
    <row r="1032" spans="1:6">
      <c r="A1032" s="45">
        <v>42450</v>
      </c>
      <c r="B1032" s="44" t="s">
        <v>8</v>
      </c>
      <c r="C1032" s="2">
        <v>9350329000856</v>
      </c>
      <c r="D1032">
        <v>1</v>
      </c>
      <c r="E1032" s="44">
        <v>107.29</v>
      </c>
      <c r="F1032" s="44">
        <f t="shared" si="14"/>
        <v>107.29</v>
      </c>
    </row>
    <row r="1033" spans="1:6">
      <c r="A1033" s="45">
        <v>42450</v>
      </c>
      <c r="B1033" s="44" t="s">
        <v>8</v>
      </c>
      <c r="C1033" s="2">
        <v>9350329000924</v>
      </c>
      <c r="D1033">
        <v>2</v>
      </c>
      <c r="E1033" s="44">
        <v>98.35</v>
      </c>
      <c r="F1033" s="44">
        <f t="shared" si="14"/>
        <v>196.7</v>
      </c>
    </row>
    <row r="1034" spans="1:6">
      <c r="A1034" s="45">
        <v>42450</v>
      </c>
      <c r="B1034" s="44" t="s">
        <v>8</v>
      </c>
      <c r="C1034" s="2">
        <v>9350329000931</v>
      </c>
      <c r="D1034">
        <v>1</v>
      </c>
      <c r="E1034" s="44">
        <v>150.02000000000001</v>
      </c>
      <c r="F1034" s="44">
        <f t="shared" si="14"/>
        <v>150.02000000000001</v>
      </c>
    </row>
    <row r="1035" spans="1:6">
      <c r="A1035" s="45">
        <v>42450</v>
      </c>
      <c r="B1035" s="44" t="s">
        <v>8</v>
      </c>
      <c r="C1035" s="2">
        <v>9350329000962</v>
      </c>
      <c r="D1035">
        <v>1</v>
      </c>
      <c r="E1035" s="44">
        <v>98.35</v>
      </c>
      <c r="F1035" s="44">
        <f t="shared" si="14"/>
        <v>98.35</v>
      </c>
    </row>
    <row r="1036" spans="1:6">
      <c r="A1036" s="45">
        <v>42450</v>
      </c>
      <c r="B1036" s="44" t="s">
        <v>8</v>
      </c>
      <c r="C1036" s="2">
        <v>9350329000986</v>
      </c>
      <c r="D1036">
        <v>1</v>
      </c>
      <c r="E1036" s="44">
        <v>87.19</v>
      </c>
      <c r="F1036" s="44">
        <f t="shared" si="14"/>
        <v>87.19</v>
      </c>
    </row>
    <row r="1037" spans="1:6">
      <c r="A1037" s="45">
        <v>42450</v>
      </c>
      <c r="B1037" s="44" t="s">
        <v>8</v>
      </c>
      <c r="C1037" s="2">
        <v>9350329001006</v>
      </c>
      <c r="D1037">
        <v>1</v>
      </c>
      <c r="E1037" s="44">
        <v>87.19</v>
      </c>
      <c r="F1037" s="44">
        <f t="shared" si="14"/>
        <v>87.19</v>
      </c>
    </row>
    <row r="1038" spans="1:6">
      <c r="A1038" s="45">
        <v>42450</v>
      </c>
      <c r="B1038" s="44" t="s">
        <v>8</v>
      </c>
      <c r="C1038" s="2">
        <v>9350329001020</v>
      </c>
      <c r="D1038">
        <v>2</v>
      </c>
      <c r="E1038" s="44">
        <v>87.19</v>
      </c>
      <c r="F1038" s="44">
        <f t="shared" si="14"/>
        <v>174.38</v>
      </c>
    </row>
    <row r="1039" spans="1:6">
      <c r="A1039" s="45">
        <v>42450</v>
      </c>
      <c r="B1039" s="44" t="s">
        <v>8</v>
      </c>
      <c r="C1039" s="2">
        <v>9350329001044</v>
      </c>
      <c r="D1039">
        <v>2</v>
      </c>
      <c r="E1039" s="44">
        <v>87.19</v>
      </c>
      <c r="F1039" s="44">
        <f t="shared" si="14"/>
        <v>174.38</v>
      </c>
    </row>
    <row r="1040" spans="1:6">
      <c r="A1040" s="45">
        <v>42450</v>
      </c>
      <c r="B1040" s="44" t="s">
        <v>8</v>
      </c>
      <c r="C1040" s="2">
        <v>9350329000627</v>
      </c>
      <c r="D1040">
        <v>1</v>
      </c>
      <c r="E1040" s="44">
        <v>87.19</v>
      </c>
      <c r="F1040" s="44">
        <f t="shared" si="14"/>
        <v>87.19</v>
      </c>
    </row>
    <row r="1041" spans="1:6">
      <c r="A1041" s="45">
        <v>42450</v>
      </c>
      <c r="B1041" s="44" t="s">
        <v>8</v>
      </c>
      <c r="C1041" s="2">
        <v>9350329000641</v>
      </c>
      <c r="D1041">
        <v>1</v>
      </c>
      <c r="E1041" s="44">
        <v>87.19</v>
      </c>
      <c r="F1041" s="44">
        <f t="shared" si="14"/>
        <v>87.19</v>
      </c>
    </row>
    <row r="1042" spans="1:6">
      <c r="A1042" s="45">
        <v>42450</v>
      </c>
      <c r="B1042" s="44" t="s">
        <v>8</v>
      </c>
      <c r="C1042" s="2">
        <v>9350329000665</v>
      </c>
      <c r="D1042">
        <v>1</v>
      </c>
      <c r="E1042" s="44">
        <v>87.19</v>
      </c>
      <c r="F1042" s="44">
        <f t="shared" si="14"/>
        <v>87.19</v>
      </c>
    </row>
    <row r="1043" spans="1:6">
      <c r="A1043" s="45">
        <v>42450</v>
      </c>
      <c r="B1043" s="44" t="s">
        <v>8</v>
      </c>
      <c r="C1043" s="2">
        <v>9350329000689</v>
      </c>
      <c r="D1043">
        <v>1</v>
      </c>
      <c r="E1043" s="44">
        <v>87.19</v>
      </c>
      <c r="F1043" s="44">
        <f t="shared" si="14"/>
        <v>87.19</v>
      </c>
    </row>
    <row r="1044" spans="1:6">
      <c r="A1044" s="45">
        <v>42449</v>
      </c>
      <c r="B1044" s="44" t="s">
        <v>6</v>
      </c>
      <c r="C1044" s="2">
        <v>9350329000849</v>
      </c>
      <c r="D1044">
        <v>1</v>
      </c>
      <c r="E1044" s="44">
        <v>259.99</v>
      </c>
      <c r="F1044" s="44">
        <f t="shared" si="14"/>
        <v>259.99</v>
      </c>
    </row>
    <row r="1045" spans="1:6">
      <c r="A1045" s="45">
        <v>42449</v>
      </c>
      <c r="B1045" s="44" t="s">
        <v>6</v>
      </c>
      <c r="C1045" s="2">
        <v>9350329000290</v>
      </c>
      <c r="D1045">
        <v>1</v>
      </c>
      <c r="E1045" s="44">
        <v>496.99</v>
      </c>
      <c r="F1045" s="44">
        <f t="shared" si="14"/>
        <v>496.99</v>
      </c>
    </row>
    <row r="1046" spans="1:6">
      <c r="A1046" s="45">
        <v>42449</v>
      </c>
      <c r="B1046" s="44" t="s">
        <v>6</v>
      </c>
      <c r="C1046" s="2">
        <v>9350329000092</v>
      </c>
      <c r="D1046">
        <v>1</v>
      </c>
      <c r="E1046" s="44">
        <v>279.99</v>
      </c>
      <c r="F1046" s="44">
        <f t="shared" si="14"/>
        <v>279.99</v>
      </c>
    </row>
    <row r="1047" spans="1:6">
      <c r="A1047" s="45">
        <v>42449</v>
      </c>
      <c r="B1047" s="44" t="s">
        <v>6</v>
      </c>
      <c r="C1047" s="2">
        <v>9350329000948</v>
      </c>
      <c r="D1047">
        <v>1</v>
      </c>
      <c r="E1047" s="44">
        <v>149.99</v>
      </c>
      <c r="F1047" s="44">
        <f t="shared" si="14"/>
        <v>149.99</v>
      </c>
    </row>
    <row r="1048" spans="1:6">
      <c r="A1048" s="45">
        <v>42447</v>
      </c>
      <c r="B1048" s="44" t="s">
        <v>6</v>
      </c>
      <c r="C1048" s="2">
        <v>9350329000597</v>
      </c>
      <c r="D1048">
        <v>1</v>
      </c>
      <c r="E1048" s="44">
        <v>279.99</v>
      </c>
      <c r="F1048" s="44">
        <f t="shared" si="14"/>
        <v>279.99</v>
      </c>
    </row>
    <row r="1049" spans="1:6">
      <c r="A1049" s="45">
        <v>42446</v>
      </c>
      <c r="B1049" s="44" t="s">
        <v>6</v>
      </c>
      <c r="C1049" s="2">
        <v>9350329000849</v>
      </c>
      <c r="D1049">
        <v>1</v>
      </c>
      <c r="E1049" s="44">
        <v>221</v>
      </c>
      <c r="F1049" s="44">
        <f t="shared" si="14"/>
        <v>221</v>
      </c>
    </row>
    <row r="1050" spans="1:6">
      <c r="A1050" s="45">
        <v>42446</v>
      </c>
      <c r="B1050" s="44" t="s">
        <v>6</v>
      </c>
      <c r="C1050" s="2">
        <v>9350329000610</v>
      </c>
      <c r="D1050">
        <v>1</v>
      </c>
      <c r="E1050" s="44">
        <v>279.99</v>
      </c>
      <c r="F1050" s="44">
        <f t="shared" si="14"/>
        <v>279.99</v>
      </c>
    </row>
    <row r="1051" spans="1:6">
      <c r="A1051" s="45">
        <v>42445</v>
      </c>
      <c r="B1051" s="44" t="s">
        <v>8</v>
      </c>
      <c r="C1051" s="2">
        <v>9350329000917</v>
      </c>
      <c r="D1051">
        <v>1</v>
      </c>
      <c r="E1051" s="44">
        <v>150.02000000000001</v>
      </c>
      <c r="F1051" s="44">
        <f t="shared" si="14"/>
        <v>150.02000000000001</v>
      </c>
    </row>
    <row r="1052" spans="1:6">
      <c r="A1052" s="45">
        <v>42445</v>
      </c>
      <c r="B1052" s="44" t="s">
        <v>8</v>
      </c>
      <c r="C1052" s="2">
        <v>9350329000931</v>
      </c>
      <c r="D1052">
        <v>1</v>
      </c>
      <c r="E1052" s="44">
        <v>150.02000000000001</v>
      </c>
      <c r="F1052" s="44">
        <f t="shared" si="14"/>
        <v>150.02000000000001</v>
      </c>
    </row>
    <row r="1053" spans="1:6">
      <c r="A1053" s="45">
        <v>42445</v>
      </c>
      <c r="B1053" s="44" t="s">
        <v>8</v>
      </c>
      <c r="C1053" s="2">
        <v>9350329000948</v>
      </c>
      <c r="D1053">
        <v>1</v>
      </c>
      <c r="E1053" s="44">
        <v>98.35</v>
      </c>
      <c r="F1053" s="44">
        <f t="shared" si="14"/>
        <v>98.35</v>
      </c>
    </row>
    <row r="1054" spans="1:6">
      <c r="A1054" s="45">
        <v>42445</v>
      </c>
      <c r="B1054" s="44" t="s">
        <v>8</v>
      </c>
      <c r="C1054" s="2">
        <v>9350329000962</v>
      </c>
      <c r="D1054">
        <v>1</v>
      </c>
      <c r="E1054" s="44">
        <v>98.35</v>
      </c>
      <c r="F1054" s="44">
        <f t="shared" si="14"/>
        <v>98.35</v>
      </c>
    </row>
    <row r="1055" spans="1:6">
      <c r="A1055" s="45">
        <v>42445</v>
      </c>
      <c r="B1055" s="44" t="s">
        <v>8</v>
      </c>
      <c r="C1055" s="2">
        <v>9350329000986</v>
      </c>
      <c r="D1055">
        <v>1</v>
      </c>
      <c r="E1055" s="44">
        <v>87.19</v>
      </c>
      <c r="F1055" s="44">
        <f t="shared" si="14"/>
        <v>87.19</v>
      </c>
    </row>
    <row r="1056" spans="1:6">
      <c r="A1056" s="45">
        <v>42445</v>
      </c>
      <c r="B1056" s="44" t="s">
        <v>8</v>
      </c>
      <c r="C1056" s="2">
        <v>9350329001020</v>
      </c>
      <c r="D1056">
        <v>1</v>
      </c>
      <c r="E1056" s="44">
        <v>87.19</v>
      </c>
      <c r="F1056" s="44">
        <f t="shared" si="14"/>
        <v>87.19</v>
      </c>
    </row>
    <row r="1057" spans="1:6">
      <c r="A1057" s="45">
        <v>42445</v>
      </c>
      <c r="B1057" s="44" t="s">
        <v>8</v>
      </c>
      <c r="C1057" s="2">
        <v>9350329001044</v>
      </c>
      <c r="D1057">
        <v>1</v>
      </c>
      <c r="E1057" s="44">
        <v>87.19</v>
      </c>
      <c r="F1057" s="44">
        <f t="shared" si="14"/>
        <v>87.19</v>
      </c>
    </row>
    <row r="1058" spans="1:6">
      <c r="A1058" s="45">
        <v>42445</v>
      </c>
      <c r="B1058" s="44" t="s">
        <v>8</v>
      </c>
      <c r="C1058" s="2">
        <v>9350329001068</v>
      </c>
      <c r="D1058">
        <v>1</v>
      </c>
      <c r="E1058" s="44">
        <v>87.19</v>
      </c>
      <c r="F1058" s="44">
        <f t="shared" si="14"/>
        <v>87.19</v>
      </c>
    </row>
    <row r="1059" spans="1:6">
      <c r="A1059" s="45">
        <v>42443</v>
      </c>
      <c r="B1059" s="44" t="s">
        <v>8</v>
      </c>
      <c r="C1059" s="2">
        <v>9350329000443</v>
      </c>
      <c r="D1059">
        <v>1</v>
      </c>
      <c r="E1059" s="44">
        <v>99.05</v>
      </c>
      <c r="F1059" s="44">
        <f t="shared" si="14"/>
        <v>99.05</v>
      </c>
    </row>
    <row r="1060" spans="1:6">
      <c r="A1060" s="45">
        <v>42442</v>
      </c>
      <c r="B1060" s="44" t="s">
        <v>8</v>
      </c>
      <c r="C1060" s="2">
        <v>9350329000047</v>
      </c>
      <c r="D1060">
        <v>1</v>
      </c>
      <c r="E1060" s="44">
        <v>69.92</v>
      </c>
      <c r="F1060" s="44">
        <f t="shared" si="14"/>
        <v>69.92</v>
      </c>
    </row>
    <row r="1061" spans="1:6">
      <c r="A1061" s="45">
        <v>42442</v>
      </c>
      <c r="B1061" s="44" t="s">
        <v>8</v>
      </c>
      <c r="C1061" s="2">
        <v>9350329000108</v>
      </c>
      <c r="D1061">
        <v>1</v>
      </c>
      <c r="E1061" s="44">
        <v>69.92</v>
      </c>
      <c r="F1061" s="44">
        <f t="shared" si="14"/>
        <v>69.92</v>
      </c>
    </row>
    <row r="1062" spans="1:6">
      <c r="A1062" s="45">
        <v>42442</v>
      </c>
      <c r="B1062" s="44" t="s">
        <v>8</v>
      </c>
      <c r="C1062" s="2">
        <v>9350329000160</v>
      </c>
      <c r="D1062">
        <v>1</v>
      </c>
      <c r="E1062" s="44">
        <v>150.69999999999999</v>
      </c>
      <c r="F1062" s="44">
        <f t="shared" si="14"/>
        <v>150.69999999999999</v>
      </c>
    </row>
    <row r="1063" spans="1:6">
      <c r="A1063" s="45">
        <v>42442</v>
      </c>
      <c r="B1063" s="44" t="s">
        <v>8</v>
      </c>
      <c r="C1063" s="2">
        <v>9350329000221</v>
      </c>
      <c r="D1063">
        <v>1</v>
      </c>
      <c r="E1063" s="44">
        <v>131.74</v>
      </c>
      <c r="F1063" s="44">
        <f t="shared" si="14"/>
        <v>131.74</v>
      </c>
    </row>
    <row r="1064" spans="1:6">
      <c r="A1064" s="45">
        <v>42442</v>
      </c>
      <c r="B1064" s="44" t="s">
        <v>8</v>
      </c>
      <c r="C1064" s="2">
        <v>9350329000245</v>
      </c>
      <c r="D1064">
        <v>1</v>
      </c>
      <c r="E1064" s="44">
        <v>131.74</v>
      </c>
      <c r="F1064" s="44">
        <f t="shared" si="14"/>
        <v>131.74</v>
      </c>
    </row>
    <row r="1065" spans="1:6">
      <c r="A1065" s="45">
        <v>42442</v>
      </c>
      <c r="B1065" s="44" t="s">
        <v>8</v>
      </c>
      <c r="C1065" s="2">
        <v>9350329000269</v>
      </c>
      <c r="D1065">
        <v>1</v>
      </c>
      <c r="E1065" s="44">
        <v>131.74</v>
      </c>
      <c r="F1065" s="44">
        <f t="shared" si="14"/>
        <v>131.74</v>
      </c>
    </row>
    <row r="1066" spans="1:6">
      <c r="A1066" s="45">
        <v>42442</v>
      </c>
      <c r="B1066" s="44" t="s">
        <v>8</v>
      </c>
      <c r="C1066" s="2">
        <v>9350329000306</v>
      </c>
      <c r="D1066">
        <v>1</v>
      </c>
      <c r="E1066" s="44">
        <v>131.74</v>
      </c>
      <c r="F1066" s="44">
        <f t="shared" si="14"/>
        <v>131.74</v>
      </c>
    </row>
    <row r="1067" spans="1:6">
      <c r="A1067" s="45">
        <v>42442</v>
      </c>
      <c r="B1067" s="44" t="s">
        <v>8</v>
      </c>
      <c r="C1067" s="2">
        <v>9350329000320</v>
      </c>
      <c r="D1067">
        <v>1</v>
      </c>
      <c r="E1067" s="44">
        <v>131.74</v>
      </c>
      <c r="F1067" s="44">
        <f t="shared" si="14"/>
        <v>131.74</v>
      </c>
    </row>
    <row r="1068" spans="1:6">
      <c r="A1068" s="45">
        <v>42442</v>
      </c>
      <c r="B1068" s="44" t="s">
        <v>8</v>
      </c>
      <c r="C1068" s="2">
        <v>9350329000344</v>
      </c>
      <c r="D1068">
        <v>1</v>
      </c>
      <c r="E1068" s="44">
        <v>142.6</v>
      </c>
      <c r="F1068" s="44">
        <f t="shared" si="14"/>
        <v>142.6</v>
      </c>
    </row>
    <row r="1069" spans="1:6">
      <c r="A1069" s="45">
        <v>42442</v>
      </c>
      <c r="B1069" s="44" t="s">
        <v>8</v>
      </c>
      <c r="C1069" s="2">
        <v>9350329000368</v>
      </c>
      <c r="D1069">
        <v>3</v>
      </c>
      <c r="E1069" s="44">
        <v>142.6</v>
      </c>
      <c r="F1069" s="44">
        <f t="shared" si="14"/>
        <v>427.79999999999995</v>
      </c>
    </row>
    <row r="1070" spans="1:6">
      <c r="A1070" s="45">
        <v>42442</v>
      </c>
      <c r="B1070" s="44" t="s">
        <v>8</v>
      </c>
      <c r="C1070" s="2">
        <v>9350329000375</v>
      </c>
      <c r="D1070">
        <v>1</v>
      </c>
      <c r="E1070" s="44">
        <v>224.75</v>
      </c>
      <c r="F1070" s="44">
        <f t="shared" si="14"/>
        <v>224.75</v>
      </c>
    </row>
    <row r="1071" spans="1:6">
      <c r="A1071" s="45">
        <v>42442</v>
      </c>
      <c r="B1071" s="44" t="s">
        <v>8</v>
      </c>
      <c r="C1071" s="2">
        <v>9350329000429</v>
      </c>
      <c r="D1071">
        <v>1</v>
      </c>
      <c r="E1071" s="44">
        <v>99.05</v>
      </c>
      <c r="F1071" s="44">
        <f t="shared" si="14"/>
        <v>99.05</v>
      </c>
    </row>
    <row r="1072" spans="1:6">
      <c r="A1072" s="45">
        <v>42442</v>
      </c>
      <c r="B1072" s="44" t="s">
        <v>8</v>
      </c>
      <c r="C1072" s="2">
        <v>9350329000450</v>
      </c>
      <c r="D1072">
        <v>1</v>
      </c>
      <c r="E1072" s="44">
        <v>151.09</v>
      </c>
      <c r="F1072" s="44">
        <f t="shared" si="14"/>
        <v>151.09</v>
      </c>
    </row>
    <row r="1073" spans="1:6">
      <c r="A1073" s="45">
        <v>42442</v>
      </c>
      <c r="B1073" s="44" t="s">
        <v>8</v>
      </c>
      <c r="C1073" s="2">
        <v>9350329000498</v>
      </c>
      <c r="D1073">
        <v>1</v>
      </c>
      <c r="E1073" s="44">
        <v>151.09</v>
      </c>
      <c r="F1073" s="44">
        <f t="shared" si="14"/>
        <v>151.09</v>
      </c>
    </row>
    <row r="1074" spans="1:6">
      <c r="A1074" s="45">
        <v>42442</v>
      </c>
      <c r="B1074" s="44" t="s">
        <v>8</v>
      </c>
      <c r="C1074" s="2">
        <v>9350329000573</v>
      </c>
      <c r="D1074">
        <v>1</v>
      </c>
      <c r="E1074" s="44">
        <v>133</v>
      </c>
      <c r="F1074" s="44">
        <f t="shared" si="14"/>
        <v>133</v>
      </c>
    </row>
    <row r="1075" spans="1:6">
      <c r="A1075" s="45">
        <v>42442</v>
      </c>
      <c r="B1075" s="44" t="s">
        <v>8</v>
      </c>
      <c r="C1075" s="2">
        <v>9350329000597</v>
      </c>
      <c r="D1075">
        <v>1</v>
      </c>
      <c r="E1075" s="44">
        <v>133</v>
      </c>
      <c r="F1075" s="44">
        <f t="shared" si="14"/>
        <v>133</v>
      </c>
    </row>
    <row r="1076" spans="1:6">
      <c r="A1076" s="45">
        <v>42442</v>
      </c>
      <c r="B1076" s="44" t="s">
        <v>8</v>
      </c>
      <c r="C1076" s="2">
        <v>9350329000627</v>
      </c>
      <c r="D1076">
        <v>1</v>
      </c>
      <c r="E1076" s="44">
        <v>87.19</v>
      </c>
      <c r="F1076" s="44">
        <f t="shared" si="14"/>
        <v>87.19</v>
      </c>
    </row>
    <row r="1077" spans="1:6">
      <c r="A1077" s="45">
        <v>42442</v>
      </c>
      <c r="B1077" s="44" t="s">
        <v>8</v>
      </c>
      <c r="C1077" s="2">
        <v>9350329000641</v>
      </c>
      <c r="D1077">
        <v>2</v>
      </c>
      <c r="E1077" s="44">
        <v>87.19</v>
      </c>
      <c r="F1077" s="44">
        <f t="shared" si="14"/>
        <v>174.38</v>
      </c>
    </row>
    <row r="1078" spans="1:6">
      <c r="A1078" s="45">
        <v>42442</v>
      </c>
      <c r="B1078" s="44" t="s">
        <v>8</v>
      </c>
      <c r="C1078" s="2">
        <v>9350329000665</v>
      </c>
      <c r="D1078">
        <v>1</v>
      </c>
      <c r="E1078" s="44">
        <v>87.19</v>
      </c>
      <c r="F1078" s="44">
        <f t="shared" si="14"/>
        <v>87.19</v>
      </c>
    </row>
    <row r="1079" spans="1:6">
      <c r="A1079" s="45">
        <v>42442</v>
      </c>
      <c r="B1079" s="44" t="s">
        <v>8</v>
      </c>
      <c r="C1079" s="2">
        <v>9350329000689</v>
      </c>
      <c r="D1079">
        <v>3</v>
      </c>
      <c r="E1079" s="44">
        <v>87.19</v>
      </c>
      <c r="F1079" s="44">
        <f t="shared" si="14"/>
        <v>261.57</v>
      </c>
    </row>
    <row r="1080" spans="1:6">
      <c r="A1080" s="45">
        <v>42442</v>
      </c>
      <c r="B1080" s="44" t="s">
        <v>8</v>
      </c>
      <c r="C1080" s="2">
        <v>9350329000702</v>
      </c>
      <c r="D1080">
        <v>1</v>
      </c>
      <c r="E1080" s="44">
        <v>87.19</v>
      </c>
      <c r="F1080" s="44">
        <f t="shared" si="14"/>
        <v>87.19</v>
      </c>
    </row>
    <row r="1081" spans="1:6">
      <c r="A1081" s="45">
        <v>42442</v>
      </c>
      <c r="B1081" s="44" t="s">
        <v>8</v>
      </c>
      <c r="C1081" s="2">
        <v>9350329000825</v>
      </c>
      <c r="D1081">
        <v>1</v>
      </c>
      <c r="E1081" s="44">
        <v>107.29</v>
      </c>
      <c r="F1081" s="44">
        <f t="shared" ref="F1081:F1144" si="15">D1081*E1081</f>
        <v>107.29</v>
      </c>
    </row>
    <row r="1082" spans="1:6">
      <c r="A1082" s="45">
        <v>42442</v>
      </c>
      <c r="B1082" s="44" t="s">
        <v>8</v>
      </c>
      <c r="C1082" s="2">
        <v>9350329000832</v>
      </c>
      <c r="D1082">
        <v>1</v>
      </c>
      <c r="E1082" s="44">
        <v>107.29</v>
      </c>
      <c r="F1082" s="44">
        <f t="shared" si="15"/>
        <v>107.29</v>
      </c>
    </row>
    <row r="1083" spans="1:6">
      <c r="A1083" s="45">
        <v>42442</v>
      </c>
      <c r="B1083" s="44" t="s">
        <v>8</v>
      </c>
      <c r="C1083" s="2">
        <v>9350329000856</v>
      </c>
      <c r="D1083">
        <v>1</v>
      </c>
      <c r="E1083" s="44">
        <v>107.29</v>
      </c>
      <c r="F1083" s="44">
        <f t="shared" si="15"/>
        <v>107.29</v>
      </c>
    </row>
    <row r="1084" spans="1:6">
      <c r="A1084" s="45">
        <v>42442</v>
      </c>
      <c r="B1084" s="44" t="s">
        <v>8</v>
      </c>
      <c r="C1084" s="2">
        <v>9350329000924</v>
      </c>
      <c r="D1084">
        <v>2</v>
      </c>
      <c r="E1084" s="44">
        <v>98.35</v>
      </c>
      <c r="F1084" s="44">
        <f t="shared" si="15"/>
        <v>196.7</v>
      </c>
    </row>
    <row r="1085" spans="1:6">
      <c r="A1085" s="45">
        <v>42442</v>
      </c>
      <c r="B1085" s="44" t="s">
        <v>8</v>
      </c>
      <c r="C1085" s="2">
        <v>9350329000962</v>
      </c>
      <c r="D1085">
        <v>1</v>
      </c>
      <c r="E1085" s="44">
        <v>98.35</v>
      </c>
      <c r="F1085" s="44">
        <f t="shared" si="15"/>
        <v>98.35</v>
      </c>
    </row>
    <row r="1086" spans="1:6">
      <c r="A1086" s="45">
        <v>42442</v>
      </c>
      <c r="B1086" s="44" t="s">
        <v>8</v>
      </c>
      <c r="C1086" s="2">
        <v>9350329000986</v>
      </c>
      <c r="D1086">
        <v>1</v>
      </c>
      <c r="E1086" s="44">
        <v>87.19</v>
      </c>
      <c r="F1086" s="44">
        <f t="shared" si="15"/>
        <v>87.19</v>
      </c>
    </row>
    <row r="1087" spans="1:6">
      <c r="A1087" s="45">
        <v>42442</v>
      </c>
      <c r="B1087" s="44" t="s">
        <v>8</v>
      </c>
      <c r="C1087" s="2">
        <v>9350329001006</v>
      </c>
      <c r="D1087">
        <v>1</v>
      </c>
      <c r="E1087" s="44">
        <v>87.19</v>
      </c>
      <c r="F1087" s="44">
        <f t="shared" si="15"/>
        <v>87.19</v>
      </c>
    </row>
    <row r="1088" spans="1:6">
      <c r="A1088" s="45">
        <v>42442</v>
      </c>
      <c r="B1088" s="44" t="s">
        <v>8</v>
      </c>
      <c r="C1088" s="2">
        <v>9350329001020</v>
      </c>
      <c r="D1088">
        <v>2</v>
      </c>
      <c r="E1088" s="44">
        <v>87.19</v>
      </c>
      <c r="F1088" s="44">
        <f t="shared" si="15"/>
        <v>174.38</v>
      </c>
    </row>
    <row r="1089" spans="1:6">
      <c r="A1089" s="45">
        <v>42442</v>
      </c>
      <c r="B1089" s="44" t="s">
        <v>8</v>
      </c>
      <c r="C1089" s="2">
        <v>9350329001044</v>
      </c>
      <c r="D1089">
        <v>2</v>
      </c>
      <c r="E1089" s="44">
        <v>87.19</v>
      </c>
      <c r="F1089" s="44">
        <f t="shared" si="15"/>
        <v>174.38</v>
      </c>
    </row>
    <row r="1090" spans="1:6">
      <c r="A1090" s="45">
        <v>42440</v>
      </c>
      <c r="B1090" s="44" t="s">
        <v>6</v>
      </c>
      <c r="C1090" s="2">
        <v>9350329000993</v>
      </c>
      <c r="D1090">
        <v>1</v>
      </c>
      <c r="E1090" s="44">
        <v>202.49</v>
      </c>
      <c r="F1090" s="44">
        <f t="shared" si="15"/>
        <v>202.49</v>
      </c>
    </row>
    <row r="1091" spans="1:6">
      <c r="A1091" s="45">
        <v>42441</v>
      </c>
      <c r="B1091" s="44" t="s">
        <v>6</v>
      </c>
      <c r="C1091" s="2">
        <v>9350329000948</v>
      </c>
      <c r="D1091">
        <v>1</v>
      </c>
      <c r="E1091" s="44">
        <v>144.99</v>
      </c>
      <c r="F1091" s="44">
        <f t="shared" si="15"/>
        <v>144.99</v>
      </c>
    </row>
    <row r="1092" spans="1:6">
      <c r="A1092" s="45">
        <v>42439</v>
      </c>
      <c r="B1092" s="44" t="s">
        <v>6</v>
      </c>
      <c r="C1092" s="2">
        <v>9350329000993</v>
      </c>
      <c r="D1092">
        <v>1</v>
      </c>
      <c r="E1092" s="44">
        <v>202.49</v>
      </c>
      <c r="F1092" s="44">
        <f t="shared" si="15"/>
        <v>202.49</v>
      </c>
    </row>
    <row r="1093" spans="1:6">
      <c r="A1093" s="45">
        <v>42438</v>
      </c>
      <c r="B1093" s="44" t="s">
        <v>6</v>
      </c>
      <c r="C1093" s="2">
        <v>9350329000917</v>
      </c>
      <c r="D1093">
        <v>1</v>
      </c>
      <c r="E1093" s="44">
        <v>224.99</v>
      </c>
      <c r="F1093" s="44">
        <f t="shared" si="15"/>
        <v>224.99</v>
      </c>
    </row>
    <row r="1094" spans="1:6">
      <c r="A1094" s="45">
        <v>42438</v>
      </c>
      <c r="B1094" s="44" t="s">
        <v>6</v>
      </c>
      <c r="C1094" s="2">
        <v>9350329000979</v>
      </c>
      <c r="D1094">
        <v>1</v>
      </c>
      <c r="E1094" s="44">
        <v>214.99</v>
      </c>
      <c r="F1094" s="44">
        <f t="shared" si="15"/>
        <v>214.99</v>
      </c>
    </row>
    <row r="1095" spans="1:6">
      <c r="A1095" s="45">
        <v>42438</v>
      </c>
      <c r="B1095" s="44" t="s">
        <v>6</v>
      </c>
      <c r="C1095" s="2">
        <v>9350329000955</v>
      </c>
      <c r="D1095">
        <v>1</v>
      </c>
      <c r="E1095" s="44">
        <v>214.99</v>
      </c>
      <c r="F1095" s="44">
        <f t="shared" si="15"/>
        <v>214.99</v>
      </c>
    </row>
    <row r="1096" spans="1:6">
      <c r="A1096" s="45">
        <v>42436</v>
      </c>
      <c r="B1096" s="44" t="s">
        <v>6</v>
      </c>
      <c r="C1096" s="2">
        <v>9350329000825</v>
      </c>
      <c r="D1096">
        <v>1</v>
      </c>
      <c r="E1096" s="44">
        <v>257.49</v>
      </c>
      <c r="F1096" s="44">
        <f t="shared" si="15"/>
        <v>257.49</v>
      </c>
    </row>
    <row r="1097" spans="1:6">
      <c r="A1097" s="45">
        <v>42436</v>
      </c>
      <c r="B1097" s="44" t="s">
        <v>6</v>
      </c>
      <c r="C1097" s="2">
        <v>9350329000832</v>
      </c>
      <c r="D1097">
        <v>1</v>
      </c>
      <c r="E1097" s="44">
        <v>257.49</v>
      </c>
      <c r="F1097" s="44">
        <f t="shared" si="15"/>
        <v>257.49</v>
      </c>
    </row>
    <row r="1098" spans="1:6">
      <c r="A1098" s="45">
        <v>42435</v>
      </c>
      <c r="B1098" s="44" t="s">
        <v>6</v>
      </c>
      <c r="C1098" s="2">
        <v>9350329000931</v>
      </c>
      <c r="D1098">
        <v>1</v>
      </c>
      <c r="E1098" s="44">
        <v>224.99</v>
      </c>
      <c r="F1098" s="44">
        <f t="shared" si="15"/>
        <v>224.99</v>
      </c>
    </row>
    <row r="1099" spans="1:6">
      <c r="A1099" s="45">
        <v>42435</v>
      </c>
      <c r="B1099" s="44" t="s">
        <v>6</v>
      </c>
      <c r="C1099" s="2">
        <v>9350329001006</v>
      </c>
      <c r="D1099">
        <v>1</v>
      </c>
      <c r="E1099" s="44">
        <v>134.99</v>
      </c>
      <c r="F1099" s="44">
        <f t="shared" si="15"/>
        <v>134.99</v>
      </c>
    </row>
    <row r="1100" spans="1:6">
      <c r="A1100" s="45">
        <v>42434</v>
      </c>
      <c r="B1100" s="44" t="s">
        <v>8</v>
      </c>
      <c r="C1100" s="2">
        <v>9350329000047</v>
      </c>
      <c r="D1100">
        <v>1</v>
      </c>
      <c r="E1100" s="44">
        <v>69.92</v>
      </c>
      <c r="F1100" s="44">
        <f t="shared" si="15"/>
        <v>69.92</v>
      </c>
    </row>
    <row r="1101" spans="1:6">
      <c r="A1101" s="45">
        <v>42434</v>
      </c>
      <c r="B1101" s="44" t="s">
        <v>8</v>
      </c>
      <c r="C1101" s="2">
        <v>9350329000108</v>
      </c>
      <c r="D1101">
        <v>1</v>
      </c>
      <c r="E1101" s="44">
        <v>69.92</v>
      </c>
      <c r="F1101" s="44">
        <f t="shared" si="15"/>
        <v>69.92</v>
      </c>
    </row>
    <row r="1102" spans="1:6">
      <c r="A1102" s="45">
        <v>42434</v>
      </c>
      <c r="B1102" s="44" t="s">
        <v>8</v>
      </c>
      <c r="C1102" s="2">
        <v>9350329000122</v>
      </c>
      <c r="D1102">
        <v>1</v>
      </c>
      <c r="E1102" s="44">
        <v>150.69999999999999</v>
      </c>
      <c r="F1102" s="44">
        <f t="shared" si="15"/>
        <v>150.69999999999999</v>
      </c>
    </row>
    <row r="1103" spans="1:6">
      <c r="A1103" s="45">
        <v>42434</v>
      </c>
      <c r="B1103" s="44" t="s">
        <v>8</v>
      </c>
      <c r="C1103" s="2">
        <v>9350329000146</v>
      </c>
      <c r="D1103">
        <v>1</v>
      </c>
      <c r="E1103" s="44">
        <v>150.69999999999999</v>
      </c>
      <c r="F1103" s="44">
        <f t="shared" si="15"/>
        <v>150.69999999999999</v>
      </c>
    </row>
    <row r="1104" spans="1:6">
      <c r="A1104" s="45">
        <v>42434</v>
      </c>
      <c r="B1104" s="44" t="s">
        <v>8</v>
      </c>
      <c r="C1104" s="2">
        <v>9350329000160</v>
      </c>
      <c r="D1104">
        <v>1</v>
      </c>
      <c r="E1104" s="44">
        <v>150.69999999999999</v>
      </c>
      <c r="F1104" s="44">
        <f t="shared" si="15"/>
        <v>150.69999999999999</v>
      </c>
    </row>
    <row r="1105" spans="1:6">
      <c r="A1105" s="45">
        <v>42434</v>
      </c>
      <c r="B1105" s="44" t="s">
        <v>8</v>
      </c>
      <c r="C1105" s="2">
        <v>9350329000207</v>
      </c>
      <c r="D1105">
        <v>1</v>
      </c>
      <c r="E1105" s="44">
        <v>150.69999999999999</v>
      </c>
      <c r="F1105" s="44">
        <f t="shared" si="15"/>
        <v>150.69999999999999</v>
      </c>
    </row>
    <row r="1106" spans="1:6">
      <c r="A1106" s="45">
        <v>42434</v>
      </c>
      <c r="B1106" s="44" t="s">
        <v>8</v>
      </c>
      <c r="C1106" s="2">
        <v>9350329000221</v>
      </c>
      <c r="D1106">
        <v>1</v>
      </c>
      <c r="E1106" s="44">
        <v>131.74</v>
      </c>
      <c r="F1106" s="44">
        <f t="shared" si="15"/>
        <v>131.74</v>
      </c>
    </row>
    <row r="1107" spans="1:6">
      <c r="A1107" s="45">
        <v>42434</v>
      </c>
      <c r="B1107" s="44" t="s">
        <v>8</v>
      </c>
      <c r="C1107" s="2">
        <v>9350329000245</v>
      </c>
      <c r="D1107">
        <v>1</v>
      </c>
      <c r="E1107" s="44">
        <v>131.74</v>
      </c>
      <c r="F1107" s="44">
        <f t="shared" si="15"/>
        <v>131.74</v>
      </c>
    </row>
    <row r="1108" spans="1:6">
      <c r="A1108" s="45">
        <v>42434</v>
      </c>
      <c r="B1108" s="44" t="s">
        <v>8</v>
      </c>
      <c r="C1108" s="2">
        <v>9350329000269</v>
      </c>
      <c r="D1108">
        <v>1</v>
      </c>
      <c r="E1108" s="44">
        <v>131.74</v>
      </c>
      <c r="F1108" s="44">
        <f t="shared" si="15"/>
        <v>131.74</v>
      </c>
    </row>
    <row r="1109" spans="1:6">
      <c r="A1109" s="45">
        <v>42434</v>
      </c>
      <c r="B1109" s="44" t="s">
        <v>8</v>
      </c>
      <c r="C1109" s="2">
        <v>9350329000306</v>
      </c>
      <c r="D1109">
        <v>1</v>
      </c>
      <c r="E1109" s="44">
        <v>131.74</v>
      </c>
      <c r="F1109" s="44">
        <f t="shared" si="15"/>
        <v>131.74</v>
      </c>
    </row>
    <row r="1110" spans="1:6">
      <c r="A1110" s="45">
        <v>42434</v>
      </c>
      <c r="B1110" s="44" t="s">
        <v>8</v>
      </c>
      <c r="C1110" s="2">
        <v>9350329000320</v>
      </c>
      <c r="D1110">
        <v>1</v>
      </c>
      <c r="E1110" s="44">
        <v>131.74</v>
      </c>
      <c r="F1110" s="44">
        <f t="shared" si="15"/>
        <v>131.74</v>
      </c>
    </row>
    <row r="1111" spans="1:6">
      <c r="A1111" s="45">
        <v>42434</v>
      </c>
      <c r="B1111" s="44" t="s">
        <v>8</v>
      </c>
      <c r="C1111" s="2">
        <v>9350329000344</v>
      </c>
      <c r="D1111">
        <v>2</v>
      </c>
      <c r="E1111" s="44">
        <v>142.6</v>
      </c>
      <c r="F1111" s="44">
        <f t="shared" si="15"/>
        <v>285.2</v>
      </c>
    </row>
    <row r="1112" spans="1:6">
      <c r="A1112" s="45">
        <v>42434</v>
      </c>
      <c r="B1112" s="44" t="s">
        <v>8</v>
      </c>
      <c r="C1112" s="2">
        <v>9350329000368</v>
      </c>
      <c r="D1112">
        <v>3</v>
      </c>
      <c r="E1112" s="44">
        <v>142.6</v>
      </c>
      <c r="F1112" s="44">
        <f t="shared" si="15"/>
        <v>427.79999999999995</v>
      </c>
    </row>
    <row r="1113" spans="1:6">
      <c r="A1113" s="45">
        <v>42434</v>
      </c>
      <c r="B1113" s="44" t="s">
        <v>8</v>
      </c>
      <c r="C1113" s="2">
        <v>9350329000375</v>
      </c>
      <c r="D1113">
        <v>1</v>
      </c>
      <c r="E1113" s="44">
        <v>224.75</v>
      </c>
      <c r="F1113" s="44">
        <f t="shared" si="15"/>
        <v>224.75</v>
      </c>
    </row>
    <row r="1114" spans="1:6">
      <c r="A1114" s="45">
        <v>42434</v>
      </c>
      <c r="B1114" s="44" t="s">
        <v>8</v>
      </c>
      <c r="C1114" s="2">
        <v>9350329000429</v>
      </c>
      <c r="D1114">
        <v>1</v>
      </c>
      <c r="E1114" s="44">
        <v>99.05</v>
      </c>
      <c r="F1114" s="44">
        <f t="shared" si="15"/>
        <v>99.05</v>
      </c>
    </row>
    <row r="1115" spans="1:6">
      <c r="A1115" s="45">
        <v>42434</v>
      </c>
      <c r="B1115" s="44" t="s">
        <v>8</v>
      </c>
      <c r="C1115" s="2">
        <v>9350329000443</v>
      </c>
      <c r="D1115">
        <v>1</v>
      </c>
      <c r="E1115" s="44">
        <v>99.05</v>
      </c>
      <c r="F1115" s="44">
        <f t="shared" si="15"/>
        <v>99.05</v>
      </c>
    </row>
    <row r="1116" spans="1:6">
      <c r="A1116" s="45">
        <v>42434</v>
      </c>
      <c r="B1116" s="44" t="s">
        <v>8</v>
      </c>
      <c r="C1116" s="2">
        <v>9350329000498</v>
      </c>
      <c r="D1116">
        <v>1</v>
      </c>
      <c r="E1116" s="44">
        <v>99.05</v>
      </c>
      <c r="F1116" s="44">
        <f t="shared" si="15"/>
        <v>99.05</v>
      </c>
    </row>
    <row r="1117" spans="1:6">
      <c r="A1117" s="45">
        <v>42434</v>
      </c>
      <c r="B1117" s="44" t="s">
        <v>8</v>
      </c>
      <c r="C1117" s="2">
        <v>9350329000535</v>
      </c>
      <c r="D1117">
        <v>1</v>
      </c>
      <c r="E1117" s="44">
        <v>133</v>
      </c>
      <c r="F1117" s="44">
        <f t="shared" si="15"/>
        <v>133</v>
      </c>
    </row>
    <row r="1118" spans="1:6">
      <c r="A1118" s="45">
        <v>42434</v>
      </c>
      <c r="B1118" s="44" t="s">
        <v>8</v>
      </c>
      <c r="C1118" s="2">
        <v>9350329000566</v>
      </c>
      <c r="D1118">
        <v>1</v>
      </c>
      <c r="E1118" s="44">
        <v>87.19</v>
      </c>
      <c r="F1118" s="44">
        <f t="shared" si="15"/>
        <v>87.19</v>
      </c>
    </row>
    <row r="1119" spans="1:6">
      <c r="A1119" s="45">
        <v>42434</v>
      </c>
      <c r="B1119" s="44" t="s">
        <v>8</v>
      </c>
      <c r="C1119" s="2">
        <v>9350329000573</v>
      </c>
      <c r="D1119">
        <v>1</v>
      </c>
      <c r="E1119" s="44">
        <v>133</v>
      </c>
      <c r="F1119" s="44">
        <f t="shared" si="15"/>
        <v>133</v>
      </c>
    </row>
    <row r="1120" spans="1:6">
      <c r="A1120" s="45">
        <v>42434</v>
      </c>
      <c r="B1120" s="44" t="s">
        <v>8</v>
      </c>
      <c r="C1120" s="2">
        <v>9350329000610</v>
      </c>
      <c r="D1120">
        <v>1</v>
      </c>
      <c r="E1120" s="44">
        <v>133</v>
      </c>
      <c r="F1120" s="44">
        <f t="shared" si="15"/>
        <v>133</v>
      </c>
    </row>
    <row r="1121" spans="1:6">
      <c r="A1121" s="45">
        <v>42434</v>
      </c>
      <c r="B1121" s="44" t="s">
        <v>8</v>
      </c>
      <c r="C1121" s="2">
        <v>9350329000627</v>
      </c>
      <c r="D1121">
        <v>2</v>
      </c>
      <c r="E1121" s="44">
        <v>87.19</v>
      </c>
      <c r="F1121" s="44">
        <f t="shared" si="15"/>
        <v>174.38</v>
      </c>
    </row>
    <row r="1122" spans="1:6">
      <c r="A1122" s="45">
        <v>42434</v>
      </c>
      <c r="B1122" s="44" t="s">
        <v>8</v>
      </c>
      <c r="C1122" s="2">
        <v>9350329000641</v>
      </c>
      <c r="D1122">
        <v>2</v>
      </c>
      <c r="E1122" s="44">
        <v>87.19</v>
      </c>
      <c r="F1122" s="44">
        <f t="shared" si="15"/>
        <v>174.38</v>
      </c>
    </row>
    <row r="1123" spans="1:6">
      <c r="A1123" s="45">
        <v>42434</v>
      </c>
      <c r="B1123" s="44" t="s">
        <v>8</v>
      </c>
      <c r="C1123" s="2">
        <v>9350329000665</v>
      </c>
      <c r="D1123">
        <v>2</v>
      </c>
      <c r="E1123" s="44">
        <v>87.19</v>
      </c>
      <c r="F1123" s="44">
        <f t="shared" si="15"/>
        <v>174.38</v>
      </c>
    </row>
    <row r="1124" spans="1:6">
      <c r="A1124" s="45">
        <v>42434</v>
      </c>
      <c r="B1124" s="44" t="s">
        <v>8</v>
      </c>
      <c r="C1124" s="2">
        <v>9350329000689</v>
      </c>
      <c r="D1124">
        <v>3</v>
      </c>
      <c r="E1124" s="44">
        <v>87.19</v>
      </c>
      <c r="F1124" s="44">
        <f t="shared" si="15"/>
        <v>261.57</v>
      </c>
    </row>
    <row r="1125" spans="1:6">
      <c r="A1125" s="45">
        <v>42434</v>
      </c>
      <c r="B1125" s="44" t="s">
        <v>8</v>
      </c>
      <c r="C1125" s="2">
        <v>9350329000702</v>
      </c>
      <c r="D1125">
        <v>1</v>
      </c>
      <c r="E1125" s="44">
        <v>87.19</v>
      </c>
      <c r="F1125" s="44">
        <f t="shared" si="15"/>
        <v>87.19</v>
      </c>
    </row>
    <row r="1126" spans="1:6">
      <c r="A1126" s="45">
        <v>42434</v>
      </c>
      <c r="B1126" s="44" t="s">
        <v>8</v>
      </c>
      <c r="C1126" s="2">
        <v>9350329000825</v>
      </c>
      <c r="D1126">
        <v>1</v>
      </c>
      <c r="E1126" s="44">
        <v>107.29</v>
      </c>
      <c r="F1126" s="44">
        <f t="shared" si="15"/>
        <v>107.29</v>
      </c>
    </row>
    <row r="1127" spans="1:6">
      <c r="A1127" s="45">
        <v>42434</v>
      </c>
      <c r="B1127" s="44" t="s">
        <v>8</v>
      </c>
      <c r="C1127" s="2">
        <v>9350329000832</v>
      </c>
      <c r="D1127">
        <v>1</v>
      </c>
      <c r="E1127" s="44">
        <v>107.29</v>
      </c>
      <c r="F1127" s="44">
        <f t="shared" si="15"/>
        <v>107.29</v>
      </c>
    </row>
    <row r="1128" spans="1:6">
      <c r="A1128" s="45">
        <v>42434</v>
      </c>
      <c r="B1128" s="44" t="s">
        <v>8</v>
      </c>
      <c r="C1128" s="2">
        <v>9350329000856</v>
      </c>
      <c r="D1128">
        <v>1</v>
      </c>
      <c r="E1128" s="44">
        <v>107.29</v>
      </c>
      <c r="F1128" s="44">
        <f t="shared" si="15"/>
        <v>107.29</v>
      </c>
    </row>
    <row r="1129" spans="1:6">
      <c r="A1129" s="45">
        <v>42434</v>
      </c>
      <c r="B1129" s="44" t="s">
        <v>8</v>
      </c>
      <c r="C1129" s="2">
        <v>9350329000924</v>
      </c>
      <c r="D1129">
        <v>2</v>
      </c>
      <c r="E1129" s="44">
        <v>98.35</v>
      </c>
      <c r="F1129" s="44">
        <f t="shared" si="15"/>
        <v>196.7</v>
      </c>
    </row>
    <row r="1130" spans="1:6">
      <c r="A1130" s="45">
        <v>42434</v>
      </c>
      <c r="B1130" s="44" t="s">
        <v>8</v>
      </c>
      <c r="C1130" s="2">
        <v>9350329000948</v>
      </c>
      <c r="D1130">
        <v>1</v>
      </c>
      <c r="E1130" s="44">
        <v>98.35</v>
      </c>
      <c r="F1130" s="44">
        <f t="shared" si="15"/>
        <v>98.35</v>
      </c>
    </row>
    <row r="1131" spans="1:6">
      <c r="A1131" s="45">
        <v>42434</v>
      </c>
      <c r="B1131" s="44" t="s">
        <v>8</v>
      </c>
      <c r="C1131" s="2">
        <v>9350329000962</v>
      </c>
      <c r="D1131">
        <v>1</v>
      </c>
      <c r="E1131" s="44">
        <v>98.35</v>
      </c>
      <c r="F1131" s="44">
        <f t="shared" si="15"/>
        <v>98.35</v>
      </c>
    </row>
    <row r="1132" spans="1:6">
      <c r="A1132" s="45">
        <v>42434</v>
      </c>
      <c r="B1132" s="44" t="s">
        <v>8</v>
      </c>
      <c r="C1132" s="2">
        <v>9350329000986</v>
      </c>
      <c r="D1132">
        <v>1</v>
      </c>
      <c r="E1132" s="44">
        <v>87.19</v>
      </c>
      <c r="F1132" s="44">
        <f t="shared" si="15"/>
        <v>87.19</v>
      </c>
    </row>
    <row r="1133" spans="1:6">
      <c r="A1133" s="45">
        <v>42434</v>
      </c>
      <c r="B1133" s="44" t="s">
        <v>8</v>
      </c>
      <c r="C1133" s="2">
        <v>9350329001006</v>
      </c>
      <c r="D1133">
        <v>1</v>
      </c>
      <c r="E1133" s="44">
        <v>87.19</v>
      </c>
      <c r="F1133" s="44">
        <f t="shared" si="15"/>
        <v>87.19</v>
      </c>
    </row>
    <row r="1134" spans="1:6">
      <c r="A1134" s="45">
        <v>42434</v>
      </c>
      <c r="B1134" s="44" t="s">
        <v>8</v>
      </c>
      <c r="C1134" s="2">
        <v>9350329001020</v>
      </c>
      <c r="D1134">
        <v>2</v>
      </c>
      <c r="E1134" s="44">
        <v>87.19</v>
      </c>
      <c r="F1134" s="44">
        <f t="shared" si="15"/>
        <v>174.38</v>
      </c>
    </row>
    <row r="1135" spans="1:6">
      <c r="A1135" s="45">
        <v>42434</v>
      </c>
      <c r="B1135" s="44" t="s">
        <v>8</v>
      </c>
      <c r="C1135" s="2">
        <v>9350329001044</v>
      </c>
      <c r="D1135">
        <v>2</v>
      </c>
      <c r="E1135" s="44">
        <v>87.19</v>
      </c>
      <c r="F1135" s="44">
        <f t="shared" si="15"/>
        <v>174.38</v>
      </c>
    </row>
    <row r="1136" spans="1:6">
      <c r="A1136" s="45">
        <v>42434</v>
      </c>
      <c r="B1136" s="44" t="s">
        <v>8</v>
      </c>
      <c r="C1136" s="2">
        <v>9350329001068</v>
      </c>
      <c r="D1136">
        <v>1</v>
      </c>
      <c r="E1136" s="44">
        <v>87.19</v>
      </c>
      <c r="F1136" s="44">
        <f t="shared" si="15"/>
        <v>87.19</v>
      </c>
    </row>
    <row r="1137" spans="1:6">
      <c r="A1137" s="45">
        <v>42432</v>
      </c>
      <c r="B1137" s="44" t="s">
        <v>6</v>
      </c>
      <c r="C1137" s="2">
        <v>9350329000931</v>
      </c>
      <c r="D1137">
        <v>1</v>
      </c>
      <c r="E1137" s="44">
        <v>214.99</v>
      </c>
      <c r="F1137" s="44">
        <f t="shared" si="15"/>
        <v>214.99</v>
      </c>
    </row>
    <row r="1138" spans="1:6">
      <c r="A1138" s="45">
        <v>42432</v>
      </c>
      <c r="B1138" s="44" t="s">
        <v>6</v>
      </c>
      <c r="C1138" s="2">
        <v>9350329000955</v>
      </c>
      <c r="D1138">
        <v>1</v>
      </c>
      <c r="E1138" s="44">
        <v>214.99</v>
      </c>
      <c r="F1138" s="44">
        <f t="shared" si="15"/>
        <v>214.99</v>
      </c>
    </row>
    <row r="1139" spans="1:6">
      <c r="A1139" s="45">
        <v>42431</v>
      </c>
      <c r="B1139" s="44" t="s">
        <v>8</v>
      </c>
      <c r="C1139" s="2">
        <v>9350329000979</v>
      </c>
      <c r="D1139">
        <v>1</v>
      </c>
      <c r="E1139" s="44">
        <v>150.02000000000001</v>
      </c>
      <c r="F1139" s="44">
        <f t="shared" si="15"/>
        <v>150.02000000000001</v>
      </c>
    </row>
    <row r="1140" spans="1:6">
      <c r="A1140" s="45">
        <v>42430</v>
      </c>
      <c r="B1140" s="44" t="s">
        <v>8</v>
      </c>
      <c r="C1140" s="2">
        <v>9350329000344</v>
      </c>
      <c r="D1140">
        <v>2</v>
      </c>
      <c r="E1140" s="44">
        <v>142.6</v>
      </c>
      <c r="F1140" s="44">
        <f t="shared" si="15"/>
        <v>285.2</v>
      </c>
    </row>
    <row r="1141" spans="1:6">
      <c r="A1141" s="45">
        <v>42430</v>
      </c>
      <c r="B1141" s="44" t="s">
        <v>8</v>
      </c>
      <c r="C1141" s="2">
        <v>9350329000368</v>
      </c>
      <c r="D1141">
        <v>2</v>
      </c>
      <c r="E1141" s="44">
        <v>142.6</v>
      </c>
      <c r="F1141" s="44">
        <f t="shared" si="15"/>
        <v>285.2</v>
      </c>
    </row>
    <row r="1142" spans="1:6">
      <c r="A1142" s="45">
        <v>42430</v>
      </c>
      <c r="B1142" s="44" t="s">
        <v>8</v>
      </c>
      <c r="C1142" s="2">
        <v>9350329000511</v>
      </c>
      <c r="D1142">
        <v>1</v>
      </c>
      <c r="E1142" s="44">
        <v>133</v>
      </c>
      <c r="F1142" s="44">
        <f t="shared" si="15"/>
        <v>133</v>
      </c>
    </row>
    <row r="1143" spans="1:6">
      <c r="A1143" s="45">
        <v>42430</v>
      </c>
      <c r="B1143" s="44" t="s">
        <v>8</v>
      </c>
      <c r="C1143" s="2">
        <v>9350329000535</v>
      </c>
      <c r="D1143">
        <v>1</v>
      </c>
      <c r="E1143" s="44">
        <v>133</v>
      </c>
      <c r="F1143" s="44">
        <f t="shared" si="15"/>
        <v>133</v>
      </c>
    </row>
    <row r="1144" spans="1:6">
      <c r="A1144" s="45">
        <v>42430</v>
      </c>
      <c r="B1144" s="44" t="s">
        <v>8</v>
      </c>
      <c r="C1144" s="2">
        <v>9350329000559</v>
      </c>
      <c r="D1144">
        <v>1</v>
      </c>
      <c r="E1144" s="44">
        <v>133</v>
      </c>
      <c r="F1144" s="44">
        <f t="shared" si="15"/>
        <v>133</v>
      </c>
    </row>
    <row r="1145" spans="1:6">
      <c r="A1145" s="45">
        <v>42430</v>
      </c>
      <c r="B1145" s="44" t="s">
        <v>8</v>
      </c>
      <c r="C1145" s="2">
        <v>9350329000566</v>
      </c>
      <c r="D1145">
        <v>2</v>
      </c>
      <c r="E1145" s="44">
        <v>87.19</v>
      </c>
      <c r="F1145" s="44">
        <f t="shared" ref="F1145:F1162" si="16">D1145*E1145</f>
        <v>174.38</v>
      </c>
    </row>
    <row r="1146" spans="1:6">
      <c r="A1146" s="45">
        <v>42430</v>
      </c>
      <c r="B1146" s="44" t="s">
        <v>8</v>
      </c>
      <c r="C1146" s="2">
        <v>9350329000573</v>
      </c>
      <c r="D1146">
        <v>1</v>
      </c>
      <c r="E1146" s="44">
        <v>133</v>
      </c>
      <c r="F1146" s="44">
        <f t="shared" si="16"/>
        <v>133</v>
      </c>
    </row>
    <row r="1147" spans="1:6">
      <c r="A1147" s="45">
        <v>42430</v>
      </c>
      <c r="B1147" s="44" t="s">
        <v>8</v>
      </c>
      <c r="C1147" s="2">
        <v>9350329000597</v>
      </c>
      <c r="D1147">
        <v>1</v>
      </c>
      <c r="E1147" s="44">
        <v>133</v>
      </c>
      <c r="F1147" s="44">
        <f t="shared" si="16"/>
        <v>133</v>
      </c>
    </row>
    <row r="1148" spans="1:6">
      <c r="A1148" s="45">
        <v>42430</v>
      </c>
      <c r="B1148" s="44" t="s">
        <v>8</v>
      </c>
      <c r="C1148" s="2">
        <v>9350329000610</v>
      </c>
      <c r="D1148">
        <v>1</v>
      </c>
      <c r="E1148" s="44">
        <v>133</v>
      </c>
      <c r="F1148" s="44">
        <f t="shared" si="16"/>
        <v>133</v>
      </c>
    </row>
    <row r="1149" spans="1:6">
      <c r="A1149" s="45">
        <v>42430</v>
      </c>
      <c r="B1149" s="44" t="s">
        <v>8</v>
      </c>
      <c r="C1149" s="2">
        <v>9350329000627</v>
      </c>
      <c r="D1149">
        <v>2</v>
      </c>
      <c r="E1149" s="44">
        <v>87.19</v>
      </c>
      <c r="F1149" s="44">
        <f t="shared" si="16"/>
        <v>174.38</v>
      </c>
    </row>
    <row r="1150" spans="1:6">
      <c r="A1150" s="45">
        <v>42430</v>
      </c>
      <c r="B1150" s="44" t="s">
        <v>8</v>
      </c>
      <c r="C1150" s="2">
        <v>9350329000641</v>
      </c>
      <c r="D1150">
        <v>2</v>
      </c>
      <c r="E1150" s="44">
        <v>87.19</v>
      </c>
      <c r="F1150" s="44">
        <f t="shared" si="16"/>
        <v>174.38</v>
      </c>
    </row>
    <row r="1151" spans="1:6">
      <c r="A1151" s="45">
        <v>42430</v>
      </c>
      <c r="B1151" s="44" t="s">
        <v>8</v>
      </c>
      <c r="C1151" s="2">
        <v>9350329000665</v>
      </c>
      <c r="D1151">
        <v>2</v>
      </c>
      <c r="E1151" s="44">
        <v>87.19</v>
      </c>
      <c r="F1151" s="44">
        <f t="shared" si="16"/>
        <v>174.38</v>
      </c>
    </row>
    <row r="1152" spans="1:6">
      <c r="A1152" s="45">
        <v>42430</v>
      </c>
      <c r="B1152" s="44" t="s">
        <v>8</v>
      </c>
      <c r="C1152" s="2">
        <v>9350329000689</v>
      </c>
      <c r="D1152">
        <v>2</v>
      </c>
      <c r="E1152" s="44">
        <v>87.19</v>
      </c>
      <c r="F1152" s="44">
        <f t="shared" si="16"/>
        <v>174.38</v>
      </c>
    </row>
    <row r="1153" spans="1:6">
      <c r="A1153" s="45">
        <v>42430</v>
      </c>
      <c r="B1153" s="44" t="s">
        <v>8</v>
      </c>
      <c r="C1153" s="2">
        <v>9350329000702</v>
      </c>
      <c r="D1153">
        <v>2</v>
      </c>
      <c r="E1153" s="44">
        <v>87.19</v>
      </c>
      <c r="F1153" s="44">
        <f t="shared" si="16"/>
        <v>174.38</v>
      </c>
    </row>
    <row r="1154" spans="1:6">
      <c r="A1154" s="45">
        <v>42430</v>
      </c>
      <c r="B1154" s="44" t="s">
        <v>8</v>
      </c>
      <c r="C1154" s="2">
        <v>9350329000900</v>
      </c>
      <c r="D1154">
        <v>1</v>
      </c>
      <c r="E1154" s="44">
        <v>98.35</v>
      </c>
      <c r="F1154" s="44">
        <f t="shared" si="16"/>
        <v>98.35</v>
      </c>
    </row>
    <row r="1155" spans="1:6">
      <c r="A1155" s="45">
        <v>42430</v>
      </c>
      <c r="B1155" s="44" t="s">
        <v>8</v>
      </c>
      <c r="C1155" s="2">
        <v>9350329000924</v>
      </c>
      <c r="D1155">
        <v>2</v>
      </c>
      <c r="E1155" s="44">
        <v>98.35</v>
      </c>
      <c r="F1155" s="44">
        <f t="shared" si="16"/>
        <v>196.7</v>
      </c>
    </row>
    <row r="1156" spans="1:6">
      <c r="A1156" s="45">
        <v>42430</v>
      </c>
      <c r="B1156" s="44" t="s">
        <v>8</v>
      </c>
      <c r="C1156" s="2">
        <v>9350329000948</v>
      </c>
      <c r="D1156">
        <v>2</v>
      </c>
      <c r="E1156" s="44">
        <v>98.35</v>
      </c>
      <c r="F1156" s="44">
        <f t="shared" si="16"/>
        <v>196.7</v>
      </c>
    </row>
    <row r="1157" spans="1:6">
      <c r="A1157" s="45">
        <v>42430</v>
      </c>
      <c r="B1157" s="44" t="s">
        <v>8</v>
      </c>
      <c r="C1157" s="2">
        <v>9350329000962</v>
      </c>
      <c r="D1157">
        <v>2</v>
      </c>
      <c r="E1157" s="44">
        <v>98.35</v>
      </c>
      <c r="F1157" s="44">
        <f t="shared" si="16"/>
        <v>196.7</v>
      </c>
    </row>
    <row r="1158" spans="1:6">
      <c r="A1158" s="45">
        <v>42430</v>
      </c>
      <c r="B1158" s="44" t="s">
        <v>8</v>
      </c>
      <c r="C1158" s="2">
        <v>9350329000986</v>
      </c>
      <c r="D1158">
        <v>2</v>
      </c>
      <c r="E1158" s="44">
        <v>87.19</v>
      </c>
      <c r="F1158" s="44">
        <f t="shared" si="16"/>
        <v>174.38</v>
      </c>
    </row>
    <row r="1159" spans="1:6">
      <c r="A1159" s="45">
        <v>42430</v>
      </c>
      <c r="B1159" s="44" t="s">
        <v>8</v>
      </c>
      <c r="C1159" s="2">
        <v>9350329001006</v>
      </c>
      <c r="D1159">
        <v>2</v>
      </c>
      <c r="E1159" s="44">
        <v>87.19</v>
      </c>
      <c r="F1159" s="44">
        <f t="shared" si="16"/>
        <v>174.38</v>
      </c>
    </row>
    <row r="1160" spans="1:6">
      <c r="A1160" s="45">
        <v>42430</v>
      </c>
      <c r="B1160" s="44" t="s">
        <v>8</v>
      </c>
      <c r="C1160" s="2">
        <v>9350329001020</v>
      </c>
      <c r="D1160">
        <v>2</v>
      </c>
      <c r="E1160" s="44">
        <v>87.19</v>
      </c>
      <c r="F1160" s="44">
        <f t="shared" si="16"/>
        <v>174.38</v>
      </c>
    </row>
    <row r="1161" spans="1:6">
      <c r="A1161" s="45">
        <v>42430</v>
      </c>
      <c r="B1161" s="44" t="s">
        <v>8</v>
      </c>
      <c r="C1161" s="2">
        <v>9350329001044</v>
      </c>
      <c r="D1161">
        <v>2</v>
      </c>
      <c r="E1161" s="44">
        <v>87.19</v>
      </c>
      <c r="F1161" s="44">
        <f t="shared" si="16"/>
        <v>174.38</v>
      </c>
    </row>
    <row r="1162" spans="1:6">
      <c r="A1162" s="45">
        <v>42430</v>
      </c>
      <c r="B1162" s="44" t="s">
        <v>8</v>
      </c>
      <c r="C1162" s="2">
        <v>9350329001068</v>
      </c>
      <c r="D1162">
        <v>2</v>
      </c>
      <c r="E1162" s="44">
        <v>87.19</v>
      </c>
      <c r="F1162" s="44">
        <f t="shared" si="16"/>
        <v>174.38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conditionalFormatting sqref="H422 C1:C1048576">
    <cfRule type="containsText" dxfId="7" priority="4" operator="containsText" text="2016">
      <formula>NOT(ISERROR(SEARCH("2016",C1)))</formula>
    </cfRule>
  </conditionalFormatting>
  <conditionalFormatting sqref="G98:G193">
    <cfRule type="containsText" dxfId="6" priority="1" operator="containsText" text="45">
      <formula>NOT(ISERROR(SEARCH("45",G98)))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114"/>
  <sheetViews>
    <sheetView zoomScale="70" zoomScaleNormal="70" workbookViewId="0">
      <pane xSplit="3" ySplit="3" topLeftCell="R4" activePane="bottomRight" state="frozen"/>
      <selection pane="topRight" activeCell="D1" sqref="D1"/>
      <selection pane="bottomLeft" activeCell="A4" sqref="A4"/>
      <selection pane="bottomRight" activeCell="AI4" sqref="AI4"/>
    </sheetView>
  </sheetViews>
  <sheetFormatPr defaultRowHeight="15"/>
  <cols>
    <col min="1" max="1" width="15.140625" style="2" customWidth="1"/>
    <col min="2" max="2" width="16.28515625" style="2" customWidth="1"/>
    <col min="3" max="3" width="14.140625" style="2" customWidth="1"/>
    <col min="4" max="4" width="10.5703125" customWidth="1"/>
    <col min="26" max="26" width="18.42578125" customWidth="1"/>
    <col min="28" max="28" width="10" customWidth="1"/>
    <col min="29" max="29" width="12.5703125" customWidth="1"/>
    <col min="32" max="34" width="13.7109375" customWidth="1"/>
    <col min="38" max="38" width="11" customWidth="1"/>
  </cols>
  <sheetData>
    <row r="1" spans="1:38">
      <c r="A1" s="60"/>
      <c r="B1" s="61"/>
      <c r="C1" s="62"/>
      <c r="D1" s="58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41"/>
      <c r="W1" s="41"/>
      <c r="X1" s="41"/>
      <c r="Y1" s="41"/>
      <c r="Z1" s="55"/>
      <c r="AA1" s="56"/>
      <c r="AB1" s="56"/>
      <c r="AC1" s="56"/>
      <c r="AD1" s="56"/>
      <c r="AE1" s="56"/>
      <c r="AF1" s="57"/>
      <c r="AG1" s="35"/>
      <c r="AH1" s="35"/>
      <c r="AI1" s="52"/>
      <c r="AJ1" s="53"/>
      <c r="AK1" s="53"/>
      <c r="AL1" s="54"/>
    </row>
    <row r="2" spans="1:38">
      <c r="A2" s="24"/>
      <c r="B2" s="25"/>
      <c r="C2" s="26"/>
      <c r="D2" s="27" t="s">
        <v>136</v>
      </c>
      <c r="E2" s="28"/>
      <c r="F2" s="28" t="s">
        <v>137</v>
      </c>
      <c r="G2" s="28"/>
      <c r="H2" s="28" t="s">
        <v>138</v>
      </c>
      <c r="I2" s="28"/>
      <c r="J2" s="28" t="s">
        <v>139</v>
      </c>
      <c r="K2" s="28"/>
      <c r="L2" s="28" t="s">
        <v>140</v>
      </c>
      <c r="M2" s="28"/>
      <c r="N2" s="28" t="s">
        <v>141</v>
      </c>
      <c r="O2" s="28"/>
      <c r="P2" s="28" t="s">
        <v>142</v>
      </c>
      <c r="Q2" s="28"/>
      <c r="R2" s="28" t="s">
        <v>143</v>
      </c>
      <c r="S2" s="28"/>
      <c r="T2" s="28" t="s">
        <v>144</v>
      </c>
      <c r="U2" s="28"/>
      <c r="V2" s="28" t="s">
        <v>176</v>
      </c>
      <c r="W2" s="28"/>
      <c r="X2" s="28" t="s">
        <v>224</v>
      </c>
      <c r="Y2" s="28"/>
      <c r="Z2" s="29" t="s">
        <v>147</v>
      </c>
      <c r="AA2" s="30" t="s">
        <v>148</v>
      </c>
      <c r="AB2" s="30" t="s">
        <v>149</v>
      </c>
      <c r="AC2" s="30" t="s">
        <v>150</v>
      </c>
      <c r="AD2" s="30" t="s">
        <v>151</v>
      </c>
      <c r="AE2" s="30" t="s">
        <v>152</v>
      </c>
      <c r="AF2" s="31" t="s">
        <v>153</v>
      </c>
      <c r="AG2" s="36" t="s">
        <v>158</v>
      </c>
      <c r="AH2" s="36" t="s">
        <v>159</v>
      </c>
      <c r="AI2" s="32" t="s">
        <v>154</v>
      </c>
      <c r="AJ2" s="33" t="s">
        <v>155</v>
      </c>
      <c r="AK2" s="33" t="s">
        <v>156</v>
      </c>
      <c r="AL2" s="34" t="s">
        <v>157</v>
      </c>
    </row>
    <row r="3" spans="1:38">
      <c r="A3" s="24" t="s">
        <v>134</v>
      </c>
      <c r="B3" s="25" t="s">
        <v>135</v>
      </c>
      <c r="C3" s="26" t="s">
        <v>115</v>
      </c>
      <c r="D3" s="27" t="s">
        <v>145</v>
      </c>
      <c r="E3" s="28" t="s">
        <v>146</v>
      </c>
      <c r="F3" s="28" t="s">
        <v>145</v>
      </c>
      <c r="G3" s="28" t="s">
        <v>146</v>
      </c>
      <c r="H3" s="28" t="s">
        <v>145</v>
      </c>
      <c r="I3" s="28" t="s">
        <v>146</v>
      </c>
      <c r="J3" s="28" t="s">
        <v>145</v>
      </c>
      <c r="K3" s="28" t="s">
        <v>146</v>
      </c>
      <c r="L3" s="28" t="s">
        <v>145</v>
      </c>
      <c r="M3" s="28" t="s">
        <v>146</v>
      </c>
      <c r="N3" s="28" t="s">
        <v>145</v>
      </c>
      <c r="O3" s="28" t="s">
        <v>146</v>
      </c>
      <c r="P3" s="28" t="s">
        <v>145</v>
      </c>
      <c r="Q3" s="28" t="s">
        <v>146</v>
      </c>
      <c r="R3" s="28" t="s">
        <v>145</v>
      </c>
      <c r="S3" s="28" t="s">
        <v>146</v>
      </c>
      <c r="T3" s="28" t="s">
        <v>145</v>
      </c>
      <c r="U3" s="28" t="s">
        <v>146</v>
      </c>
      <c r="V3" s="28" t="s">
        <v>3</v>
      </c>
      <c r="W3" s="28" t="s">
        <v>4</v>
      </c>
      <c r="X3" s="28" t="s">
        <v>3</v>
      </c>
      <c r="Y3" s="28" t="s">
        <v>4</v>
      </c>
      <c r="Z3" s="29"/>
      <c r="AA3" s="30"/>
      <c r="AB3" s="30"/>
      <c r="AC3" s="30"/>
      <c r="AD3" s="30"/>
      <c r="AE3" s="30"/>
      <c r="AF3" s="31"/>
      <c r="AG3" s="30"/>
      <c r="AH3" s="30"/>
      <c r="AI3" s="32"/>
      <c r="AJ3" s="33"/>
      <c r="AK3" s="33"/>
      <c r="AL3" s="34"/>
    </row>
    <row r="4" spans="1:38">
      <c r="A4" s="37">
        <v>9350329000597</v>
      </c>
      <c r="B4" s="37" t="str">
        <f ca="1">VLOOKUP(A4,Sheet4!$A$1:$B$140,2,FALSE)</f>
        <v>SIL05 190x280cm</v>
      </c>
      <c r="C4" s="38" t="str">
        <f ca="1">VLOOKUP(B4,工艺对应!A:B,2,FALSE)</f>
        <v>福荣达机织</v>
      </c>
      <c r="D4" s="39">
        <v>3</v>
      </c>
      <c r="E4" s="39">
        <v>545.99</v>
      </c>
      <c r="F4" s="40">
        <v>0</v>
      </c>
      <c r="G4" s="40">
        <v>0</v>
      </c>
      <c r="H4" s="39">
        <v>1</v>
      </c>
      <c r="I4" s="39">
        <v>133</v>
      </c>
      <c r="J4" s="39">
        <v>3</v>
      </c>
      <c r="K4" s="39">
        <v>586</v>
      </c>
      <c r="L4" s="39">
        <v>4</v>
      </c>
      <c r="M4" s="39">
        <v>738.99</v>
      </c>
      <c r="N4" s="39">
        <v>1</v>
      </c>
      <c r="O4" s="39">
        <v>330</v>
      </c>
      <c r="P4" s="39">
        <v>1</v>
      </c>
      <c r="Q4" s="39">
        <v>339.99</v>
      </c>
      <c r="R4" s="39">
        <v>5</v>
      </c>
      <c r="S4" s="39">
        <v>1602.98</v>
      </c>
      <c r="T4" s="39">
        <v>3</v>
      </c>
      <c r="U4" s="39">
        <v>932.99</v>
      </c>
      <c r="V4" s="39">
        <v>1</v>
      </c>
      <c r="W4" s="39">
        <v>290</v>
      </c>
      <c r="X4" s="39">
        <v>1</v>
      </c>
      <c r="Y4" s="39">
        <v>305.99</v>
      </c>
      <c r="Z4" s="39">
        <f t="shared" ref="Z4:Z35" si="0">Y4+W4+U4+S4</f>
        <v>3131.96</v>
      </c>
      <c r="AA4" s="43">
        <f t="shared" ref="AA4:AA35" si="1">Z4/$Z$114</f>
        <v>5.2279460319516392E-2</v>
      </c>
      <c r="AB4" s="39">
        <f>SUM($AA$4:AA4)</f>
        <v>5.2279460319516392E-2</v>
      </c>
      <c r="AC4" s="39" t="str">
        <f ca="1">LOOKUP(AB4,帕累托等级设置!$B$2:$B$6,帕累托等级设置!$A$2:$A$6)</f>
        <v>A</v>
      </c>
      <c r="AD4" s="39">
        <f ca="1">VLOOKUP(AC4,帕累托等级设置!$A$1:$C$6,3)</f>
        <v>2</v>
      </c>
      <c r="AE4" s="39">
        <f ca="1">VLOOKUP(C4,备货周期!$A$2:$D$8,4)</f>
        <v>2.5</v>
      </c>
      <c r="AF4" s="39">
        <f>ROUNDUP((X4+V4)/1,0)</f>
        <v>2</v>
      </c>
      <c r="AG4" s="39">
        <f>ROUNDUP((X4+V4+T4+R4+P4+N4)/5,0)</f>
        <v>3</v>
      </c>
      <c r="AH4" s="39">
        <f t="shared" ref="AH4:AH67" si="2">IF(AF4&gt;AG4,AF4,AG4)</f>
        <v>3</v>
      </c>
      <c r="AI4" s="39">
        <f>ROUNDUP(AD4*AE4*AH4,0)</f>
        <v>15</v>
      </c>
      <c r="AJ4" s="39">
        <f ca="1">VLOOKUP(A4,现有库存!A:B,2,FALSE)</f>
        <v>19</v>
      </c>
      <c r="AK4" s="39">
        <f ca="1">IF(ISNA(VLOOKUP(A4,在途!A:G,7,FALSE)),0,VLOOKUP(A4,在途!A:G,7,FALSE))</f>
        <v>6</v>
      </c>
      <c r="AL4" s="39">
        <f>IF((AI4-AJ4-AK4)&lt;0,0,(AI4-AJ4-AK4))</f>
        <v>0</v>
      </c>
    </row>
    <row r="5" spans="1:38">
      <c r="A5" s="37">
        <v>9350329000931</v>
      </c>
      <c r="B5" s="37" t="str">
        <f ca="1">VLOOKUP(A5,Sheet4!$A$1:$B$140,2,FALSE)</f>
        <v>SUP02 190x280cm</v>
      </c>
      <c r="C5" s="38" t="str">
        <f ca="1">VLOOKUP(B5,工艺对应!A:B,2,FALSE)</f>
        <v>安新手工</v>
      </c>
      <c r="D5" s="39">
        <v>5</v>
      </c>
      <c r="E5" s="39">
        <v>965.01</v>
      </c>
      <c r="F5" s="40">
        <v>0</v>
      </c>
      <c r="G5" s="40">
        <v>0</v>
      </c>
      <c r="H5" s="39">
        <v>1</v>
      </c>
      <c r="I5" s="39">
        <v>224.99</v>
      </c>
      <c r="J5" s="39">
        <v>6</v>
      </c>
      <c r="K5" s="39">
        <v>1349.94</v>
      </c>
      <c r="L5" s="39">
        <v>1</v>
      </c>
      <c r="M5" s="39">
        <v>224.99</v>
      </c>
      <c r="N5" s="39">
        <v>7</v>
      </c>
      <c r="O5" s="39">
        <v>1574.94</v>
      </c>
      <c r="P5" s="39">
        <v>1</v>
      </c>
      <c r="Q5" s="39">
        <v>224.99</v>
      </c>
      <c r="R5" s="39">
        <v>1</v>
      </c>
      <c r="S5" s="39">
        <v>224.99</v>
      </c>
      <c r="T5" s="39">
        <v>8</v>
      </c>
      <c r="U5" s="39">
        <v>1724.98</v>
      </c>
      <c r="V5" s="39">
        <v>3</v>
      </c>
      <c r="W5" s="39">
        <v>674.97</v>
      </c>
      <c r="X5" s="39">
        <v>0</v>
      </c>
      <c r="Y5" s="39">
        <v>0</v>
      </c>
      <c r="Z5" s="39">
        <f t="shared" si="0"/>
        <v>2624.9399999999996</v>
      </c>
      <c r="AA5" s="43">
        <f t="shared" si="1"/>
        <v>4.3816155561089969E-2</v>
      </c>
      <c r="AB5" s="39">
        <f>SUM($AA$4:AA5)</f>
        <v>9.6095615880606361E-2</v>
      </c>
      <c r="AC5" s="39" t="str">
        <f ca="1">LOOKUP(AB5,帕累托等级设置!$B$2:$B$6,帕累托等级设置!$A$2:$A$6)</f>
        <v>A</v>
      </c>
      <c r="AD5" s="39">
        <f ca="1">VLOOKUP(AC5,帕累托等级设置!$A$1:$C$6,3)</f>
        <v>2</v>
      </c>
      <c r="AE5" s="39">
        <f ca="1">VLOOKUP(C5,备货周期!$A$2:$D$8,4)</f>
        <v>2.5</v>
      </c>
      <c r="AF5" s="39">
        <f t="shared" ref="AF5:AF68" si="3">ROUNDUP((X5+V5+T5+R5)/3,0)</f>
        <v>4</v>
      </c>
      <c r="AG5" s="39">
        <f t="shared" ref="AG5:AG68" si="4">ROUNDUP((X5+V5+T5+R5+P5+N5)/5,0)</f>
        <v>4</v>
      </c>
      <c r="AH5" s="39">
        <f t="shared" si="2"/>
        <v>4</v>
      </c>
      <c r="AI5" s="39">
        <f t="shared" ref="AI5:AI68" si="5">ROUNDUP(AD5*AE5*AH5,0)</f>
        <v>20</v>
      </c>
      <c r="AJ5" s="39">
        <f ca="1">VLOOKUP(A5,现有库存!A:B,2,FALSE)</f>
        <v>13</v>
      </c>
      <c r="AK5" s="39">
        <f ca="1">IF(ISNA(VLOOKUP(A5,在途!A:G,7,FALSE)),0,VLOOKUP(A5,在途!A:G,7,FALSE))</f>
        <v>25</v>
      </c>
      <c r="AL5" s="39">
        <f t="shared" ref="AL5:AL68" si="6">IF((AI5-AJ5-AK5)&lt;0,0,(AI5-AJ5-AK5))</f>
        <v>0</v>
      </c>
    </row>
    <row r="6" spans="1:38">
      <c r="A6" s="37">
        <v>9350329000955</v>
      </c>
      <c r="B6" s="37" t="str">
        <f ca="1">VLOOKUP(A6,Sheet4!$A$1:$B$140,2,FALSE)</f>
        <v>SUP03 190x280cm</v>
      </c>
      <c r="C6" s="38" t="str">
        <f ca="1">VLOOKUP(B6,工艺对应!A:B,2,FALSE)</f>
        <v>安新手工</v>
      </c>
      <c r="D6" s="39">
        <v>2</v>
      </c>
      <c r="E6" s="39">
        <v>429.98</v>
      </c>
      <c r="F6" s="40">
        <v>0</v>
      </c>
      <c r="G6" s="40">
        <v>0</v>
      </c>
      <c r="H6" s="39">
        <v>1</v>
      </c>
      <c r="I6" s="39">
        <v>150.02000000000001</v>
      </c>
      <c r="J6" s="39">
        <v>6</v>
      </c>
      <c r="K6" s="39">
        <v>975.01</v>
      </c>
      <c r="L6" s="39">
        <v>6</v>
      </c>
      <c r="M6" s="39">
        <v>1349.97</v>
      </c>
      <c r="N6" s="39">
        <v>5</v>
      </c>
      <c r="O6" s="39">
        <v>1125.01</v>
      </c>
      <c r="P6" s="39">
        <v>3</v>
      </c>
      <c r="Q6" s="39">
        <v>375.01</v>
      </c>
      <c r="R6" s="39">
        <v>1</v>
      </c>
      <c r="S6" s="39">
        <v>220</v>
      </c>
      <c r="T6" s="39">
        <v>10</v>
      </c>
      <c r="U6" s="39">
        <v>2165</v>
      </c>
      <c r="V6" s="39">
        <v>1</v>
      </c>
      <c r="W6" s="39">
        <v>225</v>
      </c>
      <c r="X6" s="39">
        <v>0</v>
      </c>
      <c r="Y6" s="39">
        <v>0</v>
      </c>
      <c r="Z6" s="39">
        <f t="shared" si="0"/>
        <v>2610</v>
      </c>
      <c r="AA6" s="43">
        <f t="shared" si="1"/>
        <v>4.3566773341274401E-2</v>
      </c>
      <c r="AB6" s="39">
        <f>SUM($AA$4:AA6)</f>
        <v>0.13966238922188076</v>
      </c>
      <c r="AC6" s="39" t="str">
        <f ca="1">LOOKUP(AB6,帕累托等级设置!$B$2:$B$6,帕累托等级设置!$A$2:$A$6)</f>
        <v>A</v>
      </c>
      <c r="AD6" s="39">
        <f ca="1">VLOOKUP(AC6,帕累托等级设置!$A$1:$C$6,3)</f>
        <v>2</v>
      </c>
      <c r="AE6" s="39">
        <f ca="1">VLOOKUP(C6,备货周期!$A$2:$D$8,4)</f>
        <v>2.5</v>
      </c>
      <c r="AF6" s="39">
        <f t="shared" si="3"/>
        <v>4</v>
      </c>
      <c r="AG6" s="39">
        <f t="shared" si="4"/>
        <v>4</v>
      </c>
      <c r="AH6" s="39">
        <f t="shared" si="2"/>
        <v>4</v>
      </c>
      <c r="AI6" s="39">
        <f t="shared" si="5"/>
        <v>20</v>
      </c>
      <c r="AJ6" s="39">
        <f ca="1">VLOOKUP(A6,现有库存!A:B,2,FALSE)</f>
        <v>0</v>
      </c>
      <c r="AK6" s="39">
        <f ca="1">IF(ISNA(VLOOKUP(A6,在途!A:G,7,FALSE)),0,VLOOKUP(A6,在途!A:G,7,FALSE))</f>
        <v>50</v>
      </c>
      <c r="AL6" s="39">
        <f t="shared" si="6"/>
        <v>0</v>
      </c>
    </row>
    <row r="7" spans="1:38">
      <c r="A7" s="37">
        <v>9350329000849</v>
      </c>
      <c r="B7" s="37" t="str">
        <f ca="1">VLOOKUP(A7,Sheet4!$A$1:$B$140,2,FALSE)</f>
        <v>HID03 152x198cm</v>
      </c>
      <c r="C7" s="38" t="str">
        <f ca="1">VLOOKUP(B7,工艺对应!A:B,2,FALSE)</f>
        <v>鑫源皮毛</v>
      </c>
      <c r="D7" s="39">
        <v>2</v>
      </c>
      <c r="E7" s="39">
        <v>480.99</v>
      </c>
      <c r="F7" s="40">
        <v>0</v>
      </c>
      <c r="G7" s="40">
        <v>0</v>
      </c>
      <c r="H7" s="40">
        <v>0</v>
      </c>
      <c r="I7" s="40">
        <v>0</v>
      </c>
      <c r="J7" s="39">
        <v>1</v>
      </c>
      <c r="K7" s="39">
        <v>107.29</v>
      </c>
      <c r="L7" s="39">
        <v>6</v>
      </c>
      <c r="M7" s="39">
        <v>969.14</v>
      </c>
      <c r="N7" s="39">
        <v>7</v>
      </c>
      <c r="O7" s="39">
        <v>1564.53</v>
      </c>
      <c r="P7" s="39">
        <v>2</v>
      </c>
      <c r="Q7" s="39">
        <v>539.98</v>
      </c>
      <c r="R7" s="39">
        <v>3</v>
      </c>
      <c r="S7" s="39">
        <v>809.97</v>
      </c>
      <c r="T7" s="39">
        <v>7</v>
      </c>
      <c r="U7" s="39">
        <v>1239.1300000000001</v>
      </c>
      <c r="V7" s="39">
        <v>2</v>
      </c>
      <c r="W7" s="39">
        <v>539.98</v>
      </c>
      <c r="X7" s="39">
        <v>0</v>
      </c>
      <c r="Y7" s="39">
        <v>0</v>
      </c>
      <c r="Z7" s="39">
        <f t="shared" si="0"/>
        <v>2589.08</v>
      </c>
      <c r="AA7" s="43">
        <f t="shared" si="1"/>
        <v>4.3217571464531312E-2</v>
      </c>
      <c r="AB7" s="39">
        <f>SUM($AA$4:AA7)</f>
        <v>0.18287996068641207</v>
      </c>
      <c r="AC7" s="39" t="str">
        <f ca="1">LOOKUP(AB7,帕累托等级设置!$B$2:$B$6,帕累托等级设置!$A$2:$A$6)</f>
        <v>A</v>
      </c>
      <c r="AD7" s="39">
        <f ca="1">VLOOKUP(AC7,帕累托等级设置!$A$1:$C$6,3)</f>
        <v>2</v>
      </c>
      <c r="AE7" s="39">
        <f ca="1">VLOOKUP(C7,备货周期!$A$2:$D$8,4)</f>
        <v>2.5</v>
      </c>
      <c r="AF7" s="39">
        <f t="shared" si="3"/>
        <v>4</v>
      </c>
      <c r="AG7" s="39">
        <f t="shared" si="4"/>
        <v>5</v>
      </c>
      <c r="AH7" s="39">
        <f t="shared" si="2"/>
        <v>5</v>
      </c>
      <c r="AI7" s="39">
        <f t="shared" si="5"/>
        <v>25</v>
      </c>
      <c r="AJ7" s="39">
        <f ca="1">VLOOKUP(A7,现有库存!A:B,2,FALSE)</f>
        <v>17</v>
      </c>
      <c r="AK7" s="39">
        <f ca="1">IF(ISNA(VLOOKUP(A7,在途!A:G,7,FALSE)),0,VLOOKUP(A7,在途!A:G,7,FALSE))</f>
        <v>20</v>
      </c>
      <c r="AL7" s="39">
        <f t="shared" si="6"/>
        <v>0</v>
      </c>
    </row>
    <row r="8" spans="1:38">
      <c r="A8" s="37">
        <v>9350329000924</v>
      </c>
      <c r="B8" s="37" t="str">
        <f ca="1">VLOOKUP(A8,Sheet4!$A$1:$B$140,2,FALSE)</f>
        <v>SUP02 155x225cm</v>
      </c>
      <c r="C8" s="38" t="str">
        <f ca="1">VLOOKUP(B8,工艺对应!A:B,2,FALSE)</f>
        <v>安新手工</v>
      </c>
      <c r="D8" s="39">
        <v>11</v>
      </c>
      <c r="E8" s="39">
        <v>636.74</v>
      </c>
      <c r="F8" s="39">
        <v>1</v>
      </c>
      <c r="G8" s="39">
        <v>98.35</v>
      </c>
      <c r="H8" s="39">
        <v>1</v>
      </c>
      <c r="I8" s="39">
        <v>98.35</v>
      </c>
      <c r="J8" s="39">
        <v>7</v>
      </c>
      <c r="K8" s="39">
        <v>1049.93</v>
      </c>
      <c r="L8" s="39">
        <v>4</v>
      </c>
      <c r="M8" s="39">
        <v>548.32000000000005</v>
      </c>
      <c r="N8" s="39">
        <v>9</v>
      </c>
      <c r="O8" s="39">
        <v>1246.6300000000001</v>
      </c>
      <c r="P8" s="39">
        <v>3</v>
      </c>
      <c r="Q8" s="39">
        <v>449.97</v>
      </c>
      <c r="R8" s="39">
        <v>9</v>
      </c>
      <c r="S8" s="39">
        <v>1246.6300000000001</v>
      </c>
      <c r="T8" s="39">
        <v>3</v>
      </c>
      <c r="U8" s="39">
        <v>398.33000000000004</v>
      </c>
      <c r="V8" s="39">
        <v>5</v>
      </c>
      <c r="W8" s="39">
        <v>749.95</v>
      </c>
      <c r="X8" s="39">
        <v>1</v>
      </c>
      <c r="Y8" s="39">
        <v>149.99</v>
      </c>
      <c r="Z8" s="39">
        <f t="shared" si="0"/>
        <v>2544.9</v>
      </c>
      <c r="AA8" s="43">
        <f t="shared" si="1"/>
        <v>4.2480107845290896E-2</v>
      </c>
      <c r="AB8" s="39">
        <f>SUM($AA$4:AA8)</f>
        <v>0.22536006853170298</v>
      </c>
      <c r="AC8" s="39" t="str">
        <f ca="1">LOOKUP(AB8,帕累托等级设置!$B$2:$B$6,帕累托等级设置!$A$2:$A$6)</f>
        <v>A</v>
      </c>
      <c r="AD8" s="39">
        <f ca="1">VLOOKUP(AC8,帕累托等级设置!$A$1:$C$6,3)</f>
        <v>2</v>
      </c>
      <c r="AE8" s="39">
        <f ca="1">VLOOKUP(C8,备货周期!$A$2:$D$8,4)</f>
        <v>2.5</v>
      </c>
      <c r="AF8" s="39">
        <f t="shared" si="3"/>
        <v>6</v>
      </c>
      <c r="AG8" s="39">
        <f t="shared" si="4"/>
        <v>6</v>
      </c>
      <c r="AH8" s="39">
        <f t="shared" si="2"/>
        <v>6</v>
      </c>
      <c r="AI8" s="39">
        <f t="shared" si="5"/>
        <v>30</v>
      </c>
      <c r="AJ8" s="39">
        <f ca="1">VLOOKUP(A8,现有库存!A:B,2,FALSE)</f>
        <v>42</v>
      </c>
      <c r="AK8" s="39">
        <f ca="1">IF(ISNA(VLOOKUP(A8,在途!A:G,7,FALSE)),0,VLOOKUP(A8,在途!A:G,7,FALSE))</f>
        <v>15</v>
      </c>
      <c r="AL8" s="39">
        <f t="shared" si="6"/>
        <v>0</v>
      </c>
    </row>
    <row r="9" spans="1:38">
      <c r="A9" s="37">
        <v>9350329000948</v>
      </c>
      <c r="B9" s="37" t="str">
        <f ca="1">VLOOKUP(A9,Sheet4!$A$1:$B$140,2,FALSE)</f>
        <v>SUP03 155x225cm</v>
      </c>
      <c r="C9" s="38" t="str">
        <f ca="1">VLOOKUP(B9,工艺对应!A:B,2,FALSE)</f>
        <v>安新手工</v>
      </c>
      <c r="D9" s="39">
        <v>6</v>
      </c>
      <c r="E9" s="39">
        <v>590.03000000000009</v>
      </c>
      <c r="F9" s="40">
        <v>0</v>
      </c>
      <c r="G9" s="40">
        <v>0</v>
      </c>
      <c r="H9" s="39">
        <v>1</v>
      </c>
      <c r="I9" s="39">
        <v>98.35</v>
      </c>
      <c r="J9" s="39">
        <v>6</v>
      </c>
      <c r="K9" s="39">
        <v>646.67000000000007</v>
      </c>
      <c r="L9" s="39">
        <v>10</v>
      </c>
      <c r="M9" s="39">
        <v>1396.6200000000001</v>
      </c>
      <c r="N9" s="39">
        <v>14</v>
      </c>
      <c r="O9" s="39">
        <v>1593.32</v>
      </c>
      <c r="P9" s="39">
        <v>4</v>
      </c>
      <c r="Q9" s="39">
        <v>496.68</v>
      </c>
      <c r="R9" s="39">
        <v>5</v>
      </c>
      <c r="S9" s="39">
        <v>346.69</v>
      </c>
      <c r="T9" s="39">
        <v>7</v>
      </c>
      <c r="U9" s="39">
        <v>998.29000000000008</v>
      </c>
      <c r="V9" s="39">
        <v>4</v>
      </c>
      <c r="W9" s="39">
        <v>599.96</v>
      </c>
      <c r="X9" s="39">
        <v>1</v>
      </c>
      <c r="Y9" s="39">
        <v>149.99</v>
      </c>
      <c r="Z9" s="39">
        <f t="shared" si="0"/>
        <v>2094.9300000000003</v>
      </c>
      <c r="AA9" s="43">
        <f t="shared" si="1"/>
        <v>3.4969095967753258E-2</v>
      </c>
      <c r="AB9" s="39">
        <f>SUM($AA$4:AA9)</f>
        <v>0.26032916449945626</v>
      </c>
      <c r="AC9" s="39" t="str">
        <f ca="1">LOOKUP(AB9,帕累托等级设置!$B$2:$B$6,帕累托等级设置!$A$2:$A$6)</f>
        <v>A</v>
      </c>
      <c r="AD9" s="39">
        <f ca="1">VLOOKUP(AC9,帕累托等级设置!$A$1:$C$6,3)</f>
        <v>2</v>
      </c>
      <c r="AE9" s="39">
        <f ca="1">VLOOKUP(C9,备货周期!$A$2:$D$8,4)</f>
        <v>2.5</v>
      </c>
      <c r="AF9" s="39">
        <f t="shared" si="3"/>
        <v>6</v>
      </c>
      <c r="AG9" s="39">
        <f t="shared" si="4"/>
        <v>7</v>
      </c>
      <c r="AH9" s="39">
        <f t="shared" si="2"/>
        <v>7</v>
      </c>
      <c r="AI9" s="39">
        <f t="shared" si="5"/>
        <v>35</v>
      </c>
      <c r="AJ9" s="39">
        <f ca="1">VLOOKUP(A9,现有库存!A:B,2,FALSE)</f>
        <v>21</v>
      </c>
      <c r="AK9" s="39">
        <f ca="1">IF(ISNA(VLOOKUP(A9,在途!A:G,7,FALSE)),0,VLOOKUP(A9,在途!A:G,7,FALSE))</f>
        <v>50</v>
      </c>
      <c r="AL9" s="39">
        <f t="shared" si="6"/>
        <v>0</v>
      </c>
    </row>
    <row r="10" spans="1:38">
      <c r="A10" s="37">
        <v>9350329000856</v>
      </c>
      <c r="B10" s="37" t="str">
        <f ca="1">VLOOKUP(A10,Sheet4!$A$1:$B$140,2,FALSE)</f>
        <v>HID04 152x198cm</v>
      </c>
      <c r="C10" s="38" t="str">
        <f ca="1">VLOOKUP(B10,工艺对应!A:B,2,FALSE)</f>
        <v>鑫源皮毛</v>
      </c>
      <c r="D10" s="39">
        <v>5</v>
      </c>
      <c r="E10" s="39">
        <v>699.15</v>
      </c>
      <c r="F10" s="39">
        <v>1</v>
      </c>
      <c r="G10" s="39">
        <v>259.99</v>
      </c>
      <c r="H10" s="40">
        <v>0</v>
      </c>
      <c r="I10" s="40">
        <v>0</v>
      </c>
      <c r="J10" s="39">
        <v>1</v>
      </c>
      <c r="K10" s="39">
        <v>107.29</v>
      </c>
      <c r="L10" s="39">
        <v>1</v>
      </c>
      <c r="M10" s="39">
        <v>107.29</v>
      </c>
      <c r="N10" s="39">
        <v>3</v>
      </c>
      <c r="O10" s="39">
        <v>647.27</v>
      </c>
      <c r="P10" s="39">
        <v>1</v>
      </c>
      <c r="Q10" s="39">
        <v>107.29</v>
      </c>
      <c r="R10" s="39">
        <v>4</v>
      </c>
      <c r="S10" s="39">
        <v>1079.96</v>
      </c>
      <c r="T10" s="39">
        <v>2</v>
      </c>
      <c r="U10" s="39">
        <v>214.58</v>
      </c>
      <c r="V10" s="39">
        <v>2</v>
      </c>
      <c r="W10" s="39">
        <v>539.98</v>
      </c>
      <c r="X10" s="39">
        <v>0</v>
      </c>
      <c r="Y10" s="39">
        <v>0</v>
      </c>
      <c r="Z10" s="39">
        <f t="shared" si="0"/>
        <v>1834.52</v>
      </c>
      <c r="AA10" s="43">
        <f t="shared" si="1"/>
        <v>3.0622267061315985E-2</v>
      </c>
      <c r="AB10" s="39">
        <f>SUM($AA$4:AA10)</f>
        <v>0.29095143156077224</v>
      </c>
      <c r="AC10" s="39" t="str">
        <f ca="1">LOOKUP(AB10,帕累托等级设置!$B$2:$B$6,帕累托等级设置!$A$2:$A$6)</f>
        <v>A</v>
      </c>
      <c r="AD10" s="39">
        <f ca="1">VLOOKUP(AC10,帕累托等级设置!$A$1:$C$6,3)</f>
        <v>2</v>
      </c>
      <c r="AE10" s="39">
        <f ca="1">VLOOKUP(C10,备货周期!$A$2:$D$8,4)</f>
        <v>2.5</v>
      </c>
      <c r="AF10" s="39">
        <f t="shared" si="3"/>
        <v>3</v>
      </c>
      <c r="AG10" s="39">
        <f t="shared" si="4"/>
        <v>3</v>
      </c>
      <c r="AH10" s="39">
        <f t="shared" si="2"/>
        <v>3</v>
      </c>
      <c r="AI10" s="39">
        <f t="shared" si="5"/>
        <v>15</v>
      </c>
      <c r="AJ10" s="39">
        <f ca="1">VLOOKUP(A10,现有库存!A:B,2,FALSE)</f>
        <v>32</v>
      </c>
      <c r="AK10" s="39">
        <f ca="1">IF(ISNA(VLOOKUP(A10,在途!A:G,7,FALSE)),0,VLOOKUP(A10,在途!A:G,7,FALSE))</f>
        <v>5</v>
      </c>
      <c r="AL10" s="39">
        <f t="shared" si="6"/>
        <v>0</v>
      </c>
    </row>
    <row r="11" spans="1:38">
      <c r="A11" s="37">
        <v>9350329001020</v>
      </c>
      <c r="B11" s="37" t="str">
        <f ca="1">VLOOKUP(A11,Sheet4!$A$1:$B$140,2,FALSE)</f>
        <v>LUX03 155x225cm</v>
      </c>
      <c r="C11" s="38" t="str">
        <f ca="1">VLOOKUP(B11,工艺对应!A:B,2,FALSE)</f>
        <v>福海手工</v>
      </c>
      <c r="D11" s="39">
        <v>11</v>
      </c>
      <c r="E11" s="39">
        <v>523.14</v>
      </c>
      <c r="F11" s="39">
        <v>2</v>
      </c>
      <c r="G11" s="39">
        <v>87.19</v>
      </c>
      <c r="H11" s="39">
        <v>2</v>
      </c>
      <c r="I11" s="39">
        <v>174.38</v>
      </c>
      <c r="J11" s="39">
        <v>1</v>
      </c>
      <c r="K11" s="39">
        <v>130</v>
      </c>
      <c r="L11" s="40">
        <v>0</v>
      </c>
      <c r="M11" s="40">
        <v>0</v>
      </c>
      <c r="N11" s="40">
        <v>0</v>
      </c>
      <c r="O11" s="40">
        <v>0</v>
      </c>
      <c r="P11" s="39">
        <v>4</v>
      </c>
      <c r="Q11" s="39">
        <v>404.97</v>
      </c>
      <c r="R11" s="39">
        <v>8</v>
      </c>
      <c r="S11" s="39">
        <v>1027.1300000000001</v>
      </c>
      <c r="T11" s="39">
        <v>4</v>
      </c>
      <c r="U11" s="39">
        <v>534.97</v>
      </c>
      <c r="V11" s="39">
        <v>2</v>
      </c>
      <c r="W11" s="39">
        <v>264.99</v>
      </c>
      <c r="X11" s="39">
        <v>0</v>
      </c>
      <c r="Y11" s="39">
        <v>0</v>
      </c>
      <c r="Z11" s="39">
        <f t="shared" si="0"/>
        <v>1827.0900000000001</v>
      </c>
      <c r="AA11" s="43">
        <f t="shared" si="1"/>
        <v>3.0498243641421095E-2</v>
      </c>
      <c r="AB11" s="39">
        <f>SUM($AA$4:AA11)</f>
        <v>0.32144967520219336</v>
      </c>
      <c r="AC11" s="39" t="str">
        <f ca="1">LOOKUP(AB11,帕累托等级设置!$B$2:$B$6,帕累托等级设置!$A$2:$A$6)</f>
        <v>A</v>
      </c>
      <c r="AD11" s="39">
        <f ca="1">VLOOKUP(AC11,帕累托等级设置!$A$1:$C$6,3)</f>
        <v>2</v>
      </c>
      <c r="AE11" s="39">
        <f ca="1">VLOOKUP(C11,备货周期!$A$2:$D$8,4)</f>
        <v>2.5</v>
      </c>
      <c r="AF11" s="39">
        <f t="shared" si="3"/>
        <v>5</v>
      </c>
      <c r="AG11" s="39">
        <f t="shared" si="4"/>
        <v>4</v>
      </c>
      <c r="AH11" s="39">
        <f t="shared" si="2"/>
        <v>5</v>
      </c>
      <c r="AI11" s="39">
        <f t="shared" si="5"/>
        <v>25</v>
      </c>
      <c r="AJ11" s="39">
        <f ca="1">VLOOKUP(A11,现有库存!A:B,2,FALSE)</f>
        <v>3</v>
      </c>
      <c r="AK11" s="39">
        <f ca="1">IF(ISNA(VLOOKUP(A11,在途!A:G,7,FALSE)),0,VLOOKUP(A11,在途!A:G,7,FALSE))</f>
        <v>35</v>
      </c>
      <c r="AL11" s="39">
        <f t="shared" si="6"/>
        <v>0</v>
      </c>
    </row>
    <row r="12" spans="1:38">
      <c r="A12" s="37">
        <v>9350329000436</v>
      </c>
      <c r="B12" s="37" t="str">
        <f ca="1">VLOOKUP(A12,Sheet4!$A$1:$B$140,2,FALSE)</f>
        <v>AND01 190x280cm</v>
      </c>
      <c r="C12" s="38" t="str">
        <f ca="1">VLOOKUP(B12,工艺对应!A:B,2,FALSE)</f>
        <v>熊亚机织</v>
      </c>
      <c r="D12" s="39">
        <v>0</v>
      </c>
      <c r="E12" s="40">
        <v>0</v>
      </c>
      <c r="F12" s="39">
        <v>1</v>
      </c>
      <c r="G12" s="39">
        <v>374.99</v>
      </c>
      <c r="H12" s="40">
        <v>0</v>
      </c>
      <c r="I12" s="40">
        <v>0</v>
      </c>
      <c r="J12" s="40">
        <v>0</v>
      </c>
      <c r="K12" s="40">
        <v>0</v>
      </c>
      <c r="L12" s="39">
        <v>1</v>
      </c>
      <c r="M12" s="39">
        <v>374.99</v>
      </c>
      <c r="N12" s="40">
        <v>0</v>
      </c>
      <c r="O12" s="40">
        <v>0</v>
      </c>
      <c r="P12" s="40">
        <v>0</v>
      </c>
      <c r="Q12" s="40">
        <v>0</v>
      </c>
      <c r="R12" s="39">
        <v>2</v>
      </c>
      <c r="S12" s="39">
        <v>645.98</v>
      </c>
      <c r="T12" s="39">
        <v>2</v>
      </c>
      <c r="U12" s="39">
        <v>531.98</v>
      </c>
      <c r="V12" s="39">
        <v>2</v>
      </c>
      <c r="W12" s="39">
        <v>645.98</v>
      </c>
      <c r="X12" s="39">
        <v>0</v>
      </c>
      <c r="Y12" s="39">
        <v>0</v>
      </c>
      <c r="Z12" s="39">
        <f t="shared" si="0"/>
        <v>1823.94</v>
      </c>
      <c r="AA12" s="43">
        <f t="shared" si="1"/>
        <v>3.0445663052905761E-2</v>
      </c>
      <c r="AB12" s="39">
        <f>SUM($AA$4:AA12)</f>
        <v>0.35189533825509911</v>
      </c>
      <c r="AC12" s="39" t="str">
        <f ca="1">LOOKUP(AB12,帕累托等级设置!$B$2:$B$6,帕累托等级设置!$A$2:$A$6)</f>
        <v>A</v>
      </c>
      <c r="AD12" s="39">
        <f ca="1">VLOOKUP(AC12,帕累托等级设置!$A$1:$C$6,3)</f>
        <v>2</v>
      </c>
      <c r="AE12" s="39">
        <f ca="1">VLOOKUP(C12,备货周期!$A$2:$D$8,4)</f>
        <v>2.5</v>
      </c>
      <c r="AF12" s="39">
        <f t="shared" si="3"/>
        <v>2</v>
      </c>
      <c r="AG12" s="39">
        <f t="shared" si="4"/>
        <v>2</v>
      </c>
      <c r="AH12" s="39">
        <f t="shared" si="2"/>
        <v>2</v>
      </c>
      <c r="AI12" s="39">
        <f t="shared" si="5"/>
        <v>10</v>
      </c>
      <c r="AJ12" s="39">
        <f ca="1">VLOOKUP(A12,现有库存!A:B,2,FALSE)</f>
        <v>11</v>
      </c>
      <c r="AK12" s="39">
        <f ca="1">IF(ISNA(VLOOKUP(A12,在途!A:G,7,FALSE)),0,VLOOKUP(A12,在途!A:G,7,FALSE))</f>
        <v>0</v>
      </c>
      <c r="AL12" s="39">
        <f t="shared" si="6"/>
        <v>0</v>
      </c>
    </row>
    <row r="13" spans="1:38">
      <c r="A13" s="37">
        <v>9350329000917</v>
      </c>
      <c r="B13" s="37" t="str">
        <f ca="1">VLOOKUP(A13,Sheet4!$A$1:$B$140,2,FALSE)</f>
        <v>SUP01 190x280cm</v>
      </c>
      <c r="C13" s="38" t="str">
        <f ca="1">VLOOKUP(B13,工艺对应!A:B,2,FALSE)</f>
        <v>安新手工</v>
      </c>
      <c r="D13" s="39">
        <v>2</v>
      </c>
      <c r="E13" s="39">
        <v>375.01</v>
      </c>
      <c r="F13" s="39">
        <v>1</v>
      </c>
      <c r="G13" s="39">
        <v>150.02000000000001</v>
      </c>
      <c r="H13" s="39">
        <v>1</v>
      </c>
      <c r="I13" s="39">
        <v>224.99</v>
      </c>
      <c r="J13" s="40">
        <v>0</v>
      </c>
      <c r="K13" s="40">
        <v>0</v>
      </c>
      <c r="L13" s="39">
        <v>2</v>
      </c>
      <c r="M13" s="39">
        <v>224.99</v>
      </c>
      <c r="N13" s="39">
        <v>4</v>
      </c>
      <c r="O13" s="39">
        <v>899.99</v>
      </c>
      <c r="P13" s="40">
        <v>0</v>
      </c>
      <c r="Q13" s="40">
        <v>0</v>
      </c>
      <c r="R13" s="39">
        <v>2</v>
      </c>
      <c r="S13" s="39">
        <v>450</v>
      </c>
      <c r="T13" s="39">
        <v>4</v>
      </c>
      <c r="U13" s="39">
        <v>825.02</v>
      </c>
      <c r="V13" s="39">
        <v>2</v>
      </c>
      <c r="W13" s="39">
        <v>450</v>
      </c>
      <c r="X13" s="39">
        <v>0</v>
      </c>
      <c r="Y13" s="39">
        <v>0</v>
      </c>
      <c r="Z13" s="39">
        <f t="shared" si="0"/>
        <v>1725.02</v>
      </c>
      <c r="AA13" s="43">
        <f t="shared" si="1"/>
        <v>2.8794465651021138E-2</v>
      </c>
      <c r="AB13" s="39">
        <f>SUM($AA$4:AA13)</f>
        <v>0.38068980390612023</v>
      </c>
      <c r="AC13" s="39" t="str">
        <f ca="1">LOOKUP(AB13,帕累托等级设置!$B$2:$B$6,帕累托等级设置!$A$2:$A$6)</f>
        <v>A</v>
      </c>
      <c r="AD13" s="39">
        <f ca="1">VLOOKUP(AC13,帕累托等级设置!$A$1:$C$6,3)</f>
        <v>2</v>
      </c>
      <c r="AE13" s="39">
        <f ca="1">VLOOKUP(C13,备货周期!$A$2:$D$8,4)</f>
        <v>2.5</v>
      </c>
      <c r="AF13" s="39">
        <f t="shared" si="3"/>
        <v>3</v>
      </c>
      <c r="AG13" s="39">
        <f t="shared" si="4"/>
        <v>3</v>
      </c>
      <c r="AH13" s="39">
        <f t="shared" si="2"/>
        <v>3</v>
      </c>
      <c r="AI13" s="39">
        <f t="shared" si="5"/>
        <v>15</v>
      </c>
      <c r="AJ13" s="39">
        <f ca="1">VLOOKUP(A13,现有库存!A:B,2,FALSE)</f>
        <v>8</v>
      </c>
      <c r="AK13" s="39">
        <f ca="1">IF(ISNA(VLOOKUP(A13,在途!A:G,7,FALSE)),0,VLOOKUP(A13,在途!A:G,7,FALSE))</f>
        <v>9</v>
      </c>
      <c r="AL13" s="39">
        <f t="shared" si="6"/>
        <v>0</v>
      </c>
    </row>
    <row r="14" spans="1:38">
      <c r="A14" s="37">
        <v>9350329000504</v>
      </c>
      <c r="B14" s="37" t="str">
        <f ca="1">VLOOKUP(A14,Sheet4!$A$1:$B$140,2,FALSE)</f>
        <v>SIL01 155x225cm</v>
      </c>
      <c r="C14" s="38" t="str">
        <f ca="1">VLOOKUP(B14,工艺对应!A:B,2,FALSE)</f>
        <v>福荣达机织</v>
      </c>
      <c r="D14" s="39">
        <v>1</v>
      </c>
      <c r="E14" s="39">
        <v>219.99</v>
      </c>
      <c r="F14" s="40">
        <v>0</v>
      </c>
      <c r="G14" s="40">
        <v>0</v>
      </c>
      <c r="H14" s="39">
        <v>4</v>
      </c>
      <c r="I14" s="39">
        <v>307.18</v>
      </c>
      <c r="J14" s="39">
        <v>4</v>
      </c>
      <c r="K14" s="39">
        <v>527.17000000000007</v>
      </c>
      <c r="L14" s="39">
        <v>4</v>
      </c>
      <c r="M14" s="39">
        <v>373.38</v>
      </c>
      <c r="N14" s="39">
        <v>2</v>
      </c>
      <c r="O14" s="39">
        <v>307.18</v>
      </c>
      <c r="P14" s="39">
        <v>3</v>
      </c>
      <c r="Q14" s="39">
        <v>307.18</v>
      </c>
      <c r="R14" s="39">
        <v>3</v>
      </c>
      <c r="S14" s="39">
        <v>369.38</v>
      </c>
      <c r="T14" s="39">
        <v>1</v>
      </c>
      <c r="U14" s="39">
        <v>208.99</v>
      </c>
      <c r="V14" s="39">
        <v>5</v>
      </c>
      <c r="W14" s="39">
        <v>1015.97</v>
      </c>
      <c r="X14" s="39">
        <v>0</v>
      </c>
      <c r="Y14" s="39">
        <v>0</v>
      </c>
      <c r="Z14" s="39">
        <f t="shared" si="0"/>
        <v>1594.3400000000001</v>
      </c>
      <c r="AA14" s="43">
        <f t="shared" si="1"/>
        <v>2.6613122378899401E-2</v>
      </c>
      <c r="AB14" s="39">
        <f>SUM($AA$4:AA14)</f>
        <v>0.40730292628501963</v>
      </c>
      <c r="AC14" s="39" t="str">
        <f ca="1">LOOKUP(AB14,帕累托等级设置!$B$2:$B$6,帕累托等级设置!$A$2:$A$6)</f>
        <v>A</v>
      </c>
      <c r="AD14" s="39">
        <f ca="1">VLOOKUP(AC14,帕累托等级设置!$A$1:$C$6,3)</f>
        <v>2</v>
      </c>
      <c r="AE14" s="39">
        <f ca="1">VLOOKUP(C14,备货周期!$A$2:$D$8,4)</f>
        <v>2.5</v>
      </c>
      <c r="AF14" s="39">
        <f t="shared" si="3"/>
        <v>3</v>
      </c>
      <c r="AG14" s="39">
        <f t="shared" si="4"/>
        <v>3</v>
      </c>
      <c r="AH14" s="39">
        <f t="shared" si="2"/>
        <v>3</v>
      </c>
      <c r="AI14" s="39">
        <f t="shared" si="5"/>
        <v>15</v>
      </c>
      <c r="AJ14" s="39">
        <f ca="1">VLOOKUP(A14,现有库存!A:B,2,FALSE)</f>
        <v>48</v>
      </c>
      <c r="AK14" s="39">
        <f ca="1">IF(ISNA(VLOOKUP(A14,在途!A:G,7,FALSE)),0,VLOOKUP(A14,在途!A:G,7,FALSE))</f>
        <v>0</v>
      </c>
      <c r="AL14" s="39">
        <f t="shared" si="6"/>
        <v>0</v>
      </c>
    </row>
    <row r="15" spans="1:38">
      <c r="A15" s="37">
        <v>9350329000993</v>
      </c>
      <c r="B15" s="37" t="str">
        <f ca="1">VLOOKUP(A15,Sheet4!$A$1:$B$140,2,FALSE)</f>
        <v>LUX01 190x280cm</v>
      </c>
      <c r="C15" s="38" t="str">
        <f ca="1">VLOOKUP(B15,工艺对应!A:B,2,FALSE)</f>
        <v>福海手工</v>
      </c>
      <c r="D15" s="39">
        <v>2</v>
      </c>
      <c r="E15" s="39">
        <v>404.98</v>
      </c>
      <c r="F15" s="39">
        <v>3</v>
      </c>
      <c r="G15" s="39">
        <v>535.48</v>
      </c>
      <c r="H15" s="40">
        <v>0</v>
      </c>
      <c r="I15" s="40">
        <v>0</v>
      </c>
      <c r="J15" s="39">
        <v>2</v>
      </c>
      <c r="K15" s="39">
        <v>402.48</v>
      </c>
      <c r="L15" s="39">
        <v>1</v>
      </c>
      <c r="M15" s="39">
        <v>199.99</v>
      </c>
      <c r="N15" s="39">
        <v>6</v>
      </c>
      <c r="O15" s="39">
        <v>1194.95</v>
      </c>
      <c r="P15" s="39">
        <v>3</v>
      </c>
      <c r="Q15" s="39">
        <v>584.99</v>
      </c>
      <c r="R15" s="39">
        <v>4</v>
      </c>
      <c r="S15" s="39">
        <v>794.97</v>
      </c>
      <c r="T15" s="39">
        <v>3</v>
      </c>
      <c r="U15" s="39">
        <v>589.99</v>
      </c>
      <c r="V15" s="39">
        <v>1</v>
      </c>
      <c r="W15" s="39">
        <v>199.99</v>
      </c>
      <c r="X15" s="39">
        <v>0</v>
      </c>
      <c r="Y15" s="39">
        <v>0</v>
      </c>
      <c r="Z15" s="39">
        <f t="shared" si="0"/>
        <v>1584.95</v>
      </c>
      <c r="AA15" s="43">
        <f t="shared" si="1"/>
        <v>2.6456382148372745E-2</v>
      </c>
      <c r="AB15" s="39">
        <f>SUM($AA$4:AA15)</f>
        <v>0.43375930843339239</v>
      </c>
      <c r="AC15" s="39" t="str">
        <f ca="1">LOOKUP(AB15,帕累托等级设置!$B$2:$B$6,帕累托等级设置!$A$2:$A$6)</f>
        <v>A</v>
      </c>
      <c r="AD15" s="39">
        <f ca="1">VLOOKUP(AC15,帕累托等级设置!$A$1:$C$6,3)</f>
        <v>2</v>
      </c>
      <c r="AE15" s="39">
        <f ca="1">VLOOKUP(C15,备货周期!$A$2:$D$8,4)</f>
        <v>2.5</v>
      </c>
      <c r="AF15" s="39">
        <f t="shared" si="3"/>
        <v>3</v>
      </c>
      <c r="AG15" s="39">
        <f t="shared" si="4"/>
        <v>4</v>
      </c>
      <c r="AH15" s="39">
        <f t="shared" si="2"/>
        <v>4</v>
      </c>
      <c r="AI15" s="39">
        <f t="shared" si="5"/>
        <v>20</v>
      </c>
      <c r="AJ15" s="39">
        <f ca="1">VLOOKUP(A15,现有库存!A:B,2,FALSE)</f>
        <v>3</v>
      </c>
      <c r="AK15" s="39">
        <f ca="1">IF(ISNA(VLOOKUP(A15,在途!A:G,7,FALSE)),0,VLOOKUP(A15,在途!A:G,7,FALSE))</f>
        <v>36</v>
      </c>
      <c r="AL15" s="39">
        <f t="shared" si="6"/>
        <v>0</v>
      </c>
    </row>
    <row r="16" spans="1:38">
      <c r="A16" s="37">
        <v>9350329002768</v>
      </c>
      <c r="B16" s="37" t="str">
        <f ca="1">VLOOKUP(A16,Sheet4!$A$1:$B$140,2,FALSE)</f>
        <v>MOD03 190x280cm</v>
      </c>
      <c r="C16" s="38" t="str">
        <f ca="1">VLOOKUP(B16,工艺对应!A:B,2,FALSE)</f>
        <v>福荣达机织</v>
      </c>
      <c r="D16" s="39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39">
        <v>0</v>
      </c>
      <c r="K16" s="39">
        <v>0</v>
      </c>
      <c r="L16" s="39">
        <v>0</v>
      </c>
      <c r="M16" s="39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39">
        <v>0</v>
      </c>
      <c r="U16" s="39">
        <v>0</v>
      </c>
      <c r="V16" s="39">
        <v>3</v>
      </c>
      <c r="W16" s="39">
        <v>778.99</v>
      </c>
      <c r="X16" s="39">
        <v>2</v>
      </c>
      <c r="Y16" s="39">
        <v>639.99</v>
      </c>
      <c r="Z16" s="39">
        <f t="shared" si="0"/>
        <v>1418.98</v>
      </c>
      <c r="AA16" s="43">
        <f t="shared" si="1"/>
        <v>2.3685969362376075E-2</v>
      </c>
      <c r="AB16" s="39">
        <f>SUM($AA$4:AA16)</f>
        <v>0.45744527779576849</v>
      </c>
      <c r="AC16" s="39" t="str">
        <f ca="1">LOOKUP(AB16,帕累托等级设置!$B$2:$B$6,帕累托等级设置!$A$2:$A$6)</f>
        <v>A</v>
      </c>
      <c r="AD16" s="39">
        <f ca="1">VLOOKUP(AC16,帕累托等级设置!$A$1:$C$6,3)</f>
        <v>2</v>
      </c>
      <c r="AE16" s="39">
        <f ca="1">VLOOKUP(C16,备货周期!$A$2:$D$8,4)</f>
        <v>2.5</v>
      </c>
      <c r="AF16" s="39">
        <f t="shared" si="3"/>
        <v>2</v>
      </c>
      <c r="AG16" s="39">
        <f t="shared" si="4"/>
        <v>1</v>
      </c>
      <c r="AH16" s="39">
        <f t="shared" si="2"/>
        <v>2</v>
      </c>
      <c r="AI16" s="39">
        <f t="shared" si="5"/>
        <v>10</v>
      </c>
      <c r="AJ16" s="39">
        <f ca="1">VLOOKUP(A16,现有库存!A:B,2,FALSE)</f>
        <v>11</v>
      </c>
      <c r="AK16" s="39">
        <f ca="1">IF(ISNA(VLOOKUP(A16,在途!A:G,7,FALSE)),0,VLOOKUP(A16,在途!A:G,7,FALSE))</f>
        <v>0</v>
      </c>
      <c r="AL16" s="39">
        <f t="shared" si="6"/>
        <v>0</v>
      </c>
    </row>
    <row r="17" spans="1:38">
      <c r="A17" s="37">
        <v>9350329000450</v>
      </c>
      <c r="B17" s="37" t="str">
        <f ca="1">VLOOKUP(A17,Sheet4!$A$1:$B$140,2,FALSE)</f>
        <v>AND02 190x280cm</v>
      </c>
      <c r="C17" s="38" t="str">
        <f ca="1">VLOOKUP(B17,工艺对应!A:B,2,FALSE)</f>
        <v>熊亚机织</v>
      </c>
      <c r="D17" s="39">
        <v>1</v>
      </c>
      <c r="E17" s="39">
        <v>151.09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39">
        <v>2</v>
      </c>
      <c r="O17" s="39">
        <v>759.98</v>
      </c>
      <c r="P17" s="39">
        <v>2</v>
      </c>
      <c r="Q17" s="39">
        <v>759.98</v>
      </c>
      <c r="R17" s="39">
        <v>1</v>
      </c>
      <c r="S17" s="39">
        <v>265.99</v>
      </c>
      <c r="T17" s="39">
        <v>4</v>
      </c>
      <c r="U17" s="39">
        <v>1063.96</v>
      </c>
      <c r="V17" s="39">
        <v>0</v>
      </c>
      <c r="W17" s="39">
        <v>0</v>
      </c>
      <c r="X17" s="39">
        <v>0</v>
      </c>
      <c r="Y17" s="39">
        <v>0</v>
      </c>
      <c r="Z17" s="39">
        <f t="shared" si="0"/>
        <v>1329.95</v>
      </c>
      <c r="AA17" s="43">
        <f t="shared" si="1"/>
        <v>2.219985831617927E-2</v>
      </c>
      <c r="AB17" s="39">
        <f>SUM($AA$4:AA17)</f>
        <v>0.47964513611194776</v>
      </c>
      <c r="AC17" s="39" t="str">
        <f ca="1">LOOKUP(AB17,帕累托等级设置!$B$2:$B$6,帕累托等级设置!$A$2:$A$6)</f>
        <v>A</v>
      </c>
      <c r="AD17" s="39">
        <f ca="1">VLOOKUP(AC17,帕累托等级设置!$A$1:$C$6,3)</f>
        <v>2</v>
      </c>
      <c r="AE17" s="39">
        <f ca="1">VLOOKUP(C17,备货周期!$A$2:$D$8,4)</f>
        <v>2.5</v>
      </c>
      <c r="AF17" s="39">
        <f t="shared" si="3"/>
        <v>2</v>
      </c>
      <c r="AG17" s="39">
        <f t="shared" si="4"/>
        <v>2</v>
      </c>
      <c r="AH17" s="39">
        <f t="shared" si="2"/>
        <v>2</v>
      </c>
      <c r="AI17" s="39">
        <f t="shared" si="5"/>
        <v>10</v>
      </c>
      <c r="AJ17" s="39">
        <f ca="1">VLOOKUP(A17,现有库存!A:B,2,FALSE)</f>
        <v>8</v>
      </c>
      <c r="AK17" s="39">
        <f ca="1">IF(ISNA(VLOOKUP(A17,在途!A:G,7,FALSE)),0,VLOOKUP(A17,在途!A:G,7,FALSE))</f>
        <v>0</v>
      </c>
      <c r="AL17" s="39">
        <f t="shared" si="6"/>
        <v>2</v>
      </c>
    </row>
    <row r="18" spans="1:38">
      <c r="A18" s="37">
        <v>9350329002751</v>
      </c>
      <c r="B18" s="37" t="str">
        <f ca="1">VLOOKUP(A18,Sheet4!$A$1:$B$140,2,FALSE)</f>
        <v>MOD03 155x225cm</v>
      </c>
      <c r="C18" s="38" t="str">
        <f ca="1">VLOOKUP(B18,工艺对应!A:B,2,FALSE)</f>
        <v>福荣达机织</v>
      </c>
      <c r="D18" s="39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39">
        <v>0</v>
      </c>
      <c r="K18" s="39">
        <v>0</v>
      </c>
      <c r="L18" s="39">
        <v>0</v>
      </c>
      <c r="M18" s="39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39">
        <v>0</v>
      </c>
      <c r="U18" s="39">
        <v>0</v>
      </c>
      <c r="V18" s="39">
        <v>11</v>
      </c>
      <c r="W18" s="39">
        <v>1295.5500000000002</v>
      </c>
      <c r="X18" s="39">
        <v>0</v>
      </c>
      <c r="Y18" s="39">
        <v>0</v>
      </c>
      <c r="Z18" s="39">
        <f t="shared" si="0"/>
        <v>1295.5500000000002</v>
      </c>
      <c r="AA18" s="43">
        <f t="shared" si="1"/>
        <v>2.162564490509121E-2</v>
      </c>
      <c r="AB18" s="39">
        <f>SUM($AA$4:AA18)</f>
        <v>0.50127078101703892</v>
      </c>
      <c r="AC18" s="39" t="str">
        <f ca="1">LOOKUP(AB18,帕累托等级设置!$B$2:$B$6,帕累托等级设置!$A$2:$A$6)</f>
        <v>A</v>
      </c>
      <c r="AD18" s="39">
        <f ca="1">VLOOKUP(AC18,帕累托等级设置!$A$1:$C$6,3)</f>
        <v>2</v>
      </c>
      <c r="AE18" s="39">
        <f ca="1">VLOOKUP(C18,备货周期!$A$2:$D$8,4)</f>
        <v>2.5</v>
      </c>
      <c r="AF18" s="39">
        <f t="shared" si="3"/>
        <v>4</v>
      </c>
      <c r="AG18" s="39">
        <f t="shared" si="4"/>
        <v>3</v>
      </c>
      <c r="AH18" s="39">
        <f t="shared" si="2"/>
        <v>4</v>
      </c>
      <c r="AI18" s="39">
        <f t="shared" si="5"/>
        <v>20</v>
      </c>
      <c r="AJ18" s="39">
        <f ca="1">VLOOKUP(A18,现有库存!A:B,2,FALSE)</f>
        <v>23</v>
      </c>
      <c r="AK18" s="39">
        <f ca="1">IF(ISNA(VLOOKUP(A18,在途!A:G,7,FALSE)),0,VLOOKUP(A18,在途!A:G,7,FALSE))</f>
        <v>0</v>
      </c>
      <c r="AL18" s="39">
        <f t="shared" si="6"/>
        <v>0</v>
      </c>
    </row>
    <row r="19" spans="1:38">
      <c r="A19" s="37">
        <v>9350329000511</v>
      </c>
      <c r="B19" s="37" t="str">
        <f ca="1">VLOOKUP(A19,Sheet4!$A$1:$B$140,2,FALSE)</f>
        <v>SIL01 190x280cm</v>
      </c>
      <c r="C19" s="38" t="str">
        <f ca="1">VLOOKUP(B19,工艺对应!A:B,2,FALSE)</f>
        <v>福荣达机织</v>
      </c>
      <c r="D19" s="39">
        <v>1</v>
      </c>
      <c r="E19" s="39">
        <v>133</v>
      </c>
      <c r="F19" s="39">
        <v>1</v>
      </c>
      <c r="G19" s="39">
        <v>339.99</v>
      </c>
      <c r="H19" s="39">
        <v>1</v>
      </c>
      <c r="I19" s="39">
        <v>339.99</v>
      </c>
      <c r="J19" s="39">
        <v>2</v>
      </c>
      <c r="K19" s="39">
        <v>472.99</v>
      </c>
      <c r="L19" s="39">
        <v>4</v>
      </c>
      <c r="M19" s="39">
        <v>1152.97</v>
      </c>
      <c r="N19" s="39">
        <v>2</v>
      </c>
      <c r="O19" s="39">
        <v>679.98</v>
      </c>
      <c r="P19" s="39">
        <v>1</v>
      </c>
      <c r="Q19" s="39">
        <v>305</v>
      </c>
      <c r="R19" s="40">
        <v>0</v>
      </c>
      <c r="S19" s="40">
        <v>0</v>
      </c>
      <c r="T19" s="39">
        <v>2</v>
      </c>
      <c r="U19" s="39">
        <v>639.99</v>
      </c>
      <c r="V19" s="39">
        <v>2</v>
      </c>
      <c r="W19" s="39">
        <v>611.98</v>
      </c>
      <c r="X19" s="39">
        <v>0</v>
      </c>
      <c r="Y19" s="39">
        <v>0</v>
      </c>
      <c r="Z19" s="39">
        <f t="shared" si="0"/>
        <v>1251.97</v>
      </c>
      <c r="AA19" s="43">
        <f t="shared" si="1"/>
        <v>2.0898196636044183E-2</v>
      </c>
      <c r="AB19" s="39">
        <f>SUM($AA$4:AA19)</f>
        <v>0.52216897765308312</v>
      </c>
      <c r="AC19" s="39" t="str">
        <f ca="1">LOOKUP(AB19,帕累托等级设置!$B$2:$B$6,帕累托等级设置!$A$2:$A$6)</f>
        <v>A</v>
      </c>
      <c r="AD19" s="39">
        <f ca="1">VLOOKUP(AC19,帕累托等级设置!$A$1:$C$6,3)</f>
        <v>2</v>
      </c>
      <c r="AE19" s="39">
        <f ca="1">VLOOKUP(C19,备货周期!$A$2:$D$8,4)</f>
        <v>2.5</v>
      </c>
      <c r="AF19" s="39">
        <f t="shared" si="3"/>
        <v>2</v>
      </c>
      <c r="AG19" s="39">
        <f t="shared" si="4"/>
        <v>2</v>
      </c>
      <c r="AH19" s="39">
        <f t="shared" si="2"/>
        <v>2</v>
      </c>
      <c r="AI19" s="39">
        <f t="shared" si="5"/>
        <v>10</v>
      </c>
      <c r="AJ19" s="39">
        <f ca="1">VLOOKUP(A19,现有库存!A:B,2,FALSE)</f>
        <v>28</v>
      </c>
      <c r="AK19" s="39">
        <f ca="1">IF(ISNA(VLOOKUP(A19,在途!A:G,7,FALSE)),0,VLOOKUP(A19,在途!A:G,7,FALSE))</f>
        <v>0</v>
      </c>
      <c r="AL19" s="39">
        <f t="shared" si="6"/>
        <v>0</v>
      </c>
    </row>
    <row r="20" spans="1:38">
      <c r="A20" s="37">
        <v>9350329000627</v>
      </c>
      <c r="B20" s="37" t="str">
        <f ca="1">VLOOKUP(A20,Sheet4!$A$1:$B$140,2,FALSE)</f>
        <v>SCT01 155x225cm</v>
      </c>
      <c r="C20" s="38" t="str">
        <f ca="1">VLOOKUP(B20,工艺对应!A:B,2,FALSE)</f>
        <v>熊亚机织</v>
      </c>
      <c r="D20" s="39">
        <v>9</v>
      </c>
      <c r="E20" s="39">
        <v>748.13000000000011</v>
      </c>
      <c r="F20" s="40">
        <v>0</v>
      </c>
      <c r="G20" s="40">
        <v>0</v>
      </c>
      <c r="H20" s="39">
        <v>1</v>
      </c>
      <c r="I20" s="39">
        <v>87.19</v>
      </c>
      <c r="J20" s="39">
        <v>3</v>
      </c>
      <c r="K20" s="39">
        <v>394.37</v>
      </c>
      <c r="L20" s="39">
        <v>2</v>
      </c>
      <c r="M20" s="39">
        <v>174.38</v>
      </c>
      <c r="N20" s="40">
        <v>0</v>
      </c>
      <c r="O20" s="40">
        <v>0</v>
      </c>
      <c r="P20" s="39">
        <v>2</v>
      </c>
      <c r="Q20" s="39">
        <v>263.98</v>
      </c>
      <c r="R20" s="39">
        <v>3</v>
      </c>
      <c r="S20" s="39">
        <v>395.97</v>
      </c>
      <c r="T20" s="39">
        <v>4</v>
      </c>
      <c r="U20" s="39">
        <v>571.16000000000008</v>
      </c>
      <c r="V20" s="39">
        <v>2</v>
      </c>
      <c r="W20" s="39">
        <v>281.98</v>
      </c>
      <c r="X20" s="39">
        <v>0</v>
      </c>
      <c r="Y20" s="39">
        <v>0</v>
      </c>
      <c r="Z20" s="39">
        <f t="shared" si="0"/>
        <v>1249.1100000000001</v>
      </c>
      <c r="AA20" s="43">
        <f t="shared" si="1"/>
        <v>2.0850456800122329E-2</v>
      </c>
      <c r="AB20" s="39">
        <f>SUM($AA$4:AA20)</f>
        <v>0.54301943445320544</v>
      </c>
      <c r="AC20" s="39" t="str">
        <f ca="1">LOOKUP(AB20,帕累托等级设置!$B$2:$B$6,帕累托等级设置!$A$2:$A$6)</f>
        <v>A</v>
      </c>
      <c r="AD20" s="39">
        <f ca="1">VLOOKUP(AC20,帕累托等级设置!$A$1:$C$6,3)</f>
        <v>2</v>
      </c>
      <c r="AE20" s="39">
        <f ca="1">VLOOKUP(C20,备货周期!$A$2:$D$8,4)</f>
        <v>2.5</v>
      </c>
      <c r="AF20" s="39">
        <f t="shared" si="3"/>
        <v>3</v>
      </c>
      <c r="AG20" s="39">
        <f t="shared" si="4"/>
        <v>3</v>
      </c>
      <c r="AH20" s="39">
        <f t="shared" si="2"/>
        <v>3</v>
      </c>
      <c r="AI20" s="39">
        <f t="shared" si="5"/>
        <v>15</v>
      </c>
      <c r="AJ20" s="39">
        <f ca="1">VLOOKUP(A20,现有库存!A:B,2,FALSE)</f>
        <v>33</v>
      </c>
      <c r="AK20" s="39">
        <f ca="1">IF(ISNA(VLOOKUP(A20,在途!A:G,7,FALSE)),0,VLOOKUP(A20,在途!A:G,7,FALSE))</f>
        <v>0</v>
      </c>
      <c r="AL20" s="39">
        <f t="shared" si="6"/>
        <v>0</v>
      </c>
    </row>
    <row r="21" spans="1:38">
      <c r="A21" s="37">
        <v>9350329000429</v>
      </c>
      <c r="B21" s="37" t="str">
        <f ca="1">VLOOKUP(A21,Sheet4!$A$1:$B$140,2,FALSE)</f>
        <v>AND01 155x225cm</v>
      </c>
      <c r="C21" s="38" t="str">
        <f ca="1">VLOOKUP(B21,工艺对应!A:B,2,FALSE)</f>
        <v>熊亚机织</v>
      </c>
      <c r="D21" s="39">
        <v>4</v>
      </c>
      <c r="E21" s="39">
        <v>384.34000000000003</v>
      </c>
      <c r="F21" s="40">
        <v>0</v>
      </c>
      <c r="G21" s="40">
        <v>0</v>
      </c>
      <c r="H21" s="39">
        <v>2</v>
      </c>
      <c r="I21" s="39">
        <v>198.1</v>
      </c>
      <c r="J21" s="39">
        <v>1</v>
      </c>
      <c r="K21" s="39">
        <v>99.05</v>
      </c>
      <c r="L21" s="39">
        <v>2</v>
      </c>
      <c r="M21" s="39">
        <v>198.1</v>
      </c>
      <c r="N21" s="39">
        <v>1</v>
      </c>
      <c r="O21" s="39">
        <v>99.05</v>
      </c>
      <c r="P21" s="39">
        <v>1</v>
      </c>
      <c r="Q21" s="39">
        <v>225</v>
      </c>
      <c r="R21" s="40">
        <v>0</v>
      </c>
      <c r="S21" s="40">
        <v>0</v>
      </c>
      <c r="T21" s="39">
        <v>2</v>
      </c>
      <c r="U21" s="39">
        <v>274.04000000000002</v>
      </c>
      <c r="V21" s="39">
        <v>4</v>
      </c>
      <c r="W21" s="39">
        <v>711.47</v>
      </c>
      <c r="X21" s="39">
        <v>1</v>
      </c>
      <c r="Y21" s="39">
        <v>187.49</v>
      </c>
      <c r="Z21" s="39">
        <f t="shared" si="0"/>
        <v>1173</v>
      </c>
      <c r="AA21" s="43">
        <f t="shared" si="1"/>
        <v>1.9580009628089992E-2</v>
      </c>
      <c r="AB21" s="39">
        <f>SUM($AA$4:AA21)</f>
        <v>0.56259944408129547</v>
      </c>
      <c r="AC21" s="39" t="str">
        <f ca="1">LOOKUP(AB21,帕累托等级设置!$B$2:$B$6,帕累托等级设置!$A$2:$A$6)</f>
        <v>A</v>
      </c>
      <c r="AD21" s="39">
        <f ca="1">VLOOKUP(AC21,帕累托等级设置!$A$1:$C$6,3)</f>
        <v>2</v>
      </c>
      <c r="AE21" s="39">
        <f ca="1">VLOOKUP(C21,备货周期!$A$2:$D$8,4)</f>
        <v>2.5</v>
      </c>
      <c r="AF21" s="39">
        <f t="shared" si="3"/>
        <v>3</v>
      </c>
      <c r="AG21" s="39">
        <f t="shared" si="4"/>
        <v>2</v>
      </c>
      <c r="AH21" s="39">
        <f t="shared" si="2"/>
        <v>3</v>
      </c>
      <c r="AI21" s="39">
        <f t="shared" si="5"/>
        <v>15</v>
      </c>
      <c r="AJ21" s="39">
        <f ca="1">VLOOKUP(A21,现有库存!A:B,2,FALSE)</f>
        <v>29</v>
      </c>
      <c r="AK21" s="39">
        <f ca="1">IF(ISNA(VLOOKUP(A21,在途!A:G,7,FALSE)),0,VLOOKUP(A21,在途!A:G,7,FALSE))</f>
        <v>0</v>
      </c>
      <c r="AL21" s="39">
        <f t="shared" si="6"/>
        <v>0</v>
      </c>
    </row>
    <row r="22" spans="1:38">
      <c r="A22" s="37">
        <v>9350329000528</v>
      </c>
      <c r="B22" s="37" t="str">
        <f ca="1">VLOOKUP(A22,Sheet4!$A$1:$B$140,2,FALSE)</f>
        <v>SIL02 155x225cm</v>
      </c>
      <c r="C22" s="38" t="str">
        <f ca="1">VLOOKUP(B22,工艺对应!A:B,2,FALSE)</f>
        <v>福荣达机织</v>
      </c>
      <c r="D22" s="39">
        <v>0</v>
      </c>
      <c r="E22" s="40">
        <v>0</v>
      </c>
      <c r="F22" s="40">
        <v>0</v>
      </c>
      <c r="G22" s="40">
        <v>0</v>
      </c>
      <c r="H22" s="39">
        <v>5</v>
      </c>
      <c r="I22" s="39">
        <v>261.57</v>
      </c>
      <c r="J22" s="39">
        <v>7</v>
      </c>
      <c r="K22" s="39">
        <v>394.37</v>
      </c>
      <c r="L22" s="39">
        <v>5</v>
      </c>
      <c r="M22" s="39">
        <v>348.76</v>
      </c>
      <c r="N22" s="39">
        <v>4</v>
      </c>
      <c r="O22" s="39">
        <v>348.76</v>
      </c>
      <c r="P22" s="39">
        <v>1</v>
      </c>
      <c r="Q22" s="39">
        <v>87.19</v>
      </c>
      <c r="R22" s="39">
        <v>6</v>
      </c>
      <c r="S22" s="39">
        <v>681.56</v>
      </c>
      <c r="T22" s="39">
        <v>1</v>
      </c>
      <c r="U22" s="39">
        <v>87.19</v>
      </c>
      <c r="V22" s="39">
        <v>2</v>
      </c>
      <c r="W22" s="39">
        <v>395.98</v>
      </c>
      <c r="X22" s="39">
        <v>0</v>
      </c>
      <c r="Y22" s="39">
        <v>0</v>
      </c>
      <c r="Z22" s="39">
        <f t="shared" si="0"/>
        <v>1164.73</v>
      </c>
      <c r="AA22" s="43">
        <f t="shared" si="1"/>
        <v>1.9441964717924344E-2</v>
      </c>
      <c r="AB22" s="39">
        <f>SUM($AA$4:AA22)</f>
        <v>0.58204140879921984</v>
      </c>
      <c r="AC22" s="39" t="str">
        <f ca="1">LOOKUP(AB22,帕累托等级设置!$B$2:$B$6,帕累托等级设置!$A$2:$A$6)</f>
        <v>A</v>
      </c>
      <c r="AD22" s="39">
        <f ca="1">VLOOKUP(AC22,帕累托等级设置!$A$1:$C$6,3)</f>
        <v>2</v>
      </c>
      <c r="AE22" s="39">
        <f ca="1">VLOOKUP(C22,备货周期!$A$2:$D$8,4)</f>
        <v>2.5</v>
      </c>
      <c r="AF22" s="39">
        <f t="shared" si="3"/>
        <v>3</v>
      </c>
      <c r="AG22" s="39">
        <f t="shared" si="4"/>
        <v>3</v>
      </c>
      <c r="AH22" s="39">
        <f t="shared" si="2"/>
        <v>3</v>
      </c>
      <c r="AI22" s="39">
        <f t="shared" si="5"/>
        <v>15</v>
      </c>
      <c r="AJ22" s="39">
        <f ca="1">VLOOKUP(A22,现有库存!A:B,2,FALSE)</f>
        <v>26</v>
      </c>
      <c r="AK22" s="39">
        <f ca="1">IF(ISNA(VLOOKUP(A22,在途!A:G,7,FALSE)),0,VLOOKUP(A22,在途!A:G,7,FALSE))</f>
        <v>16</v>
      </c>
      <c r="AL22" s="39">
        <f t="shared" si="6"/>
        <v>0</v>
      </c>
    </row>
    <row r="23" spans="1:38">
      <c r="A23" s="37">
        <v>9350329000481</v>
      </c>
      <c r="B23" s="37" t="str">
        <f ca="1">VLOOKUP(A23,Sheet4!$A$1:$B$140,2,FALSE)</f>
        <v>AND04 155x225cm</v>
      </c>
      <c r="C23" s="38" t="str">
        <f ca="1">VLOOKUP(B23,工艺对应!A:B,2,FALSE)</f>
        <v>熊亚机织</v>
      </c>
      <c r="D23" s="39">
        <v>0</v>
      </c>
      <c r="E23" s="40">
        <v>0</v>
      </c>
      <c r="F23" s="40">
        <v>0</v>
      </c>
      <c r="G23" s="40">
        <v>0</v>
      </c>
      <c r="H23" s="39">
        <v>3</v>
      </c>
      <c r="I23" s="39">
        <v>297.14999999999998</v>
      </c>
      <c r="J23" s="39">
        <v>1</v>
      </c>
      <c r="K23" s="39">
        <v>99.05</v>
      </c>
      <c r="L23" s="39">
        <v>1</v>
      </c>
      <c r="M23" s="39">
        <v>99.05</v>
      </c>
      <c r="N23" s="39">
        <v>3</v>
      </c>
      <c r="O23" s="39">
        <v>297.14999999999998</v>
      </c>
      <c r="P23" s="40">
        <v>0</v>
      </c>
      <c r="Q23" s="40">
        <v>0</v>
      </c>
      <c r="R23" s="39">
        <v>5</v>
      </c>
      <c r="S23" s="39">
        <v>779.04</v>
      </c>
      <c r="T23" s="39">
        <v>2</v>
      </c>
      <c r="U23" s="39">
        <v>349.04</v>
      </c>
      <c r="V23" s="39">
        <v>0</v>
      </c>
      <c r="W23" s="39">
        <v>0</v>
      </c>
      <c r="X23" s="39">
        <v>0</v>
      </c>
      <c r="Y23" s="39">
        <v>0</v>
      </c>
      <c r="Z23" s="39">
        <f t="shared" si="0"/>
        <v>1128.08</v>
      </c>
      <c r="AA23" s="43">
        <f t="shared" si="1"/>
        <v>1.8830193743611043E-2</v>
      </c>
      <c r="AB23" s="39">
        <f>SUM($AA$4:AA23)</f>
        <v>0.6008716025428309</v>
      </c>
      <c r="AC23" s="39" t="str">
        <f ca="1">LOOKUP(AB23,帕累托等级设置!$B$2:$B$6,帕累托等级设置!$A$2:$A$6)</f>
        <v>B</v>
      </c>
      <c r="AD23" s="39">
        <f ca="1">VLOOKUP(AC23,帕累托等级设置!$A$1:$C$6,3)</f>
        <v>1.5</v>
      </c>
      <c r="AE23" s="39">
        <f ca="1">VLOOKUP(C23,备货周期!$A$2:$D$8,4)</f>
        <v>2.5</v>
      </c>
      <c r="AF23" s="39">
        <f t="shared" si="3"/>
        <v>3</v>
      </c>
      <c r="AG23" s="39">
        <f t="shared" si="4"/>
        <v>2</v>
      </c>
      <c r="AH23" s="39">
        <f t="shared" si="2"/>
        <v>3</v>
      </c>
      <c r="AI23" s="39">
        <f t="shared" si="5"/>
        <v>12</v>
      </c>
      <c r="AJ23" s="39">
        <f ca="1">VLOOKUP(A23,现有库存!A:B,2,FALSE)</f>
        <v>20</v>
      </c>
      <c r="AK23" s="39">
        <f ca="1">IF(ISNA(VLOOKUP(A23,在途!A:G,7,FALSE)),0,VLOOKUP(A23,在途!A:G,7,FALSE))</f>
        <v>5</v>
      </c>
      <c r="AL23" s="39">
        <f t="shared" si="6"/>
        <v>0</v>
      </c>
    </row>
    <row r="24" spans="1:38">
      <c r="A24" s="37">
        <v>9350329000979</v>
      </c>
      <c r="B24" s="37" t="str">
        <f ca="1">VLOOKUP(A24,Sheet4!$A$1:$B$140,2,FALSE)</f>
        <v>SUP04 190x280cm</v>
      </c>
      <c r="C24" s="38" t="str">
        <f ca="1">VLOOKUP(B24,工艺对应!A:B,2,FALSE)</f>
        <v>安新手工</v>
      </c>
      <c r="D24" s="39">
        <v>2</v>
      </c>
      <c r="E24" s="39">
        <v>365.01</v>
      </c>
      <c r="F24" s="40">
        <v>0</v>
      </c>
      <c r="G24" s="40">
        <v>0</v>
      </c>
      <c r="H24" s="40">
        <v>0</v>
      </c>
      <c r="I24" s="40">
        <v>0</v>
      </c>
      <c r="J24" s="39">
        <v>1</v>
      </c>
      <c r="K24" s="39">
        <v>224.99</v>
      </c>
      <c r="L24" s="39">
        <v>3</v>
      </c>
      <c r="M24" s="39">
        <v>674.97</v>
      </c>
      <c r="N24" s="39">
        <v>5</v>
      </c>
      <c r="O24" s="39">
        <v>1124.97</v>
      </c>
      <c r="P24" s="39">
        <v>3</v>
      </c>
      <c r="Q24" s="39">
        <v>674.98</v>
      </c>
      <c r="R24" s="39">
        <v>1</v>
      </c>
      <c r="S24" s="39">
        <v>225</v>
      </c>
      <c r="T24" s="39">
        <v>3</v>
      </c>
      <c r="U24" s="39">
        <v>600</v>
      </c>
      <c r="V24" s="39">
        <v>1</v>
      </c>
      <c r="W24" s="39">
        <v>224.99</v>
      </c>
      <c r="X24" s="39">
        <v>0</v>
      </c>
      <c r="Y24" s="39">
        <v>0</v>
      </c>
      <c r="Z24" s="39">
        <f t="shared" si="0"/>
        <v>1049.99</v>
      </c>
      <c r="AA24" s="43">
        <f t="shared" si="1"/>
        <v>1.7526695915940502E-2</v>
      </c>
      <c r="AB24" s="39">
        <f>SUM($AA$4:AA24)</f>
        <v>0.61839829845877137</v>
      </c>
      <c r="AC24" s="39" t="str">
        <f ca="1">LOOKUP(AB24,帕累托等级设置!$B$2:$B$6,帕累托等级设置!$A$2:$A$6)</f>
        <v>B</v>
      </c>
      <c r="AD24" s="39">
        <f ca="1">VLOOKUP(AC24,帕累托等级设置!$A$1:$C$6,3)</f>
        <v>1.5</v>
      </c>
      <c r="AE24" s="39">
        <f ca="1">VLOOKUP(C24,备货周期!$A$2:$D$8,4)</f>
        <v>2.5</v>
      </c>
      <c r="AF24" s="39">
        <f t="shared" si="3"/>
        <v>2</v>
      </c>
      <c r="AG24" s="39">
        <f t="shared" si="4"/>
        <v>3</v>
      </c>
      <c r="AH24" s="39">
        <f t="shared" si="2"/>
        <v>3</v>
      </c>
      <c r="AI24" s="39">
        <f t="shared" si="5"/>
        <v>12</v>
      </c>
      <c r="AJ24" s="39">
        <f ca="1">VLOOKUP(A24,现有库存!A:B,2,FALSE)</f>
        <v>5</v>
      </c>
      <c r="AK24" s="39">
        <f ca="1">IF(ISNA(VLOOKUP(A24,在途!A:G,7,FALSE)),0,VLOOKUP(A24,在途!A:G,7,FALSE))</f>
        <v>22</v>
      </c>
      <c r="AL24" s="39">
        <f t="shared" si="6"/>
        <v>0</v>
      </c>
    </row>
    <row r="25" spans="1:38">
      <c r="A25" s="37">
        <v>9350329001037</v>
      </c>
      <c r="B25" s="37" t="str">
        <f ca="1">VLOOKUP(A25,Sheet4!$A$1:$B$140,2,FALSE)</f>
        <v>LUX03 190x280cm</v>
      </c>
      <c r="C25" s="38" t="str">
        <f ca="1">VLOOKUP(B25,工艺对应!A:B,2,FALSE)</f>
        <v>福海手工</v>
      </c>
      <c r="D25" s="39">
        <v>0</v>
      </c>
      <c r="E25" s="40">
        <v>0</v>
      </c>
      <c r="F25" s="39">
        <v>1</v>
      </c>
      <c r="G25" s="39">
        <v>133</v>
      </c>
      <c r="H25" s="39">
        <v>2</v>
      </c>
      <c r="I25" s="39">
        <v>266</v>
      </c>
      <c r="J25" s="39">
        <v>1</v>
      </c>
      <c r="K25" s="39">
        <v>190</v>
      </c>
      <c r="L25" s="39">
        <v>6</v>
      </c>
      <c r="M25" s="39">
        <v>1194.96</v>
      </c>
      <c r="N25" s="39">
        <v>5</v>
      </c>
      <c r="O25" s="39">
        <v>999.95</v>
      </c>
      <c r="P25" s="39">
        <v>4</v>
      </c>
      <c r="Q25" s="39">
        <v>794.97</v>
      </c>
      <c r="R25" s="39">
        <v>1</v>
      </c>
      <c r="S25" s="39">
        <v>199.99</v>
      </c>
      <c r="T25" s="39">
        <v>3</v>
      </c>
      <c r="U25" s="39">
        <v>599.97</v>
      </c>
      <c r="V25" s="39">
        <v>1</v>
      </c>
      <c r="W25" s="39">
        <v>195</v>
      </c>
      <c r="X25" s="39">
        <v>0</v>
      </c>
      <c r="Y25" s="39">
        <v>0</v>
      </c>
      <c r="Z25" s="39">
        <f t="shared" si="0"/>
        <v>994.96</v>
      </c>
      <c r="AA25" s="43">
        <f t="shared" si="1"/>
        <v>1.6608121380702827E-2</v>
      </c>
      <c r="AB25" s="39">
        <f>SUM($AA$4:AA25)</f>
        <v>0.63500641983947415</v>
      </c>
      <c r="AC25" s="39" t="str">
        <f ca="1">LOOKUP(AB25,帕累托等级设置!$B$2:$B$6,帕累托等级设置!$A$2:$A$6)</f>
        <v>B</v>
      </c>
      <c r="AD25" s="39">
        <f ca="1">VLOOKUP(AC25,帕累托等级设置!$A$1:$C$6,3)</f>
        <v>1.5</v>
      </c>
      <c r="AE25" s="39">
        <f ca="1">VLOOKUP(C25,备货周期!$A$2:$D$8,4)</f>
        <v>2.5</v>
      </c>
      <c r="AF25" s="39">
        <f t="shared" si="3"/>
        <v>2</v>
      </c>
      <c r="AG25" s="39">
        <f t="shared" si="4"/>
        <v>3</v>
      </c>
      <c r="AH25" s="39">
        <f t="shared" si="2"/>
        <v>3</v>
      </c>
      <c r="AI25" s="39">
        <f t="shared" si="5"/>
        <v>12</v>
      </c>
      <c r="AJ25" s="39">
        <f ca="1">VLOOKUP(A25,现有库存!A:B,2,FALSE)</f>
        <v>1</v>
      </c>
      <c r="AK25" s="39">
        <f ca="1">IF(ISNA(VLOOKUP(A25,在途!A:G,7,FALSE)),0,VLOOKUP(A25,在途!A:G,7,FALSE))</f>
        <v>32</v>
      </c>
      <c r="AL25" s="39">
        <f t="shared" si="6"/>
        <v>0</v>
      </c>
    </row>
    <row r="26" spans="1:38">
      <c r="A26" s="37">
        <v>9350329000443</v>
      </c>
      <c r="B26" s="37" t="str">
        <f ca="1">VLOOKUP(A26,Sheet4!$A$1:$B$140,2,FALSE)</f>
        <v>AND02 155x225cm</v>
      </c>
      <c r="C26" s="38" t="str">
        <f ca="1">VLOOKUP(B26,工艺对应!A:B,2,FALSE)</f>
        <v>熊亚机织</v>
      </c>
      <c r="D26" s="39">
        <v>4</v>
      </c>
      <c r="E26" s="39">
        <v>384.34000000000003</v>
      </c>
      <c r="F26" s="40">
        <v>0</v>
      </c>
      <c r="G26" s="40">
        <v>0</v>
      </c>
      <c r="H26" s="39">
        <v>3</v>
      </c>
      <c r="I26" s="39">
        <v>297.14999999999998</v>
      </c>
      <c r="J26" s="39">
        <v>1</v>
      </c>
      <c r="K26" s="39">
        <v>99.05</v>
      </c>
      <c r="L26" s="39">
        <v>1</v>
      </c>
      <c r="M26" s="39">
        <v>99.05</v>
      </c>
      <c r="N26" s="39">
        <v>2</v>
      </c>
      <c r="O26" s="39">
        <v>309.05</v>
      </c>
      <c r="P26" s="39">
        <v>2</v>
      </c>
      <c r="Q26" s="39">
        <v>269.05</v>
      </c>
      <c r="R26" s="39">
        <v>1</v>
      </c>
      <c r="S26" s="39">
        <v>174.99</v>
      </c>
      <c r="T26" s="39">
        <v>4</v>
      </c>
      <c r="U26" s="39">
        <v>624.03</v>
      </c>
      <c r="V26" s="39">
        <v>1</v>
      </c>
      <c r="W26" s="39">
        <v>187.49</v>
      </c>
      <c r="X26" s="39">
        <v>0</v>
      </c>
      <c r="Y26" s="39">
        <v>0</v>
      </c>
      <c r="Z26" s="39">
        <f t="shared" si="0"/>
        <v>986.51</v>
      </c>
      <c r="AA26" s="43">
        <f t="shared" si="1"/>
        <v>1.646707186547916E-2</v>
      </c>
      <c r="AB26" s="39">
        <f>SUM($AA$4:AA26)</f>
        <v>0.65147349170495328</v>
      </c>
      <c r="AC26" s="39" t="str">
        <f ca="1">LOOKUP(AB26,帕累托等级设置!$B$2:$B$6,帕累托等级设置!$A$2:$A$6)</f>
        <v>B</v>
      </c>
      <c r="AD26" s="39">
        <f ca="1">VLOOKUP(AC26,帕累托等级设置!$A$1:$C$6,3)</f>
        <v>1.5</v>
      </c>
      <c r="AE26" s="39">
        <f ca="1">VLOOKUP(C26,备货周期!$A$2:$D$8,4)</f>
        <v>2.5</v>
      </c>
      <c r="AF26" s="39">
        <f t="shared" si="3"/>
        <v>2</v>
      </c>
      <c r="AG26" s="39">
        <f t="shared" si="4"/>
        <v>2</v>
      </c>
      <c r="AH26" s="39">
        <f t="shared" si="2"/>
        <v>2</v>
      </c>
      <c r="AI26" s="39">
        <f t="shared" si="5"/>
        <v>8</v>
      </c>
      <c r="AJ26" s="39">
        <f ca="1">VLOOKUP(A26,现有库存!A:B,2,FALSE)</f>
        <v>29</v>
      </c>
      <c r="AK26" s="39">
        <f ca="1">IF(ISNA(VLOOKUP(A26,在途!A:G,7,FALSE)),0,VLOOKUP(A26,在途!A:G,7,FALSE))</f>
        <v>0</v>
      </c>
      <c r="AL26" s="39">
        <f t="shared" si="6"/>
        <v>0</v>
      </c>
    </row>
    <row r="27" spans="1:38">
      <c r="A27" s="37">
        <v>9350329002737</v>
      </c>
      <c r="B27" s="37" t="str">
        <f ca="1">VLOOKUP(A27,Sheet4!$A$1:$B$140,2,FALSE)</f>
        <v>MOD02 190x280cm</v>
      </c>
      <c r="C27" s="38" t="str">
        <f ca="1">VLOOKUP(B27,工艺对应!A:B,2,FALSE)</f>
        <v>福荣达机织</v>
      </c>
      <c r="D27" s="39">
        <v>0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J27" s="39">
        <v>0</v>
      </c>
      <c r="K27" s="39">
        <v>0</v>
      </c>
      <c r="L27" s="39">
        <v>0</v>
      </c>
      <c r="M27" s="39">
        <v>0</v>
      </c>
      <c r="N27" s="40">
        <v>0</v>
      </c>
      <c r="O27" s="40">
        <v>0</v>
      </c>
      <c r="P27" s="40">
        <v>0</v>
      </c>
      <c r="Q27" s="40">
        <v>0</v>
      </c>
      <c r="R27" s="40">
        <v>0</v>
      </c>
      <c r="S27" s="40">
        <v>0</v>
      </c>
      <c r="T27" s="39">
        <v>0</v>
      </c>
      <c r="U27" s="39">
        <v>0</v>
      </c>
      <c r="V27" s="39">
        <v>1</v>
      </c>
      <c r="W27" s="39">
        <v>300</v>
      </c>
      <c r="X27" s="39">
        <v>2</v>
      </c>
      <c r="Y27" s="39">
        <v>600</v>
      </c>
      <c r="Z27" s="39">
        <f t="shared" si="0"/>
        <v>900</v>
      </c>
      <c r="AA27" s="43">
        <f t="shared" si="1"/>
        <v>1.5023025290094623E-2</v>
      </c>
      <c r="AB27" s="39">
        <f>SUM($AA$4:AA27)</f>
        <v>0.66649651699504786</v>
      </c>
      <c r="AC27" s="39" t="str">
        <f ca="1">LOOKUP(AB27,帕累托等级设置!$B$2:$B$6,帕累托等级设置!$A$2:$A$6)</f>
        <v>B</v>
      </c>
      <c r="AD27" s="39">
        <f ca="1">VLOOKUP(AC27,帕累托等级设置!$A$1:$C$6,3)</f>
        <v>1.5</v>
      </c>
      <c r="AE27" s="39">
        <f ca="1">VLOOKUP(C27,备货周期!$A$2:$D$8,4)</f>
        <v>2.5</v>
      </c>
      <c r="AF27" s="39">
        <f t="shared" si="3"/>
        <v>1</v>
      </c>
      <c r="AG27" s="39">
        <f t="shared" si="4"/>
        <v>1</v>
      </c>
      <c r="AH27" s="39">
        <f t="shared" si="2"/>
        <v>1</v>
      </c>
      <c r="AI27" s="39">
        <f t="shared" si="5"/>
        <v>4</v>
      </c>
      <c r="AJ27" s="39">
        <f ca="1">VLOOKUP(A27,现有库存!A:B,2,FALSE)</f>
        <v>13</v>
      </c>
      <c r="AK27" s="39">
        <f ca="1">IF(ISNA(VLOOKUP(A27,在途!A:G,7,FALSE)),0,VLOOKUP(A27,在途!A:G,7,FALSE))</f>
        <v>0</v>
      </c>
      <c r="AL27" s="39">
        <f t="shared" si="6"/>
        <v>0</v>
      </c>
    </row>
    <row r="28" spans="1:38">
      <c r="A28" s="37">
        <v>9350329000139</v>
      </c>
      <c r="B28" s="37" t="str">
        <f ca="1">VLOOKUP(A28,Sheet4!$A$1:$B$140,2,FALSE)</f>
        <v>JAZ01 200x290cm</v>
      </c>
      <c r="C28" s="38" t="str">
        <f ca="1">VLOOKUP(B28,工艺对应!A:B,2,FALSE)</f>
        <v>印度手工</v>
      </c>
      <c r="D28" s="39">
        <v>0</v>
      </c>
      <c r="E28" s="40">
        <v>0</v>
      </c>
      <c r="F28" s="39">
        <v>1</v>
      </c>
      <c r="G28" s="39">
        <v>237.51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39">
        <v>1</v>
      </c>
      <c r="Q28" s="39">
        <v>292</v>
      </c>
      <c r="R28" s="39">
        <v>1</v>
      </c>
      <c r="S28" s="39">
        <v>292</v>
      </c>
      <c r="T28" s="39">
        <v>2</v>
      </c>
      <c r="U28" s="39">
        <v>584</v>
      </c>
      <c r="V28" s="39">
        <v>0</v>
      </c>
      <c r="W28" s="39">
        <v>0</v>
      </c>
      <c r="X28" s="39">
        <v>0</v>
      </c>
      <c r="Y28" s="39">
        <v>0</v>
      </c>
      <c r="Z28" s="39">
        <f t="shared" si="0"/>
        <v>876</v>
      </c>
      <c r="AA28" s="43">
        <f t="shared" si="1"/>
        <v>1.4622411282358765E-2</v>
      </c>
      <c r="AB28" s="39">
        <f>SUM($AA$4:AA28)</f>
        <v>0.68111892827740661</v>
      </c>
      <c r="AC28" s="39" t="str">
        <f ca="1">LOOKUP(AB28,帕累托等级设置!$B$2:$B$6,帕累托等级设置!$A$2:$A$6)</f>
        <v>B</v>
      </c>
      <c r="AD28" s="39">
        <f ca="1">VLOOKUP(AC28,帕累托等级设置!$A$1:$C$6,3)</f>
        <v>1.5</v>
      </c>
      <c r="AE28" s="39">
        <f ca="1">VLOOKUP(C28,备货周期!$A$2:$D$8,4)</f>
        <v>5</v>
      </c>
      <c r="AF28" s="39">
        <f t="shared" si="3"/>
        <v>1</v>
      </c>
      <c r="AG28" s="39">
        <f t="shared" si="4"/>
        <v>1</v>
      </c>
      <c r="AH28" s="39">
        <f t="shared" si="2"/>
        <v>1</v>
      </c>
      <c r="AI28" s="39">
        <f t="shared" si="5"/>
        <v>8</v>
      </c>
      <c r="AJ28" s="39">
        <f ca="1">VLOOKUP(A28,现有库存!A:B,2,FALSE)</f>
        <v>1</v>
      </c>
      <c r="AK28" s="39">
        <f ca="1">IF(ISNA(VLOOKUP(A28,在途!A:G,7,FALSE)),0,VLOOKUP(A28,在途!A:G,7,FALSE))</f>
        <v>0</v>
      </c>
      <c r="AL28" s="39">
        <f t="shared" si="6"/>
        <v>7</v>
      </c>
    </row>
    <row r="29" spans="1:38">
      <c r="A29" s="37">
        <v>9350329000825</v>
      </c>
      <c r="B29" s="37" t="str">
        <f ca="1">VLOOKUP(A29,Sheet4!$A$1:$B$140,2,FALSE)</f>
        <v>HID01 152x198cm</v>
      </c>
      <c r="C29" s="38" t="str">
        <f ca="1">VLOOKUP(B29,工艺对应!A:B,2,FALSE)</f>
        <v>鑫源皮毛</v>
      </c>
      <c r="D29" s="39">
        <v>5</v>
      </c>
      <c r="E29" s="39">
        <v>992.05</v>
      </c>
      <c r="F29" s="40">
        <v>0</v>
      </c>
      <c r="G29" s="40">
        <v>0</v>
      </c>
      <c r="H29" s="40">
        <v>0</v>
      </c>
      <c r="I29" s="40">
        <v>0</v>
      </c>
      <c r="J29" s="39">
        <v>2</v>
      </c>
      <c r="K29" s="39">
        <v>377.28000000000003</v>
      </c>
      <c r="L29" s="39">
        <v>3</v>
      </c>
      <c r="M29" s="39">
        <v>321.87</v>
      </c>
      <c r="N29" s="39">
        <v>2</v>
      </c>
      <c r="O29" s="39">
        <v>539.98</v>
      </c>
      <c r="P29" s="39">
        <v>5</v>
      </c>
      <c r="Q29" s="39">
        <v>1187.25</v>
      </c>
      <c r="R29" s="39">
        <v>1</v>
      </c>
      <c r="S29" s="39">
        <v>269.99</v>
      </c>
      <c r="T29" s="39">
        <v>4</v>
      </c>
      <c r="U29" s="39">
        <v>591.86</v>
      </c>
      <c r="V29" s="39">
        <v>0</v>
      </c>
      <c r="W29" s="39">
        <v>0</v>
      </c>
      <c r="X29" s="39">
        <v>0</v>
      </c>
      <c r="Y29" s="39">
        <v>0</v>
      </c>
      <c r="Z29" s="39">
        <f t="shared" si="0"/>
        <v>861.85</v>
      </c>
      <c r="AA29" s="43">
        <f t="shared" si="1"/>
        <v>1.4386215940297833E-2</v>
      </c>
      <c r="AB29" s="39">
        <f>SUM($AA$4:AA29)</f>
        <v>0.69550514421770449</v>
      </c>
      <c r="AC29" s="39" t="str">
        <f ca="1">LOOKUP(AB29,帕累托等级设置!$B$2:$B$6,帕累托等级设置!$A$2:$A$6)</f>
        <v>B</v>
      </c>
      <c r="AD29" s="39">
        <f ca="1">VLOOKUP(AC29,帕累托等级设置!$A$1:$C$6,3)</f>
        <v>1.5</v>
      </c>
      <c r="AE29" s="39">
        <f ca="1">VLOOKUP(C29,备货周期!$A$2:$D$8,4)</f>
        <v>2.5</v>
      </c>
      <c r="AF29" s="39">
        <f t="shared" si="3"/>
        <v>2</v>
      </c>
      <c r="AG29" s="39">
        <f t="shared" si="4"/>
        <v>3</v>
      </c>
      <c r="AH29" s="39">
        <f t="shared" si="2"/>
        <v>3</v>
      </c>
      <c r="AI29" s="39">
        <f t="shared" si="5"/>
        <v>12</v>
      </c>
      <c r="AJ29" s="39">
        <f ca="1">VLOOKUP(A29,现有库存!A:B,2,FALSE)</f>
        <v>29</v>
      </c>
      <c r="AK29" s="39">
        <f ca="1">IF(ISNA(VLOOKUP(A29,在途!A:G,7,FALSE)),0,VLOOKUP(A29,在途!A:G,7,FALSE))</f>
        <v>7</v>
      </c>
      <c r="AL29" s="39">
        <f t="shared" si="6"/>
        <v>0</v>
      </c>
    </row>
    <row r="30" spans="1:38">
      <c r="A30" s="37">
        <v>9350329000542</v>
      </c>
      <c r="B30" s="37" t="str">
        <f ca="1">VLOOKUP(A30,Sheet4!$A$1:$B$140,2,FALSE)</f>
        <v>SIL03 155x225cm</v>
      </c>
      <c r="C30" s="38" t="str">
        <f ca="1">VLOOKUP(B30,工艺对应!A:B,2,FALSE)</f>
        <v>福荣达机织</v>
      </c>
      <c r="D30" s="39">
        <v>0</v>
      </c>
      <c r="E30" s="40">
        <v>0</v>
      </c>
      <c r="F30" s="40">
        <v>0</v>
      </c>
      <c r="G30" s="40">
        <v>0</v>
      </c>
      <c r="H30" s="39">
        <v>3</v>
      </c>
      <c r="I30" s="39">
        <v>87.19</v>
      </c>
      <c r="J30" s="39">
        <v>6</v>
      </c>
      <c r="K30" s="39">
        <v>174.38</v>
      </c>
      <c r="L30" s="39">
        <v>7</v>
      </c>
      <c r="M30" s="39">
        <v>568.75</v>
      </c>
      <c r="N30" s="39">
        <v>5</v>
      </c>
      <c r="O30" s="39">
        <v>568.75</v>
      </c>
      <c r="P30" s="40">
        <v>0</v>
      </c>
      <c r="Q30" s="40">
        <v>0</v>
      </c>
      <c r="R30" s="39">
        <v>5</v>
      </c>
      <c r="S30" s="39">
        <v>460.57</v>
      </c>
      <c r="T30" s="39">
        <v>1</v>
      </c>
      <c r="U30" s="39">
        <v>87.19</v>
      </c>
      <c r="V30" s="39">
        <v>0</v>
      </c>
      <c r="W30" s="39">
        <v>0</v>
      </c>
      <c r="X30" s="39">
        <v>1</v>
      </c>
      <c r="Y30" s="39">
        <v>208.99</v>
      </c>
      <c r="Z30" s="39">
        <f t="shared" si="0"/>
        <v>756.75</v>
      </c>
      <c r="AA30" s="43">
        <f t="shared" si="1"/>
        <v>1.2631860431421229E-2</v>
      </c>
      <c r="AB30" s="39">
        <f>SUM($AA$4:AA30)</f>
        <v>0.70813700464912577</v>
      </c>
      <c r="AC30" s="39" t="str">
        <f ca="1">LOOKUP(AB30,帕累托等级设置!$B$2:$B$6,帕累托等级设置!$A$2:$A$6)</f>
        <v>B</v>
      </c>
      <c r="AD30" s="39">
        <f ca="1">VLOOKUP(AC30,帕累托等级设置!$A$1:$C$6,3)</f>
        <v>1.5</v>
      </c>
      <c r="AE30" s="39">
        <f ca="1">VLOOKUP(C30,备货周期!$A$2:$D$8,4)</f>
        <v>2.5</v>
      </c>
      <c r="AF30" s="39">
        <f t="shared" si="3"/>
        <v>3</v>
      </c>
      <c r="AG30" s="39">
        <f t="shared" si="4"/>
        <v>3</v>
      </c>
      <c r="AH30" s="39">
        <f t="shared" si="2"/>
        <v>3</v>
      </c>
      <c r="AI30" s="39">
        <f t="shared" si="5"/>
        <v>12</v>
      </c>
      <c r="AJ30" s="39">
        <f ca="1">VLOOKUP(A30,现有库存!A:B,2,FALSE)</f>
        <v>37</v>
      </c>
      <c r="AK30" s="39">
        <f ca="1">IF(ISNA(VLOOKUP(A30,在途!A:G,7,FALSE)),0,VLOOKUP(A30,在途!A:G,7,FALSE))</f>
        <v>0</v>
      </c>
      <c r="AL30" s="39">
        <f t="shared" si="6"/>
        <v>0</v>
      </c>
    </row>
    <row r="31" spans="1:38">
      <c r="A31" s="37">
        <v>9350329002843</v>
      </c>
      <c r="B31" s="37" t="str">
        <f ca="1">VLOOKUP(A31,Sheet4!$A$1:$B$140,2,FALSE)</f>
        <v>SUP01 120x170cm</v>
      </c>
      <c r="C31" s="38" t="str">
        <f ca="1">VLOOKUP(B31,工艺对应!A:B,2,FALSE)</f>
        <v>安新手工</v>
      </c>
      <c r="D31" s="39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39">
        <v>0</v>
      </c>
      <c r="K31" s="39">
        <v>0</v>
      </c>
      <c r="L31" s="39">
        <v>0</v>
      </c>
      <c r="M31" s="39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39">
        <v>0</v>
      </c>
      <c r="U31" s="39">
        <v>0</v>
      </c>
      <c r="V31" s="39">
        <v>7</v>
      </c>
      <c r="W31" s="39">
        <v>629.92999999999995</v>
      </c>
      <c r="X31" s="39">
        <v>1</v>
      </c>
      <c r="Y31" s="39">
        <v>89.99</v>
      </c>
      <c r="Z31" s="39">
        <f t="shared" si="0"/>
        <v>719.92</v>
      </c>
      <c r="AA31" s="43">
        <f t="shared" si="1"/>
        <v>1.2017084852049911E-2</v>
      </c>
      <c r="AB31" s="39">
        <f>SUM($AA$4:AA31)</f>
        <v>0.72015408950117565</v>
      </c>
      <c r="AC31" s="39" t="str">
        <f ca="1">LOOKUP(AB31,帕累托等级设置!$B$2:$B$6,帕累托等级设置!$A$2:$A$6)</f>
        <v>B</v>
      </c>
      <c r="AD31" s="39">
        <f ca="1">VLOOKUP(AC31,帕累托等级设置!$A$1:$C$6,3)</f>
        <v>1.5</v>
      </c>
      <c r="AE31" s="39">
        <f ca="1">VLOOKUP(C31,备货周期!$A$2:$D$8,4)</f>
        <v>2.5</v>
      </c>
      <c r="AF31" s="39">
        <f t="shared" si="3"/>
        <v>3</v>
      </c>
      <c r="AG31" s="39">
        <f t="shared" si="4"/>
        <v>2</v>
      </c>
      <c r="AH31" s="39">
        <f t="shared" si="2"/>
        <v>3</v>
      </c>
      <c r="AI31" s="39">
        <f t="shared" si="5"/>
        <v>12</v>
      </c>
      <c r="AJ31" s="39">
        <f ca="1">VLOOKUP(A31,现有库存!A:B,2,FALSE)</f>
        <v>12</v>
      </c>
      <c r="AK31" s="39">
        <f ca="1">IF(ISNA(VLOOKUP(A31,在途!A:G,7,FALSE)),0,VLOOKUP(A31,在途!A:G,7,FALSE))</f>
        <v>0</v>
      </c>
      <c r="AL31" s="39">
        <f t="shared" si="6"/>
        <v>0</v>
      </c>
    </row>
    <row r="32" spans="1:38">
      <c r="A32" s="37">
        <v>9350329000658</v>
      </c>
      <c r="B32" s="37" t="str">
        <f ca="1">VLOOKUP(A32,Sheet4!$A$1:$B$140,2,FALSE)</f>
        <v>SCT02 190x280cm</v>
      </c>
      <c r="C32" s="38" t="str">
        <f ca="1">VLOOKUP(B32,工艺对应!A:B,2,FALSE)</f>
        <v>熊亚机织</v>
      </c>
      <c r="D32" s="39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39">
        <v>1</v>
      </c>
      <c r="M32" s="39">
        <v>459.99</v>
      </c>
      <c r="N32" s="40">
        <v>0</v>
      </c>
      <c r="O32" s="40">
        <v>0</v>
      </c>
      <c r="P32" s="40">
        <v>0</v>
      </c>
      <c r="Q32" s="40">
        <v>0</v>
      </c>
      <c r="R32" s="39">
        <v>1</v>
      </c>
      <c r="S32" s="39">
        <v>203.99</v>
      </c>
      <c r="T32" s="39">
        <v>0</v>
      </c>
      <c r="U32" s="39">
        <v>0</v>
      </c>
      <c r="V32" s="39">
        <v>2</v>
      </c>
      <c r="W32" s="39">
        <v>467.98</v>
      </c>
      <c r="X32" s="39">
        <v>0</v>
      </c>
      <c r="Y32" s="39">
        <v>0</v>
      </c>
      <c r="Z32" s="39">
        <f t="shared" si="0"/>
        <v>671.97</v>
      </c>
      <c r="AA32" s="43">
        <f t="shared" si="1"/>
        <v>1.1216691449094315E-2</v>
      </c>
      <c r="AB32" s="39">
        <f>SUM($AA$4:AA32)</f>
        <v>0.73137078095026997</v>
      </c>
      <c r="AC32" s="39" t="str">
        <f ca="1">LOOKUP(AB32,帕累托等级设置!$B$2:$B$6,帕累托等级设置!$A$2:$A$6)</f>
        <v>B</v>
      </c>
      <c r="AD32" s="39">
        <f ca="1">VLOOKUP(AC32,帕累托等级设置!$A$1:$C$6,3)</f>
        <v>1.5</v>
      </c>
      <c r="AE32" s="39">
        <f ca="1">VLOOKUP(C32,备货周期!$A$2:$D$8,4)</f>
        <v>2.5</v>
      </c>
      <c r="AF32" s="39">
        <f t="shared" si="3"/>
        <v>1</v>
      </c>
      <c r="AG32" s="39">
        <f t="shared" si="4"/>
        <v>1</v>
      </c>
      <c r="AH32" s="39">
        <f t="shared" si="2"/>
        <v>1</v>
      </c>
      <c r="AI32" s="39">
        <f t="shared" si="5"/>
        <v>4</v>
      </c>
      <c r="AJ32" s="39">
        <f ca="1">VLOOKUP(A32,现有库存!A:B,2,FALSE)</f>
        <v>1</v>
      </c>
      <c r="AK32" s="39">
        <f ca="1">IF(ISNA(VLOOKUP(A32,在途!A:G,7,FALSE)),0,VLOOKUP(A32,在途!A:G,7,FALSE))</f>
        <v>0</v>
      </c>
      <c r="AL32" s="39">
        <f t="shared" si="6"/>
        <v>3</v>
      </c>
    </row>
    <row r="33" spans="1:38">
      <c r="A33" s="37">
        <v>9350329000900</v>
      </c>
      <c r="B33" s="37" t="str">
        <f ca="1">VLOOKUP(A33,Sheet4!$A$1:$B$140,2,FALSE)</f>
        <v>SUP01 155x225cm</v>
      </c>
      <c r="C33" s="38" t="str">
        <f ca="1">VLOOKUP(B33,工艺对应!A:B,2,FALSE)</f>
        <v>安新手工</v>
      </c>
      <c r="D33" s="39">
        <v>1</v>
      </c>
      <c r="E33" s="39">
        <v>98.35</v>
      </c>
      <c r="F33" s="40">
        <v>0</v>
      </c>
      <c r="G33" s="40">
        <v>0</v>
      </c>
      <c r="H33" s="39">
        <v>1</v>
      </c>
      <c r="I33" s="39">
        <v>98.35</v>
      </c>
      <c r="J33" s="39">
        <v>3</v>
      </c>
      <c r="K33" s="39">
        <v>398.33000000000004</v>
      </c>
      <c r="L33" s="39">
        <v>2</v>
      </c>
      <c r="M33" s="39">
        <v>196.7</v>
      </c>
      <c r="N33" s="39">
        <v>7</v>
      </c>
      <c r="O33" s="39">
        <v>1049.93</v>
      </c>
      <c r="P33" s="39">
        <v>6</v>
      </c>
      <c r="Q33" s="39">
        <v>848.30000000000007</v>
      </c>
      <c r="R33" s="39">
        <v>1</v>
      </c>
      <c r="S33" s="39">
        <v>98.35</v>
      </c>
      <c r="T33" s="39">
        <v>3</v>
      </c>
      <c r="U33" s="39">
        <v>398.33000000000004</v>
      </c>
      <c r="V33" s="39">
        <v>1</v>
      </c>
      <c r="W33" s="39">
        <v>149.99</v>
      </c>
      <c r="X33" s="39">
        <v>0</v>
      </c>
      <c r="Y33" s="39">
        <v>0</v>
      </c>
      <c r="Z33" s="39">
        <f t="shared" si="0"/>
        <v>646.67000000000007</v>
      </c>
      <c r="AA33" s="43">
        <f t="shared" si="1"/>
        <v>1.0794377515939434E-2</v>
      </c>
      <c r="AB33" s="39">
        <f>SUM($AA$4:AA33)</f>
        <v>0.74216515846620945</v>
      </c>
      <c r="AC33" s="39" t="str">
        <f ca="1">LOOKUP(AB33,帕累托等级设置!$B$2:$B$6,帕累托等级设置!$A$2:$A$6)</f>
        <v>B</v>
      </c>
      <c r="AD33" s="39">
        <f ca="1">VLOOKUP(AC33,帕累托等级设置!$A$1:$C$6,3)</f>
        <v>1.5</v>
      </c>
      <c r="AE33" s="39">
        <f ca="1">VLOOKUP(C33,备货周期!$A$2:$D$8,4)</f>
        <v>2.5</v>
      </c>
      <c r="AF33" s="39">
        <f t="shared" si="3"/>
        <v>2</v>
      </c>
      <c r="AG33" s="39">
        <f t="shared" si="4"/>
        <v>4</v>
      </c>
      <c r="AH33" s="39">
        <f t="shared" si="2"/>
        <v>4</v>
      </c>
      <c r="AI33" s="39">
        <f t="shared" si="5"/>
        <v>15</v>
      </c>
      <c r="AJ33" s="39">
        <f ca="1">VLOOKUP(A33,现有库存!A:B,2,FALSE)</f>
        <v>19</v>
      </c>
      <c r="AK33" s="39">
        <f ca="1">IF(ISNA(VLOOKUP(A33,在途!A:G,7,FALSE)),0,VLOOKUP(A33,在途!A:G,7,FALSE))</f>
        <v>24</v>
      </c>
      <c r="AL33" s="39">
        <f t="shared" si="6"/>
        <v>0</v>
      </c>
    </row>
    <row r="34" spans="1:38">
      <c r="A34" s="37">
        <v>9350329000719</v>
      </c>
      <c r="B34" s="37" t="str">
        <f ca="1">VLOOKUP(A34,Sheet4!$A$1:$B$140,2,FALSE)</f>
        <v>FRE03 190x280cm</v>
      </c>
      <c r="C34" s="38" t="str">
        <f ca="1">VLOOKUP(B34,工艺对应!A:B,2,FALSE)</f>
        <v>熊亚机织</v>
      </c>
      <c r="D34" s="39">
        <v>0</v>
      </c>
      <c r="E34" s="40">
        <v>0</v>
      </c>
      <c r="F34" s="39">
        <v>2</v>
      </c>
      <c r="G34" s="39">
        <v>679.98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39">
        <v>2</v>
      </c>
      <c r="O34" s="39">
        <v>433</v>
      </c>
      <c r="P34" s="39">
        <v>2</v>
      </c>
      <c r="Q34" s="39">
        <v>600</v>
      </c>
      <c r="R34" s="39">
        <v>3</v>
      </c>
      <c r="S34" s="39">
        <v>639.99</v>
      </c>
      <c r="T34" s="39">
        <v>0</v>
      </c>
      <c r="U34" s="39">
        <v>0</v>
      </c>
      <c r="V34" s="39">
        <v>0</v>
      </c>
      <c r="W34" s="39">
        <v>0</v>
      </c>
      <c r="X34" s="39">
        <v>0</v>
      </c>
      <c r="Y34" s="39">
        <v>0</v>
      </c>
      <c r="Z34" s="39">
        <f t="shared" si="0"/>
        <v>639.99</v>
      </c>
      <c r="AA34" s="43">
        <f t="shared" si="1"/>
        <v>1.0682873283786285E-2</v>
      </c>
      <c r="AB34" s="39">
        <f>SUM($AA$4:AA34)</f>
        <v>0.75284803174999571</v>
      </c>
      <c r="AC34" s="39" t="str">
        <f ca="1">LOOKUP(AB34,帕累托等级设置!$B$2:$B$6,帕累托等级设置!$A$2:$A$6)</f>
        <v>B</v>
      </c>
      <c r="AD34" s="39">
        <f ca="1">VLOOKUP(AC34,帕累托等级设置!$A$1:$C$6,3)</f>
        <v>1.5</v>
      </c>
      <c r="AE34" s="39">
        <f ca="1">VLOOKUP(C34,备货周期!$A$2:$D$8,4)</f>
        <v>2.5</v>
      </c>
      <c r="AF34" s="39">
        <f t="shared" si="3"/>
        <v>1</v>
      </c>
      <c r="AG34" s="39">
        <f t="shared" si="4"/>
        <v>2</v>
      </c>
      <c r="AH34" s="39">
        <f t="shared" si="2"/>
        <v>2</v>
      </c>
      <c r="AI34" s="39">
        <f t="shared" si="5"/>
        <v>8</v>
      </c>
      <c r="AJ34" s="39">
        <f ca="1">VLOOKUP(A34,现有库存!A:B,2,FALSE)</f>
        <v>0</v>
      </c>
      <c r="AK34" s="39">
        <f ca="1">IF(ISNA(VLOOKUP(A34,在途!A:G,7,FALSE)),0,VLOOKUP(A34,在途!A:G,7,FALSE))</f>
        <v>25</v>
      </c>
      <c r="AL34" s="39">
        <f t="shared" si="6"/>
        <v>0</v>
      </c>
    </row>
    <row r="35" spans="1:38">
      <c r="A35" s="37">
        <v>9350329001044</v>
      </c>
      <c r="B35" s="37" t="str">
        <f ca="1">VLOOKUP(A35,Sheet4!$A$1:$B$140,2,FALSE)</f>
        <v>LUX04 155x225cm</v>
      </c>
      <c r="C35" s="38" t="str">
        <f ca="1">VLOOKUP(B35,工艺对应!A:B,2,FALSE)</f>
        <v>福海手工</v>
      </c>
      <c r="D35" s="39">
        <v>12</v>
      </c>
      <c r="E35" s="39">
        <v>652.13000000000011</v>
      </c>
      <c r="F35" s="39">
        <v>1</v>
      </c>
      <c r="G35" s="39">
        <v>87.19</v>
      </c>
      <c r="H35" s="39">
        <v>6</v>
      </c>
      <c r="I35" s="39">
        <v>261.57</v>
      </c>
      <c r="J35" s="40">
        <v>0</v>
      </c>
      <c r="K35" s="40">
        <v>0</v>
      </c>
      <c r="L35" s="39">
        <v>2</v>
      </c>
      <c r="M35" s="39">
        <v>221.19</v>
      </c>
      <c r="N35" s="40">
        <v>0</v>
      </c>
      <c r="O35" s="40">
        <v>0</v>
      </c>
      <c r="P35" s="39">
        <v>1</v>
      </c>
      <c r="Q35" s="39">
        <v>134.99</v>
      </c>
      <c r="R35" s="39">
        <v>4</v>
      </c>
      <c r="S35" s="39">
        <v>486.18</v>
      </c>
      <c r="T35" s="39">
        <v>0</v>
      </c>
      <c r="U35" s="39">
        <v>0</v>
      </c>
      <c r="V35" s="39">
        <v>2</v>
      </c>
      <c r="W35" s="39">
        <v>130</v>
      </c>
      <c r="X35" s="39">
        <v>0</v>
      </c>
      <c r="Y35" s="39">
        <v>0</v>
      </c>
      <c r="Z35" s="39">
        <f t="shared" si="0"/>
        <v>616.18000000000006</v>
      </c>
      <c r="AA35" s="43">
        <f t="shared" si="1"/>
        <v>1.0285430803611672E-2</v>
      </c>
      <c r="AB35" s="39">
        <f>SUM($AA$4:AA35)</f>
        <v>0.76313346255360737</v>
      </c>
      <c r="AC35" s="39" t="str">
        <f ca="1">LOOKUP(AB35,帕累托等级设置!$B$2:$B$6,帕累托等级设置!$A$2:$A$6)</f>
        <v>B</v>
      </c>
      <c r="AD35" s="39">
        <f ca="1">VLOOKUP(AC35,帕累托等级设置!$A$1:$C$6,3)</f>
        <v>1.5</v>
      </c>
      <c r="AE35" s="39">
        <f ca="1">VLOOKUP(C35,备货周期!$A$2:$D$8,4)</f>
        <v>2.5</v>
      </c>
      <c r="AF35" s="39">
        <f t="shared" si="3"/>
        <v>2</v>
      </c>
      <c r="AG35" s="39">
        <f t="shared" si="4"/>
        <v>2</v>
      </c>
      <c r="AH35" s="39">
        <f t="shared" si="2"/>
        <v>2</v>
      </c>
      <c r="AI35" s="39">
        <f t="shared" si="5"/>
        <v>8</v>
      </c>
      <c r="AJ35" s="39">
        <f ca="1">VLOOKUP(A35,现有库存!A:B,2,FALSE)</f>
        <v>0</v>
      </c>
      <c r="AK35" s="39">
        <f ca="1">IF(ISNA(VLOOKUP(A35,在途!A:G,7,FALSE)),0,VLOOKUP(A35,在途!A:G,7,FALSE))</f>
        <v>6</v>
      </c>
      <c r="AL35" s="39">
        <f t="shared" si="6"/>
        <v>2</v>
      </c>
    </row>
    <row r="36" spans="1:38">
      <c r="A36" s="37">
        <v>9350329000702</v>
      </c>
      <c r="B36" s="37" t="str">
        <f ca="1">VLOOKUP(A36,Sheet4!$A$1:$B$140,2,FALSE)</f>
        <v>FRE03 155x225cm</v>
      </c>
      <c r="C36" s="38" t="str">
        <f ca="1">VLOOKUP(B36,工艺对应!A:B,2,FALSE)</f>
        <v>熊亚机织</v>
      </c>
      <c r="D36" s="39">
        <v>4</v>
      </c>
      <c r="E36" s="39">
        <v>261.57</v>
      </c>
      <c r="F36" s="39">
        <v>1</v>
      </c>
      <c r="G36" s="39">
        <v>204.99</v>
      </c>
      <c r="H36" s="40">
        <v>0</v>
      </c>
      <c r="I36" s="40">
        <v>0</v>
      </c>
      <c r="J36" s="39">
        <v>1</v>
      </c>
      <c r="K36" s="39">
        <v>87.19</v>
      </c>
      <c r="L36" s="39">
        <v>1</v>
      </c>
      <c r="M36" s="39">
        <v>87.19</v>
      </c>
      <c r="N36" s="39">
        <v>2</v>
      </c>
      <c r="O36" s="39">
        <v>287.19</v>
      </c>
      <c r="P36" s="39">
        <v>2</v>
      </c>
      <c r="Q36" s="39">
        <v>286.19</v>
      </c>
      <c r="R36" s="39">
        <v>2</v>
      </c>
      <c r="S36" s="39">
        <v>174.38</v>
      </c>
      <c r="T36" s="39">
        <v>2</v>
      </c>
      <c r="U36" s="39">
        <v>439.98</v>
      </c>
      <c r="V36" s="39">
        <v>0</v>
      </c>
      <c r="W36" s="39">
        <v>0</v>
      </c>
      <c r="X36" s="39">
        <v>0</v>
      </c>
      <c r="Y36" s="39">
        <v>0</v>
      </c>
      <c r="Z36" s="39">
        <f t="shared" ref="Z36:Z67" si="7">Y36+W36+U36+S36</f>
        <v>614.36</v>
      </c>
      <c r="AA36" s="43">
        <f t="shared" ref="AA36:AA67" si="8">Z36/$Z$114</f>
        <v>1.0255050908025035E-2</v>
      </c>
      <c r="AB36" s="39">
        <f>SUM($AA$4:AA36)</f>
        <v>0.7733885134616324</v>
      </c>
      <c r="AC36" s="39" t="str">
        <f ca="1">LOOKUP(AB36,帕累托等级设置!$B$2:$B$6,帕累托等级设置!$A$2:$A$6)</f>
        <v>B</v>
      </c>
      <c r="AD36" s="39">
        <f ca="1">VLOOKUP(AC36,帕累托等级设置!$A$1:$C$6,3)</f>
        <v>1.5</v>
      </c>
      <c r="AE36" s="39">
        <f ca="1">VLOOKUP(C36,备货周期!$A$2:$D$8,4)</f>
        <v>2.5</v>
      </c>
      <c r="AF36" s="39">
        <f t="shared" si="3"/>
        <v>2</v>
      </c>
      <c r="AG36" s="39">
        <f t="shared" si="4"/>
        <v>2</v>
      </c>
      <c r="AH36" s="39">
        <f t="shared" si="2"/>
        <v>2</v>
      </c>
      <c r="AI36" s="39">
        <f t="shared" si="5"/>
        <v>8</v>
      </c>
      <c r="AJ36" s="39">
        <f ca="1">VLOOKUP(A36,现有库存!A:B,2,FALSE)</f>
        <v>18</v>
      </c>
      <c r="AK36" s="39">
        <f ca="1">IF(ISNA(VLOOKUP(A36,在途!A:G,7,FALSE)),0,VLOOKUP(A36,在途!A:G,7,FALSE))</f>
        <v>0</v>
      </c>
      <c r="AL36" s="39">
        <f t="shared" si="6"/>
        <v>0</v>
      </c>
    </row>
    <row r="37" spans="1:38">
      <c r="A37" s="37">
        <v>9350329001075</v>
      </c>
      <c r="B37" s="37" t="str">
        <f ca="1">VLOOKUP(A37,Sheet4!$A$1:$B$140,2,FALSE)</f>
        <v>LUX05 190x280cm</v>
      </c>
      <c r="C37" s="38" t="str">
        <f ca="1">VLOOKUP(B37,工艺对应!A:B,2,FALSE)</f>
        <v>福海手工</v>
      </c>
      <c r="D37" s="39">
        <v>0</v>
      </c>
      <c r="E37" s="40">
        <v>0</v>
      </c>
      <c r="F37" s="39">
        <v>1</v>
      </c>
      <c r="G37" s="39">
        <v>133</v>
      </c>
      <c r="H37" s="39">
        <v>2</v>
      </c>
      <c r="I37" s="39">
        <v>266</v>
      </c>
      <c r="J37" s="40">
        <v>0</v>
      </c>
      <c r="K37" s="40">
        <v>0</v>
      </c>
      <c r="L37" s="40">
        <v>0</v>
      </c>
      <c r="M37" s="40">
        <v>0</v>
      </c>
      <c r="N37" s="39">
        <v>1</v>
      </c>
      <c r="O37" s="39">
        <v>133</v>
      </c>
      <c r="P37" s="40">
        <v>0</v>
      </c>
      <c r="Q37" s="40">
        <v>0</v>
      </c>
      <c r="R37" s="39">
        <v>1</v>
      </c>
      <c r="S37" s="39">
        <v>199.99</v>
      </c>
      <c r="T37" s="39">
        <v>1</v>
      </c>
      <c r="U37" s="39">
        <v>199.99</v>
      </c>
      <c r="V37" s="39">
        <v>1</v>
      </c>
      <c r="W37" s="39">
        <v>199.99</v>
      </c>
      <c r="X37" s="39">
        <v>0</v>
      </c>
      <c r="Y37" s="39">
        <v>0</v>
      </c>
      <c r="Z37" s="39">
        <f t="shared" si="7"/>
        <v>599.97</v>
      </c>
      <c r="AA37" s="43">
        <f t="shared" si="8"/>
        <v>1.0014849425886745E-2</v>
      </c>
      <c r="AB37" s="39">
        <f>SUM($AA$4:AA37)</f>
        <v>0.78340336288751911</v>
      </c>
      <c r="AC37" s="39" t="str">
        <f ca="1">LOOKUP(AB37,帕累托等级设置!$B$2:$B$6,帕累托等级设置!$A$2:$A$6)</f>
        <v>B</v>
      </c>
      <c r="AD37" s="39">
        <f ca="1">VLOOKUP(AC37,帕累托等级设置!$A$1:$C$6,3)</f>
        <v>1.5</v>
      </c>
      <c r="AE37" s="39">
        <f ca="1">VLOOKUP(C37,备货周期!$A$2:$D$8,4)</f>
        <v>2.5</v>
      </c>
      <c r="AF37" s="39">
        <f t="shared" si="3"/>
        <v>1</v>
      </c>
      <c r="AG37" s="39">
        <f t="shared" si="4"/>
        <v>1</v>
      </c>
      <c r="AH37" s="39">
        <f t="shared" si="2"/>
        <v>1</v>
      </c>
      <c r="AI37" s="39">
        <f t="shared" si="5"/>
        <v>4</v>
      </c>
      <c r="AJ37" s="39">
        <f ca="1">VLOOKUP(A37,现有库存!A:B,2,FALSE)</f>
        <v>10</v>
      </c>
      <c r="AK37" s="39">
        <f ca="1">IF(ISNA(VLOOKUP(A37,在途!A:G,7,FALSE)),0,VLOOKUP(A37,在途!A:G,7,FALSE))</f>
        <v>0</v>
      </c>
      <c r="AL37" s="39">
        <f t="shared" si="6"/>
        <v>0</v>
      </c>
    </row>
    <row r="38" spans="1:38">
      <c r="A38" s="37">
        <v>9350329001013</v>
      </c>
      <c r="B38" s="37" t="str">
        <f ca="1">VLOOKUP(A38,Sheet4!$A$1:$B$140,2,FALSE)</f>
        <v>LUX02 190x280cm</v>
      </c>
      <c r="C38" s="38" t="str">
        <f ca="1">VLOOKUP(B38,工艺对应!A:B,2,FALSE)</f>
        <v>福海手工</v>
      </c>
      <c r="D38" s="39">
        <v>1</v>
      </c>
      <c r="E38" s="39">
        <v>199.99</v>
      </c>
      <c r="F38" s="39">
        <v>1</v>
      </c>
      <c r="G38" s="39">
        <v>133</v>
      </c>
      <c r="H38" s="39">
        <v>2</v>
      </c>
      <c r="I38" s="39">
        <v>266</v>
      </c>
      <c r="J38" s="39">
        <v>1</v>
      </c>
      <c r="K38" s="39">
        <v>202.49</v>
      </c>
      <c r="L38" s="39">
        <v>2</v>
      </c>
      <c r="M38" s="39">
        <v>389.98</v>
      </c>
      <c r="N38" s="39">
        <v>3</v>
      </c>
      <c r="O38" s="39">
        <v>323</v>
      </c>
      <c r="P38" s="39">
        <v>1</v>
      </c>
      <c r="Q38" s="39">
        <v>199.99</v>
      </c>
      <c r="R38" s="39">
        <v>1</v>
      </c>
      <c r="S38" s="39">
        <v>199.99</v>
      </c>
      <c r="T38" s="39">
        <v>0</v>
      </c>
      <c r="U38" s="39">
        <v>0</v>
      </c>
      <c r="V38" s="39">
        <v>2</v>
      </c>
      <c r="W38" s="39">
        <v>389.99</v>
      </c>
      <c r="X38" s="39">
        <v>0</v>
      </c>
      <c r="Y38" s="39">
        <v>0</v>
      </c>
      <c r="Z38" s="39">
        <f t="shared" si="7"/>
        <v>589.98</v>
      </c>
      <c r="AA38" s="43">
        <f t="shared" si="8"/>
        <v>9.848093845166694E-3</v>
      </c>
      <c r="AB38" s="39">
        <f>SUM($AA$4:AA38)</f>
        <v>0.79325145673268582</v>
      </c>
      <c r="AC38" s="39" t="str">
        <f ca="1">LOOKUP(AB38,帕累托等级设置!$B$2:$B$6,帕累托等级设置!$A$2:$A$6)</f>
        <v>B</v>
      </c>
      <c r="AD38" s="39">
        <f ca="1">VLOOKUP(AC38,帕累托等级设置!$A$1:$C$6,3)</f>
        <v>1.5</v>
      </c>
      <c r="AE38" s="39">
        <f ca="1">VLOOKUP(C38,备货周期!$A$2:$D$8,4)</f>
        <v>2.5</v>
      </c>
      <c r="AF38" s="39">
        <f t="shared" si="3"/>
        <v>1</v>
      </c>
      <c r="AG38" s="39">
        <f t="shared" si="4"/>
        <v>2</v>
      </c>
      <c r="AH38" s="39">
        <f t="shared" si="2"/>
        <v>2</v>
      </c>
      <c r="AI38" s="39">
        <f t="shared" si="5"/>
        <v>8</v>
      </c>
      <c r="AJ38" s="39">
        <f ca="1">VLOOKUP(A38,现有库存!A:B,2,FALSE)</f>
        <v>13</v>
      </c>
      <c r="AK38" s="39">
        <f ca="1">IF(ISNA(VLOOKUP(A38,在途!A:G,7,FALSE)),0,VLOOKUP(A38,在途!A:G,7,FALSE))</f>
        <v>0</v>
      </c>
      <c r="AL38" s="39">
        <f t="shared" si="6"/>
        <v>0</v>
      </c>
    </row>
    <row r="39" spans="1:38">
      <c r="A39" s="37">
        <v>9350329000559</v>
      </c>
      <c r="B39" s="37" t="str">
        <f ca="1">VLOOKUP(A39,Sheet4!$A$1:$B$140,2,FALSE)</f>
        <v>SIL03 190x280cm</v>
      </c>
      <c r="C39" s="38" t="str">
        <f ca="1">VLOOKUP(B39,工艺对应!A:B,2,FALSE)</f>
        <v>福荣达机织</v>
      </c>
      <c r="D39" s="39">
        <v>1</v>
      </c>
      <c r="E39" s="39">
        <v>133</v>
      </c>
      <c r="F39" s="40">
        <v>0</v>
      </c>
      <c r="G39" s="40">
        <v>0</v>
      </c>
      <c r="H39" s="40">
        <v>0</v>
      </c>
      <c r="I39" s="40">
        <v>0</v>
      </c>
      <c r="J39" s="39">
        <v>2</v>
      </c>
      <c r="K39" s="39">
        <v>266</v>
      </c>
      <c r="L39" s="39">
        <v>3</v>
      </c>
      <c r="M39" s="39">
        <v>605.99</v>
      </c>
      <c r="N39" s="39">
        <v>2</v>
      </c>
      <c r="O39" s="39">
        <v>453</v>
      </c>
      <c r="P39" s="39">
        <v>2</v>
      </c>
      <c r="Q39" s="39">
        <v>679.98</v>
      </c>
      <c r="R39" s="39">
        <v>1</v>
      </c>
      <c r="S39" s="39">
        <v>133</v>
      </c>
      <c r="T39" s="39">
        <v>1</v>
      </c>
      <c r="U39" s="39">
        <v>87.19</v>
      </c>
      <c r="V39" s="39">
        <v>1</v>
      </c>
      <c r="W39" s="39">
        <v>305.99</v>
      </c>
      <c r="X39" s="39">
        <v>0</v>
      </c>
      <c r="Y39" s="39">
        <v>0</v>
      </c>
      <c r="Z39" s="39">
        <f t="shared" si="7"/>
        <v>526.18000000000006</v>
      </c>
      <c r="AA39" s="43">
        <f t="shared" si="8"/>
        <v>8.7831282746022102E-3</v>
      </c>
      <c r="AB39" s="39">
        <f>SUM($AA$4:AA39)</f>
        <v>0.80203458500728808</v>
      </c>
      <c r="AC39" s="39" t="str">
        <f ca="1">LOOKUP(AB39,帕累托等级设置!$B$2:$B$6,帕累托等级设置!$A$2:$A$6)</f>
        <v>C</v>
      </c>
      <c r="AD39" s="39">
        <f ca="1">VLOOKUP(AC39,帕累托等级设置!$A$1:$C$6,3)</f>
        <v>1</v>
      </c>
      <c r="AE39" s="39">
        <f ca="1">VLOOKUP(C39,备货周期!$A$2:$D$8,4)</f>
        <v>2.5</v>
      </c>
      <c r="AF39" s="39">
        <f t="shared" si="3"/>
        <v>1</v>
      </c>
      <c r="AG39" s="39">
        <f t="shared" si="4"/>
        <v>2</v>
      </c>
      <c r="AH39" s="39">
        <f t="shared" si="2"/>
        <v>2</v>
      </c>
      <c r="AI39" s="39">
        <f t="shared" si="5"/>
        <v>5</v>
      </c>
      <c r="AJ39" s="39">
        <f ca="1">VLOOKUP(A39,现有库存!A:B,2,FALSE)</f>
        <v>27</v>
      </c>
      <c r="AK39" s="39">
        <f ca="1">IF(ISNA(VLOOKUP(A39,在途!A:G,7,FALSE)),0,VLOOKUP(A39,在途!A:G,7,FALSE))</f>
        <v>0</v>
      </c>
      <c r="AL39" s="39">
        <f t="shared" si="6"/>
        <v>0</v>
      </c>
    </row>
    <row r="40" spans="1:38">
      <c r="A40" s="37">
        <v>9350329001440</v>
      </c>
      <c r="B40" s="37" t="str">
        <f ca="1">VLOOKUP(A40,Sheet4!$A$1:$B$140,2,FALSE)</f>
        <v>SIL05 240x340cm</v>
      </c>
      <c r="C40" s="38" t="str">
        <f ca="1">VLOOKUP(B40,工艺对应!A:B,2,FALSE)</f>
        <v>福荣达机织</v>
      </c>
      <c r="D40" s="39">
        <v>0</v>
      </c>
      <c r="E40" s="40">
        <v>0</v>
      </c>
      <c r="F40" s="40">
        <v>0</v>
      </c>
      <c r="G40" s="40">
        <v>0</v>
      </c>
      <c r="H40" s="40">
        <v>0</v>
      </c>
      <c r="I40" s="40">
        <v>0</v>
      </c>
      <c r="J40" s="39">
        <v>1</v>
      </c>
      <c r="K40" s="39">
        <v>204</v>
      </c>
      <c r="L40" s="39">
        <v>2</v>
      </c>
      <c r="M40" s="39">
        <v>1039.98</v>
      </c>
      <c r="N40" s="40">
        <v>0</v>
      </c>
      <c r="O40" s="40">
        <v>0</v>
      </c>
      <c r="P40" s="39">
        <v>2</v>
      </c>
      <c r="Q40" s="39">
        <v>1039.98</v>
      </c>
      <c r="R40" s="39">
        <v>1</v>
      </c>
      <c r="S40" s="39">
        <v>519.99</v>
      </c>
      <c r="T40" s="39">
        <v>0</v>
      </c>
      <c r="U40" s="39">
        <v>0</v>
      </c>
      <c r="V40" s="39">
        <v>0</v>
      </c>
      <c r="W40" s="39">
        <v>0</v>
      </c>
      <c r="X40" s="39">
        <v>0</v>
      </c>
      <c r="Y40" s="39">
        <v>0</v>
      </c>
      <c r="Z40" s="39">
        <f t="shared" si="7"/>
        <v>519.99</v>
      </c>
      <c r="AA40" s="43">
        <f t="shared" si="8"/>
        <v>8.6798032451070022E-3</v>
      </c>
      <c r="AB40" s="39">
        <f>SUM($AA$4:AA40)</f>
        <v>0.81071438825239506</v>
      </c>
      <c r="AC40" s="39" t="str">
        <f ca="1">LOOKUP(AB40,帕累托等级设置!$B$2:$B$6,帕累托等级设置!$A$2:$A$6)</f>
        <v>C</v>
      </c>
      <c r="AD40" s="39">
        <f ca="1">VLOOKUP(AC40,帕累托等级设置!$A$1:$C$6,3)</f>
        <v>1</v>
      </c>
      <c r="AE40" s="39">
        <f ca="1">VLOOKUP(C40,备货周期!$A$2:$D$8,4)</f>
        <v>2.5</v>
      </c>
      <c r="AF40" s="39">
        <f t="shared" si="3"/>
        <v>1</v>
      </c>
      <c r="AG40" s="39">
        <f t="shared" si="4"/>
        <v>1</v>
      </c>
      <c r="AH40" s="39">
        <f t="shared" si="2"/>
        <v>1</v>
      </c>
      <c r="AI40" s="39">
        <f t="shared" si="5"/>
        <v>3</v>
      </c>
      <c r="AJ40" s="39">
        <f ca="1">VLOOKUP(A40,现有库存!A:B,2,FALSE)</f>
        <v>0</v>
      </c>
      <c r="AK40" s="39">
        <f ca="1">IF(ISNA(VLOOKUP(A40,在途!A:G,7,FALSE)),0,VLOOKUP(A40,在途!A:G,7,FALSE))</f>
        <v>14</v>
      </c>
      <c r="AL40" s="39">
        <f t="shared" si="6"/>
        <v>0</v>
      </c>
    </row>
    <row r="41" spans="1:38">
      <c r="A41" s="37">
        <v>9350329000603</v>
      </c>
      <c r="B41" s="37" t="str">
        <f ca="1">VLOOKUP(A41,Sheet4!$A$1:$B$140,2,FALSE)</f>
        <v>SIL06 155x225cm</v>
      </c>
      <c r="C41" s="38" t="str">
        <f ca="1">VLOOKUP(B41,工艺对应!A:B,2,FALSE)</f>
        <v>福荣达机织</v>
      </c>
      <c r="D41" s="39">
        <v>0</v>
      </c>
      <c r="E41" s="40">
        <v>0</v>
      </c>
      <c r="F41" s="40">
        <v>0</v>
      </c>
      <c r="G41" s="40">
        <v>0</v>
      </c>
      <c r="H41" s="39">
        <v>3</v>
      </c>
      <c r="I41" s="39">
        <v>87.19</v>
      </c>
      <c r="J41" s="39">
        <v>3</v>
      </c>
      <c r="K41" s="39">
        <v>174.38</v>
      </c>
      <c r="L41" s="39">
        <v>6</v>
      </c>
      <c r="M41" s="39">
        <v>348.76</v>
      </c>
      <c r="N41" s="39">
        <v>1</v>
      </c>
      <c r="O41" s="39">
        <v>87.19</v>
      </c>
      <c r="P41" s="40">
        <v>0</v>
      </c>
      <c r="Q41" s="40">
        <v>0</v>
      </c>
      <c r="R41" s="39">
        <v>2</v>
      </c>
      <c r="S41" s="39">
        <v>307.18</v>
      </c>
      <c r="T41" s="39">
        <v>1</v>
      </c>
      <c r="U41" s="39">
        <v>200</v>
      </c>
      <c r="V41" s="39">
        <v>0</v>
      </c>
      <c r="W41" s="39">
        <v>0</v>
      </c>
      <c r="X41" s="39">
        <v>0</v>
      </c>
      <c r="Y41" s="39">
        <v>0</v>
      </c>
      <c r="Z41" s="39">
        <f t="shared" si="7"/>
        <v>507.18</v>
      </c>
      <c r="AA41" s="43">
        <f t="shared" si="8"/>
        <v>8.4659755184779886E-3</v>
      </c>
      <c r="AB41" s="39">
        <f>SUM($AA$4:AA41)</f>
        <v>0.819180363770873</v>
      </c>
      <c r="AC41" s="39" t="str">
        <f ca="1">LOOKUP(AB41,帕累托等级设置!$B$2:$B$6,帕累托等级设置!$A$2:$A$6)</f>
        <v>C</v>
      </c>
      <c r="AD41" s="39">
        <f ca="1">VLOOKUP(AC41,帕累托等级设置!$A$1:$C$6,3)</f>
        <v>1</v>
      </c>
      <c r="AE41" s="39">
        <f ca="1">VLOOKUP(C41,备货周期!$A$2:$D$8,4)</f>
        <v>2.5</v>
      </c>
      <c r="AF41" s="39">
        <f t="shared" si="3"/>
        <v>1</v>
      </c>
      <c r="AG41" s="39">
        <f t="shared" si="4"/>
        <v>1</v>
      </c>
      <c r="AH41" s="39">
        <f t="shared" si="2"/>
        <v>1</v>
      </c>
      <c r="AI41" s="39">
        <f t="shared" si="5"/>
        <v>3</v>
      </c>
      <c r="AJ41" s="39">
        <f ca="1">VLOOKUP(A41,现有库存!A:B,2,FALSE)</f>
        <v>47</v>
      </c>
      <c r="AK41" s="39">
        <f ca="1">IF(ISNA(VLOOKUP(A41,在途!A:G,7,FALSE)),0,VLOOKUP(A41,在途!A:G,7,FALSE))</f>
        <v>0</v>
      </c>
      <c r="AL41" s="39">
        <f t="shared" si="6"/>
        <v>0</v>
      </c>
    </row>
    <row r="42" spans="1:38">
      <c r="A42" s="37">
        <v>9350329000986</v>
      </c>
      <c r="B42" s="37" t="str">
        <f ca="1">VLOOKUP(A42,Sheet4!$A$1:$B$140,2,FALSE)</f>
        <v>LUX01 155x225cm</v>
      </c>
      <c r="C42" s="38" t="str">
        <f ca="1">VLOOKUP(B42,工艺对应!A:B,2,FALSE)</f>
        <v>福海手工</v>
      </c>
      <c r="D42" s="39">
        <v>7</v>
      </c>
      <c r="E42" s="39">
        <v>523.14</v>
      </c>
      <c r="F42" s="39">
        <v>2</v>
      </c>
      <c r="G42" s="39">
        <v>269.98</v>
      </c>
      <c r="H42" s="40">
        <v>0</v>
      </c>
      <c r="I42" s="40">
        <v>0</v>
      </c>
      <c r="J42" s="40">
        <v>0</v>
      </c>
      <c r="K42" s="40">
        <v>0</v>
      </c>
      <c r="L42" s="39">
        <v>3</v>
      </c>
      <c r="M42" s="39">
        <v>404.97</v>
      </c>
      <c r="N42" s="39">
        <v>2</v>
      </c>
      <c r="O42" s="39">
        <v>269.98</v>
      </c>
      <c r="P42" s="39">
        <v>4</v>
      </c>
      <c r="Q42" s="39">
        <v>529.98</v>
      </c>
      <c r="R42" s="39">
        <v>1</v>
      </c>
      <c r="S42" s="39">
        <v>87.19</v>
      </c>
      <c r="T42" s="39">
        <v>2</v>
      </c>
      <c r="U42" s="39">
        <v>269.98</v>
      </c>
      <c r="V42" s="39">
        <v>1</v>
      </c>
      <c r="W42" s="39">
        <v>134.99</v>
      </c>
      <c r="X42" s="39">
        <v>0</v>
      </c>
      <c r="Y42" s="39">
        <v>0</v>
      </c>
      <c r="Z42" s="39">
        <f t="shared" si="7"/>
        <v>492.16</v>
      </c>
      <c r="AA42" s="43">
        <f t="shared" si="8"/>
        <v>8.2152579186366322E-3</v>
      </c>
      <c r="AB42" s="39">
        <f>SUM($AA$4:AA42)</f>
        <v>0.82739562168950964</v>
      </c>
      <c r="AC42" s="39" t="str">
        <f ca="1">LOOKUP(AB42,帕累托等级设置!$B$2:$B$6,帕累托等级设置!$A$2:$A$6)</f>
        <v>C</v>
      </c>
      <c r="AD42" s="39">
        <f ca="1">VLOOKUP(AC42,帕累托等级设置!$A$1:$C$6,3)</f>
        <v>1</v>
      </c>
      <c r="AE42" s="39">
        <f ca="1">VLOOKUP(C42,备货周期!$A$2:$D$8,4)</f>
        <v>2.5</v>
      </c>
      <c r="AF42" s="39">
        <f t="shared" si="3"/>
        <v>2</v>
      </c>
      <c r="AG42" s="39">
        <f t="shared" si="4"/>
        <v>2</v>
      </c>
      <c r="AH42" s="39">
        <f t="shared" si="2"/>
        <v>2</v>
      </c>
      <c r="AI42" s="39">
        <f t="shared" si="5"/>
        <v>5</v>
      </c>
      <c r="AJ42" s="39">
        <f ca="1">VLOOKUP(A42,现有库存!A:B,2,FALSE)</f>
        <v>7</v>
      </c>
      <c r="AK42" s="39">
        <f ca="1">IF(ISNA(VLOOKUP(A42,在途!A:G,7,FALSE)),0,VLOOKUP(A42,在途!A:G,7,FALSE))</f>
        <v>6</v>
      </c>
      <c r="AL42" s="39">
        <f t="shared" si="6"/>
        <v>0</v>
      </c>
    </row>
    <row r="43" spans="1:38">
      <c r="A43" s="37">
        <v>9350329001006</v>
      </c>
      <c r="B43" s="37" t="str">
        <f ca="1">VLOOKUP(A43,Sheet4!$A$1:$B$140,2,FALSE)</f>
        <v>LUX02 155x225cm</v>
      </c>
      <c r="C43" s="38" t="str">
        <f ca="1">VLOOKUP(B43,工艺对应!A:B,2,FALSE)</f>
        <v>福海手工</v>
      </c>
      <c r="D43" s="39">
        <v>8</v>
      </c>
      <c r="E43" s="39">
        <v>705.93000000000006</v>
      </c>
      <c r="F43" s="40">
        <v>0</v>
      </c>
      <c r="G43" s="40">
        <v>0</v>
      </c>
      <c r="H43" s="39">
        <v>1</v>
      </c>
      <c r="I43" s="39">
        <v>87.19</v>
      </c>
      <c r="J43" s="39">
        <v>5</v>
      </c>
      <c r="K43" s="39">
        <v>569.37</v>
      </c>
      <c r="L43" s="39">
        <v>2</v>
      </c>
      <c r="M43" s="39">
        <v>222.18</v>
      </c>
      <c r="N43" s="39">
        <v>2</v>
      </c>
      <c r="O43" s="39">
        <v>222.18</v>
      </c>
      <c r="P43" s="39">
        <v>5</v>
      </c>
      <c r="Q43" s="39">
        <v>404.97</v>
      </c>
      <c r="R43" s="39">
        <v>3</v>
      </c>
      <c r="S43" s="39">
        <v>357.17</v>
      </c>
      <c r="T43" s="39">
        <v>0</v>
      </c>
      <c r="U43" s="39">
        <v>0</v>
      </c>
      <c r="V43" s="39">
        <v>0</v>
      </c>
      <c r="W43" s="39">
        <v>0</v>
      </c>
      <c r="X43" s="39">
        <v>2</v>
      </c>
      <c r="Y43" s="39">
        <v>134.99</v>
      </c>
      <c r="Z43" s="39">
        <f t="shared" si="7"/>
        <v>492.16</v>
      </c>
      <c r="AA43" s="43">
        <f t="shared" si="8"/>
        <v>8.2152579186366322E-3</v>
      </c>
      <c r="AB43" s="39">
        <f>SUM($AA$4:AA43)</f>
        <v>0.83561087960814628</v>
      </c>
      <c r="AC43" s="39" t="str">
        <f ca="1">LOOKUP(AB43,帕累托等级设置!$B$2:$B$6,帕累托等级设置!$A$2:$A$6)</f>
        <v>C</v>
      </c>
      <c r="AD43" s="39">
        <f ca="1">VLOOKUP(AC43,帕累托等级设置!$A$1:$C$6,3)</f>
        <v>1</v>
      </c>
      <c r="AE43" s="39">
        <f ca="1">VLOOKUP(C43,备货周期!$A$2:$D$8,4)</f>
        <v>2.5</v>
      </c>
      <c r="AF43" s="39">
        <f t="shared" si="3"/>
        <v>2</v>
      </c>
      <c r="AG43" s="39">
        <f t="shared" si="4"/>
        <v>3</v>
      </c>
      <c r="AH43" s="39">
        <f t="shared" si="2"/>
        <v>3</v>
      </c>
      <c r="AI43" s="39">
        <f t="shared" si="5"/>
        <v>8</v>
      </c>
      <c r="AJ43" s="39">
        <f ca="1">VLOOKUP(A43,现有库存!A:B,2,FALSE)</f>
        <v>3</v>
      </c>
      <c r="AK43" s="39">
        <f ca="1">IF(ISNA(VLOOKUP(A43,在途!A:G,7,FALSE)),0,VLOOKUP(A43,在途!A:G,7,FALSE))</f>
        <v>10</v>
      </c>
      <c r="AL43" s="39">
        <f t="shared" si="6"/>
        <v>0</v>
      </c>
    </row>
    <row r="44" spans="1:38">
      <c r="A44" s="37">
        <v>9350329002720</v>
      </c>
      <c r="B44" s="37" t="str">
        <f ca="1">VLOOKUP(A44,Sheet4!$A$1:$B$140,2,FALSE)</f>
        <v>MOD02 155x225cm</v>
      </c>
      <c r="C44" s="38" t="str">
        <f ca="1">VLOOKUP(B44,工艺对应!A:B,2,FALSE)</f>
        <v>福荣达机织</v>
      </c>
      <c r="D44" s="39">
        <v>0</v>
      </c>
      <c r="E44" s="40">
        <v>0</v>
      </c>
      <c r="F44" s="40">
        <v>0</v>
      </c>
      <c r="G44" s="40">
        <v>0</v>
      </c>
      <c r="H44" s="40">
        <v>0</v>
      </c>
      <c r="I44" s="40">
        <v>0</v>
      </c>
      <c r="J44" s="39">
        <v>0</v>
      </c>
      <c r="K44" s="39">
        <v>0</v>
      </c>
      <c r="L44" s="39">
        <v>0</v>
      </c>
      <c r="M44" s="39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0</v>
      </c>
      <c r="T44" s="39">
        <v>0</v>
      </c>
      <c r="U44" s="39">
        <v>0</v>
      </c>
      <c r="V44" s="39">
        <v>5</v>
      </c>
      <c r="W44" s="39">
        <v>261.57</v>
      </c>
      <c r="X44" s="39">
        <v>1</v>
      </c>
      <c r="Y44" s="39">
        <v>199</v>
      </c>
      <c r="Z44" s="39">
        <f t="shared" si="7"/>
        <v>460.57</v>
      </c>
      <c r="AA44" s="43">
        <f t="shared" si="8"/>
        <v>7.6879497309543113E-3</v>
      </c>
      <c r="AB44" s="39">
        <f>SUM($AA$4:AA44)</f>
        <v>0.84329882933910061</v>
      </c>
      <c r="AC44" s="39" t="str">
        <f ca="1">LOOKUP(AB44,帕累托等级设置!$B$2:$B$6,帕累托等级设置!$A$2:$A$6)</f>
        <v>C</v>
      </c>
      <c r="AD44" s="39">
        <f ca="1">VLOOKUP(AC44,帕累托等级设置!$A$1:$C$6,3)</f>
        <v>1</v>
      </c>
      <c r="AE44" s="39">
        <f ca="1">VLOOKUP(C44,备货周期!$A$2:$D$8,4)</f>
        <v>2.5</v>
      </c>
      <c r="AF44" s="39">
        <f t="shared" si="3"/>
        <v>2</v>
      </c>
      <c r="AG44" s="39">
        <f t="shared" si="4"/>
        <v>2</v>
      </c>
      <c r="AH44" s="39">
        <f t="shared" si="2"/>
        <v>2</v>
      </c>
      <c r="AI44" s="39">
        <f t="shared" si="5"/>
        <v>5</v>
      </c>
      <c r="AJ44" s="39">
        <f ca="1">VLOOKUP(A44,现有库存!A:B,2,FALSE)</f>
        <v>28</v>
      </c>
      <c r="AK44" s="39">
        <f ca="1">IF(ISNA(VLOOKUP(A44,在途!A:G,7,FALSE)),0,VLOOKUP(A44,在途!A:G,7,FALSE))</f>
        <v>0</v>
      </c>
      <c r="AL44" s="39">
        <f t="shared" si="6"/>
        <v>0</v>
      </c>
    </row>
    <row r="45" spans="1:38">
      <c r="A45" s="37">
        <v>9350329000351</v>
      </c>
      <c r="B45" s="37" t="str">
        <f ca="1">VLOOKUP(A45,Sheet4!$A$1:$B$140,2,FALSE)</f>
        <v>ROS01 200x290cm</v>
      </c>
      <c r="C45" s="38" t="str">
        <f ca="1">VLOOKUP(B45,工艺对应!A:B,2,FALSE)</f>
        <v>土耳其机织</v>
      </c>
      <c r="D45" s="39">
        <v>0</v>
      </c>
      <c r="E45" s="40">
        <v>0</v>
      </c>
      <c r="F45" s="39">
        <v>4</v>
      </c>
      <c r="G45" s="39">
        <v>674.25</v>
      </c>
      <c r="H45" s="39">
        <v>1</v>
      </c>
      <c r="I45" s="39">
        <v>224.75</v>
      </c>
      <c r="J45" s="39">
        <v>1</v>
      </c>
      <c r="K45" s="39">
        <v>224.75</v>
      </c>
      <c r="L45" s="39">
        <v>2</v>
      </c>
      <c r="M45" s="39">
        <v>449.5</v>
      </c>
      <c r="N45" s="40">
        <v>0</v>
      </c>
      <c r="O45" s="40">
        <v>0</v>
      </c>
      <c r="P45" s="40">
        <v>0</v>
      </c>
      <c r="Q45" s="40">
        <v>0</v>
      </c>
      <c r="R45" s="39">
        <v>1</v>
      </c>
      <c r="S45" s="39">
        <v>224.75</v>
      </c>
      <c r="T45" s="39">
        <v>1</v>
      </c>
      <c r="U45" s="39">
        <v>224.75</v>
      </c>
      <c r="V45" s="39">
        <v>0</v>
      </c>
      <c r="W45" s="39">
        <v>0</v>
      </c>
      <c r="X45" s="39">
        <v>0</v>
      </c>
      <c r="Y45" s="39">
        <v>0</v>
      </c>
      <c r="Z45" s="39">
        <f t="shared" si="7"/>
        <v>449.5</v>
      </c>
      <c r="AA45" s="43">
        <f t="shared" si="8"/>
        <v>7.5031665198861475E-3</v>
      </c>
      <c r="AB45" s="39">
        <f>SUM($AA$4:AA45)</f>
        <v>0.85080199585898675</v>
      </c>
      <c r="AC45" s="39" t="str">
        <f ca="1">LOOKUP(AB45,帕累托等级设置!$B$2:$B$6,帕累托等级设置!$A$2:$A$6)</f>
        <v>C</v>
      </c>
      <c r="AD45" s="39">
        <f ca="1">VLOOKUP(AC45,帕累托等级设置!$A$1:$C$6,3)</f>
        <v>1</v>
      </c>
      <c r="AE45" s="39">
        <f ca="1">VLOOKUP(C45,备货周期!$A$2:$D$8,4)</f>
        <v>2.5</v>
      </c>
      <c r="AF45" s="39">
        <f t="shared" si="3"/>
        <v>1</v>
      </c>
      <c r="AG45" s="39">
        <f t="shared" si="4"/>
        <v>1</v>
      </c>
      <c r="AH45" s="39">
        <f t="shared" si="2"/>
        <v>1</v>
      </c>
      <c r="AI45" s="39">
        <f t="shared" si="5"/>
        <v>3</v>
      </c>
      <c r="AJ45" s="39">
        <f ca="1">VLOOKUP(A45,现有库存!A:B,2,FALSE)</f>
        <v>8</v>
      </c>
      <c r="AK45" s="39">
        <f ca="1">IF(ISNA(VLOOKUP(A45,在途!A:G,7,FALSE)),0,VLOOKUP(A45,在途!A:G,7,FALSE))</f>
        <v>0</v>
      </c>
      <c r="AL45" s="39">
        <f t="shared" si="6"/>
        <v>0</v>
      </c>
    </row>
    <row r="46" spans="1:38">
      <c r="A46" s="37">
        <v>9350329001983</v>
      </c>
      <c r="B46" s="37" t="str">
        <f ca="1">VLOOKUP(A46,Sheet4!$A$1:$B$140,2,FALSE)</f>
        <v>IKA06 200x290cm</v>
      </c>
      <c r="C46" s="38" t="str">
        <f ca="1">VLOOKUP(B46,工艺对应!A:B,2,FALSE)</f>
        <v>印度手工</v>
      </c>
      <c r="D46" s="39">
        <v>0</v>
      </c>
      <c r="E46" s="40">
        <v>0</v>
      </c>
      <c r="F46" s="40">
        <v>0</v>
      </c>
      <c r="G46" s="40">
        <v>0</v>
      </c>
      <c r="H46" s="40">
        <v>0</v>
      </c>
      <c r="I46" s="40">
        <v>0</v>
      </c>
      <c r="J46" s="39">
        <v>2</v>
      </c>
      <c r="K46" s="39">
        <v>869.98</v>
      </c>
      <c r="L46" s="39">
        <v>1</v>
      </c>
      <c r="M46" s="39">
        <v>434.99</v>
      </c>
      <c r="N46" s="39">
        <v>1</v>
      </c>
      <c r="O46" s="39">
        <v>434.99</v>
      </c>
      <c r="P46" s="40">
        <v>0</v>
      </c>
      <c r="Q46" s="40">
        <v>0</v>
      </c>
      <c r="R46" s="40">
        <v>0</v>
      </c>
      <c r="S46" s="40">
        <v>0</v>
      </c>
      <c r="T46" s="39">
        <v>0</v>
      </c>
      <c r="U46" s="39">
        <v>0</v>
      </c>
      <c r="V46" s="39">
        <v>1</v>
      </c>
      <c r="W46" s="39">
        <v>434.99</v>
      </c>
      <c r="X46" s="39">
        <v>0</v>
      </c>
      <c r="Y46" s="39">
        <v>0</v>
      </c>
      <c r="Z46" s="39">
        <f t="shared" si="7"/>
        <v>434.99</v>
      </c>
      <c r="AA46" s="43">
        <f t="shared" si="8"/>
        <v>7.2609619677091774E-3</v>
      </c>
      <c r="AB46" s="39">
        <f>SUM($AA$4:AA46)</f>
        <v>0.85806295782669595</v>
      </c>
      <c r="AC46" s="39" t="str">
        <f ca="1">LOOKUP(AB46,帕累托等级设置!$B$2:$B$6,帕累托等级设置!$A$2:$A$6)</f>
        <v>C</v>
      </c>
      <c r="AD46" s="39">
        <f ca="1">VLOOKUP(AC46,帕累托等级设置!$A$1:$C$6,3)</f>
        <v>1</v>
      </c>
      <c r="AE46" s="39">
        <f ca="1">VLOOKUP(C46,备货周期!$A$2:$D$8,4)</f>
        <v>5</v>
      </c>
      <c r="AF46" s="39">
        <f t="shared" si="3"/>
        <v>1</v>
      </c>
      <c r="AG46" s="39">
        <f t="shared" si="4"/>
        <v>1</v>
      </c>
      <c r="AH46" s="39">
        <f t="shared" si="2"/>
        <v>1</v>
      </c>
      <c r="AI46" s="39">
        <f t="shared" si="5"/>
        <v>5</v>
      </c>
      <c r="AJ46" s="39">
        <f ca="1">VLOOKUP(A46,现有库存!A:B,2,FALSE)</f>
        <v>4</v>
      </c>
      <c r="AK46" s="39">
        <f ca="1">IF(ISNA(VLOOKUP(A46,在途!A:G,7,FALSE)),0,VLOOKUP(A46,在途!A:G,7,FALSE))</f>
        <v>0</v>
      </c>
      <c r="AL46" s="39">
        <f t="shared" si="6"/>
        <v>1</v>
      </c>
    </row>
    <row r="47" spans="1:38">
      <c r="A47" s="37">
        <v>9350329000368</v>
      </c>
      <c r="B47" s="37" t="str">
        <f ca="1">VLOOKUP(A47,Sheet4!$A$1:$B$140,2,FALSE)</f>
        <v>ROS02 160x230cm</v>
      </c>
      <c r="C47" s="38" t="str">
        <f ca="1">VLOOKUP(B47,工艺对应!A:B,2,FALSE)</f>
        <v>土耳其机织</v>
      </c>
      <c r="D47" s="39">
        <v>14</v>
      </c>
      <c r="E47" s="39">
        <v>713</v>
      </c>
      <c r="F47" s="39">
        <v>4</v>
      </c>
      <c r="G47" s="39">
        <v>285.2</v>
      </c>
      <c r="H47" s="39">
        <v>2</v>
      </c>
      <c r="I47" s="39">
        <v>285.2</v>
      </c>
      <c r="J47" s="39">
        <v>1</v>
      </c>
      <c r="K47" s="39">
        <v>142.6</v>
      </c>
      <c r="L47" s="39">
        <v>1</v>
      </c>
      <c r="M47" s="39">
        <v>142.6</v>
      </c>
      <c r="N47" s="39">
        <v>1</v>
      </c>
      <c r="O47" s="39">
        <v>142.6</v>
      </c>
      <c r="P47" s="40">
        <v>0</v>
      </c>
      <c r="Q47" s="40">
        <v>0</v>
      </c>
      <c r="R47" s="39">
        <v>2</v>
      </c>
      <c r="S47" s="39">
        <v>285.2</v>
      </c>
      <c r="T47" s="39">
        <v>1</v>
      </c>
      <c r="U47" s="39">
        <v>142.6</v>
      </c>
      <c r="V47" s="39">
        <v>0</v>
      </c>
      <c r="W47" s="39">
        <v>0</v>
      </c>
      <c r="X47" s="39">
        <v>0</v>
      </c>
      <c r="Y47" s="39">
        <v>0</v>
      </c>
      <c r="Z47" s="39">
        <f t="shared" si="7"/>
        <v>427.79999999999995</v>
      </c>
      <c r="AA47" s="43">
        <f t="shared" si="8"/>
        <v>7.1409446878916427E-3</v>
      </c>
      <c r="AB47" s="39">
        <f>SUM($AA$4:AA47)</f>
        <v>0.86520390251458756</v>
      </c>
      <c r="AC47" s="39" t="str">
        <f ca="1">LOOKUP(AB47,帕累托等级设置!$B$2:$B$6,帕累托等级设置!$A$2:$A$6)</f>
        <v>C</v>
      </c>
      <c r="AD47" s="39">
        <f ca="1">VLOOKUP(AC47,帕累托等级设置!$A$1:$C$6,3)</f>
        <v>1</v>
      </c>
      <c r="AE47" s="39">
        <f ca="1">VLOOKUP(C47,备货周期!$A$2:$D$8,4)</f>
        <v>2.5</v>
      </c>
      <c r="AF47" s="39">
        <f t="shared" si="3"/>
        <v>1</v>
      </c>
      <c r="AG47" s="39">
        <f t="shared" si="4"/>
        <v>1</v>
      </c>
      <c r="AH47" s="39">
        <f t="shared" si="2"/>
        <v>1</v>
      </c>
      <c r="AI47" s="39">
        <f t="shared" si="5"/>
        <v>3</v>
      </c>
      <c r="AJ47" s="39">
        <f ca="1">VLOOKUP(A47,现有库存!A:B,2,FALSE)</f>
        <v>4</v>
      </c>
      <c r="AK47" s="39">
        <f ca="1">IF(ISNA(VLOOKUP(A47,在途!A:G,7,FALSE)),0,VLOOKUP(A47,在途!A:G,7,FALSE))</f>
        <v>0</v>
      </c>
      <c r="AL47" s="39">
        <f t="shared" si="6"/>
        <v>0</v>
      </c>
    </row>
    <row r="48" spans="1:38">
      <c r="A48" s="37">
        <v>9350329000641</v>
      </c>
      <c r="B48" s="37" t="str">
        <f ca="1">VLOOKUP(A48,Sheet4!$A$1:$B$140,2,FALSE)</f>
        <v>SCT02 155x225cm</v>
      </c>
      <c r="C48" s="38" t="str">
        <f ca="1">VLOOKUP(B48,工艺对应!A:B,2,FALSE)</f>
        <v>熊亚机织</v>
      </c>
      <c r="D48" s="39">
        <v>11</v>
      </c>
      <c r="E48" s="39">
        <v>523.14</v>
      </c>
      <c r="F48" s="40">
        <v>0</v>
      </c>
      <c r="G48" s="40">
        <v>0</v>
      </c>
      <c r="H48" s="39">
        <v>1</v>
      </c>
      <c r="I48" s="39">
        <v>87.19</v>
      </c>
      <c r="J48" s="39">
        <v>2</v>
      </c>
      <c r="K48" s="39">
        <v>312.18</v>
      </c>
      <c r="L48" s="39">
        <v>1</v>
      </c>
      <c r="M48" s="39">
        <v>87.19</v>
      </c>
      <c r="N48" s="40">
        <v>0</v>
      </c>
      <c r="O48" s="40">
        <v>0</v>
      </c>
      <c r="P48" s="40">
        <v>0</v>
      </c>
      <c r="Q48" s="40">
        <v>0</v>
      </c>
      <c r="R48" s="39">
        <v>2</v>
      </c>
      <c r="S48" s="39">
        <v>263.98</v>
      </c>
      <c r="T48" s="39">
        <v>1</v>
      </c>
      <c r="U48" s="39">
        <v>153.99</v>
      </c>
      <c r="V48" s="39">
        <v>0</v>
      </c>
      <c r="W48" s="39">
        <v>0</v>
      </c>
      <c r="X48" s="39">
        <v>0</v>
      </c>
      <c r="Y48" s="39">
        <v>0</v>
      </c>
      <c r="Z48" s="39">
        <f t="shared" si="7"/>
        <v>417.97</v>
      </c>
      <c r="AA48" s="43">
        <f t="shared" si="8"/>
        <v>6.9768598672231659E-3</v>
      </c>
      <c r="AB48" s="39">
        <f>SUM($AA$4:AA48)</f>
        <v>0.87218076238181075</v>
      </c>
      <c r="AC48" s="39" t="str">
        <f ca="1">LOOKUP(AB48,帕累托等级设置!$B$2:$B$6,帕累托等级设置!$A$2:$A$6)</f>
        <v>C</v>
      </c>
      <c r="AD48" s="39">
        <f ca="1">VLOOKUP(AC48,帕累托等级设置!$A$1:$C$6,3)</f>
        <v>1</v>
      </c>
      <c r="AE48" s="39">
        <f ca="1">VLOOKUP(C48,备货周期!$A$2:$D$8,4)</f>
        <v>2.5</v>
      </c>
      <c r="AF48" s="39">
        <f t="shared" si="3"/>
        <v>1</v>
      </c>
      <c r="AG48" s="39">
        <f t="shared" si="4"/>
        <v>1</v>
      </c>
      <c r="AH48" s="39">
        <f t="shared" si="2"/>
        <v>1</v>
      </c>
      <c r="AI48" s="39">
        <f t="shared" si="5"/>
        <v>3</v>
      </c>
      <c r="AJ48" s="39">
        <f ca="1">VLOOKUP(A48,现有库存!A:B,2,FALSE)</f>
        <v>1</v>
      </c>
      <c r="AK48" s="39">
        <f ca="1">IF(ISNA(VLOOKUP(A48,在途!A:G,7,FALSE)),0,VLOOKUP(A48,在途!A:G,7,FALSE))</f>
        <v>0</v>
      </c>
      <c r="AL48" s="39">
        <f t="shared" si="6"/>
        <v>2</v>
      </c>
    </row>
    <row r="49" spans="1:38">
      <c r="A49" s="37">
        <v>9350329001402</v>
      </c>
      <c r="B49" s="37" t="str">
        <f ca="1">VLOOKUP(A49,Sheet4!$A$1:$B$140,2,FALSE)</f>
        <v>SIL03 240x340cm</v>
      </c>
      <c r="C49" s="38" t="str">
        <f ca="1">VLOOKUP(B49,工艺对应!A:B,2,FALSE)</f>
        <v>福荣达机织</v>
      </c>
      <c r="D49" s="39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39">
        <v>1</v>
      </c>
      <c r="K49" s="39">
        <v>204</v>
      </c>
      <c r="L49" s="40">
        <v>0</v>
      </c>
      <c r="M49" s="40">
        <v>0</v>
      </c>
      <c r="N49" s="40">
        <v>0</v>
      </c>
      <c r="O49" s="40">
        <v>0</v>
      </c>
      <c r="P49" s="40">
        <v>0</v>
      </c>
      <c r="Q49" s="40">
        <v>0</v>
      </c>
      <c r="R49" s="39">
        <v>1</v>
      </c>
      <c r="S49" s="39">
        <v>204</v>
      </c>
      <c r="T49" s="39">
        <v>1</v>
      </c>
      <c r="U49" s="39">
        <v>204</v>
      </c>
      <c r="V49" s="39">
        <v>0</v>
      </c>
      <c r="W49" s="39">
        <v>0</v>
      </c>
      <c r="X49" s="39">
        <v>0</v>
      </c>
      <c r="Y49" s="39">
        <v>0</v>
      </c>
      <c r="Z49" s="39">
        <f t="shared" si="7"/>
        <v>408</v>
      </c>
      <c r="AA49" s="43">
        <f t="shared" si="8"/>
        <v>6.8104381315095622E-3</v>
      </c>
      <c r="AB49" s="39">
        <f>SUM($AA$4:AA49)</f>
        <v>0.87899120051332036</v>
      </c>
      <c r="AC49" s="39" t="str">
        <f ca="1">LOOKUP(AB49,帕累托等级设置!$B$2:$B$6,帕累托等级设置!$A$2:$A$6)</f>
        <v>C</v>
      </c>
      <c r="AD49" s="39">
        <f ca="1">VLOOKUP(AC49,帕累托等级设置!$A$1:$C$6,3)</f>
        <v>1</v>
      </c>
      <c r="AE49" s="39">
        <f ca="1">VLOOKUP(C49,备货周期!$A$2:$D$8,4)</f>
        <v>2.5</v>
      </c>
      <c r="AF49" s="39">
        <f t="shared" si="3"/>
        <v>1</v>
      </c>
      <c r="AG49" s="39">
        <f t="shared" si="4"/>
        <v>1</v>
      </c>
      <c r="AH49" s="39">
        <f t="shared" si="2"/>
        <v>1</v>
      </c>
      <c r="AI49" s="39">
        <f t="shared" si="5"/>
        <v>3</v>
      </c>
      <c r="AJ49" s="39">
        <f ca="1">VLOOKUP(A49,现有库存!A:B,2,FALSE)</f>
        <v>3</v>
      </c>
      <c r="AK49" s="39">
        <f ca="1">IF(ISNA(VLOOKUP(A49,在途!A:G,7,FALSE)),0,VLOOKUP(A49,在途!A:G,7,FALSE))</f>
        <v>0</v>
      </c>
      <c r="AL49" s="39">
        <f t="shared" si="6"/>
        <v>0</v>
      </c>
    </row>
    <row r="50" spans="1:38">
      <c r="A50" s="37">
        <v>9350329000498</v>
      </c>
      <c r="B50" s="37" t="str">
        <f ca="1">VLOOKUP(A50,Sheet4!$A$1:$B$140,2,FALSE)</f>
        <v>AND04 190x280cm</v>
      </c>
      <c r="C50" s="38" t="str">
        <f ca="1">VLOOKUP(B50,工艺对应!A:B,2,FALSE)</f>
        <v>熊亚机织</v>
      </c>
      <c r="D50" s="39">
        <v>5</v>
      </c>
      <c r="E50" s="39">
        <v>912.31000000000006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39">
        <v>1</v>
      </c>
      <c r="O50" s="39">
        <v>379.99</v>
      </c>
      <c r="P50" s="40">
        <v>0</v>
      </c>
      <c r="Q50" s="40">
        <v>0</v>
      </c>
      <c r="R50" s="39">
        <v>1</v>
      </c>
      <c r="S50" s="39">
        <v>379.99</v>
      </c>
      <c r="T50" s="39">
        <v>0</v>
      </c>
      <c r="U50" s="39">
        <v>0</v>
      </c>
      <c r="V50" s="39">
        <v>0</v>
      </c>
      <c r="W50" s="39">
        <v>0</v>
      </c>
      <c r="X50" s="39">
        <v>0</v>
      </c>
      <c r="Y50" s="39">
        <v>0</v>
      </c>
      <c r="Z50" s="39">
        <f t="shared" si="7"/>
        <v>379.99</v>
      </c>
      <c r="AA50" s="43">
        <f t="shared" si="8"/>
        <v>6.3428881999811728E-3</v>
      </c>
      <c r="AB50" s="39">
        <f>SUM($AA$4:AA50)</f>
        <v>0.88533408871330155</v>
      </c>
      <c r="AC50" s="39" t="str">
        <f ca="1">LOOKUP(AB50,帕累托等级设置!$B$2:$B$6,帕累托等级设置!$A$2:$A$6)</f>
        <v>C</v>
      </c>
      <c r="AD50" s="39">
        <f ca="1">VLOOKUP(AC50,帕累托等级设置!$A$1:$C$6,3)</f>
        <v>1</v>
      </c>
      <c r="AE50" s="39">
        <f ca="1">VLOOKUP(C50,备货周期!$A$2:$D$8,4)</f>
        <v>2.5</v>
      </c>
      <c r="AF50" s="39">
        <f t="shared" si="3"/>
        <v>1</v>
      </c>
      <c r="AG50" s="39">
        <f t="shared" si="4"/>
        <v>1</v>
      </c>
      <c r="AH50" s="39">
        <f t="shared" si="2"/>
        <v>1</v>
      </c>
      <c r="AI50" s="39">
        <f t="shared" si="5"/>
        <v>3</v>
      </c>
      <c r="AJ50" s="39">
        <f ca="1">VLOOKUP(A50,现有库存!A:B,2,FALSE)</f>
        <v>15</v>
      </c>
      <c r="AK50" s="39">
        <f ca="1">IF(ISNA(VLOOKUP(A50,在途!A:G,7,FALSE)),0,VLOOKUP(A50,在途!A:G,7,FALSE))</f>
        <v>0</v>
      </c>
      <c r="AL50" s="39">
        <f t="shared" si="6"/>
        <v>0</v>
      </c>
    </row>
    <row r="51" spans="1:38">
      <c r="A51" s="37">
        <v>9350329000580</v>
      </c>
      <c r="B51" s="37" t="str">
        <f ca="1">VLOOKUP(A51,Sheet4!$A$1:$B$140,2,FALSE)</f>
        <v>SIL05 155x225cm</v>
      </c>
      <c r="C51" s="38" t="str">
        <f ca="1">VLOOKUP(B51,工艺对应!A:B,2,FALSE)</f>
        <v>福荣达机织</v>
      </c>
      <c r="D51" s="39">
        <v>0</v>
      </c>
      <c r="E51" s="40">
        <v>0</v>
      </c>
      <c r="F51" s="39">
        <v>1</v>
      </c>
      <c r="G51" s="39">
        <v>219.99</v>
      </c>
      <c r="H51" s="39">
        <v>3</v>
      </c>
      <c r="I51" s="39">
        <v>87.19</v>
      </c>
      <c r="J51" s="39">
        <v>7</v>
      </c>
      <c r="K51" s="39">
        <v>394.37</v>
      </c>
      <c r="L51" s="39">
        <v>8</v>
      </c>
      <c r="M51" s="39">
        <v>1008.7300000000002</v>
      </c>
      <c r="N51" s="39">
        <v>4</v>
      </c>
      <c r="O51" s="39">
        <v>614.36000000000013</v>
      </c>
      <c r="P51" s="40">
        <v>0</v>
      </c>
      <c r="Q51" s="40">
        <v>0</v>
      </c>
      <c r="R51" s="39">
        <v>2</v>
      </c>
      <c r="S51" s="39">
        <v>287.19</v>
      </c>
      <c r="T51" s="39">
        <v>1</v>
      </c>
      <c r="U51" s="39">
        <v>87.19</v>
      </c>
      <c r="V51" s="39">
        <v>0</v>
      </c>
      <c r="W51" s="39">
        <v>0</v>
      </c>
      <c r="X51" s="39">
        <v>0</v>
      </c>
      <c r="Y51" s="39">
        <v>0</v>
      </c>
      <c r="Z51" s="39">
        <f t="shared" si="7"/>
        <v>374.38</v>
      </c>
      <c r="AA51" s="43">
        <f t="shared" si="8"/>
        <v>6.2492446756729162E-3</v>
      </c>
      <c r="AB51" s="39">
        <f>SUM($AA$4:AA51)</f>
        <v>0.89158333338897444</v>
      </c>
      <c r="AC51" s="39" t="str">
        <f ca="1">LOOKUP(AB51,帕累托等级设置!$B$2:$B$6,帕累托等级设置!$A$2:$A$6)</f>
        <v>C</v>
      </c>
      <c r="AD51" s="39">
        <f ca="1">VLOOKUP(AC51,帕累托等级设置!$A$1:$C$6,3)</f>
        <v>1</v>
      </c>
      <c r="AE51" s="39">
        <f ca="1">VLOOKUP(C51,备货周期!$A$2:$D$8,4)</f>
        <v>2.5</v>
      </c>
      <c r="AF51" s="39">
        <f t="shared" si="3"/>
        <v>1</v>
      </c>
      <c r="AG51" s="39">
        <f t="shared" si="4"/>
        <v>2</v>
      </c>
      <c r="AH51" s="39">
        <f t="shared" si="2"/>
        <v>2</v>
      </c>
      <c r="AI51" s="39">
        <f t="shared" si="5"/>
        <v>5</v>
      </c>
      <c r="AJ51" s="39">
        <f ca="1">VLOOKUP(A51,现有库存!A:B,2,FALSE)</f>
        <v>41</v>
      </c>
      <c r="AK51" s="39">
        <f ca="1">IF(ISNA(VLOOKUP(A51,在途!A:G,7,FALSE)),0,VLOOKUP(A51,在途!A:G,7,FALSE))</f>
        <v>6</v>
      </c>
      <c r="AL51" s="39">
        <f t="shared" si="6"/>
        <v>0</v>
      </c>
    </row>
    <row r="52" spans="1:38">
      <c r="A52" s="37">
        <v>9350329000832</v>
      </c>
      <c r="B52" s="37" t="str">
        <f ca="1">VLOOKUP(A52,Sheet4!$A$1:$B$140,2,FALSE)</f>
        <v>HID02 152x198cm</v>
      </c>
      <c r="C52" s="38" t="str">
        <f ca="1">VLOOKUP(B52,工艺对应!A:B,2,FALSE)</f>
        <v>鑫源皮毛</v>
      </c>
      <c r="D52" s="39">
        <v>5</v>
      </c>
      <c r="E52" s="39">
        <v>958.05</v>
      </c>
      <c r="F52" s="40">
        <v>0</v>
      </c>
      <c r="G52" s="40">
        <v>0</v>
      </c>
      <c r="H52" s="40">
        <v>0</v>
      </c>
      <c r="I52" s="40">
        <v>0</v>
      </c>
      <c r="J52" s="39">
        <v>1</v>
      </c>
      <c r="K52" s="39">
        <v>107.29</v>
      </c>
      <c r="L52" s="39">
        <v>3</v>
      </c>
      <c r="M52" s="39">
        <v>321.87</v>
      </c>
      <c r="N52" s="39">
        <v>3</v>
      </c>
      <c r="O52" s="39">
        <v>484.57000000000005</v>
      </c>
      <c r="P52" s="40">
        <v>0</v>
      </c>
      <c r="Q52" s="40">
        <v>0</v>
      </c>
      <c r="R52" s="40">
        <v>0</v>
      </c>
      <c r="S52" s="40">
        <v>0</v>
      </c>
      <c r="T52" s="39">
        <v>2</v>
      </c>
      <c r="U52" s="39">
        <v>350.28000000000003</v>
      </c>
      <c r="V52" s="39">
        <v>0</v>
      </c>
      <c r="W52" s="39">
        <v>0</v>
      </c>
      <c r="X52" s="39">
        <v>0</v>
      </c>
      <c r="Y52" s="39">
        <v>0</v>
      </c>
      <c r="Z52" s="39">
        <f t="shared" si="7"/>
        <v>350.28000000000003</v>
      </c>
      <c r="AA52" s="43">
        <f t="shared" si="8"/>
        <v>5.8469614429048269E-3</v>
      </c>
      <c r="AB52" s="39">
        <f>SUM($AA$4:AA52)</f>
        <v>0.8974302948318793</v>
      </c>
      <c r="AC52" s="39" t="str">
        <f ca="1">LOOKUP(AB52,帕累托等级设置!$B$2:$B$6,帕累托等级设置!$A$2:$A$6)</f>
        <v>C</v>
      </c>
      <c r="AD52" s="39">
        <f ca="1">VLOOKUP(AC52,帕累托等级设置!$A$1:$C$6,3)</f>
        <v>1</v>
      </c>
      <c r="AE52" s="39">
        <f ca="1">VLOOKUP(C52,备货周期!$A$2:$D$8,4)</f>
        <v>2.5</v>
      </c>
      <c r="AF52" s="39">
        <f t="shared" si="3"/>
        <v>1</v>
      </c>
      <c r="AG52" s="39">
        <f t="shared" si="4"/>
        <v>1</v>
      </c>
      <c r="AH52" s="39">
        <f t="shared" si="2"/>
        <v>1</v>
      </c>
      <c r="AI52" s="39">
        <f t="shared" si="5"/>
        <v>3</v>
      </c>
      <c r="AJ52" s="39">
        <f ca="1">VLOOKUP(A52,现有库存!A:B,2,FALSE)</f>
        <v>36</v>
      </c>
      <c r="AK52" s="39">
        <f ca="1">IF(ISNA(VLOOKUP(A52,在途!A:G,7,FALSE)),0,VLOOKUP(A52,在途!A:G,7,FALSE))</f>
        <v>0</v>
      </c>
      <c r="AL52" s="39">
        <f t="shared" si="6"/>
        <v>0</v>
      </c>
    </row>
    <row r="53" spans="1:38">
      <c r="A53" s="37">
        <v>9350329000610</v>
      </c>
      <c r="B53" s="37" t="str">
        <f ca="1">VLOOKUP(A53,Sheet4!$A$1:$B$140,2,FALSE)</f>
        <v>SIL06 190x280cm</v>
      </c>
      <c r="C53" s="38" t="str">
        <f ca="1">VLOOKUP(B53,工艺对应!A:B,2,FALSE)</f>
        <v>福荣达机织</v>
      </c>
      <c r="D53" s="39">
        <v>3</v>
      </c>
      <c r="E53" s="39">
        <v>545.99</v>
      </c>
      <c r="F53" s="40">
        <v>0</v>
      </c>
      <c r="G53" s="40">
        <v>0</v>
      </c>
      <c r="H53" s="40">
        <v>0</v>
      </c>
      <c r="I53" s="40">
        <v>0</v>
      </c>
      <c r="J53" s="39">
        <v>1</v>
      </c>
      <c r="K53" s="39">
        <v>133</v>
      </c>
      <c r="L53" s="39">
        <v>1</v>
      </c>
      <c r="M53" s="39">
        <v>133</v>
      </c>
      <c r="N53" s="40">
        <v>0</v>
      </c>
      <c r="O53" s="40">
        <v>0</v>
      </c>
      <c r="P53" s="39">
        <v>1</v>
      </c>
      <c r="Q53" s="39">
        <v>305</v>
      </c>
      <c r="R53" s="39">
        <v>1</v>
      </c>
      <c r="S53" s="39">
        <v>339.99</v>
      </c>
      <c r="T53" s="39">
        <v>0</v>
      </c>
      <c r="U53" s="39">
        <v>0</v>
      </c>
      <c r="V53" s="39">
        <v>0</v>
      </c>
      <c r="W53" s="39">
        <v>0</v>
      </c>
      <c r="X53" s="39">
        <v>0</v>
      </c>
      <c r="Y53" s="39">
        <v>0</v>
      </c>
      <c r="Z53" s="39">
        <f t="shared" si="7"/>
        <v>339.99</v>
      </c>
      <c r="AA53" s="43">
        <f t="shared" si="8"/>
        <v>5.6751981870880788E-3</v>
      </c>
      <c r="AB53" s="39">
        <f>SUM($AA$4:AA53)</f>
        <v>0.90310549301896736</v>
      </c>
      <c r="AC53" s="39" t="str">
        <f ca="1">LOOKUP(AB53,帕累托等级设置!$B$2:$B$6,帕累托等级设置!$A$2:$A$6)</f>
        <v>C</v>
      </c>
      <c r="AD53" s="39">
        <f ca="1">VLOOKUP(AC53,帕累托等级设置!$A$1:$C$6,3)</f>
        <v>1</v>
      </c>
      <c r="AE53" s="39">
        <f ca="1">VLOOKUP(C53,备货周期!$A$2:$D$8,4)</f>
        <v>2.5</v>
      </c>
      <c r="AF53" s="39">
        <f t="shared" si="3"/>
        <v>1</v>
      </c>
      <c r="AG53" s="39">
        <f t="shared" si="4"/>
        <v>1</v>
      </c>
      <c r="AH53" s="39">
        <f t="shared" si="2"/>
        <v>1</v>
      </c>
      <c r="AI53" s="39">
        <f t="shared" si="5"/>
        <v>3</v>
      </c>
      <c r="AJ53" s="39">
        <f ca="1">VLOOKUP(A53,现有库存!A:B,2,FALSE)</f>
        <v>35</v>
      </c>
      <c r="AK53" s="39">
        <f ca="1">IF(ISNA(VLOOKUP(A53,在途!A:G,7,FALSE)),0,VLOOKUP(A53,在途!A:G,7,FALSE))</f>
        <v>0</v>
      </c>
      <c r="AL53" s="39">
        <f t="shared" si="6"/>
        <v>0</v>
      </c>
    </row>
    <row r="54" spans="1:38">
      <c r="A54" s="37">
        <v>9350329000283</v>
      </c>
      <c r="B54" s="37" t="str">
        <f ca="1">VLOOKUP(A54,Sheet4!$A$1:$B$140,2,FALSE)</f>
        <v>IKA04 160x230cm</v>
      </c>
      <c r="C54" s="38" t="str">
        <f ca="1">VLOOKUP(B54,工艺对应!A:B,2,FALSE)</f>
        <v>印度手工</v>
      </c>
      <c r="D54" s="39">
        <v>0</v>
      </c>
      <c r="E54" s="40">
        <v>0</v>
      </c>
      <c r="F54" s="40">
        <v>0</v>
      </c>
      <c r="G54" s="40">
        <v>0</v>
      </c>
      <c r="H54" s="39">
        <v>1</v>
      </c>
      <c r="I54" s="39">
        <v>332.99</v>
      </c>
      <c r="J54" s="39">
        <v>1</v>
      </c>
      <c r="K54" s="39">
        <v>106.17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39">
        <v>1</v>
      </c>
      <c r="S54" s="39">
        <v>329</v>
      </c>
      <c r="T54" s="39">
        <v>0</v>
      </c>
      <c r="U54" s="39">
        <v>0</v>
      </c>
      <c r="V54" s="39">
        <v>0</v>
      </c>
      <c r="W54" s="39">
        <v>0</v>
      </c>
      <c r="X54" s="39">
        <v>0</v>
      </c>
      <c r="Y54" s="39">
        <v>0</v>
      </c>
      <c r="Z54" s="39">
        <f t="shared" si="7"/>
        <v>329</v>
      </c>
      <c r="AA54" s="43">
        <f t="shared" si="8"/>
        <v>5.4917503560457008E-3</v>
      </c>
      <c r="AB54" s="39">
        <f>SUM($AA$4:AA54)</f>
        <v>0.90859724337501302</v>
      </c>
      <c r="AC54" s="39" t="str">
        <f ca="1">LOOKUP(AB54,帕累托等级设置!$B$2:$B$6,帕累托等级设置!$A$2:$A$6)</f>
        <v>C</v>
      </c>
      <c r="AD54" s="39">
        <f ca="1">VLOOKUP(AC54,帕累托等级设置!$A$1:$C$6,3)</f>
        <v>1</v>
      </c>
      <c r="AE54" s="39">
        <f ca="1">VLOOKUP(C54,备货周期!$A$2:$D$8,4)</f>
        <v>5</v>
      </c>
      <c r="AF54" s="39">
        <f t="shared" si="3"/>
        <v>1</v>
      </c>
      <c r="AG54" s="39">
        <f t="shared" si="4"/>
        <v>1</v>
      </c>
      <c r="AH54" s="39">
        <f t="shared" si="2"/>
        <v>1</v>
      </c>
      <c r="AI54" s="39">
        <f t="shared" si="5"/>
        <v>5</v>
      </c>
      <c r="AJ54" s="39">
        <f ca="1">VLOOKUP(A54,现有库存!A:B,2,FALSE)</f>
        <v>5</v>
      </c>
      <c r="AK54" s="39">
        <f ca="1">IF(ISNA(VLOOKUP(A54,在途!A:G,7,FALSE)),0,VLOOKUP(A54,在途!A:G,7,FALSE))</f>
        <v>0</v>
      </c>
      <c r="AL54" s="39">
        <f t="shared" si="6"/>
        <v>0</v>
      </c>
    </row>
    <row r="55" spans="1:38">
      <c r="A55" s="37">
        <v>9350329000535</v>
      </c>
      <c r="B55" s="37" t="str">
        <f ca="1">VLOOKUP(A55,Sheet4!$A$1:$B$140,2,FALSE)</f>
        <v>SIL02 190x280cm</v>
      </c>
      <c r="C55" s="38" t="str">
        <f ca="1">VLOOKUP(B55,工艺对应!A:B,2,FALSE)</f>
        <v>福荣达机织</v>
      </c>
      <c r="D55" s="39">
        <v>2</v>
      </c>
      <c r="E55" s="39">
        <v>266</v>
      </c>
      <c r="F55" s="40">
        <v>0</v>
      </c>
      <c r="G55" s="40">
        <v>0</v>
      </c>
      <c r="H55" s="39">
        <v>2</v>
      </c>
      <c r="I55" s="39">
        <v>266</v>
      </c>
      <c r="J55" s="39">
        <v>2</v>
      </c>
      <c r="K55" s="39">
        <v>266</v>
      </c>
      <c r="L55" s="39">
        <v>2</v>
      </c>
      <c r="M55" s="39">
        <v>266</v>
      </c>
      <c r="N55" s="39">
        <v>1</v>
      </c>
      <c r="O55" s="39">
        <v>133</v>
      </c>
      <c r="P55" s="39">
        <v>1</v>
      </c>
      <c r="Q55" s="39">
        <v>339.99</v>
      </c>
      <c r="R55" s="40">
        <v>0</v>
      </c>
      <c r="S55" s="40">
        <v>0</v>
      </c>
      <c r="T55" s="39">
        <v>1</v>
      </c>
      <c r="U55" s="39">
        <v>322.99</v>
      </c>
      <c r="V55" s="39">
        <v>0</v>
      </c>
      <c r="W55" s="39">
        <v>0</v>
      </c>
      <c r="X55" s="39">
        <v>0</v>
      </c>
      <c r="Y55" s="39">
        <v>0</v>
      </c>
      <c r="Z55" s="39">
        <f t="shared" si="7"/>
        <v>322.99</v>
      </c>
      <c r="AA55" s="43">
        <f t="shared" si="8"/>
        <v>5.3914299316085131E-3</v>
      </c>
      <c r="AB55" s="39">
        <f>SUM($AA$4:AA55)</f>
        <v>0.91398867330662148</v>
      </c>
      <c r="AC55" s="39" t="str">
        <f ca="1">LOOKUP(AB55,帕累托等级设置!$B$2:$B$6,帕累托等级设置!$A$2:$A$6)</f>
        <v>C</v>
      </c>
      <c r="AD55" s="39">
        <f ca="1">VLOOKUP(AC55,帕累托等级设置!$A$1:$C$6,3)</f>
        <v>1</v>
      </c>
      <c r="AE55" s="39">
        <f ca="1">VLOOKUP(C55,备货周期!$A$2:$D$8,4)</f>
        <v>2.5</v>
      </c>
      <c r="AF55" s="39">
        <f t="shared" si="3"/>
        <v>1</v>
      </c>
      <c r="AG55" s="39">
        <f t="shared" si="4"/>
        <v>1</v>
      </c>
      <c r="AH55" s="39">
        <f t="shared" si="2"/>
        <v>1</v>
      </c>
      <c r="AI55" s="39">
        <f t="shared" si="5"/>
        <v>3</v>
      </c>
      <c r="AJ55" s="39">
        <f ca="1">VLOOKUP(A55,现有库存!A:B,2,FALSE)</f>
        <v>24</v>
      </c>
      <c r="AK55" s="39">
        <f ca="1">IF(ISNA(VLOOKUP(A55,在途!A:G,7,FALSE)),0,VLOOKUP(A55,在途!A:G,7,FALSE))</f>
        <v>0</v>
      </c>
      <c r="AL55" s="39">
        <f t="shared" si="6"/>
        <v>0</v>
      </c>
    </row>
    <row r="56" spans="1:38">
      <c r="A56" s="37">
        <v>9350329002706</v>
      </c>
      <c r="B56" s="37" t="str">
        <f ca="1">VLOOKUP(A56,Sheet4!$A$1:$B$140,2,FALSE)</f>
        <v>MOD01 190x280cm</v>
      </c>
      <c r="C56" s="38" t="str">
        <f ca="1">VLOOKUP(B56,工艺对应!A:B,2,FALSE)</f>
        <v>福荣达机织</v>
      </c>
      <c r="D56" s="39">
        <v>0</v>
      </c>
      <c r="E56" s="40">
        <v>0</v>
      </c>
      <c r="F56" s="40">
        <v>0</v>
      </c>
      <c r="G56" s="40">
        <v>0</v>
      </c>
      <c r="H56" s="40">
        <v>0</v>
      </c>
      <c r="I56" s="40">
        <v>0</v>
      </c>
      <c r="J56" s="39">
        <v>0</v>
      </c>
      <c r="K56" s="39">
        <v>0</v>
      </c>
      <c r="L56" s="39">
        <v>0</v>
      </c>
      <c r="M56" s="39">
        <v>0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0">
        <v>0</v>
      </c>
      <c r="T56" s="39">
        <v>0</v>
      </c>
      <c r="U56" s="39">
        <v>0</v>
      </c>
      <c r="V56" s="39">
        <v>1</v>
      </c>
      <c r="W56" s="39">
        <v>308</v>
      </c>
      <c r="X56" s="39">
        <v>0</v>
      </c>
      <c r="Y56" s="39">
        <v>0</v>
      </c>
      <c r="Z56" s="39">
        <f t="shared" si="7"/>
        <v>308</v>
      </c>
      <c r="AA56" s="43">
        <f t="shared" si="8"/>
        <v>5.1412130992768259E-3</v>
      </c>
      <c r="AB56" s="39">
        <f>SUM($AA$4:AA56)</f>
        <v>0.91912988640589832</v>
      </c>
      <c r="AC56" s="39" t="str">
        <f ca="1">LOOKUP(AB56,帕累托等级设置!$B$2:$B$6,帕累托等级设置!$A$2:$A$6)</f>
        <v>C</v>
      </c>
      <c r="AD56" s="39">
        <f ca="1">VLOOKUP(AC56,帕累托等级设置!$A$1:$C$6,3)</f>
        <v>1</v>
      </c>
      <c r="AE56" s="39">
        <f ca="1">VLOOKUP(C56,备货周期!$A$2:$D$8,4)</f>
        <v>2.5</v>
      </c>
      <c r="AF56" s="39">
        <f t="shared" si="3"/>
        <v>1</v>
      </c>
      <c r="AG56" s="39">
        <f t="shared" si="4"/>
        <v>1</v>
      </c>
      <c r="AH56" s="39">
        <f t="shared" si="2"/>
        <v>1</v>
      </c>
      <c r="AI56" s="39">
        <f t="shared" si="5"/>
        <v>3</v>
      </c>
      <c r="AJ56" s="39">
        <f ca="1">VLOOKUP(A56,现有库存!A:B,2,FALSE)</f>
        <v>15</v>
      </c>
      <c r="AK56" s="39">
        <f ca="1">IF(ISNA(VLOOKUP(A56,在途!A:G,7,FALSE)),0,VLOOKUP(A56,在途!A:G,7,FALSE))</f>
        <v>0</v>
      </c>
      <c r="AL56" s="39">
        <f t="shared" si="6"/>
        <v>0</v>
      </c>
    </row>
    <row r="57" spans="1:38">
      <c r="A57" s="37">
        <v>9350329002515</v>
      </c>
      <c r="B57" s="37" t="str">
        <f ca="1">VLOOKUP(A57,Sheet4!$A$1:$B$140,2,FALSE)</f>
        <v>AND07 155x225cm</v>
      </c>
      <c r="C57" s="38" t="str">
        <f ca="1">VLOOKUP(B57,工艺对应!A:B,2,FALSE)</f>
        <v>熊亚机织</v>
      </c>
      <c r="D57" s="39">
        <v>0</v>
      </c>
      <c r="E57" s="40">
        <v>0</v>
      </c>
      <c r="F57" s="40">
        <v>0</v>
      </c>
      <c r="G57" s="40">
        <v>0</v>
      </c>
      <c r="H57" s="40">
        <v>0</v>
      </c>
      <c r="I57" s="40">
        <v>0</v>
      </c>
      <c r="J57" s="39">
        <v>0</v>
      </c>
      <c r="K57" s="39">
        <v>0</v>
      </c>
      <c r="L57" s="39">
        <v>0</v>
      </c>
      <c r="M57" s="39">
        <v>0</v>
      </c>
      <c r="N57" s="40">
        <v>0</v>
      </c>
      <c r="O57" s="40">
        <v>0</v>
      </c>
      <c r="P57" s="40">
        <v>0</v>
      </c>
      <c r="Q57" s="40">
        <v>0</v>
      </c>
      <c r="R57" s="40">
        <v>0</v>
      </c>
      <c r="S57" s="40">
        <v>0</v>
      </c>
      <c r="T57" s="39">
        <v>0</v>
      </c>
      <c r="U57" s="39">
        <v>0</v>
      </c>
      <c r="V57" s="39">
        <v>3</v>
      </c>
      <c r="W57" s="39">
        <v>297.14999999999998</v>
      </c>
      <c r="X57" s="39">
        <v>0</v>
      </c>
      <c r="Y57" s="39">
        <v>0</v>
      </c>
      <c r="Z57" s="39">
        <f t="shared" si="7"/>
        <v>297.14999999999998</v>
      </c>
      <c r="AA57" s="43">
        <f t="shared" si="8"/>
        <v>4.9601021832795739E-3</v>
      </c>
      <c r="AB57" s="39">
        <f>SUM($AA$4:AA57)</f>
        <v>0.9240899885891779</v>
      </c>
      <c r="AC57" s="39" t="str">
        <f ca="1">LOOKUP(AB57,帕累托等级设置!$B$2:$B$6,帕累托等级设置!$A$2:$A$6)</f>
        <v>C</v>
      </c>
      <c r="AD57" s="39">
        <f ca="1">VLOOKUP(AC57,帕累托等级设置!$A$1:$C$6,3)</f>
        <v>1</v>
      </c>
      <c r="AE57" s="39">
        <f ca="1">VLOOKUP(C57,备货周期!$A$2:$D$8,4)</f>
        <v>2.5</v>
      </c>
      <c r="AF57" s="39">
        <f t="shared" si="3"/>
        <v>1</v>
      </c>
      <c r="AG57" s="39">
        <f t="shared" si="4"/>
        <v>1</v>
      </c>
      <c r="AH57" s="39">
        <f t="shared" si="2"/>
        <v>1</v>
      </c>
      <c r="AI57" s="39">
        <f t="shared" si="5"/>
        <v>3</v>
      </c>
      <c r="AJ57" s="39">
        <f ca="1">VLOOKUP(A57,现有库存!A:B,2,FALSE)</f>
        <v>25</v>
      </c>
      <c r="AK57" s="39">
        <f ca="1">IF(ISNA(VLOOKUP(A57,在途!A:G,7,FALSE)),0,VLOOKUP(A57,在途!A:G,7,FALSE))</f>
        <v>0</v>
      </c>
      <c r="AL57" s="39">
        <f t="shared" si="6"/>
        <v>0</v>
      </c>
    </row>
    <row r="58" spans="1:38">
      <c r="A58" s="37">
        <v>9350329002300</v>
      </c>
      <c r="B58" s="37" t="str">
        <f ca="1">VLOOKUP(A58,Sheet4!$A$1:$B$140,2,FALSE)</f>
        <v>ROY02 155x225cm</v>
      </c>
      <c r="C58" s="38" t="str">
        <f ca="1">VLOOKUP(B58,工艺对应!A:B,2,FALSE)</f>
        <v>华顺手工</v>
      </c>
      <c r="D58" s="39">
        <v>0</v>
      </c>
      <c r="E58" s="40">
        <v>0</v>
      </c>
      <c r="F58" s="40">
        <v>0</v>
      </c>
      <c r="G58" s="40">
        <v>0</v>
      </c>
      <c r="H58" s="40">
        <v>0</v>
      </c>
      <c r="I58" s="40">
        <v>0</v>
      </c>
      <c r="J58" s="39">
        <v>0</v>
      </c>
      <c r="K58" s="39">
        <v>0</v>
      </c>
      <c r="L58" s="39">
        <v>0</v>
      </c>
      <c r="M58" s="39">
        <v>0</v>
      </c>
      <c r="N58" s="40">
        <v>0</v>
      </c>
      <c r="O58" s="40">
        <v>0</v>
      </c>
      <c r="P58" s="40">
        <v>0</v>
      </c>
      <c r="Q58" s="40">
        <v>0</v>
      </c>
      <c r="R58" s="40">
        <v>0</v>
      </c>
      <c r="S58" s="40">
        <v>0</v>
      </c>
      <c r="T58" s="39">
        <v>0</v>
      </c>
      <c r="U58" s="39">
        <v>0</v>
      </c>
      <c r="V58" s="39">
        <v>3</v>
      </c>
      <c r="W58" s="39">
        <v>279.26</v>
      </c>
      <c r="X58" s="39">
        <v>0</v>
      </c>
      <c r="Y58" s="39">
        <v>0</v>
      </c>
      <c r="Z58" s="39">
        <f t="shared" si="7"/>
        <v>279.26</v>
      </c>
      <c r="AA58" s="43">
        <f t="shared" si="8"/>
        <v>4.6614778250131375E-3</v>
      </c>
      <c r="AB58" s="39">
        <f>SUM($AA$4:AA58)</f>
        <v>0.92875146641419104</v>
      </c>
      <c r="AC58" s="39" t="str">
        <f ca="1">LOOKUP(AB58,帕累托等级设置!$B$2:$B$6,帕累托等级设置!$A$2:$A$6)</f>
        <v>C</v>
      </c>
      <c r="AD58" s="39">
        <f ca="1">VLOOKUP(AC58,帕累托等级设置!$A$1:$C$6,3)</f>
        <v>1</v>
      </c>
      <c r="AE58" s="39">
        <f ca="1">VLOOKUP(C58,备货周期!$A$2:$D$8,4)</f>
        <v>2.5</v>
      </c>
      <c r="AF58" s="39">
        <f t="shared" si="3"/>
        <v>1</v>
      </c>
      <c r="AG58" s="39">
        <f t="shared" si="4"/>
        <v>1</v>
      </c>
      <c r="AH58" s="39">
        <f t="shared" si="2"/>
        <v>1</v>
      </c>
      <c r="AI58" s="39">
        <f t="shared" si="5"/>
        <v>3</v>
      </c>
      <c r="AJ58" s="39">
        <f ca="1">VLOOKUP(A58,现有库存!A:B,2,FALSE)</f>
        <v>6</v>
      </c>
      <c r="AK58" s="39">
        <f ca="1">IF(ISNA(VLOOKUP(A58,在途!A:G,7,FALSE)),0,VLOOKUP(A58,在途!A:G,7,FALSE))</f>
        <v>0</v>
      </c>
      <c r="AL58" s="39">
        <f t="shared" si="6"/>
        <v>0</v>
      </c>
    </row>
    <row r="59" spans="1:38">
      <c r="A59" s="37">
        <v>9350329002331</v>
      </c>
      <c r="B59" s="37" t="str">
        <f ca="1">VLOOKUP(A59,Sheet4!$A$1:$B$140,2,FALSE)</f>
        <v>ROY03 155x225cm</v>
      </c>
      <c r="C59" s="38" t="str">
        <f ca="1">VLOOKUP(B59,工艺对应!A:B,2,FALSE)</f>
        <v>华顺手工</v>
      </c>
      <c r="D59" s="39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39">
        <v>0</v>
      </c>
      <c r="K59" s="39">
        <v>0</v>
      </c>
      <c r="L59" s="39">
        <v>0</v>
      </c>
      <c r="M59" s="39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39">
        <v>0</v>
      </c>
      <c r="U59" s="39">
        <v>0</v>
      </c>
      <c r="V59" s="39">
        <v>4</v>
      </c>
      <c r="W59" s="39">
        <v>279.26</v>
      </c>
      <c r="X59" s="39">
        <v>0</v>
      </c>
      <c r="Y59" s="39">
        <v>0</v>
      </c>
      <c r="Z59" s="39">
        <f t="shared" si="7"/>
        <v>279.26</v>
      </c>
      <c r="AA59" s="43">
        <f t="shared" si="8"/>
        <v>4.6614778250131375E-3</v>
      </c>
      <c r="AB59" s="39">
        <f>SUM($AA$4:AA59)</f>
        <v>0.93341294423920418</v>
      </c>
      <c r="AC59" s="39" t="str">
        <f ca="1">LOOKUP(AB59,帕累托等级设置!$B$2:$B$6,帕累托等级设置!$A$2:$A$6)</f>
        <v>C</v>
      </c>
      <c r="AD59" s="39">
        <f ca="1">VLOOKUP(AC59,帕累托等级设置!$A$1:$C$6,3)</f>
        <v>1</v>
      </c>
      <c r="AE59" s="39">
        <f ca="1">VLOOKUP(C59,备货周期!$A$2:$D$8,4)</f>
        <v>2.5</v>
      </c>
      <c r="AF59" s="39">
        <f t="shared" si="3"/>
        <v>2</v>
      </c>
      <c r="AG59" s="39">
        <f t="shared" si="4"/>
        <v>1</v>
      </c>
      <c r="AH59" s="39">
        <f t="shared" si="2"/>
        <v>2</v>
      </c>
      <c r="AI59" s="39">
        <f t="shared" si="5"/>
        <v>5</v>
      </c>
      <c r="AJ59" s="39">
        <f ca="1">VLOOKUP(A59,现有库存!A:B,2,FALSE)</f>
        <v>5</v>
      </c>
      <c r="AK59" s="39">
        <f ca="1">IF(ISNA(VLOOKUP(A59,在途!A:G,7,FALSE)),0,VLOOKUP(A59,在途!A:G,7,FALSE))</f>
        <v>0</v>
      </c>
      <c r="AL59" s="39">
        <f t="shared" si="6"/>
        <v>0</v>
      </c>
    </row>
    <row r="60" spans="1:38">
      <c r="A60" s="37">
        <v>9350329002362</v>
      </c>
      <c r="B60" s="37" t="str">
        <f ca="1">VLOOKUP(A60,Sheet4!$A$1:$B$140,2,FALSE)</f>
        <v>ROY04 155x225cm</v>
      </c>
      <c r="C60" s="38" t="str">
        <f ca="1">VLOOKUP(B60,工艺对应!A:B,2,FALSE)</f>
        <v>华顺手工</v>
      </c>
      <c r="D60" s="39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39">
        <v>0</v>
      </c>
      <c r="K60" s="39">
        <v>0</v>
      </c>
      <c r="L60" s="39">
        <v>0</v>
      </c>
      <c r="M60" s="39">
        <v>0</v>
      </c>
      <c r="N60" s="40">
        <v>0</v>
      </c>
      <c r="O60" s="40">
        <v>0</v>
      </c>
      <c r="P60" s="40">
        <v>0</v>
      </c>
      <c r="Q60" s="40">
        <v>0</v>
      </c>
      <c r="R60" s="40">
        <v>0</v>
      </c>
      <c r="S60" s="40">
        <v>0</v>
      </c>
      <c r="T60" s="39">
        <v>0</v>
      </c>
      <c r="U60" s="39">
        <v>0</v>
      </c>
      <c r="V60" s="39">
        <v>3</v>
      </c>
      <c r="W60" s="39">
        <v>279.26</v>
      </c>
      <c r="X60" s="39">
        <v>0</v>
      </c>
      <c r="Y60" s="39">
        <v>0</v>
      </c>
      <c r="Z60" s="39">
        <f t="shared" si="7"/>
        <v>279.26</v>
      </c>
      <c r="AA60" s="43">
        <f t="shared" si="8"/>
        <v>4.6614778250131375E-3</v>
      </c>
      <c r="AB60" s="39">
        <f>SUM($AA$4:AA60)</f>
        <v>0.93807442206421732</v>
      </c>
      <c r="AC60" s="39" t="str">
        <f ca="1">LOOKUP(AB60,帕累托等级设置!$B$2:$B$6,帕累托等级设置!$A$2:$A$6)</f>
        <v>C</v>
      </c>
      <c r="AD60" s="39">
        <f ca="1">VLOOKUP(AC60,帕累托等级设置!$A$1:$C$6,3)</f>
        <v>1</v>
      </c>
      <c r="AE60" s="39">
        <f ca="1">VLOOKUP(C60,备货周期!$A$2:$D$8,4)</f>
        <v>2.5</v>
      </c>
      <c r="AF60" s="39">
        <f t="shared" si="3"/>
        <v>1</v>
      </c>
      <c r="AG60" s="39">
        <f t="shared" si="4"/>
        <v>1</v>
      </c>
      <c r="AH60" s="39">
        <f t="shared" si="2"/>
        <v>1</v>
      </c>
      <c r="AI60" s="39">
        <f t="shared" si="5"/>
        <v>3</v>
      </c>
      <c r="AJ60" s="39">
        <f ca="1">VLOOKUP(A60,现有库存!A:B,2,FALSE)</f>
        <v>6</v>
      </c>
      <c r="AK60" s="39">
        <f ca="1">IF(ISNA(VLOOKUP(A60,在途!A:G,7,FALSE)),0,VLOOKUP(A60,在途!A:G,7,FALSE))</f>
        <v>0</v>
      </c>
      <c r="AL60" s="39">
        <f t="shared" si="6"/>
        <v>0</v>
      </c>
    </row>
    <row r="61" spans="1:38">
      <c r="A61" s="37">
        <v>9350329002690</v>
      </c>
      <c r="B61" s="37" t="str">
        <f ca="1">VLOOKUP(A61,Sheet4!$A$1:$B$140,2,FALSE)</f>
        <v>MOD01 155x225cm</v>
      </c>
      <c r="C61" s="38" t="str">
        <f ca="1">VLOOKUP(B61,工艺对应!A:B,2,FALSE)</f>
        <v>福荣达机织</v>
      </c>
      <c r="D61" s="39">
        <v>0</v>
      </c>
      <c r="E61" s="40">
        <v>0</v>
      </c>
      <c r="F61" s="40">
        <v>0</v>
      </c>
      <c r="G61" s="40">
        <v>0</v>
      </c>
      <c r="H61" s="40">
        <v>0</v>
      </c>
      <c r="I61" s="40">
        <v>0</v>
      </c>
      <c r="J61" s="39">
        <v>0</v>
      </c>
      <c r="K61" s="39">
        <v>0</v>
      </c>
      <c r="L61" s="39">
        <v>0</v>
      </c>
      <c r="M61" s="39">
        <v>0</v>
      </c>
      <c r="N61" s="40">
        <v>0</v>
      </c>
      <c r="O61" s="40">
        <v>0</v>
      </c>
      <c r="P61" s="40">
        <v>0</v>
      </c>
      <c r="Q61" s="40">
        <v>0</v>
      </c>
      <c r="R61" s="40">
        <v>0</v>
      </c>
      <c r="S61" s="40">
        <v>0</v>
      </c>
      <c r="T61" s="39">
        <v>0</v>
      </c>
      <c r="U61" s="39">
        <v>0</v>
      </c>
      <c r="V61" s="39">
        <v>5</v>
      </c>
      <c r="W61" s="39">
        <v>261.57</v>
      </c>
      <c r="X61" s="39">
        <v>0</v>
      </c>
      <c r="Y61" s="39">
        <v>0</v>
      </c>
      <c r="Z61" s="39">
        <f t="shared" si="7"/>
        <v>261.57</v>
      </c>
      <c r="AA61" s="43">
        <f t="shared" si="8"/>
        <v>4.3661919168111671E-3</v>
      </c>
      <c r="AB61" s="39">
        <f>SUM($AA$4:AA61)</f>
        <v>0.94244061398102852</v>
      </c>
      <c r="AC61" s="39" t="str">
        <f ca="1">LOOKUP(AB61,帕累托等级设置!$B$2:$B$6,帕累托等级设置!$A$2:$A$6)</f>
        <v>C</v>
      </c>
      <c r="AD61" s="39">
        <f ca="1">VLOOKUP(AC61,帕累托等级设置!$A$1:$C$6,3)</f>
        <v>1</v>
      </c>
      <c r="AE61" s="39">
        <f ca="1">VLOOKUP(C61,备货周期!$A$2:$D$8,4)</f>
        <v>2.5</v>
      </c>
      <c r="AF61" s="39">
        <f t="shared" si="3"/>
        <v>2</v>
      </c>
      <c r="AG61" s="39">
        <f t="shared" si="4"/>
        <v>1</v>
      </c>
      <c r="AH61" s="39">
        <f t="shared" si="2"/>
        <v>2</v>
      </c>
      <c r="AI61" s="39">
        <f t="shared" si="5"/>
        <v>5</v>
      </c>
      <c r="AJ61" s="39">
        <f ca="1">VLOOKUP(A61,现有库存!A:B,2,FALSE)</f>
        <v>29</v>
      </c>
      <c r="AK61" s="39">
        <f ca="1">IF(ISNA(VLOOKUP(A61,在途!A:G,7,FALSE)),0,VLOOKUP(A61,在途!A:G,7,FALSE))</f>
        <v>0</v>
      </c>
      <c r="AL61" s="39">
        <f t="shared" si="6"/>
        <v>0</v>
      </c>
    </row>
    <row r="62" spans="1:38">
      <c r="A62" s="37">
        <v>9350329002782</v>
      </c>
      <c r="B62" s="37" t="str">
        <f ca="1">VLOOKUP(A62,Sheet4!$A$1:$B$140,2,FALSE)</f>
        <v>MOD04 155x225cm</v>
      </c>
      <c r="C62" s="38" t="str">
        <f ca="1">VLOOKUP(B62,工艺对应!A:B,2,FALSE)</f>
        <v>福荣达机织</v>
      </c>
      <c r="D62" s="39">
        <v>0</v>
      </c>
      <c r="E62" s="40">
        <v>0</v>
      </c>
      <c r="F62" s="40">
        <v>0</v>
      </c>
      <c r="G62" s="40">
        <v>0</v>
      </c>
      <c r="H62" s="40">
        <v>0</v>
      </c>
      <c r="I62" s="40">
        <v>0</v>
      </c>
      <c r="J62" s="39">
        <v>0</v>
      </c>
      <c r="K62" s="39">
        <v>0</v>
      </c>
      <c r="L62" s="39">
        <v>0</v>
      </c>
      <c r="M62" s="39">
        <v>0</v>
      </c>
      <c r="N62" s="40">
        <v>0</v>
      </c>
      <c r="O62" s="40">
        <v>0</v>
      </c>
      <c r="P62" s="40">
        <v>0</v>
      </c>
      <c r="Q62" s="40">
        <v>0</v>
      </c>
      <c r="R62" s="40">
        <v>0</v>
      </c>
      <c r="S62" s="40">
        <v>0</v>
      </c>
      <c r="T62" s="39">
        <v>0</v>
      </c>
      <c r="U62" s="39">
        <v>0</v>
      </c>
      <c r="V62" s="39">
        <v>6</v>
      </c>
      <c r="W62" s="39">
        <v>261.57</v>
      </c>
      <c r="X62" s="39">
        <v>0</v>
      </c>
      <c r="Y62" s="39">
        <v>0</v>
      </c>
      <c r="Z62" s="39">
        <f t="shared" si="7"/>
        <v>261.57</v>
      </c>
      <c r="AA62" s="43">
        <f t="shared" si="8"/>
        <v>4.3661919168111671E-3</v>
      </c>
      <c r="AB62" s="39">
        <f>SUM($AA$4:AA62)</f>
        <v>0.94680680589783972</v>
      </c>
      <c r="AC62" s="39" t="str">
        <f ca="1">LOOKUP(AB62,帕累托等级设置!$B$2:$B$6,帕累托等级设置!$A$2:$A$6)</f>
        <v>C</v>
      </c>
      <c r="AD62" s="39">
        <f ca="1">VLOOKUP(AC62,帕累托等级设置!$A$1:$C$6,3)</f>
        <v>1</v>
      </c>
      <c r="AE62" s="39">
        <f ca="1">VLOOKUP(C62,备货周期!$A$2:$D$8,4)</f>
        <v>2.5</v>
      </c>
      <c r="AF62" s="39">
        <f t="shared" si="3"/>
        <v>2</v>
      </c>
      <c r="AG62" s="39">
        <f t="shared" si="4"/>
        <v>2</v>
      </c>
      <c r="AH62" s="39">
        <f t="shared" si="2"/>
        <v>2</v>
      </c>
      <c r="AI62" s="39">
        <f t="shared" si="5"/>
        <v>5</v>
      </c>
      <c r="AJ62" s="39">
        <f ca="1">VLOOKUP(A62,现有库存!A:B,2,FALSE)</f>
        <v>30</v>
      </c>
      <c r="AK62" s="39">
        <f ca="1">IF(ISNA(VLOOKUP(A62,在途!A:G,7,FALSE)),0,VLOOKUP(A62,在途!A:G,7,FALSE))</f>
        <v>0</v>
      </c>
      <c r="AL62" s="39">
        <f t="shared" si="6"/>
        <v>0</v>
      </c>
    </row>
    <row r="63" spans="1:38">
      <c r="A63" s="37">
        <v>9350329000962</v>
      </c>
      <c r="B63" s="37" t="str">
        <f ca="1">VLOOKUP(A63,Sheet4!$A$1:$B$140,2,FALSE)</f>
        <v>SUP04 155x225cm</v>
      </c>
      <c r="C63" s="38" t="str">
        <f ca="1">VLOOKUP(B63,工艺对应!A:B,2,FALSE)</f>
        <v>安新手工</v>
      </c>
      <c r="D63" s="39">
        <v>7</v>
      </c>
      <c r="E63" s="39">
        <v>590.1</v>
      </c>
      <c r="F63" s="39">
        <v>1</v>
      </c>
      <c r="G63" s="39">
        <v>98.35</v>
      </c>
      <c r="H63" s="39">
        <v>1</v>
      </c>
      <c r="I63" s="39">
        <v>98.35</v>
      </c>
      <c r="J63" s="39">
        <v>2</v>
      </c>
      <c r="K63" s="39">
        <v>248.34</v>
      </c>
      <c r="L63" s="39">
        <v>2</v>
      </c>
      <c r="M63" s="39">
        <v>248.34</v>
      </c>
      <c r="N63" s="39">
        <v>2</v>
      </c>
      <c r="O63" s="39">
        <v>299.98</v>
      </c>
      <c r="P63" s="39">
        <v>3</v>
      </c>
      <c r="Q63" s="39">
        <v>398.33000000000004</v>
      </c>
      <c r="R63" s="40">
        <v>0</v>
      </c>
      <c r="S63" s="40">
        <v>0</v>
      </c>
      <c r="T63" s="39">
        <v>1</v>
      </c>
      <c r="U63" s="39">
        <v>98.35</v>
      </c>
      <c r="V63" s="39">
        <v>1</v>
      </c>
      <c r="W63" s="39">
        <v>149.99</v>
      </c>
      <c r="X63" s="39">
        <v>0</v>
      </c>
      <c r="Y63" s="39">
        <v>0</v>
      </c>
      <c r="Z63" s="39">
        <f t="shared" si="7"/>
        <v>248.34</v>
      </c>
      <c r="AA63" s="43">
        <f t="shared" si="8"/>
        <v>4.1453534450467764E-3</v>
      </c>
      <c r="AB63" s="39">
        <f>SUM($AA$4:AA63)</f>
        <v>0.95095215934288646</v>
      </c>
      <c r="AC63" s="39" t="str">
        <f ca="1">LOOKUP(AB63,帕累托等级设置!$B$2:$B$6,帕累托等级设置!$A$2:$A$6)</f>
        <v>D</v>
      </c>
      <c r="AD63" s="39">
        <f ca="1">VLOOKUP(AC63,帕累托等级设置!$A$1:$C$6,3)</f>
        <v>1</v>
      </c>
      <c r="AE63" s="39">
        <f ca="1">VLOOKUP(C63,备货周期!$A$2:$D$8,4)</f>
        <v>2.5</v>
      </c>
      <c r="AF63" s="39">
        <f t="shared" si="3"/>
        <v>1</v>
      </c>
      <c r="AG63" s="39">
        <f t="shared" si="4"/>
        <v>2</v>
      </c>
      <c r="AH63" s="39">
        <f t="shared" si="2"/>
        <v>2</v>
      </c>
      <c r="AI63" s="39">
        <f t="shared" si="5"/>
        <v>5</v>
      </c>
      <c r="AJ63" s="39">
        <f ca="1">VLOOKUP(A63,现有库存!A:B,2,FALSE)</f>
        <v>27</v>
      </c>
      <c r="AK63" s="39">
        <f ca="1">IF(ISNA(VLOOKUP(A63,在途!A:G,7,FALSE)),0,VLOOKUP(A63,在途!A:G,7,FALSE))</f>
        <v>5</v>
      </c>
      <c r="AL63" s="39">
        <f t="shared" si="6"/>
        <v>0</v>
      </c>
    </row>
    <row r="64" spans="1:38">
      <c r="A64" s="37">
        <v>9350329000375</v>
      </c>
      <c r="B64" s="37" t="str">
        <f ca="1">VLOOKUP(A64,Sheet4!$A$1:$B$140,2,FALSE)</f>
        <v>ROS02 200x290cm</v>
      </c>
      <c r="C64" s="38" t="str">
        <f ca="1">VLOOKUP(B64,工艺对应!A:B,2,FALSE)</f>
        <v>土耳其机织</v>
      </c>
      <c r="D64" s="39">
        <v>4</v>
      </c>
      <c r="E64" s="39">
        <v>899</v>
      </c>
      <c r="F64" s="39">
        <v>4</v>
      </c>
      <c r="G64" s="39">
        <v>674.25</v>
      </c>
      <c r="H64" s="40">
        <v>0</v>
      </c>
      <c r="I64" s="40">
        <v>0</v>
      </c>
      <c r="J64" s="40">
        <v>0</v>
      </c>
      <c r="K64" s="40">
        <v>0</v>
      </c>
      <c r="L64" s="39">
        <v>1</v>
      </c>
      <c r="M64" s="39">
        <v>224.75</v>
      </c>
      <c r="N64" s="40">
        <v>0</v>
      </c>
      <c r="O64" s="40">
        <v>0</v>
      </c>
      <c r="P64" s="40">
        <v>0</v>
      </c>
      <c r="Q64" s="40">
        <v>0</v>
      </c>
      <c r="R64" s="40">
        <v>0</v>
      </c>
      <c r="S64" s="40">
        <v>0</v>
      </c>
      <c r="T64" s="39">
        <v>1</v>
      </c>
      <c r="U64" s="39">
        <v>224.75</v>
      </c>
      <c r="V64" s="39">
        <v>0</v>
      </c>
      <c r="W64" s="39">
        <v>0</v>
      </c>
      <c r="X64" s="39">
        <v>0</v>
      </c>
      <c r="Y64" s="39">
        <v>0</v>
      </c>
      <c r="Z64" s="39">
        <f t="shared" si="7"/>
        <v>224.75</v>
      </c>
      <c r="AA64" s="43">
        <f t="shared" si="8"/>
        <v>3.7515832599430738E-3</v>
      </c>
      <c r="AB64" s="39">
        <f>SUM($AA$4:AA64)</f>
        <v>0.95470374260282953</v>
      </c>
      <c r="AC64" s="39" t="str">
        <f ca="1">LOOKUP(AB64,帕累托等级设置!$B$2:$B$6,帕累托等级设置!$A$2:$A$6)</f>
        <v>D</v>
      </c>
      <c r="AD64" s="39">
        <f ca="1">VLOOKUP(AC64,帕累托等级设置!$A$1:$C$6,3)</f>
        <v>1</v>
      </c>
      <c r="AE64" s="39">
        <f ca="1">VLOOKUP(C64,备货周期!$A$2:$D$8,4)</f>
        <v>2.5</v>
      </c>
      <c r="AF64" s="39">
        <f t="shared" si="3"/>
        <v>1</v>
      </c>
      <c r="AG64" s="39">
        <f t="shared" si="4"/>
        <v>1</v>
      </c>
      <c r="AH64" s="39">
        <f t="shared" si="2"/>
        <v>1</v>
      </c>
      <c r="AI64" s="39">
        <f t="shared" si="5"/>
        <v>3</v>
      </c>
      <c r="AJ64" s="39">
        <f ca="1">VLOOKUP(A64,现有库存!A:B,2,FALSE)</f>
        <v>2</v>
      </c>
      <c r="AK64" s="39">
        <f ca="1">IF(ISNA(VLOOKUP(A64,在途!A:G,7,FALSE)),0,VLOOKUP(A64,在途!A:G,7,FALSE))</f>
        <v>0</v>
      </c>
      <c r="AL64" s="39">
        <f t="shared" si="6"/>
        <v>1</v>
      </c>
    </row>
    <row r="65" spans="1:38">
      <c r="A65" s="37">
        <v>9350329000665</v>
      </c>
      <c r="B65" s="37" t="str">
        <f ca="1">VLOOKUP(A65,Sheet4!$A$1:$B$140,2,FALSE)</f>
        <v>FRE01 155x225cm</v>
      </c>
      <c r="C65" s="38" t="str">
        <f ca="1">VLOOKUP(B65,工艺对应!A:B,2,FALSE)</f>
        <v>熊亚机织</v>
      </c>
      <c r="D65" s="39">
        <v>6</v>
      </c>
      <c r="E65" s="39">
        <v>348.76</v>
      </c>
      <c r="F65" s="39">
        <v>5</v>
      </c>
      <c r="G65" s="39">
        <v>681.68000000000006</v>
      </c>
      <c r="H65" s="40">
        <v>0</v>
      </c>
      <c r="I65" s="40">
        <v>0</v>
      </c>
      <c r="J65" s="39">
        <v>1</v>
      </c>
      <c r="K65" s="39">
        <v>87.19</v>
      </c>
      <c r="L65" s="39">
        <v>2</v>
      </c>
      <c r="M65" s="39">
        <v>286.19</v>
      </c>
      <c r="N65" s="39">
        <v>4</v>
      </c>
      <c r="O65" s="39">
        <v>747.16000000000008</v>
      </c>
      <c r="P65" s="39">
        <v>2</v>
      </c>
      <c r="Q65" s="39">
        <v>307.18</v>
      </c>
      <c r="R65" s="39">
        <v>1</v>
      </c>
      <c r="S65" s="39">
        <v>219.99</v>
      </c>
      <c r="T65" s="39">
        <v>0</v>
      </c>
      <c r="U65" s="39">
        <v>0</v>
      </c>
      <c r="V65" s="39">
        <v>0</v>
      </c>
      <c r="W65" s="39">
        <v>0</v>
      </c>
      <c r="X65" s="39">
        <v>0</v>
      </c>
      <c r="Y65" s="39">
        <v>0</v>
      </c>
      <c r="Z65" s="39">
        <f t="shared" si="7"/>
        <v>219.99</v>
      </c>
      <c r="AA65" s="43">
        <f t="shared" si="8"/>
        <v>3.6721281484087954E-3</v>
      </c>
      <c r="AB65" s="39">
        <f>SUM($AA$4:AA65)</f>
        <v>0.95837587075123831</v>
      </c>
      <c r="AC65" s="39" t="str">
        <f ca="1">LOOKUP(AB65,帕累托等级设置!$B$2:$B$6,帕累托等级设置!$A$2:$A$6)</f>
        <v>D</v>
      </c>
      <c r="AD65" s="39">
        <f ca="1">VLOOKUP(AC65,帕累托等级设置!$A$1:$C$6,3)</f>
        <v>1</v>
      </c>
      <c r="AE65" s="39">
        <f ca="1">VLOOKUP(C65,备货周期!$A$2:$D$8,4)</f>
        <v>2.5</v>
      </c>
      <c r="AF65" s="39">
        <f t="shared" si="3"/>
        <v>1</v>
      </c>
      <c r="AG65" s="39">
        <f t="shared" si="4"/>
        <v>2</v>
      </c>
      <c r="AH65" s="39">
        <f t="shared" si="2"/>
        <v>2</v>
      </c>
      <c r="AI65" s="39">
        <f t="shared" si="5"/>
        <v>5</v>
      </c>
      <c r="AJ65" s="39">
        <f ca="1">VLOOKUP(A65,现有库存!A:B,2,FALSE)</f>
        <v>21</v>
      </c>
      <c r="AK65" s="39">
        <f ca="1">IF(ISNA(VLOOKUP(A65,在途!A:G,7,FALSE)),0,VLOOKUP(A65,在途!A:G,7,FALSE))</f>
        <v>10</v>
      </c>
      <c r="AL65" s="39">
        <f t="shared" si="6"/>
        <v>0</v>
      </c>
    </row>
    <row r="66" spans="1:38">
      <c r="A66" s="37">
        <v>9350329001464</v>
      </c>
      <c r="B66" s="37" t="str">
        <f ca="1">VLOOKUP(A66,Sheet4!$A$1:$B$140,2,FALSE)</f>
        <v>SIL06 240x340cm</v>
      </c>
      <c r="C66" s="38" t="str">
        <f ca="1">VLOOKUP(B66,工艺对应!A:B,2,FALSE)</f>
        <v>福荣达机织</v>
      </c>
      <c r="D66" s="39">
        <v>0</v>
      </c>
      <c r="E66" s="40">
        <v>0</v>
      </c>
      <c r="F66" s="40">
        <v>0</v>
      </c>
      <c r="G66" s="40">
        <v>0</v>
      </c>
      <c r="H66" s="40">
        <v>0</v>
      </c>
      <c r="I66" s="40">
        <v>0</v>
      </c>
      <c r="J66" s="39">
        <v>1</v>
      </c>
      <c r="K66" s="39">
        <v>204</v>
      </c>
      <c r="L66" s="40">
        <v>0</v>
      </c>
      <c r="M66" s="40">
        <v>0</v>
      </c>
      <c r="N66" s="40">
        <v>0</v>
      </c>
      <c r="O66" s="40">
        <v>0</v>
      </c>
      <c r="P66" s="40">
        <v>0</v>
      </c>
      <c r="Q66" s="40">
        <v>0</v>
      </c>
      <c r="R66" s="40">
        <v>0</v>
      </c>
      <c r="S66" s="40">
        <v>0</v>
      </c>
      <c r="T66" s="39">
        <v>1</v>
      </c>
      <c r="U66" s="39">
        <v>204</v>
      </c>
      <c r="V66" s="39">
        <v>0</v>
      </c>
      <c r="W66" s="39">
        <v>0</v>
      </c>
      <c r="X66" s="39">
        <v>0</v>
      </c>
      <c r="Y66" s="39">
        <v>0</v>
      </c>
      <c r="Z66" s="39">
        <f t="shared" si="7"/>
        <v>204</v>
      </c>
      <c r="AA66" s="43">
        <f t="shared" si="8"/>
        <v>3.4052190657547811E-3</v>
      </c>
      <c r="AB66" s="39">
        <f>SUM($AA$4:AA66)</f>
        <v>0.96178108981699306</v>
      </c>
      <c r="AC66" s="39" t="str">
        <f ca="1">LOOKUP(AB66,帕累托等级设置!$B$2:$B$6,帕累托等级设置!$A$2:$A$6)</f>
        <v>D</v>
      </c>
      <c r="AD66" s="39">
        <f ca="1">VLOOKUP(AC66,帕累托等级设置!$A$1:$C$6,3)</f>
        <v>1</v>
      </c>
      <c r="AE66" s="39">
        <f ca="1">VLOOKUP(C66,备货周期!$A$2:$D$8,4)</f>
        <v>2.5</v>
      </c>
      <c r="AF66" s="39">
        <f t="shared" si="3"/>
        <v>1</v>
      </c>
      <c r="AG66" s="39">
        <f t="shared" si="4"/>
        <v>1</v>
      </c>
      <c r="AH66" s="39">
        <f t="shared" si="2"/>
        <v>1</v>
      </c>
      <c r="AI66" s="39">
        <f t="shared" si="5"/>
        <v>3</v>
      </c>
      <c r="AJ66" s="39">
        <f ca="1">VLOOKUP(A66,现有库存!A:B,2,FALSE)</f>
        <v>5</v>
      </c>
      <c r="AK66" s="39">
        <f ca="1">IF(ISNA(VLOOKUP(A66,在途!A:G,7,FALSE)),0,VLOOKUP(A66,在途!A:G,7,FALSE))</f>
        <v>0</v>
      </c>
      <c r="AL66" s="39">
        <f t="shared" si="6"/>
        <v>0</v>
      </c>
    </row>
    <row r="67" spans="1:38">
      <c r="A67" s="37">
        <v>9350329002454</v>
      </c>
      <c r="B67" s="37" t="str">
        <f ca="1">VLOOKUP(A67,Sheet4!$A$1:$B$140,2,FALSE)</f>
        <v>AND05 155x225cm</v>
      </c>
      <c r="C67" s="38" t="str">
        <f ca="1">VLOOKUP(B67,工艺对应!A:B,2,FALSE)</f>
        <v>熊亚机织</v>
      </c>
      <c r="D67" s="39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39">
        <v>0</v>
      </c>
      <c r="K67" s="39">
        <v>0</v>
      </c>
      <c r="L67" s="39">
        <v>0</v>
      </c>
      <c r="M67" s="39">
        <v>0</v>
      </c>
      <c r="N67" s="40">
        <v>0</v>
      </c>
      <c r="O67" s="40">
        <v>0</v>
      </c>
      <c r="P67" s="40">
        <v>0</v>
      </c>
      <c r="Q67" s="40">
        <v>0</v>
      </c>
      <c r="R67" s="40">
        <v>0</v>
      </c>
      <c r="S67" s="40">
        <v>0</v>
      </c>
      <c r="T67" s="39">
        <v>0</v>
      </c>
      <c r="U67" s="39">
        <v>0</v>
      </c>
      <c r="V67" s="39">
        <v>2</v>
      </c>
      <c r="W67" s="39">
        <v>198.1</v>
      </c>
      <c r="X67" s="39">
        <v>0</v>
      </c>
      <c r="Y67" s="39">
        <v>0</v>
      </c>
      <c r="Z67" s="39">
        <f t="shared" si="7"/>
        <v>198.1</v>
      </c>
      <c r="AA67" s="43">
        <f t="shared" si="8"/>
        <v>3.3067347888530493E-3</v>
      </c>
      <c r="AB67" s="39">
        <f>SUM($AA$4:AA67)</f>
        <v>0.96508782460584608</v>
      </c>
      <c r="AC67" s="39" t="str">
        <f ca="1">LOOKUP(AB67,帕累托等级设置!$B$2:$B$6,帕累托等级设置!$A$2:$A$6)</f>
        <v>D</v>
      </c>
      <c r="AD67" s="39">
        <f ca="1">VLOOKUP(AC67,帕累托等级设置!$A$1:$C$6,3)</f>
        <v>1</v>
      </c>
      <c r="AE67" s="39">
        <f ca="1">VLOOKUP(C67,备货周期!$A$2:$D$8,4)</f>
        <v>2.5</v>
      </c>
      <c r="AF67" s="39">
        <f t="shared" si="3"/>
        <v>1</v>
      </c>
      <c r="AG67" s="39">
        <f t="shared" si="4"/>
        <v>1</v>
      </c>
      <c r="AH67" s="39">
        <f t="shared" si="2"/>
        <v>1</v>
      </c>
      <c r="AI67" s="39">
        <f t="shared" si="5"/>
        <v>3</v>
      </c>
      <c r="AJ67" s="39">
        <f ca="1">VLOOKUP(A67,现有库存!A:B,2,FALSE)</f>
        <v>27</v>
      </c>
      <c r="AK67" s="39">
        <f ca="1">IF(ISNA(VLOOKUP(A67,在途!A:G,7,FALSE)),0,VLOOKUP(A67,在途!A:G,7,FALSE))</f>
        <v>0</v>
      </c>
      <c r="AL67" s="39">
        <f t="shared" si="6"/>
        <v>0</v>
      </c>
    </row>
    <row r="68" spans="1:38">
      <c r="A68" s="37">
        <v>9350329002485</v>
      </c>
      <c r="B68" s="37" t="str">
        <f ca="1">VLOOKUP(A68,Sheet4!$A$1:$B$140,2,FALSE)</f>
        <v>AND06 155x225cm</v>
      </c>
      <c r="C68" s="38" t="str">
        <f ca="1">VLOOKUP(B68,工艺对应!A:B,2,FALSE)</f>
        <v>熊亚机织</v>
      </c>
      <c r="D68" s="39">
        <v>0</v>
      </c>
      <c r="E68" s="40">
        <v>0</v>
      </c>
      <c r="F68" s="40">
        <v>0</v>
      </c>
      <c r="G68" s="40">
        <v>0</v>
      </c>
      <c r="H68" s="40">
        <v>0</v>
      </c>
      <c r="I68" s="40">
        <v>0</v>
      </c>
      <c r="J68" s="39">
        <v>0</v>
      </c>
      <c r="K68" s="39">
        <v>0</v>
      </c>
      <c r="L68" s="39">
        <v>0</v>
      </c>
      <c r="M68" s="39">
        <v>0</v>
      </c>
      <c r="N68" s="40">
        <v>0</v>
      </c>
      <c r="O68" s="40">
        <v>0</v>
      </c>
      <c r="P68" s="40">
        <v>0</v>
      </c>
      <c r="Q68" s="40">
        <v>0</v>
      </c>
      <c r="R68" s="40">
        <v>0</v>
      </c>
      <c r="S68" s="40">
        <v>0</v>
      </c>
      <c r="T68" s="39">
        <v>0</v>
      </c>
      <c r="U68" s="39">
        <v>0</v>
      </c>
      <c r="V68" s="39">
        <v>2</v>
      </c>
      <c r="W68" s="39">
        <v>198.1</v>
      </c>
      <c r="X68" s="39">
        <v>0</v>
      </c>
      <c r="Y68" s="39">
        <v>0</v>
      </c>
      <c r="Z68" s="39">
        <f t="shared" ref="Z68:Z99" si="9">Y68+W68+U68+S68</f>
        <v>198.1</v>
      </c>
      <c r="AA68" s="43">
        <f t="shared" ref="AA68:AA99" si="10">Z68/$Z$114</f>
        <v>3.3067347888530493E-3</v>
      </c>
      <c r="AB68" s="39">
        <f>SUM($AA$4:AA68)</f>
        <v>0.96839455939469909</v>
      </c>
      <c r="AC68" s="39" t="str">
        <f ca="1">LOOKUP(AB68,帕累托等级设置!$B$2:$B$6,帕累托等级设置!$A$2:$A$6)</f>
        <v>D</v>
      </c>
      <c r="AD68" s="39">
        <f ca="1">VLOOKUP(AC68,帕累托等级设置!$A$1:$C$6,3)</f>
        <v>1</v>
      </c>
      <c r="AE68" s="39">
        <f ca="1">VLOOKUP(C68,备货周期!$A$2:$D$8,4)</f>
        <v>2.5</v>
      </c>
      <c r="AF68" s="39">
        <f t="shared" si="3"/>
        <v>1</v>
      </c>
      <c r="AG68" s="39">
        <f t="shared" si="4"/>
        <v>1</v>
      </c>
      <c r="AH68" s="39">
        <f t="shared" ref="AH68:AH113" si="11">IF(AF68&gt;AG68,AF68,AG68)</f>
        <v>1</v>
      </c>
      <c r="AI68" s="39">
        <f t="shared" si="5"/>
        <v>3</v>
      </c>
      <c r="AJ68" s="39">
        <f ca="1">VLOOKUP(A68,现有库存!A:B,2,FALSE)</f>
        <v>27</v>
      </c>
      <c r="AK68" s="39">
        <f ca="1">IF(ISNA(VLOOKUP(A68,在途!A:G,7,FALSE)),0,VLOOKUP(A68,在途!A:G,7,FALSE))</f>
        <v>0</v>
      </c>
      <c r="AL68" s="39">
        <f t="shared" si="6"/>
        <v>0</v>
      </c>
    </row>
    <row r="69" spans="1:38">
      <c r="A69" s="37">
        <v>9350329002546</v>
      </c>
      <c r="B69" s="37" t="str">
        <f ca="1">VLOOKUP(A69,Sheet4!$A$1:$B$140,2,FALSE)</f>
        <v>AND08 155x225cm</v>
      </c>
      <c r="C69" s="38" t="str">
        <f ca="1">VLOOKUP(B69,工艺对应!A:B,2,FALSE)</f>
        <v>熊亚机织</v>
      </c>
      <c r="D69" s="39">
        <v>0</v>
      </c>
      <c r="E69" s="40">
        <v>0</v>
      </c>
      <c r="F69" s="40">
        <v>0</v>
      </c>
      <c r="G69" s="40">
        <v>0</v>
      </c>
      <c r="H69" s="40">
        <v>0</v>
      </c>
      <c r="I69" s="40">
        <v>0</v>
      </c>
      <c r="J69" s="39">
        <v>0</v>
      </c>
      <c r="K69" s="39">
        <v>0</v>
      </c>
      <c r="L69" s="39">
        <v>0</v>
      </c>
      <c r="M69" s="39">
        <v>0</v>
      </c>
      <c r="N69" s="40">
        <v>0</v>
      </c>
      <c r="O69" s="40">
        <v>0</v>
      </c>
      <c r="P69" s="40">
        <v>0</v>
      </c>
      <c r="Q69" s="40">
        <v>0</v>
      </c>
      <c r="R69" s="40">
        <v>0</v>
      </c>
      <c r="S69" s="40">
        <v>0</v>
      </c>
      <c r="T69" s="39">
        <v>0</v>
      </c>
      <c r="U69" s="39">
        <v>0</v>
      </c>
      <c r="V69" s="39">
        <v>2</v>
      </c>
      <c r="W69" s="39">
        <v>198.1</v>
      </c>
      <c r="X69" s="39">
        <v>0</v>
      </c>
      <c r="Y69" s="39">
        <v>0</v>
      </c>
      <c r="Z69" s="39">
        <f t="shared" si="9"/>
        <v>198.1</v>
      </c>
      <c r="AA69" s="43">
        <f t="shared" si="10"/>
        <v>3.3067347888530493E-3</v>
      </c>
      <c r="AB69" s="39">
        <f>SUM($AA$4:AA69)</f>
        <v>0.97170129418355211</v>
      </c>
      <c r="AC69" s="39" t="str">
        <f ca="1">LOOKUP(AB69,帕累托等级设置!$B$2:$B$6,帕累托等级设置!$A$2:$A$6)</f>
        <v>D</v>
      </c>
      <c r="AD69" s="39">
        <f ca="1">VLOOKUP(AC69,帕累托等级设置!$A$1:$C$6,3)</f>
        <v>1</v>
      </c>
      <c r="AE69" s="39">
        <f ca="1">VLOOKUP(C69,备货周期!$A$2:$D$8,4)</f>
        <v>2.5</v>
      </c>
      <c r="AF69" s="39">
        <f t="shared" ref="AF69:AF113" si="12">ROUNDUP((X69+V69+T69+R69)/3,0)</f>
        <v>1</v>
      </c>
      <c r="AG69" s="39">
        <f t="shared" ref="AG69:AG113" si="13">ROUNDUP((X69+V69+T69+R69+P69+N69)/5,0)</f>
        <v>1</v>
      </c>
      <c r="AH69" s="39">
        <f t="shared" si="11"/>
        <v>1</v>
      </c>
      <c r="AI69" s="39">
        <f t="shared" ref="AI69:AI113" si="14">ROUNDUP(AD69*AE69*AH69,0)</f>
        <v>3</v>
      </c>
      <c r="AJ69" s="39">
        <f ca="1">VLOOKUP(A69,现有库存!A:B,2,FALSE)</f>
        <v>11</v>
      </c>
      <c r="AK69" s="39">
        <f ca="1">IF(ISNA(VLOOKUP(A69,在途!A:G,7,FALSE)),0,VLOOKUP(A69,在途!A:G,7,FALSE))</f>
        <v>0</v>
      </c>
      <c r="AL69" s="39">
        <f t="shared" ref="AL69:AL91" si="15">IF((AI69-AJ69-AK69)&lt;0,0,(AI69-AJ69-AK69))</f>
        <v>0</v>
      </c>
    </row>
    <row r="70" spans="1:38">
      <c r="A70" s="37">
        <v>9350329002270</v>
      </c>
      <c r="B70" s="37" t="str">
        <f ca="1">VLOOKUP(A70,Sheet4!$A$1:$B$140,2,FALSE)</f>
        <v>ROY01 155x225cm</v>
      </c>
      <c r="C70" s="38" t="str">
        <f ca="1">VLOOKUP(B70,工艺对应!A:B,2,FALSE)</f>
        <v>华顺手工</v>
      </c>
      <c r="D70" s="39">
        <v>0</v>
      </c>
      <c r="E70" s="40">
        <v>0</v>
      </c>
      <c r="F70" s="40">
        <v>0</v>
      </c>
      <c r="G70" s="40">
        <v>0</v>
      </c>
      <c r="H70" s="40">
        <v>0</v>
      </c>
      <c r="I70" s="40">
        <v>0</v>
      </c>
      <c r="J70" s="39">
        <v>0</v>
      </c>
      <c r="K70" s="39">
        <v>0</v>
      </c>
      <c r="L70" s="39">
        <v>0</v>
      </c>
      <c r="M70" s="39">
        <v>0</v>
      </c>
      <c r="N70" s="40">
        <v>0</v>
      </c>
      <c r="O70" s="40">
        <v>0</v>
      </c>
      <c r="P70" s="40">
        <v>0</v>
      </c>
      <c r="Q70" s="40">
        <v>0</v>
      </c>
      <c r="R70" s="40">
        <v>0</v>
      </c>
      <c r="S70" s="40">
        <v>0</v>
      </c>
      <c r="T70" s="39">
        <v>0</v>
      </c>
      <c r="U70" s="39">
        <v>0</v>
      </c>
      <c r="V70" s="39">
        <v>2</v>
      </c>
      <c r="W70" s="39">
        <v>186.84</v>
      </c>
      <c r="X70" s="39">
        <v>0</v>
      </c>
      <c r="Y70" s="39">
        <v>0</v>
      </c>
      <c r="Z70" s="39">
        <f t="shared" si="9"/>
        <v>186.84</v>
      </c>
      <c r="AA70" s="43">
        <f t="shared" si="10"/>
        <v>3.1187800502236436E-3</v>
      </c>
      <c r="AB70" s="39">
        <f>SUM($AA$4:AA70)</f>
        <v>0.9748200742337757</v>
      </c>
      <c r="AC70" s="39" t="str">
        <f ca="1">LOOKUP(AB70,帕累托等级设置!$B$2:$B$6,帕累托等级设置!$A$2:$A$6)</f>
        <v>D</v>
      </c>
      <c r="AD70" s="39">
        <f ca="1">VLOOKUP(AC70,帕累托等级设置!$A$1:$C$6,3)</f>
        <v>1</v>
      </c>
      <c r="AE70" s="39">
        <f ca="1">VLOOKUP(C70,备货周期!$A$2:$D$8,4)</f>
        <v>2.5</v>
      </c>
      <c r="AF70" s="39">
        <f t="shared" si="12"/>
        <v>1</v>
      </c>
      <c r="AG70" s="39">
        <f t="shared" si="13"/>
        <v>1</v>
      </c>
      <c r="AH70" s="39">
        <f t="shared" si="11"/>
        <v>1</v>
      </c>
      <c r="AI70" s="39">
        <f t="shared" si="14"/>
        <v>3</v>
      </c>
      <c r="AJ70" s="39">
        <f ca="1">VLOOKUP(A70,现有库存!A:B,2,FALSE)</f>
        <v>12</v>
      </c>
      <c r="AK70" s="39">
        <f ca="1">IF(ISNA(VLOOKUP(A70,在途!A:G,7,FALSE)),0,VLOOKUP(A70,在途!A:G,7,FALSE))</f>
        <v>0</v>
      </c>
      <c r="AL70" s="39">
        <f t="shared" si="15"/>
        <v>0</v>
      </c>
    </row>
    <row r="71" spans="1:38">
      <c r="A71" s="37">
        <v>9350329002393</v>
      </c>
      <c r="B71" s="37" t="str">
        <f ca="1">VLOOKUP(A71,Sheet4!$A$1:$B$140,2,FALSE)</f>
        <v>ROY05 155x225cm</v>
      </c>
      <c r="C71" s="38" t="str">
        <f ca="1">VLOOKUP(B71,工艺对应!A:B,2,FALSE)</f>
        <v>华顺手工</v>
      </c>
      <c r="D71" s="39">
        <v>0</v>
      </c>
      <c r="E71" s="40">
        <v>0</v>
      </c>
      <c r="F71" s="40">
        <v>0</v>
      </c>
      <c r="G71" s="40">
        <v>0</v>
      </c>
      <c r="H71" s="40">
        <v>0</v>
      </c>
      <c r="I71" s="40">
        <v>0</v>
      </c>
      <c r="J71" s="39">
        <v>0</v>
      </c>
      <c r="K71" s="39">
        <v>0</v>
      </c>
      <c r="L71" s="39">
        <v>0</v>
      </c>
      <c r="M71" s="39">
        <v>0</v>
      </c>
      <c r="N71" s="40">
        <v>0</v>
      </c>
      <c r="O71" s="40">
        <v>0</v>
      </c>
      <c r="P71" s="40">
        <v>0</v>
      </c>
      <c r="Q71" s="40">
        <v>0</v>
      </c>
      <c r="R71" s="40">
        <v>0</v>
      </c>
      <c r="S71" s="40">
        <v>0</v>
      </c>
      <c r="T71" s="39">
        <v>0</v>
      </c>
      <c r="U71" s="39">
        <v>0</v>
      </c>
      <c r="V71" s="39">
        <v>2</v>
      </c>
      <c r="W71" s="39">
        <v>186.84</v>
      </c>
      <c r="X71" s="39">
        <v>0</v>
      </c>
      <c r="Y71" s="39">
        <v>0</v>
      </c>
      <c r="Z71" s="39">
        <f t="shared" si="9"/>
        <v>186.84</v>
      </c>
      <c r="AA71" s="43">
        <f t="shared" si="10"/>
        <v>3.1187800502236436E-3</v>
      </c>
      <c r="AB71" s="39">
        <f>SUM($AA$4:AA71)</f>
        <v>0.97793885428399929</v>
      </c>
      <c r="AC71" s="39" t="str">
        <f ca="1">LOOKUP(AB71,帕累托等级设置!$B$2:$B$6,帕累托等级设置!$A$2:$A$6)</f>
        <v>D</v>
      </c>
      <c r="AD71" s="39">
        <f ca="1">VLOOKUP(AC71,帕累托等级设置!$A$1:$C$6,3)</f>
        <v>1</v>
      </c>
      <c r="AE71" s="39">
        <f ca="1">VLOOKUP(C71,备货周期!$A$2:$D$8,4)</f>
        <v>2.5</v>
      </c>
      <c r="AF71" s="39">
        <f t="shared" si="12"/>
        <v>1</v>
      </c>
      <c r="AG71" s="39">
        <f t="shared" si="13"/>
        <v>1</v>
      </c>
      <c r="AH71" s="39">
        <f t="shared" si="11"/>
        <v>1</v>
      </c>
      <c r="AI71" s="39">
        <f t="shared" si="14"/>
        <v>3</v>
      </c>
      <c r="AJ71" s="39">
        <f ca="1">VLOOKUP(A71,现有库存!A:B,2,FALSE)</f>
        <v>7</v>
      </c>
      <c r="AK71" s="39">
        <f ca="1">IF(ISNA(VLOOKUP(A71,在途!A:G,7,FALSE)),0,VLOOKUP(A71,在途!A:G,7,FALSE))</f>
        <v>0</v>
      </c>
      <c r="AL71" s="39">
        <f t="shared" si="15"/>
        <v>0</v>
      </c>
    </row>
    <row r="72" spans="1:38">
      <c r="A72" s="37">
        <v>9350329002423</v>
      </c>
      <c r="B72" s="37" t="str">
        <f ca="1">VLOOKUP(A72,Sheet4!$A$1:$B$140,2,FALSE)</f>
        <v>ROY06 155x225cm</v>
      </c>
      <c r="C72" s="38" t="str">
        <f ca="1">VLOOKUP(B72,工艺对应!A:B,2,FALSE)</f>
        <v>华顺手工</v>
      </c>
      <c r="D72" s="39">
        <v>0</v>
      </c>
      <c r="E72" s="40">
        <v>0</v>
      </c>
      <c r="F72" s="40">
        <v>0</v>
      </c>
      <c r="G72" s="40">
        <v>0</v>
      </c>
      <c r="H72" s="40">
        <v>0</v>
      </c>
      <c r="I72" s="40">
        <v>0</v>
      </c>
      <c r="J72" s="39">
        <v>0</v>
      </c>
      <c r="K72" s="39">
        <v>0</v>
      </c>
      <c r="L72" s="39">
        <v>0</v>
      </c>
      <c r="M72" s="39">
        <v>0</v>
      </c>
      <c r="N72" s="40">
        <v>0</v>
      </c>
      <c r="O72" s="40">
        <v>0</v>
      </c>
      <c r="P72" s="40">
        <v>0</v>
      </c>
      <c r="Q72" s="40">
        <v>0</v>
      </c>
      <c r="R72" s="40">
        <v>0</v>
      </c>
      <c r="S72" s="40">
        <v>0</v>
      </c>
      <c r="T72" s="39">
        <v>0</v>
      </c>
      <c r="U72" s="39">
        <v>0</v>
      </c>
      <c r="V72" s="39">
        <v>2</v>
      </c>
      <c r="W72" s="39">
        <v>186.84</v>
      </c>
      <c r="X72" s="39">
        <v>0</v>
      </c>
      <c r="Y72" s="39">
        <v>0</v>
      </c>
      <c r="Z72" s="39">
        <f t="shared" si="9"/>
        <v>186.84</v>
      </c>
      <c r="AA72" s="43">
        <f t="shared" si="10"/>
        <v>3.1187800502236436E-3</v>
      </c>
      <c r="AB72" s="39">
        <f>SUM($AA$4:AA72)</f>
        <v>0.98105763433422288</v>
      </c>
      <c r="AC72" s="39" t="str">
        <f ca="1">LOOKUP(AB72,帕累托等级设置!$B$2:$B$6,帕累托等级设置!$A$2:$A$6)</f>
        <v>D</v>
      </c>
      <c r="AD72" s="39">
        <f ca="1">VLOOKUP(AC72,帕累托等级设置!$A$1:$C$6,3)</f>
        <v>1</v>
      </c>
      <c r="AE72" s="39">
        <f ca="1">VLOOKUP(C72,备货周期!$A$2:$D$8,4)</f>
        <v>2.5</v>
      </c>
      <c r="AF72" s="39">
        <f t="shared" si="12"/>
        <v>1</v>
      </c>
      <c r="AG72" s="39">
        <f t="shared" si="13"/>
        <v>1</v>
      </c>
      <c r="AH72" s="39">
        <f t="shared" si="11"/>
        <v>1</v>
      </c>
      <c r="AI72" s="39">
        <f t="shared" si="14"/>
        <v>3</v>
      </c>
      <c r="AJ72" s="39">
        <f ca="1">VLOOKUP(A72,现有库存!A:B,2,FALSE)</f>
        <v>7</v>
      </c>
      <c r="AK72" s="39">
        <f ca="1">IF(ISNA(VLOOKUP(A72,在途!A:G,7,FALSE)),0,VLOOKUP(A72,在途!A:G,7,FALSE))</f>
        <v>0</v>
      </c>
      <c r="AL72" s="39">
        <f t="shared" si="15"/>
        <v>0</v>
      </c>
    </row>
    <row r="73" spans="1:38">
      <c r="A73" s="37">
        <v>9350329000160</v>
      </c>
      <c r="B73" s="37" t="str">
        <f ca="1">VLOOKUP(A73,Sheet4!$A$1:$B$140,2,FALSE)</f>
        <v>JAZ03 160x230cm</v>
      </c>
      <c r="C73" s="38" t="str">
        <f ca="1">VLOOKUP(B73,工艺对应!A:B,2,FALSE)</f>
        <v>印度手工</v>
      </c>
      <c r="D73" s="39">
        <v>2</v>
      </c>
      <c r="E73" s="39">
        <v>301.39999999999998</v>
      </c>
      <c r="F73" s="39">
        <v>2</v>
      </c>
      <c r="G73" s="39">
        <v>301.39999999999998</v>
      </c>
      <c r="H73" s="39">
        <v>2</v>
      </c>
      <c r="I73" s="39">
        <v>301.39999999999998</v>
      </c>
      <c r="J73" s="40">
        <v>0</v>
      </c>
      <c r="K73" s="40">
        <v>0</v>
      </c>
      <c r="L73" s="39">
        <v>1</v>
      </c>
      <c r="M73" s="39">
        <v>123.94</v>
      </c>
      <c r="N73" s="40">
        <v>0</v>
      </c>
      <c r="O73" s="40">
        <v>0</v>
      </c>
      <c r="P73" s="39">
        <v>1</v>
      </c>
      <c r="Q73" s="39">
        <v>184</v>
      </c>
      <c r="R73" s="40">
        <v>0</v>
      </c>
      <c r="S73" s="40">
        <v>0</v>
      </c>
      <c r="T73" s="39">
        <v>0</v>
      </c>
      <c r="U73" s="39">
        <v>0</v>
      </c>
      <c r="V73" s="39">
        <v>1</v>
      </c>
      <c r="W73" s="39">
        <v>184</v>
      </c>
      <c r="X73" s="39">
        <v>0</v>
      </c>
      <c r="Y73" s="39">
        <v>0</v>
      </c>
      <c r="Z73" s="39">
        <f t="shared" si="9"/>
        <v>184</v>
      </c>
      <c r="AA73" s="43">
        <f t="shared" si="10"/>
        <v>3.0713740593082337E-3</v>
      </c>
      <c r="AB73" s="39">
        <f>SUM($AA$4:AA73)</f>
        <v>0.98412900839353112</v>
      </c>
      <c r="AC73" s="39" t="str">
        <f ca="1">LOOKUP(AB73,帕累托等级设置!$B$2:$B$6,帕累托等级设置!$A$2:$A$6)</f>
        <v>D</v>
      </c>
      <c r="AD73" s="39">
        <f ca="1">VLOOKUP(AC73,帕累托等级设置!$A$1:$C$6,3)</f>
        <v>1</v>
      </c>
      <c r="AE73" s="39">
        <f ca="1">VLOOKUP(C73,备货周期!$A$2:$D$8,4)</f>
        <v>5</v>
      </c>
      <c r="AF73" s="39">
        <f t="shared" si="12"/>
        <v>1</v>
      </c>
      <c r="AG73" s="39">
        <f t="shared" si="13"/>
        <v>1</v>
      </c>
      <c r="AH73" s="39">
        <f t="shared" si="11"/>
        <v>1</v>
      </c>
      <c r="AI73" s="39">
        <f t="shared" si="14"/>
        <v>5</v>
      </c>
      <c r="AJ73" s="39">
        <f ca="1">VLOOKUP(A73,现有库存!A:B,2,FALSE)</f>
        <v>5</v>
      </c>
      <c r="AK73" s="39">
        <f ca="1">IF(ISNA(VLOOKUP(A73,在途!A:G,7,FALSE)),0,VLOOKUP(A73,在途!A:G,7,FALSE))</f>
        <v>0</v>
      </c>
      <c r="AL73" s="39">
        <f t="shared" si="15"/>
        <v>0</v>
      </c>
    </row>
    <row r="74" spans="1:38">
      <c r="A74" s="37">
        <v>9350329000573</v>
      </c>
      <c r="B74" s="37" t="str">
        <f ca="1">VLOOKUP(A74,Sheet4!$A$1:$B$140,2,FALSE)</f>
        <v>SIL04 190x280cm</v>
      </c>
      <c r="C74" s="38" t="str">
        <f ca="1">VLOOKUP(B74,工艺对应!A:B,2,FALSE)</f>
        <v>福荣达机织</v>
      </c>
      <c r="D74" s="39">
        <v>3</v>
      </c>
      <c r="E74" s="39">
        <v>399</v>
      </c>
      <c r="F74" s="40">
        <v>0</v>
      </c>
      <c r="G74" s="40">
        <v>0</v>
      </c>
      <c r="H74" s="39">
        <v>2</v>
      </c>
      <c r="I74" s="39">
        <v>266</v>
      </c>
      <c r="J74" s="40">
        <v>0</v>
      </c>
      <c r="K74" s="40">
        <v>0</v>
      </c>
      <c r="L74" s="40">
        <v>0</v>
      </c>
      <c r="M74" s="40">
        <v>0</v>
      </c>
      <c r="N74" s="40">
        <v>0</v>
      </c>
      <c r="O74" s="40">
        <v>0</v>
      </c>
      <c r="P74" s="39">
        <v>1</v>
      </c>
      <c r="Q74" s="39">
        <v>339.99</v>
      </c>
      <c r="R74" s="40">
        <v>0</v>
      </c>
      <c r="S74" s="40">
        <v>0</v>
      </c>
      <c r="T74" s="39">
        <v>0</v>
      </c>
      <c r="U74" s="39">
        <v>0</v>
      </c>
      <c r="V74" s="39">
        <v>1</v>
      </c>
      <c r="W74" s="39">
        <v>180</v>
      </c>
      <c r="X74" s="39">
        <v>0</v>
      </c>
      <c r="Y74" s="39">
        <v>0</v>
      </c>
      <c r="Z74" s="39">
        <f t="shared" si="9"/>
        <v>180</v>
      </c>
      <c r="AA74" s="43">
        <f t="shared" si="10"/>
        <v>3.0046050580189243E-3</v>
      </c>
      <c r="AB74" s="39">
        <f>SUM($AA$4:AA74)</f>
        <v>0.98713361345155004</v>
      </c>
      <c r="AC74" s="39" t="str">
        <f ca="1">LOOKUP(AB74,帕累托等级设置!$B$2:$B$6,帕累托等级设置!$A$2:$A$6)</f>
        <v>D</v>
      </c>
      <c r="AD74" s="39">
        <f ca="1">VLOOKUP(AC74,帕累托等级设置!$A$1:$C$6,3)</f>
        <v>1</v>
      </c>
      <c r="AE74" s="39">
        <f ca="1">VLOOKUP(C74,备货周期!$A$2:$D$8,4)</f>
        <v>2.5</v>
      </c>
      <c r="AF74" s="39">
        <f t="shared" si="12"/>
        <v>1</v>
      </c>
      <c r="AG74" s="39">
        <f t="shared" si="13"/>
        <v>1</v>
      </c>
      <c r="AH74" s="39">
        <f t="shared" si="11"/>
        <v>1</v>
      </c>
      <c r="AI74" s="39">
        <f t="shared" si="14"/>
        <v>3</v>
      </c>
      <c r="AJ74" s="39">
        <f ca="1">VLOOKUP(A74,现有库存!A:B,2,FALSE)</f>
        <v>0</v>
      </c>
      <c r="AK74" s="39">
        <f ca="1">IF(ISNA(VLOOKUP(A74,在途!A:G,7,FALSE)),0,VLOOKUP(A74,在途!A:G,7,FALSE))</f>
        <v>2</v>
      </c>
      <c r="AL74" s="39">
        <f t="shared" si="15"/>
        <v>1</v>
      </c>
    </row>
    <row r="75" spans="1:38">
      <c r="A75" s="37">
        <v>9350329000344</v>
      </c>
      <c r="B75" s="37" t="str">
        <f ca="1">VLOOKUP(A75,Sheet4!$A$1:$B$140,2,FALSE)</f>
        <v>ROS01 160x230cm</v>
      </c>
      <c r="C75" s="38" t="str">
        <f ca="1">VLOOKUP(B75,工艺对应!A:B,2,FALSE)</f>
        <v>土耳其机织</v>
      </c>
      <c r="D75" s="39">
        <v>9</v>
      </c>
      <c r="E75" s="39">
        <v>713</v>
      </c>
      <c r="F75" s="39">
        <v>4</v>
      </c>
      <c r="G75" s="39">
        <v>427.79999999999995</v>
      </c>
      <c r="H75" s="39">
        <v>2</v>
      </c>
      <c r="I75" s="39">
        <v>285.2</v>
      </c>
      <c r="J75" s="39">
        <v>3</v>
      </c>
      <c r="K75" s="39">
        <v>285.2</v>
      </c>
      <c r="L75" s="39">
        <v>1</v>
      </c>
      <c r="M75" s="39">
        <v>142.6</v>
      </c>
      <c r="N75" s="39">
        <v>1</v>
      </c>
      <c r="O75" s="39">
        <v>142.6</v>
      </c>
      <c r="P75" s="39">
        <v>1</v>
      </c>
      <c r="Q75" s="39">
        <v>142.6</v>
      </c>
      <c r="R75" s="40">
        <v>0</v>
      </c>
      <c r="S75" s="40">
        <v>0</v>
      </c>
      <c r="T75" s="39">
        <v>1</v>
      </c>
      <c r="U75" s="39">
        <v>142.6</v>
      </c>
      <c r="V75" s="39">
        <v>0</v>
      </c>
      <c r="W75" s="39">
        <v>0</v>
      </c>
      <c r="X75" s="39">
        <v>0</v>
      </c>
      <c r="Y75" s="39">
        <v>0</v>
      </c>
      <c r="Z75" s="39">
        <f t="shared" si="9"/>
        <v>142.6</v>
      </c>
      <c r="AA75" s="43">
        <f t="shared" si="10"/>
        <v>2.3803148959638809E-3</v>
      </c>
      <c r="AB75" s="39">
        <f>SUM($AA$4:AA75)</f>
        <v>0.98951392834751395</v>
      </c>
      <c r="AC75" s="39" t="str">
        <f ca="1">LOOKUP(AB75,帕累托等级设置!$B$2:$B$6,帕累托等级设置!$A$2:$A$6)</f>
        <v>D</v>
      </c>
      <c r="AD75" s="39">
        <f ca="1">VLOOKUP(AC75,帕累托等级设置!$A$1:$C$6,3)</f>
        <v>1</v>
      </c>
      <c r="AE75" s="39">
        <f ca="1">VLOOKUP(C75,备货周期!$A$2:$D$8,4)</f>
        <v>2.5</v>
      </c>
      <c r="AF75" s="39">
        <f t="shared" si="12"/>
        <v>1</v>
      </c>
      <c r="AG75" s="39">
        <f t="shared" si="13"/>
        <v>1</v>
      </c>
      <c r="AH75" s="39">
        <f t="shared" si="11"/>
        <v>1</v>
      </c>
      <c r="AI75" s="39">
        <f t="shared" si="14"/>
        <v>3</v>
      </c>
      <c r="AJ75" s="39">
        <f ca="1">VLOOKUP(A75,现有库存!A:B,2,FALSE)</f>
        <v>13</v>
      </c>
      <c r="AK75" s="39">
        <f ca="1">IF(ISNA(VLOOKUP(A75,在途!A:G,7,FALSE)),0,VLOOKUP(A75,在途!A:G,7,FALSE))</f>
        <v>0</v>
      </c>
      <c r="AL75" s="39">
        <f t="shared" si="15"/>
        <v>0</v>
      </c>
    </row>
    <row r="76" spans="1:38">
      <c r="A76" s="37">
        <v>9350329001068</v>
      </c>
      <c r="B76" s="37" t="str">
        <f ca="1">VLOOKUP(A76,Sheet4!$A$1:$B$140,2,FALSE)</f>
        <v>LUX05 155x225cm</v>
      </c>
      <c r="C76" s="38" t="str">
        <f ca="1">VLOOKUP(B76,工艺对应!A:B,2,FALSE)</f>
        <v>福海手工</v>
      </c>
      <c r="D76" s="39">
        <v>4</v>
      </c>
      <c r="E76" s="39">
        <v>261.57</v>
      </c>
      <c r="F76" s="40">
        <v>0</v>
      </c>
      <c r="G76" s="40">
        <v>0</v>
      </c>
      <c r="H76" s="39">
        <v>4</v>
      </c>
      <c r="I76" s="39">
        <v>174.38</v>
      </c>
      <c r="J76" s="40">
        <v>0</v>
      </c>
      <c r="K76" s="40">
        <v>0</v>
      </c>
      <c r="L76" s="39">
        <v>3</v>
      </c>
      <c r="M76" s="39">
        <v>351.19</v>
      </c>
      <c r="N76" s="39">
        <v>5</v>
      </c>
      <c r="O76" s="39">
        <v>623.19000000000005</v>
      </c>
      <c r="P76" s="39">
        <v>2</v>
      </c>
      <c r="Q76" s="39">
        <v>264</v>
      </c>
      <c r="R76" s="40">
        <v>0</v>
      </c>
      <c r="S76" s="40">
        <v>0</v>
      </c>
      <c r="T76" s="39">
        <v>0</v>
      </c>
      <c r="U76" s="39">
        <v>0</v>
      </c>
      <c r="V76" s="39">
        <v>1</v>
      </c>
      <c r="W76" s="39">
        <v>134</v>
      </c>
      <c r="X76" s="39">
        <v>0</v>
      </c>
      <c r="Y76" s="39">
        <v>0</v>
      </c>
      <c r="Z76" s="39">
        <f t="shared" si="9"/>
        <v>134</v>
      </c>
      <c r="AA76" s="43">
        <f t="shared" si="10"/>
        <v>2.2367615431918659E-3</v>
      </c>
      <c r="AB76" s="39">
        <f>SUM($AA$4:AA76)</f>
        <v>0.99175068989070581</v>
      </c>
      <c r="AC76" s="39" t="str">
        <f ca="1">LOOKUP(AB76,帕累托等级设置!$B$2:$B$6,帕累托等级设置!$A$2:$A$6)</f>
        <v>D</v>
      </c>
      <c r="AD76" s="39">
        <f ca="1">VLOOKUP(AC76,帕累托等级设置!$A$1:$C$6,3)</f>
        <v>1</v>
      </c>
      <c r="AE76" s="39">
        <f ca="1">VLOOKUP(C76,备货周期!$A$2:$D$8,4)</f>
        <v>2.5</v>
      </c>
      <c r="AF76" s="39">
        <f t="shared" si="12"/>
        <v>1</v>
      </c>
      <c r="AG76" s="39">
        <f t="shared" si="13"/>
        <v>2</v>
      </c>
      <c r="AH76" s="39">
        <f t="shared" si="11"/>
        <v>2</v>
      </c>
      <c r="AI76" s="39">
        <f t="shared" si="14"/>
        <v>5</v>
      </c>
      <c r="AJ76" s="39">
        <f ca="1">VLOOKUP(A76,现有库存!A:B,2,FALSE)</f>
        <v>7</v>
      </c>
      <c r="AK76" s="39">
        <f ca="1">IF(ISNA(VLOOKUP(A76,在途!A:G,7,FALSE)),0,VLOOKUP(A76,在途!A:G,7,FALSE))</f>
        <v>4</v>
      </c>
      <c r="AL76" s="39">
        <f t="shared" si="15"/>
        <v>0</v>
      </c>
    </row>
    <row r="77" spans="1:38">
      <c r="A77" s="37">
        <v>9350329002799</v>
      </c>
      <c r="B77" s="37" t="str">
        <f ca="1">VLOOKUP(A77,Sheet4!$A$1:$B$140,2,FALSE)</f>
        <v>MOD04 190x280cm</v>
      </c>
      <c r="C77" s="38" t="str">
        <f ca="1">VLOOKUP(B77,工艺对应!A:B,2,FALSE)</f>
        <v>福荣达机织</v>
      </c>
      <c r="D77" s="39">
        <v>0</v>
      </c>
      <c r="E77" s="40">
        <v>0</v>
      </c>
      <c r="F77" s="40">
        <v>0</v>
      </c>
      <c r="G77" s="40">
        <v>0</v>
      </c>
      <c r="H77" s="40">
        <v>0</v>
      </c>
      <c r="I77" s="40">
        <v>0</v>
      </c>
      <c r="J77" s="39">
        <v>0</v>
      </c>
      <c r="K77" s="39">
        <v>0</v>
      </c>
      <c r="L77" s="39">
        <v>0</v>
      </c>
      <c r="M77" s="39">
        <v>0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0">
        <v>0</v>
      </c>
      <c r="T77" s="39">
        <v>0</v>
      </c>
      <c r="U77" s="39">
        <v>0</v>
      </c>
      <c r="V77" s="39">
        <v>1</v>
      </c>
      <c r="W77" s="39">
        <v>133</v>
      </c>
      <c r="X77" s="39">
        <v>0</v>
      </c>
      <c r="Y77" s="39">
        <v>0</v>
      </c>
      <c r="Z77" s="39">
        <f t="shared" si="9"/>
        <v>133</v>
      </c>
      <c r="AA77" s="43">
        <f t="shared" si="10"/>
        <v>2.2200692928695384E-3</v>
      </c>
      <c r="AB77" s="39">
        <f>SUM($AA$4:AA77)</f>
        <v>0.99397075918357536</v>
      </c>
      <c r="AC77" s="39" t="str">
        <f ca="1">LOOKUP(AB77,帕累托等级设置!$B$2:$B$6,帕累托等级设置!$A$2:$A$6)</f>
        <v>D</v>
      </c>
      <c r="AD77" s="39">
        <f ca="1">VLOOKUP(AC77,帕累托等级设置!$A$1:$C$6,3)</f>
        <v>1</v>
      </c>
      <c r="AE77" s="39">
        <f ca="1">VLOOKUP(C77,备货周期!$A$2:$D$8,4)</f>
        <v>2.5</v>
      </c>
      <c r="AF77" s="39">
        <f t="shared" si="12"/>
        <v>1</v>
      </c>
      <c r="AG77" s="39">
        <f t="shared" si="13"/>
        <v>1</v>
      </c>
      <c r="AH77" s="39">
        <f t="shared" si="11"/>
        <v>1</v>
      </c>
      <c r="AI77" s="39">
        <f t="shared" si="14"/>
        <v>3</v>
      </c>
      <c r="AJ77" s="39">
        <f ca="1">VLOOKUP(A77,现有库存!A:B,2,FALSE)</f>
        <v>15</v>
      </c>
      <c r="AK77" s="39">
        <f ca="1">IF(ISNA(VLOOKUP(A77,在途!A:G,7,FALSE)),0,VLOOKUP(A77,在途!A:G,7,FALSE))</f>
        <v>0</v>
      </c>
      <c r="AL77" s="39">
        <f t="shared" si="15"/>
        <v>0</v>
      </c>
    </row>
    <row r="78" spans="1:38">
      <c r="A78" s="37">
        <v>9350329000467</v>
      </c>
      <c r="B78" s="37" t="str">
        <f ca="1">VLOOKUP(A78,Sheet4!$A$1:$B$140,2,FALSE)</f>
        <v>AND03 155x225cm</v>
      </c>
      <c r="C78" s="38" t="str">
        <f ca="1">VLOOKUP(B78,工艺对应!A:B,2,FALSE)</f>
        <v>熊亚机织</v>
      </c>
      <c r="D78" s="39">
        <v>0</v>
      </c>
      <c r="E78" s="40">
        <v>0</v>
      </c>
      <c r="F78" s="40">
        <v>0</v>
      </c>
      <c r="G78" s="40">
        <v>0</v>
      </c>
      <c r="H78" s="39">
        <v>1</v>
      </c>
      <c r="I78" s="39">
        <v>99.05</v>
      </c>
      <c r="J78" s="39">
        <v>2</v>
      </c>
      <c r="K78" s="39">
        <v>346.54</v>
      </c>
      <c r="L78" s="39">
        <v>2</v>
      </c>
      <c r="M78" s="39">
        <v>198.1</v>
      </c>
      <c r="N78" s="39">
        <v>4</v>
      </c>
      <c r="O78" s="39">
        <v>544.64</v>
      </c>
      <c r="P78" s="39">
        <v>2</v>
      </c>
      <c r="Q78" s="39">
        <v>198.1</v>
      </c>
      <c r="R78" s="40">
        <v>0</v>
      </c>
      <c r="S78" s="40">
        <v>0</v>
      </c>
      <c r="T78" s="39">
        <v>1</v>
      </c>
      <c r="U78" s="39">
        <v>99.05</v>
      </c>
      <c r="V78" s="39">
        <v>0</v>
      </c>
      <c r="W78" s="39">
        <v>0</v>
      </c>
      <c r="X78" s="39">
        <v>0</v>
      </c>
      <c r="Y78" s="39">
        <v>0</v>
      </c>
      <c r="Z78" s="39">
        <f t="shared" si="9"/>
        <v>99.05</v>
      </c>
      <c r="AA78" s="43">
        <f t="shared" si="10"/>
        <v>1.6533673944265246E-3</v>
      </c>
      <c r="AB78" s="39">
        <f>SUM($AA$4:AA78)</f>
        <v>0.99562412657800192</v>
      </c>
      <c r="AC78" s="39" t="str">
        <f ca="1">LOOKUP(AB78,帕累托等级设置!$B$2:$B$6,帕累托等级设置!$A$2:$A$6)</f>
        <v>D</v>
      </c>
      <c r="AD78" s="39">
        <f ca="1">VLOOKUP(AC78,帕累托等级设置!$A$1:$C$6,3)</f>
        <v>1</v>
      </c>
      <c r="AE78" s="39">
        <f ca="1">VLOOKUP(C78,备货周期!$A$2:$D$8,4)</f>
        <v>2.5</v>
      </c>
      <c r="AF78" s="39">
        <f t="shared" si="12"/>
        <v>1</v>
      </c>
      <c r="AG78" s="39">
        <f t="shared" si="13"/>
        <v>2</v>
      </c>
      <c r="AH78" s="39">
        <f t="shared" si="11"/>
        <v>2</v>
      </c>
      <c r="AI78" s="39">
        <f t="shared" si="14"/>
        <v>5</v>
      </c>
      <c r="AJ78" s="39">
        <f ca="1">VLOOKUP(A78,现有库存!A:B,2,FALSE)</f>
        <v>29</v>
      </c>
      <c r="AK78" s="39">
        <f ca="1">IF(ISNA(VLOOKUP(A78,在途!A:G,7,FALSE)),0,VLOOKUP(A78,在途!A:G,7,FALSE))</f>
        <v>0</v>
      </c>
      <c r="AL78" s="39">
        <f t="shared" si="15"/>
        <v>0</v>
      </c>
    </row>
    <row r="79" spans="1:38">
      <c r="A79" s="37">
        <v>9350329002850</v>
      </c>
      <c r="B79" s="37" t="str">
        <f ca="1">VLOOKUP(A79,Sheet4!$A$1:$B$140,2,FALSE)</f>
        <v>SUP02 120x170cm</v>
      </c>
      <c r="C79" s="38" t="str">
        <f ca="1">VLOOKUP(B79,工艺对应!A:B,2,FALSE)</f>
        <v>安新手工</v>
      </c>
      <c r="D79" s="39">
        <v>0</v>
      </c>
      <c r="E79" s="40">
        <v>0</v>
      </c>
      <c r="F79" s="40">
        <v>0</v>
      </c>
      <c r="G79" s="40">
        <v>0</v>
      </c>
      <c r="H79" s="40">
        <v>0</v>
      </c>
      <c r="I79" s="40">
        <v>0</v>
      </c>
      <c r="J79" s="39">
        <v>0</v>
      </c>
      <c r="K79" s="39">
        <v>0</v>
      </c>
      <c r="L79" s="39">
        <v>0</v>
      </c>
      <c r="M79" s="39">
        <v>0</v>
      </c>
      <c r="N79" s="40">
        <v>0</v>
      </c>
      <c r="O79" s="40">
        <v>0</v>
      </c>
      <c r="P79" s="40">
        <v>0</v>
      </c>
      <c r="Q79" s="40">
        <v>0</v>
      </c>
      <c r="R79" s="40">
        <v>0</v>
      </c>
      <c r="S79" s="40">
        <v>0</v>
      </c>
      <c r="T79" s="39">
        <v>0</v>
      </c>
      <c r="U79" s="39">
        <v>0</v>
      </c>
      <c r="V79" s="39">
        <v>1</v>
      </c>
      <c r="W79" s="39">
        <v>89.99</v>
      </c>
      <c r="X79" s="39">
        <v>0</v>
      </c>
      <c r="Y79" s="39">
        <v>0</v>
      </c>
      <c r="Z79" s="39">
        <f t="shared" si="9"/>
        <v>89.99</v>
      </c>
      <c r="AA79" s="43">
        <f t="shared" si="10"/>
        <v>1.5021356065062388E-3</v>
      </c>
      <c r="AB79" s="39">
        <f>SUM($AA$4:AA79)</f>
        <v>0.99712626218450817</v>
      </c>
      <c r="AC79" s="39" t="str">
        <f ca="1">LOOKUP(AB79,帕累托等级设置!$B$2:$B$6,帕累托等级设置!$A$2:$A$6)</f>
        <v>D</v>
      </c>
      <c r="AD79" s="39">
        <f ca="1">VLOOKUP(AC79,帕累托等级设置!$A$1:$C$6,3)</f>
        <v>1</v>
      </c>
      <c r="AE79" s="39">
        <f ca="1">VLOOKUP(C79,备货周期!$A$2:$D$8,4)</f>
        <v>2.5</v>
      </c>
      <c r="AF79" s="39">
        <f t="shared" si="12"/>
        <v>1</v>
      </c>
      <c r="AG79" s="39">
        <f t="shared" si="13"/>
        <v>1</v>
      </c>
      <c r="AH79" s="39">
        <f t="shared" si="11"/>
        <v>1</v>
      </c>
      <c r="AI79" s="39">
        <f t="shared" si="14"/>
        <v>3</v>
      </c>
      <c r="AJ79" s="39">
        <f ca="1">VLOOKUP(A79,现有库存!A:B,2,FALSE)</f>
        <v>29</v>
      </c>
      <c r="AK79" s="39">
        <f ca="1">IF(ISNA(VLOOKUP(A79,在途!A:G,7,FALSE)),0,VLOOKUP(A79,在途!A:G,7,FALSE))</f>
        <v>0</v>
      </c>
      <c r="AL79" s="39">
        <f t="shared" si="15"/>
        <v>0</v>
      </c>
    </row>
    <row r="80" spans="1:38">
      <c r="A80" s="37">
        <v>9350329000689</v>
      </c>
      <c r="B80" s="37" t="str">
        <f ca="1">VLOOKUP(A80,Sheet4!$A$1:$B$140,2,FALSE)</f>
        <v>FRE02 155x225cm</v>
      </c>
      <c r="C80" s="38" t="str">
        <f ca="1">VLOOKUP(B80,工艺对应!A:B,2,FALSE)</f>
        <v>熊亚机织</v>
      </c>
      <c r="D80" s="39">
        <v>13</v>
      </c>
      <c r="E80" s="39">
        <v>523.14</v>
      </c>
      <c r="F80" s="39">
        <v>1</v>
      </c>
      <c r="G80" s="39">
        <v>87.19</v>
      </c>
      <c r="H80" s="39">
        <v>6</v>
      </c>
      <c r="I80" s="39">
        <v>261.57</v>
      </c>
      <c r="J80" s="39">
        <v>1</v>
      </c>
      <c r="K80" s="39">
        <v>87.19</v>
      </c>
      <c r="L80" s="39">
        <v>1</v>
      </c>
      <c r="M80" s="39">
        <v>87.19</v>
      </c>
      <c r="N80" s="39">
        <v>1</v>
      </c>
      <c r="O80" s="39">
        <v>87.19</v>
      </c>
      <c r="P80" s="39">
        <v>1</v>
      </c>
      <c r="Q80" s="39">
        <v>87.19</v>
      </c>
      <c r="R80" s="39">
        <v>1</v>
      </c>
      <c r="S80" s="39">
        <v>87.19</v>
      </c>
      <c r="T80" s="39">
        <v>0</v>
      </c>
      <c r="U80" s="39">
        <v>0</v>
      </c>
      <c r="V80" s="39">
        <v>0</v>
      </c>
      <c r="W80" s="39">
        <v>0</v>
      </c>
      <c r="X80" s="39">
        <v>0</v>
      </c>
      <c r="Y80" s="39">
        <v>0</v>
      </c>
      <c r="Z80" s="39">
        <f t="shared" si="9"/>
        <v>87.19</v>
      </c>
      <c r="AA80" s="43">
        <f t="shared" si="10"/>
        <v>1.4553973056037222E-3</v>
      </c>
      <c r="AB80" s="39">
        <f>SUM($AA$4:AA80)</f>
        <v>0.99858165949011191</v>
      </c>
      <c r="AC80" s="39" t="str">
        <f ca="1">LOOKUP(AB80,帕累托等级设置!$B$2:$B$6,帕累托等级设置!$A$2:$A$6)</f>
        <v>D</v>
      </c>
      <c r="AD80" s="39">
        <f ca="1">VLOOKUP(AC80,帕累托等级设置!$A$1:$C$6,3)</f>
        <v>1</v>
      </c>
      <c r="AE80" s="39">
        <f ca="1">VLOOKUP(C80,备货周期!$A$2:$D$8,4)</f>
        <v>2.5</v>
      </c>
      <c r="AF80" s="39">
        <f t="shared" si="12"/>
        <v>1</v>
      </c>
      <c r="AG80" s="39">
        <f t="shared" si="13"/>
        <v>1</v>
      </c>
      <c r="AH80" s="39">
        <f t="shared" si="11"/>
        <v>1</v>
      </c>
      <c r="AI80" s="39">
        <f t="shared" si="14"/>
        <v>3</v>
      </c>
      <c r="AJ80" s="39">
        <f ca="1">VLOOKUP(A80,现有库存!A:B,2,FALSE)</f>
        <v>25</v>
      </c>
      <c r="AK80" s="39">
        <f ca="1">IF(ISNA(VLOOKUP(A80,在途!A:G,7,FALSE)),0,VLOOKUP(A80,在途!A:G,7,FALSE))</f>
        <v>0</v>
      </c>
      <c r="AL80" s="39">
        <f t="shared" si="15"/>
        <v>0</v>
      </c>
    </row>
    <row r="81" spans="1:38">
      <c r="A81" s="37">
        <v>9350329001099</v>
      </c>
      <c r="B81" s="37" t="str">
        <f ca="1">VLOOKUP(A81,Sheet4!$A$1:$B$140,2,FALSE)</f>
        <v>Q9011 160x230cm</v>
      </c>
      <c r="C81" s="38" t="str">
        <f ca="1">VLOOKUP(B81,工艺对应!A:B,2,FALSE)</f>
        <v>防滑垫</v>
      </c>
      <c r="D81" s="39">
        <v>0</v>
      </c>
      <c r="E81" s="40">
        <v>0</v>
      </c>
      <c r="F81" s="40">
        <v>0</v>
      </c>
      <c r="G81" s="40">
        <v>0</v>
      </c>
      <c r="H81" s="40">
        <v>0</v>
      </c>
      <c r="I81" s="40">
        <v>0</v>
      </c>
      <c r="J81" s="39">
        <v>0</v>
      </c>
      <c r="K81" s="39">
        <v>0</v>
      </c>
      <c r="L81" s="39">
        <v>0</v>
      </c>
      <c r="M81" s="39">
        <v>0</v>
      </c>
      <c r="N81" s="40">
        <v>0</v>
      </c>
      <c r="O81" s="40">
        <v>0</v>
      </c>
      <c r="P81" s="40">
        <v>0</v>
      </c>
      <c r="Q81" s="40">
        <v>0</v>
      </c>
      <c r="R81" s="40">
        <v>0</v>
      </c>
      <c r="S81" s="40">
        <v>0</v>
      </c>
      <c r="T81" s="39">
        <v>0</v>
      </c>
      <c r="U81" s="39">
        <v>0</v>
      </c>
      <c r="V81" s="39">
        <v>3</v>
      </c>
      <c r="W81" s="39">
        <v>44.980000000000004</v>
      </c>
      <c r="X81" s="39">
        <v>1</v>
      </c>
      <c r="Y81" s="39">
        <v>39.99</v>
      </c>
      <c r="Z81" s="39">
        <f t="shared" si="9"/>
        <v>84.97</v>
      </c>
      <c r="AA81" s="43">
        <f t="shared" si="10"/>
        <v>1.4183405098881555E-3</v>
      </c>
      <c r="AB81" s="39">
        <f>SUM($AA$4:AA81)</f>
        <v>1</v>
      </c>
      <c r="AC81" s="39" t="str">
        <f ca="1">LOOKUP(AB81,帕累托等级设置!$B$2:$B$6,帕累托等级设置!$A$2:$A$6)</f>
        <v>D</v>
      </c>
      <c r="AD81" s="39">
        <f ca="1">VLOOKUP(AC81,帕累托等级设置!$A$1:$C$6,3)</f>
        <v>1</v>
      </c>
      <c r="AE81" s="39">
        <f ca="1">VLOOKUP(C81,备货周期!$A$2:$D$8,4)</f>
        <v>2.5</v>
      </c>
      <c r="AF81" s="39">
        <f t="shared" si="12"/>
        <v>2</v>
      </c>
      <c r="AG81" s="39">
        <f t="shared" si="13"/>
        <v>1</v>
      </c>
      <c r="AH81" s="39">
        <f t="shared" si="11"/>
        <v>2</v>
      </c>
      <c r="AI81" s="39">
        <f t="shared" si="14"/>
        <v>5</v>
      </c>
      <c r="AJ81" s="39">
        <f ca="1">VLOOKUP(A81,现有库存!A:B,2,FALSE)</f>
        <v>17</v>
      </c>
      <c r="AK81" s="39">
        <f ca="1">IF(ISNA(VLOOKUP(A81,在途!A:G,7,FALSE)),0,VLOOKUP(A81,在途!A:G,7,FALSE))</f>
        <v>0</v>
      </c>
      <c r="AL81" s="39">
        <f t="shared" si="15"/>
        <v>0</v>
      </c>
    </row>
    <row r="82" spans="1:38">
      <c r="A82" s="37">
        <v>9350329000153</v>
      </c>
      <c r="B82" s="37" t="str">
        <f ca="1">VLOOKUP(A82,Sheet4!$A$1:$B$140,2,FALSE)</f>
        <v>JAZ02 200x290cm</v>
      </c>
      <c r="C82" s="38" t="str">
        <f ca="1">VLOOKUP(B82,工艺对应!A:B,2,FALSE)</f>
        <v>印度手工</v>
      </c>
      <c r="D82" s="39">
        <v>0</v>
      </c>
      <c r="E82" s="40">
        <v>0</v>
      </c>
      <c r="F82" s="40">
        <v>0</v>
      </c>
      <c r="G82" s="40">
        <v>0</v>
      </c>
      <c r="H82" s="39">
        <v>1</v>
      </c>
      <c r="I82" s="39">
        <v>207.64</v>
      </c>
      <c r="J82" s="40">
        <v>0</v>
      </c>
      <c r="K82" s="40">
        <v>0</v>
      </c>
      <c r="L82" s="40">
        <v>0</v>
      </c>
      <c r="M82" s="40">
        <v>0</v>
      </c>
      <c r="N82" s="40">
        <v>0</v>
      </c>
      <c r="O82" s="40">
        <v>0</v>
      </c>
      <c r="P82" s="39">
        <v>2</v>
      </c>
      <c r="Q82" s="39">
        <v>584</v>
      </c>
      <c r="R82" s="40">
        <v>0</v>
      </c>
      <c r="S82" s="40">
        <v>0</v>
      </c>
      <c r="T82" s="39">
        <v>0</v>
      </c>
      <c r="U82" s="39">
        <v>0</v>
      </c>
      <c r="V82" s="39">
        <v>0</v>
      </c>
      <c r="W82" s="39">
        <v>0</v>
      </c>
      <c r="X82" s="39">
        <v>0</v>
      </c>
      <c r="Y82" s="39">
        <v>0</v>
      </c>
      <c r="Z82" s="39">
        <f t="shared" si="9"/>
        <v>0</v>
      </c>
      <c r="AA82" s="43">
        <f t="shared" si="10"/>
        <v>0</v>
      </c>
      <c r="AB82" s="39">
        <f>SUM($AA$4:AA82)</f>
        <v>1</v>
      </c>
      <c r="AC82" s="39" t="str">
        <f ca="1">LOOKUP(AB82,帕累托等级设置!$B$2:$B$6,帕累托等级设置!$A$2:$A$6)</f>
        <v>D</v>
      </c>
      <c r="AD82" s="39">
        <f ca="1">VLOOKUP(AC82,帕累托等级设置!$A$1:$C$6,3)</f>
        <v>1</v>
      </c>
      <c r="AE82" s="39">
        <f ca="1">VLOOKUP(C82,备货周期!$A$2:$D$8,4)</f>
        <v>5</v>
      </c>
      <c r="AF82" s="39">
        <f t="shared" si="12"/>
        <v>0</v>
      </c>
      <c r="AG82" s="39">
        <f t="shared" si="13"/>
        <v>1</v>
      </c>
      <c r="AH82" s="39">
        <f t="shared" si="11"/>
        <v>1</v>
      </c>
      <c r="AI82" s="39">
        <f t="shared" si="14"/>
        <v>5</v>
      </c>
      <c r="AJ82" s="39">
        <f ca="1">VLOOKUP(A82,现有库存!A:B,2,FALSE)</f>
        <v>0</v>
      </c>
      <c r="AK82" s="39">
        <f ca="1">IF(ISNA(VLOOKUP(A82,在途!A:G,7,FALSE)),0,VLOOKUP(A82,在途!A:G,7,FALSE))</f>
        <v>0</v>
      </c>
      <c r="AL82" s="39">
        <f t="shared" si="15"/>
        <v>5</v>
      </c>
    </row>
    <row r="83" spans="1:38">
      <c r="A83" s="37">
        <v>9350329000290</v>
      </c>
      <c r="B83" s="37" t="str">
        <f ca="1">VLOOKUP(A83,Sheet4!$A$1:$B$140,2,FALSE)</f>
        <v>IKA04 200x290cm</v>
      </c>
      <c r="C83" s="38" t="str">
        <f ca="1">VLOOKUP(B83,工艺对应!A:B,2,FALSE)</f>
        <v>印度手工</v>
      </c>
      <c r="D83" s="39">
        <v>1</v>
      </c>
      <c r="E83" s="39">
        <v>496.99</v>
      </c>
      <c r="F83" s="40">
        <v>0</v>
      </c>
      <c r="G83" s="40">
        <v>0</v>
      </c>
      <c r="H83" s="40">
        <v>0</v>
      </c>
      <c r="I83" s="40">
        <v>0</v>
      </c>
      <c r="J83" s="39">
        <v>1</v>
      </c>
      <c r="K83" s="39">
        <v>434.99</v>
      </c>
      <c r="L83" s="40">
        <v>0</v>
      </c>
      <c r="M83" s="40">
        <v>0</v>
      </c>
      <c r="N83" s="39">
        <v>1</v>
      </c>
      <c r="O83" s="39">
        <v>434.99</v>
      </c>
      <c r="P83" s="39">
        <v>1</v>
      </c>
      <c r="Q83" s="39">
        <v>434.99</v>
      </c>
      <c r="R83" s="40">
        <v>0</v>
      </c>
      <c r="S83" s="40">
        <v>0</v>
      </c>
      <c r="T83" s="39">
        <v>0</v>
      </c>
      <c r="U83" s="39">
        <v>0</v>
      </c>
      <c r="V83" s="39">
        <v>0</v>
      </c>
      <c r="W83" s="39">
        <v>0</v>
      </c>
      <c r="X83" s="39">
        <v>0</v>
      </c>
      <c r="Y83" s="39">
        <v>0</v>
      </c>
      <c r="Z83" s="39">
        <f t="shared" si="9"/>
        <v>0</v>
      </c>
      <c r="AA83" s="43">
        <f t="shared" si="10"/>
        <v>0</v>
      </c>
      <c r="AB83" s="39">
        <f>SUM($AA$4:AA83)</f>
        <v>1</v>
      </c>
      <c r="AC83" s="39" t="str">
        <f ca="1">LOOKUP(AB83,帕累托等级设置!$B$2:$B$6,帕累托等级设置!$A$2:$A$6)</f>
        <v>D</v>
      </c>
      <c r="AD83" s="39">
        <f ca="1">VLOOKUP(AC83,帕累托等级设置!$A$1:$C$6,3)</f>
        <v>1</v>
      </c>
      <c r="AE83" s="39">
        <f ca="1">VLOOKUP(C83,备货周期!$A$2:$D$8,4)</f>
        <v>5</v>
      </c>
      <c r="AF83" s="39">
        <f t="shared" si="12"/>
        <v>0</v>
      </c>
      <c r="AG83" s="39">
        <f t="shared" si="13"/>
        <v>1</v>
      </c>
      <c r="AH83" s="39">
        <f t="shared" si="11"/>
        <v>1</v>
      </c>
      <c r="AI83" s="39">
        <f t="shared" si="14"/>
        <v>5</v>
      </c>
      <c r="AJ83" s="39">
        <f ca="1">VLOOKUP(A83,现有库存!A:B,2,FALSE)</f>
        <v>0</v>
      </c>
      <c r="AK83" s="39">
        <f ca="1">IF(ISNA(VLOOKUP(A83,在途!A:G,7,FALSE)),0,VLOOKUP(A83,在途!A:G,7,FALSE))</f>
        <v>0</v>
      </c>
      <c r="AL83" s="39">
        <f t="shared" si="15"/>
        <v>5</v>
      </c>
    </row>
    <row r="84" spans="1:38">
      <c r="A84" s="37">
        <v>9350329000337</v>
      </c>
      <c r="B84" s="37" t="str">
        <f ca="1">VLOOKUP(A84,Sheet4!$A$1:$B$140,2,FALSE)</f>
        <v>IKA07 200x290cm</v>
      </c>
      <c r="C84" s="38" t="str">
        <f ca="1">VLOOKUP(B84,工艺对应!A:B,2,FALSE)</f>
        <v>印度手工</v>
      </c>
      <c r="D84" s="39">
        <v>1</v>
      </c>
      <c r="E84" s="39">
        <v>521.99</v>
      </c>
      <c r="F84" s="40">
        <v>0</v>
      </c>
      <c r="G84" s="40">
        <v>0</v>
      </c>
      <c r="H84" s="40">
        <v>0</v>
      </c>
      <c r="I84" s="40">
        <v>0</v>
      </c>
      <c r="J84" s="39">
        <v>2</v>
      </c>
      <c r="K84" s="39">
        <v>869.98</v>
      </c>
      <c r="L84" s="40">
        <v>0</v>
      </c>
      <c r="M84" s="40">
        <v>0</v>
      </c>
      <c r="N84" s="39">
        <v>1</v>
      </c>
      <c r="O84" s="39">
        <v>434.99</v>
      </c>
      <c r="P84" s="39">
        <v>1</v>
      </c>
      <c r="Q84" s="39">
        <v>434.99</v>
      </c>
      <c r="R84" s="40">
        <v>0</v>
      </c>
      <c r="S84" s="40">
        <v>0</v>
      </c>
      <c r="T84" s="39">
        <v>0</v>
      </c>
      <c r="U84" s="39">
        <v>0</v>
      </c>
      <c r="V84" s="39">
        <v>0</v>
      </c>
      <c r="W84" s="39">
        <v>0</v>
      </c>
      <c r="X84" s="39">
        <v>0</v>
      </c>
      <c r="Y84" s="39">
        <v>0</v>
      </c>
      <c r="Z84" s="39">
        <f t="shared" si="9"/>
        <v>0</v>
      </c>
      <c r="AA84" s="43">
        <f t="shared" si="10"/>
        <v>0</v>
      </c>
      <c r="AB84" s="39">
        <f>SUM($AA$4:AA84)</f>
        <v>1</v>
      </c>
      <c r="AC84" s="39" t="str">
        <f ca="1">LOOKUP(AB84,帕累托等级设置!$B$2:$B$6,帕累托等级设置!$A$2:$A$6)</f>
        <v>D</v>
      </c>
      <c r="AD84" s="39">
        <f ca="1">VLOOKUP(AC84,帕累托等级设置!$A$1:$C$6,3)</f>
        <v>1</v>
      </c>
      <c r="AE84" s="39">
        <f ca="1">VLOOKUP(C84,备货周期!$A$2:$D$8,4)</f>
        <v>5</v>
      </c>
      <c r="AF84" s="39">
        <f t="shared" si="12"/>
        <v>0</v>
      </c>
      <c r="AG84" s="39">
        <f t="shared" si="13"/>
        <v>1</v>
      </c>
      <c r="AH84" s="39">
        <f t="shared" si="11"/>
        <v>1</v>
      </c>
      <c r="AI84" s="39">
        <f t="shared" si="14"/>
        <v>5</v>
      </c>
      <c r="AJ84" s="39">
        <f ca="1">VLOOKUP(A84,现有库存!A:B,2,FALSE)</f>
        <v>2</v>
      </c>
      <c r="AK84" s="39">
        <f ca="1">IF(ISNA(VLOOKUP(A84,在途!A:G,7,FALSE)),0,VLOOKUP(A84,在途!A:G,7,FALSE))</f>
        <v>0</v>
      </c>
      <c r="AL84" s="39">
        <f t="shared" si="15"/>
        <v>3</v>
      </c>
    </row>
    <row r="85" spans="1:38">
      <c r="A85" s="37">
        <v>9350329000474</v>
      </c>
      <c r="B85" s="37" t="str">
        <f ca="1">VLOOKUP(A85,Sheet4!$A$1:$B$140,2,FALSE)</f>
        <v>AND03 190x280cm</v>
      </c>
      <c r="C85" s="38" t="str">
        <f ca="1">VLOOKUP(B85,工艺对应!A:B,2,FALSE)</f>
        <v>熊亚机织</v>
      </c>
      <c r="D85" s="39">
        <v>0</v>
      </c>
      <c r="E85" s="40">
        <v>0</v>
      </c>
      <c r="F85" s="40">
        <v>0</v>
      </c>
      <c r="G85" s="40">
        <v>0</v>
      </c>
      <c r="H85" s="39">
        <v>1</v>
      </c>
      <c r="I85" s="39">
        <v>374.99</v>
      </c>
      <c r="J85" s="39">
        <v>3</v>
      </c>
      <c r="K85" s="39">
        <v>1124.97</v>
      </c>
      <c r="L85" s="40">
        <v>0</v>
      </c>
      <c r="M85" s="40">
        <v>0</v>
      </c>
      <c r="N85" s="40">
        <v>0</v>
      </c>
      <c r="O85" s="40">
        <v>0</v>
      </c>
      <c r="P85" s="39">
        <v>1</v>
      </c>
      <c r="Q85" s="39">
        <v>374.99</v>
      </c>
      <c r="R85" s="40">
        <v>0</v>
      </c>
      <c r="S85" s="40">
        <v>0</v>
      </c>
      <c r="T85" s="39">
        <v>0</v>
      </c>
      <c r="U85" s="39">
        <v>0</v>
      </c>
      <c r="V85" s="39">
        <v>0</v>
      </c>
      <c r="W85" s="39">
        <v>0</v>
      </c>
      <c r="X85" s="39">
        <v>0</v>
      </c>
      <c r="Y85" s="39">
        <v>0</v>
      </c>
      <c r="Z85" s="39">
        <f t="shared" si="9"/>
        <v>0</v>
      </c>
      <c r="AA85" s="43">
        <f t="shared" si="10"/>
        <v>0</v>
      </c>
      <c r="AB85" s="39">
        <f>SUM($AA$4:AA85)</f>
        <v>1</v>
      </c>
      <c r="AC85" s="39" t="str">
        <f ca="1">LOOKUP(AB85,帕累托等级设置!$B$2:$B$6,帕累托等级设置!$A$2:$A$6)</f>
        <v>D</v>
      </c>
      <c r="AD85" s="39">
        <f ca="1">VLOOKUP(AC85,帕累托等级设置!$A$1:$C$6,3)</f>
        <v>1</v>
      </c>
      <c r="AE85" s="39">
        <f ca="1">VLOOKUP(C85,备货周期!$A$2:$D$8,4)</f>
        <v>2.5</v>
      </c>
      <c r="AF85" s="39">
        <f t="shared" si="12"/>
        <v>0</v>
      </c>
      <c r="AG85" s="39">
        <f t="shared" si="13"/>
        <v>1</v>
      </c>
      <c r="AH85" s="39">
        <f t="shared" si="11"/>
        <v>1</v>
      </c>
      <c r="AI85" s="39">
        <f t="shared" si="14"/>
        <v>3</v>
      </c>
      <c r="AJ85" s="39">
        <f ca="1">VLOOKUP(A85,现有库存!A:B,2,FALSE)</f>
        <v>24</v>
      </c>
      <c r="AK85" s="39">
        <f ca="1">IF(ISNA(VLOOKUP(A85,在途!A:G,7,FALSE)),0,VLOOKUP(A85,在途!A:G,7,FALSE))</f>
        <v>0</v>
      </c>
      <c r="AL85" s="39">
        <f t="shared" si="15"/>
        <v>0</v>
      </c>
    </row>
    <row r="86" spans="1:38">
      <c r="A86" s="37">
        <v>9350329001662</v>
      </c>
      <c r="B86" s="37" t="str">
        <f ca="1">VLOOKUP(A86,Sheet4!$A$1:$B$140,2,FALSE)</f>
        <v>ROS01 240x340cm</v>
      </c>
      <c r="C86" s="38" t="str">
        <f ca="1">VLOOKUP(B86,工艺对应!A:B,2,FALSE)</f>
        <v>土耳其机织</v>
      </c>
      <c r="D86" s="39">
        <v>0</v>
      </c>
      <c r="E86" s="40">
        <v>0</v>
      </c>
      <c r="F86" s="40">
        <v>0</v>
      </c>
      <c r="G86" s="40">
        <v>0</v>
      </c>
      <c r="H86" s="40">
        <v>0</v>
      </c>
      <c r="I86" s="40">
        <v>0</v>
      </c>
      <c r="J86" s="40">
        <v>0</v>
      </c>
      <c r="K86" s="40">
        <v>0</v>
      </c>
      <c r="L86" s="40">
        <v>0</v>
      </c>
      <c r="M86" s="40">
        <v>0</v>
      </c>
      <c r="N86" s="39">
        <v>1</v>
      </c>
      <c r="O86" s="39">
        <v>204</v>
      </c>
      <c r="P86" s="39">
        <v>1</v>
      </c>
      <c r="Q86" s="39">
        <v>316.2</v>
      </c>
      <c r="R86" s="40">
        <v>0</v>
      </c>
      <c r="S86" s="40">
        <v>0</v>
      </c>
      <c r="T86" s="39">
        <v>0</v>
      </c>
      <c r="U86" s="39">
        <v>0</v>
      </c>
      <c r="V86" s="39">
        <v>0</v>
      </c>
      <c r="W86" s="39">
        <v>0</v>
      </c>
      <c r="X86" s="39">
        <v>0</v>
      </c>
      <c r="Y86" s="39">
        <v>0</v>
      </c>
      <c r="Z86" s="39">
        <f t="shared" si="9"/>
        <v>0</v>
      </c>
      <c r="AA86" s="43">
        <f t="shared" si="10"/>
        <v>0</v>
      </c>
      <c r="AB86" s="39">
        <f>SUM($AA$4:AA86)</f>
        <v>1</v>
      </c>
      <c r="AC86" s="39" t="str">
        <f ca="1">LOOKUP(AB86,帕累托等级设置!$B$2:$B$6,帕累托等级设置!$A$2:$A$6)</f>
        <v>D</v>
      </c>
      <c r="AD86" s="39">
        <f ca="1">VLOOKUP(AC86,帕累托等级设置!$A$1:$C$6,3)</f>
        <v>1</v>
      </c>
      <c r="AE86" s="39">
        <f ca="1">VLOOKUP(C86,备货周期!$A$2:$D$8,4)</f>
        <v>2.5</v>
      </c>
      <c r="AF86" s="39">
        <f t="shared" si="12"/>
        <v>0</v>
      </c>
      <c r="AG86" s="39">
        <f t="shared" si="13"/>
        <v>1</v>
      </c>
      <c r="AH86" s="39">
        <f t="shared" si="11"/>
        <v>1</v>
      </c>
      <c r="AI86" s="39">
        <f t="shared" si="14"/>
        <v>3</v>
      </c>
      <c r="AJ86" s="39">
        <f ca="1">VLOOKUP(A86,现有库存!A:B,2,FALSE)</f>
        <v>3</v>
      </c>
      <c r="AK86" s="39">
        <f ca="1">IF(ISNA(VLOOKUP(A86,在途!A:G,7,FALSE)),0,VLOOKUP(A86,在途!A:G,7,FALSE))</f>
        <v>0</v>
      </c>
      <c r="AL86" s="39">
        <f t="shared" si="15"/>
        <v>0</v>
      </c>
    </row>
    <row r="87" spans="1:38">
      <c r="A87" s="37">
        <v>9350329000177</v>
      </c>
      <c r="B87" s="37" t="str">
        <f ca="1">VLOOKUP(A87,Sheet4!$A$1:$B$140,2,FALSE)</f>
        <v>JAZ03 200x290cm</v>
      </c>
      <c r="C87" s="38" t="str">
        <f ca="1">VLOOKUP(B87,工艺对应!A:B,2,FALSE)</f>
        <v>印度手工</v>
      </c>
      <c r="D87" s="39">
        <v>0</v>
      </c>
      <c r="E87" s="40">
        <v>0</v>
      </c>
      <c r="F87" s="40">
        <v>0</v>
      </c>
      <c r="G87" s="40">
        <v>0</v>
      </c>
      <c r="H87" s="40">
        <v>0</v>
      </c>
      <c r="I87" s="40">
        <v>0</v>
      </c>
      <c r="J87" s="40">
        <v>0</v>
      </c>
      <c r="K87" s="40">
        <v>0</v>
      </c>
      <c r="L87" s="40">
        <v>0</v>
      </c>
      <c r="M87" s="40">
        <v>0</v>
      </c>
      <c r="N87" s="40">
        <v>0</v>
      </c>
      <c r="O87" s="40">
        <v>0</v>
      </c>
      <c r="P87" s="39">
        <v>1</v>
      </c>
      <c r="Q87" s="39">
        <v>292</v>
      </c>
      <c r="R87" s="40">
        <v>0</v>
      </c>
      <c r="S87" s="40">
        <v>0</v>
      </c>
      <c r="T87" s="39">
        <v>0</v>
      </c>
      <c r="U87" s="39">
        <v>0</v>
      </c>
      <c r="V87" s="39">
        <v>0</v>
      </c>
      <c r="W87" s="39">
        <v>0</v>
      </c>
      <c r="X87" s="39">
        <v>0</v>
      </c>
      <c r="Y87" s="39">
        <v>0</v>
      </c>
      <c r="Z87" s="39">
        <f t="shared" si="9"/>
        <v>0</v>
      </c>
      <c r="AA87" s="43">
        <f t="shared" si="10"/>
        <v>0</v>
      </c>
      <c r="AB87" s="39">
        <f>SUM($AA$4:AA87)</f>
        <v>1</v>
      </c>
      <c r="AC87" s="39" t="str">
        <f ca="1">LOOKUP(AB87,帕累托等级设置!$B$2:$B$6,帕累托等级设置!$A$2:$A$6)</f>
        <v>D</v>
      </c>
      <c r="AD87" s="39">
        <f ca="1">VLOOKUP(AC87,帕累托等级设置!$A$1:$C$6,3)</f>
        <v>1</v>
      </c>
      <c r="AE87" s="39">
        <f ca="1">VLOOKUP(C87,备货周期!$A$2:$D$8,4)</f>
        <v>5</v>
      </c>
      <c r="AF87" s="39">
        <f t="shared" si="12"/>
        <v>0</v>
      </c>
      <c r="AG87" s="39">
        <f t="shared" si="13"/>
        <v>1</v>
      </c>
      <c r="AH87" s="39">
        <f t="shared" si="11"/>
        <v>1</v>
      </c>
      <c r="AI87" s="39">
        <f t="shared" si="14"/>
        <v>5</v>
      </c>
      <c r="AJ87" s="39">
        <f ca="1">VLOOKUP(A87,现有库存!A:B,2,FALSE)</f>
        <v>3</v>
      </c>
      <c r="AK87" s="39">
        <f ca="1">IF(ISNA(VLOOKUP(A87,在途!A:G,7,FALSE)),0,VLOOKUP(A87,在途!A:G,7,FALSE))</f>
        <v>0</v>
      </c>
      <c r="AL87" s="39">
        <f t="shared" si="15"/>
        <v>2</v>
      </c>
    </row>
    <row r="88" spans="1:38">
      <c r="A88" s="37">
        <v>9350329000320</v>
      </c>
      <c r="B88" s="37" t="str">
        <f ca="1">VLOOKUP(A88,Sheet4!$A$1:$B$140,2,FALSE)</f>
        <v>IKA07 160x230cm</v>
      </c>
      <c r="C88" s="38" t="str">
        <f ca="1">VLOOKUP(B88,工艺对应!A:B,2,FALSE)</f>
        <v>印度手工</v>
      </c>
      <c r="D88" s="39">
        <v>5</v>
      </c>
      <c r="E88" s="39">
        <v>844.95</v>
      </c>
      <c r="F88" s="39">
        <v>1</v>
      </c>
      <c r="G88" s="39">
        <v>354.99</v>
      </c>
      <c r="H88" s="39">
        <v>1</v>
      </c>
      <c r="I88" s="39">
        <v>332.99</v>
      </c>
      <c r="J88" s="39">
        <v>1</v>
      </c>
      <c r="K88" s="39">
        <v>277.49</v>
      </c>
      <c r="L88" s="39">
        <v>1</v>
      </c>
      <c r="M88" s="39">
        <v>277.49</v>
      </c>
      <c r="N88" s="39">
        <v>1</v>
      </c>
      <c r="O88" s="39">
        <v>277.49</v>
      </c>
      <c r="P88" s="39">
        <v>1</v>
      </c>
      <c r="Q88" s="39">
        <v>277.49</v>
      </c>
      <c r="R88" s="40">
        <v>0</v>
      </c>
      <c r="S88" s="40">
        <v>0</v>
      </c>
      <c r="T88" s="39">
        <v>0</v>
      </c>
      <c r="U88" s="39">
        <v>0</v>
      </c>
      <c r="V88" s="39">
        <v>0</v>
      </c>
      <c r="W88" s="39">
        <v>0</v>
      </c>
      <c r="X88" s="39">
        <v>0</v>
      </c>
      <c r="Y88" s="39">
        <v>0</v>
      </c>
      <c r="Z88" s="39">
        <f t="shared" si="9"/>
        <v>0</v>
      </c>
      <c r="AA88" s="43">
        <f t="shared" si="10"/>
        <v>0</v>
      </c>
      <c r="AB88" s="39">
        <f>SUM($AA$4:AA88)</f>
        <v>1</v>
      </c>
      <c r="AC88" s="39" t="str">
        <f ca="1">LOOKUP(AB88,帕累托等级设置!$B$2:$B$6,帕累托等级设置!$A$2:$A$6)</f>
        <v>D</v>
      </c>
      <c r="AD88" s="39">
        <f ca="1">VLOOKUP(AC88,帕累托等级设置!$A$1:$C$6,3)</f>
        <v>1</v>
      </c>
      <c r="AE88" s="39">
        <f ca="1">VLOOKUP(C88,备货周期!$A$2:$D$8,4)</f>
        <v>5</v>
      </c>
      <c r="AF88" s="39">
        <f t="shared" si="12"/>
        <v>0</v>
      </c>
      <c r="AG88" s="39">
        <f t="shared" si="13"/>
        <v>1</v>
      </c>
      <c r="AH88" s="39">
        <f t="shared" si="11"/>
        <v>1</v>
      </c>
      <c r="AI88" s="39">
        <f t="shared" si="14"/>
        <v>5</v>
      </c>
      <c r="AJ88" s="39">
        <f ca="1">VLOOKUP(A88,现有库存!A:B,2,FALSE)</f>
        <v>0</v>
      </c>
      <c r="AK88" s="39">
        <f ca="1">IF(ISNA(VLOOKUP(A88,在途!A:G,7,FALSE)),0,VLOOKUP(A88,在途!A:G,7,FALSE))</f>
        <v>0</v>
      </c>
      <c r="AL88" s="39">
        <f t="shared" si="15"/>
        <v>5</v>
      </c>
    </row>
    <row r="89" spans="1:38">
      <c r="A89" s="37">
        <v>9350329000221</v>
      </c>
      <c r="B89" s="37" t="str">
        <f ca="1">VLOOKUP(A89,Sheet4!$A$1:$B$140,2,FALSE)</f>
        <v>IKA01 160x230cm</v>
      </c>
      <c r="C89" s="38" t="str">
        <f ca="1">VLOOKUP(B89,工艺对应!A:B,2,FALSE)</f>
        <v>印度手工</v>
      </c>
      <c r="D89" s="39">
        <v>4</v>
      </c>
      <c r="E89" s="39">
        <v>526.96</v>
      </c>
      <c r="F89" s="39">
        <v>1</v>
      </c>
      <c r="G89" s="39">
        <v>131.74</v>
      </c>
      <c r="H89" s="40">
        <v>0</v>
      </c>
      <c r="I89" s="40">
        <v>0</v>
      </c>
      <c r="J89" s="39">
        <v>1</v>
      </c>
      <c r="K89" s="39">
        <v>106.17</v>
      </c>
      <c r="L89" s="40">
        <v>0</v>
      </c>
      <c r="M89" s="40">
        <v>0</v>
      </c>
      <c r="N89" s="40">
        <v>0</v>
      </c>
      <c r="O89" s="40">
        <v>0</v>
      </c>
      <c r="P89" s="39">
        <v>1</v>
      </c>
      <c r="Q89" s="39">
        <v>260</v>
      </c>
      <c r="R89" s="40">
        <v>0</v>
      </c>
      <c r="S89" s="40">
        <v>0</v>
      </c>
      <c r="T89" s="39">
        <v>0</v>
      </c>
      <c r="U89" s="39">
        <v>0</v>
      </c>
      <c r="V89" s="39">
        <v>0</v>
      </c>
      <c r="W89" s="39">
        <v>0</v>
      </c>
      <c r="X89" s="39">
        <v>0</v>
      </c>
      <c r="Y89" s="39">
        <v>0</v>
      </c>
      <c r="Z89" s="39">
        <f t="shared" si="9"/>
        <v>0</v>
      </c>
      <c r="AA89" s="43">
        <f t="shared" si="10"/>
        <v>0</v>
      </c>
      <c r="AB89" s="39">
        <f>SUM($AA$4:AA89)</f>
        <v>1</v>
      </c>
      <c r="AC89" s="39" t="str">
        <f ca="1">LOOKUP(AB89,帕累托等级设置!$B$2:$B$6,帕累托等级设置!$A$2:$A$6)</f>
        <v>D</v>
      </c>
      <c r="AD89" s="39">
        <f ca="1">VLOOKUP(AC89,帕累托等级设置!$A$1:$C$6,3)</f>
        <v>1</v>
      </c>
      <c r="AE89" s="39">
        <f ca="1">VLOOKUP(C89,备货周期!$A$2:$D$8,4)</f>
        <v>5</v>
      </c>
      <c r="AF89" s="39">
        <f t="shared" si="12"/>
        <v>0</v>
      </c>
      <c r="AG89" s="39">
        <f t="shared" si="13"/>
        <v>1</v>
      </c>
      <c r="AH89" s="39">
        <f t="shared" si="11"/>
        <v>1</v>
      </c>
      <c r="AI89" s="39">
        <f t="shared" si="14"/>
        <v>5</v>
      </c>
      <c r="AJ89" s="39">
        <f ca="1">VLOOKUP(A89,现有库存!A:B,2,FALSE)</f>
        <v>9</v>
      </c>
      <c r="AK89" s="39">
        <f ca="1">IF(ISNA(VLOOKUP(A89,在途!A:G,7,FALSE)),0,VLOOKUP(A89,在途!A:G,7,FALSE))</f>
        <v>0</v>
      </c>
      <c r="AL89" s="39">
        <f t="shared" si="15"/>
        <v>0</v>
      </c>
    </row>
    <row r="90" spans="1:38">
      <c r="A90" s="37">
        <v>9350329000122</v>
      </c>
      <c r="B90" s="37" t="str">
        <f ca="1">VLOOKUP(A90,Sheet4!$A$1:$B$140,2,FALSE)</f>
        <v>JAZ01 160x230cm</v>
      </c>
      <c r="C90" s="38" t="str">
        <f ca="1">VLOOKUP(B90,工艺对应!A:B,2,FALSE)</f>
        <v>印度手工</v>
      </c>
      <c r="D90" s="39">
        <v>1</v>
      </c>
      <c r="E90" s="39">
        <v>150.69999999999999</v>
      </c>
      <c r="F90" s="39">
        <v>2</v>
      </c>
      <c r="G90" s="39">
        <v>301.39999999999998</v>
      </c>
      <c r="H90" s="39">
        <v>3</v>
      </c>
      <c r="I90" s="39">
        <v>452.09999999999997</v>
      </c>
      <c r="J90" s="39">
        <v>1</v>
      </c>
      <c r="K90" s="39">
        <v>123.94</v>
      </c>
      <c r="L90" s="39">
        <v>1</v>
      </c>
      <c r="M90" s="39">
        <v>123.94</v>
      </c>
      <c r="N90" s="40">
        <v>0</v>
      </c>
      <c r="O90" s="40">
        <v>0</v>
      </c>
      <c r="P90" s="39">
        <v>1</v>
      </c>
      <c r="Q90" s="39">
        <v>184</v>
      </c>
      <c r="R90" s="40">
        <v>0</v>
      </c>
      <c r="S90" s="40">
        <v>0</v>
      </c>
      <c r="T90" s="39">
        <v>0</v>
      </c>
      <c r="U90" s="39">
        <v>0</v>
      </c>
      <c r="V90" s="39">
        <v>0</v>
      </c>
      <c r="W90" s="39">
        <v>0</v>
      </c>
      <c r="X90" s="39">
        <v>0</v>
      </c>
      <c r="Y90" s="39">
        <v>0</v>
      </c>
      <c r="Z90" s="39">
        <f t="shared" si="9"/>
        <v>0</v>
      </c>
      <c r="AA90" s="43">
        <f t="shared" si="10"/>
        <v>0</v>
      </c>
      <c r="AB90" s="39">
        <f>SUM($AA$4:AA90)</f>
        <v>1</v>
      </c>
      <c r="AC90" s="39" t="str">
        <f ca="1">LOOKUP(AB90,帕累托等级设置!$B$2:$B$6,帕累托等级设置!$A$2:$A$6)</f>
        <v>D</v>
      </c>
      <c r="AD90" s="39">
        <f ca="1">VLOOKUP(AC90,帕累托等级设置!$A$1:$C$6,3)</f>
        <v>1</v>
      </c>
      <c r="AE90" s="39">
        <f ca="1">VLOOKUP(C90,备货周期!$A$2:$D$8,4)</f>
        <v>5</v>
      </c>
      <c r="AF90" s="39">
        <f t="shared" si="12"/>
        <v>0</v>
      </c>
      <c r="AG90" s="39">
        <f t="shared" si="13"/>
        <v>1</v>
      </c>
      <c r="AH90" s="39">
        <f t="shared" si="11"/>
        <v>1</v>
      </c>
      <c r="AI90" s="39">
        <f t="shared" si="14"/>
        <v>5</v>
      </c>
      <c r="AJ90" s="39">
        <f ca="1">VLOOKUP(A90,现有库存!A:B,2,FALSE)</f>
        <v>0</v>
      </c>
      <c r="AK90" s="39">
        <f ca="1">IF(ISNA(VLOOKUP(A90,在途!A:G,7,FALSE)),0,VLOOKUP(A90,在途!A:G,7,FALSE))</f>
        <v>0</v>
      </c>
      <c r="AL90" s="39">
        <f t="shared" si="15"/>
        <v>5</v>
      </c>
    </row>
    <row r="91" spans="1:38">
      <c r="A91" s="37">
        <v>9350329000016</v>
      </c>
      <c r="B91" s="37" t="str">
        <f ca="1">VLOOKUP(A91,Sheet4!$A$1:$B$140,2,FALSE)</f>
        <v>DRI01 200x290cm</v>
      </c>
      <c r="C91" s="38" t="str">
        <f ca="1">VLOOKUP(B91,工艺对应!A:B,2,FALSE)</f>
        <v>印度手工</v>
      </c>
      <c r="D91" s="39">
        <v>1</v>
      </c>
      <c r="E91" s="39">
        <v>289.99</v>
      </c>
      <c r="F91" s="39">
        <v>0</v>
      </c>
      <c r="G91" s="40">
        <v>0</v>
      </c>
      <c r="H91" s="40">
        <v>0</v>
      </c>
      <c r="I91" s="40">
        <v>0</v>
      </c>
      <c r="J91" s="40">
        <v>0</v>
      </c>
      <c r="K91" s="40">
        <v>0</v>
      </c>
      <c r="L91" s="39">
        <v>2</v>
      </c>
      <c r="M91" s="39">
        <v>338</v>
      </c>
      <c r="N91" s="40">
        <v>0</v>
      </c>
      <c r="O91" s="40">
        <v>0</v>
      </c>
      <c r="P91" s="39">
        <v>1</v>
      </c>
      <c r="Q91" s="39">
        <v>139.99</v>
      </c>
      <c r="R91" s="40">
        <v>0</v>
      </c>
      <c r="S91" s="40">
        <v>0</v>
      </c>
      <c r="T91" s="39">
        <v>0</v>
      </c>
      <c r="U91" s="39">
        <v>0</v>
      </c>
      <c r="V91" s="39">
        <v>0</v>
      </c>
      <c r="W91" s="39">
        <v>0</v>
      </c>
      <c r="X91" s="39">
        <v>0</v>
      </c>
      <c r="Y91" s="39">
        <v>0</v>
      </c>
      <c r="Z91" s="39">
        <f t="shared" si="9"/>
        <v>0</v>
      </c>
      <c r="AA91" s="43">
        <f t="shared" si="10"/>
        <v>0</v>
      </c>
      <c r="AB91" s="39">
        <f>SUM($AA$4:AA91)</f>
        <v>1</v>
      </c>
      <c r="AC91" s="39" t="str">
        <f ca="1">LOOKUP(AB91,帕累托等级设置!$B$2:$B$6,帕累托等级设置!$A$2:$A$6)</f>
        <v>D</v>
      </c>
      <c r="AD91" s="39">
        <f ca="1">VLOOKUP(AC91,帕累托等级设置!$A$1:$C$6,3)</f>
        <v>1</v>
      </c>
      <c r="AE91" s="39">
        <f ca="1">VLOOKUP(C91,备货周期!$A$2:$D$8,4)</f>
        <v>5</v>
      </c>
      <c r="AF91" s="39">
        <f t="shared" si="12"/>
        <v>0</v>
      </c>
      <c r="AG91" s="39">
        <f t="shared" si="13"/>
        <v>1</v>
      </c>
      <c r="AH91" s="39">
        <f t="shared" si="11"/>
        <v>1</v>
      </c>
      <c r="AI91" s="39">
        <f t="shared" si="14"/>
        <v>5</v>
      </c>
      <c r="AJ91" s="39">
        <f ca="1">VLOOKUP(A91,现有库存!A:B,2,FALSE)</f>
        <v>0</v>
      </c>
      <c r="AK91" s="39">
        <f ca="1">IF(ISNA(VLOOKUP(A91,在途!A:G,7,FALSE)),0,VLOOKUP(A91,在途!A:G,7,FALSE))</f>
        <v>0</v>
      </c>
      <c r="AL91" s="39">
        <f t="shared" si="15"/>
        <v>5</v>
      </c>
    </row>
    <row r="92" spans="1:38">
      <c r="A92" s="37">
        <v>9350329000108</v>
      </c>
      <c r="B92" s="37" t="str">
        <f ca="1">VLOOKUP(A92,Sheet4!$A$1:$B$140,2,FALSE)</f>
        <v>DRI06 160x230cm</v>
      </c>
      <c r="C92" s="38" t="str">
        <f ca="1">VLOOKUP(B92,工艺对应!A:B,2,FALSE)</f>
        <v>印度手工</v>
      </c>
      <c r="D92" s="39">
        <v>4</v>
      </c>
      <c r="E92" s="39">
        <v>279.68</v>
      </c>
      <c r="F92" s="39">
        <v>1</v>
      </c>
      <c r="G92" s="39">
        <v>69.92</v>
      </c>
      <c r="H92" s="39">
        <v>2</v>
      </c>
      <c r="I92" s="39">
        <v>139.84</v>
      </c>
      <c r="J92" s="40">
        <v>0</v>
      </c>
      <c r="K92" s="40">
        <v>0</v>
      </c>
      <c r="L92" s="40">
        <v>0</v>
      </c>
      <c r="M92" s="40">
        <v>0</v>
      </c>
      <c r="N92" s="39">
        <v>1</v>
      </c>
      <c r="O92" s="39">
        <v>99.99</v>
      </c>
      <c r="P92" s="39">
        <v>1</v>
      </c>
      <c r="Q92" s="39">
        <v>99.99</v>
      </c>
      <c r="R92" s="40">
        <v>0</v>
      </c>
      <c r="S92" s="40">
        <v>0</v>
      </c>
      <c r="T92" s="39">
        <v>0</v>
      </c>
      <c r="U92" s="39">
        <v>0</v>
      </c>
      <c r="V92" s="39">
        <v>0</v>
      </c>
      <c r="W92" s="39">
        <v>0</v>
      </c>
      <c r="X92" s="39">
        <v>0</v>
      </c>
      <c r="Y92" s="39">
        <v>0</v>
      </c>
      <c r="Z92" s="39">
        <f t="shared" si="9"/>
        <v>0</v>
      </c>
      <c r="AA92" s="43">
        <f t="shared" si="10"/>
        <v>0</v>
      </c>
      <c r="AB92" s="39">
        <f>SUM($AA$4:AA92)</f>
        <v>1</v>
      </c>
      <c r="AC92" s="39" t="str">
        <f ca="1">LOOKUP(AB92,帕累托等级设置!$B$2:$B$6,帕累托等级设置!$A$2:$A$6)</f>
        <v>D</v>
      </c>
      <c r="AD92" s="39">
        <f ca="1">VLOOKUP(AC92,帕累托等级设置!$A$1:$C$6,3)</f>
        <v>1</v>
      </c>
      <c r="AE92" s="39">
        <f ca="1">VLOOKUP(C92,备货周期!$A$2:$D$8,4)</f>
        <v>5</v>
      </c>
      <c r="AF92" s="39">
        <f t="shared" si="12"/>
        <v>0</v>
      </c>
      <c r="AG92" s="39">
        <f t="shared" si="13"/>
        <v>1</v>
      </c>
      <c r="AH92" s="39">
        <f t="shared" si="11"/>
        <v>1</v>
      </c>
      <c r="AI92" s="39">
        <f t="shared" si="14"/>
        <v>5</v>
      </c>
      <c r="AJ92" s="39">
        <f ca="1">VLOOKUP(A92,现有库存!A:B,2,FALSE)</f>
        <v>2</v>
      </c>
      <c r="AK92" s="39">
        <f ca="1">IF(ISNA(VLOOKUP(A92,在途!A:G,7,FALSE)),0,VLOOKUP(A92,在途!A:G,7,FALSE))</f>
        <v>0</v>
      </c>
      <c r="AL92" s="39"/>
    </row>
    <row r="93" spans="1:38">
      <c r="A93" s="37">
        <v>9350329001365</v>
      </c>
      <c r="B93" s="37" t="str">
        <f ca="1">VLOOKUP(A93,Sheet4!$A$1:$B$140,2,FALSE)</f>
        <v>SIL01 240x340cm</v>
      </c>
      <c r="C93" s="38" t="str">
        <f ca="1">VLOOKUP(B93,工艺对应!A:B,2,FALSE)</f>
        <v>福荣达机织</v>
      </c>
      <c r="D93" s="39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39">
        <v>1</v>
      </c>
      <c r="K93" s="39">
        <v>204</v>
      </c>
      <c r="L93" s="40">
        <v>0</v>
      </c>
      <c r="M93" s="40">
        <v>0</v>
      </c>
      <c r="N93" s="39">
        <v>2</v>
      </c>
      <c r="O93" s="39">
        <v>781.2</v>
      </c>
      <c r="P93" s="40">
        <v>0</v>
      </c>
      <c r="Q93" s="40">
        <v>0</v>
      </c>
      <c r="R93" s="40">
        <v>0</v>
      </c>
      <c r="S93" s="40">
        <v>0</v>
      </c>
      <c r="T93" s="39">
        <v>0</v>
      </c>
      <c r="U93" s="39">
        <v>0</v>
      </c>
      <c r="V93" s="39">
        <v>0</v>
      </c>
      <c r="W93" s="39">
        <v>0</v>
      </c>
      <c r="X93" s="39">
        <v>0</v>
      </c>
      <c r="Y93" s="39">
        <v>0</v>
      </c>
      <c r="Z93" s="39">
        <f t="shared" si="9"/>
        <v>0</v>
      </c>
      <c r="AA93" s="43">
        <f t="shared" si="10"/>
        <v>0</v>
      </c>
      <c r="AB93" s="39">
        <f>SUM($AA$4:AA93)</f>
        <v>1</v>
      </c>
      <c r="AC93" s="39" t="str">
        <f ca="1">LOOKUP(AB93,帕累托等级设置!$B$2:$B$6,帕累托等级设置!$A$2:$A$6)</f>
        <v>D</v>
      </c>
      <c r="AD93" s="39">
        <f ca="1">VLOOKUP(AC93,帕累托等级设置!$A$1:$C$6,3)</f>
        <v>1</v>
      </c>
      <c r="AE93" s="39">
        <f ca="1">VLOOKUP(C93,备货周期!$A$2:$D$8,4)</f>
        <v>2.5</v>
      </c>
      <c r="AF93" s="39">
        <f t="shared" si="12"/>
        <v>0</v>
      </c>
      <c r="AG93" s="39">
        <f t="shared" si="13"/>
        <v>1</v>
      </c>
      <c r="AH93" s="39">
        <f t="shared" si="11"/>
        <v>1</v>
      </c>
      <c r="AI93" s="39">
        <f t="shared" si="14"/>
        <v>3</v>
      </c>
      <c r="AJ93" s="39">
        <f ca="1">VLOOKUP(A93,现有库存!A:B,2,FALSE)</f>
        <v>0</v>
      </c>
      <c r="AK93" s="39">
        <f ca="1">IF(ISNA(VLOOKUP(A93,在途!A:G,7,FALSE)),0,VLOOKUP(A93,在途!A:G,7,FALSE))</f>
        <v>4</v>
      </c>
      <c r="AL93" s="39"/>
    </row>
    <row r="94" spans="1:38">
      <c r="A94" s="37">
        <v>9350329000009</v>
      </c>
      <c r="B94" s="37" t="str">
        <f ca="1">VLOOKUP(A94,Sheet4!$A$1:$B$140,2,FALSE)</f>
        <v>DRI01 160x230cm</v>
      </c>
      <c r="C94" s="38" t="str">
        <f ca="1">VLOOKUP(B94,工艺对应!A:B,2,FALSE)</f>
        <v>印度手工</v>
      </c>
      <c r="D94" s="39">
        <v>0</v>
      </c>
      <c r="E94" s="39">
        <v>0</v>
      </c>
      <c r="F94" s="39">
        <v>0</v>
      </c>
      <c r="G94" s="40">
        <v>0</v>
      </c>
      <c r="H94" s="39">
        <v>2</v>
      </c>
      <c r="I94" s="39">
        <v>139.84</v>
      </c>
      <c r="J94" s="40">
        <v>0</v>
      </c>
      <c r="K94" s="40">
        <v>0</v>
      </c>
      <c r="L94" s="39">
        <v>2</v>
      </c>
      <c r="M94" s="39">
        <v>199.98</v>
      </c>
      <c r="N94" s="39">
        <v>5</v>
      </c>
      <c r="O94" s="39">
        <v>504.45</v>
      </c>
      <c r="P94" s="40">
        <v>0</v>
      </c>
      <c r="Q94" s="40">
        <v>0</v>
      </c>
      <c r="R94" s="40">
        <v>0</v>
      </c>
      <c r="S94" s="40">
        <v>0</v>
      </c>
      <c r="T94" s="39">
        <v>0</v>
      </c>
      <c r="U94" s="39">
        <v>0</v>
      </c>
      <c r="V94" s="39">
        <v>0</v>
      </c>
      <c r="W94" s="39">
        <v>0</v>
      </c>
      <c r="X94" s="39">
        <v>0</v>
      </c>
      <c r="Y94" s="39">
        <v>0</v>
      </c>
      <c r="Z94" s="39">
        <f t="shared" si="9"/>
        <v>0</v>
      </c>
      <c r="AA94" s="43">
        <f t="shared" si="10"/>
        <v>0</v>
      </c>
      <c r="AB94" s="39">
        <f>SUM($AA$4:AA94)</f>
        <v>1</v>
      </c>
      <c r="AC94" s="39" t="str">
        <f ca="1">LOOKUP(AB94,帕累托等级设置!$B$2:$B$6,帕累托等级设置!$A$2:$A$6)</f>
        <v>D</v>
      </c>
      <c r="AD94" s="39">
        <f ca="1">VLOOKUP(AC94,帕累托等级设置!$A$1:$C$6,3)</f>
        <v>1</v>
      </c>
      <c r="AE94" s="39">
        <f ca="1">VLOOKUP(C94,备货周期!$A$2:$D$8,4)</f>
        <v>5</v>
      </c>
      <c r="AF94" s="39">
        <f t="shared" si="12"/>
        <v>0</v>
      </c>
      <c r="AG94" s="39">
        <f t="shared" si="13"/>
        <v>1</v>
      </c>
      <c r="AH94" s="39">
        <f t="shared" si="11"/>
        <v>1</v>
      </c>
      <c r="AI94" s="39">
        <f t="shared" si="14"/>
        <v>5</v>
      </c>
      <c r="AJ94" s="39">
        <f ca="1">VLOOKUP(A94,现有库存!A:B,2,FALSE)</f>
        <v>0</v>
      </c>
      <c r="AK94" s="39">
        <f ca="1">IF(ISNA(VLOOKUP(A94,在途!A:G,7,FALSE)),0,VLOOKUP(A94,在途!A:G,7,FALSE))</f>
        <v>0</v>
      </c>
      <c r="AL94" s="39"/>
    </row>
    <row r="95" spans="1:38">
      <c r="A95" s="37">
        <v>9350329000634</v>
      </c>
      <c r="B95" s="37" t="str">
        <f ca="1">VLOOKUP(A95,Sheet4!$A$1:$B$140,2,FALSE)</f>
        <v>SCT01 190x280cm</v>
      </c>
      <c r="C95" s="38" t="str">
        <f ca="1">VLOOKUP(B95,工艺对应!A:B,2,FALSE)</f>
        <v>熊亚机织</v>
      </c>
      <c r="D95" s="39">
        <v>0</v>
      </c>
      <c r="E95" s="40">
        <v>0</v>
      </c>
      <c r="F95" s="40">
        <v>0</v>
      </c>
      <c r="G95" s="40">
        <v>0</v>
      </c>
      <c r="H95" s="39">
        <v>1</v>
      </c>
      <c r="I95" s="39">
        <v>133</v>
      </c>
      <c r="J95" s="40">
        <v>0</v>
      </c>
      <c r="K95" s="40">
        <v>0</v>
      </c>
      <c r="L95" s="39">
        <v>2</v>
      </c>
      <c r="M95" s="39">
        <v>605</v>
      </c>
      <c r="N95" s="39">
        <v>2</v>
      </c>
      <c r="O95" s="39">
        <v>433</v>
      </c>
      <c r="P95" s="40">
        <v>0</v>
      </c>
      <c r="Q95" s="40">
        <v>0</v>
      </c>
      <c r="R95" s="40">
        <v>0</v>
      </c>
      <c r="S95" s="40">
        <v>0</v>
      </c>
      <c r="T95" s="39">
        <v>0</v>
      </c>
      <c r="U95" s="39">
        <v>0</v>
      </c>
      <c r="V95" s="39">
        <v>0</v>
      </c>
      <c r="W95" s="39">
        <v>0</v>
      </c>
      <c r="X95" s="39">
        <v>0</v>
      </c>
      <c r="Y95" s="39">
        <v>0</v>
      </c>
      <c r="Z95" s="39">
        <f t="shared" si="9"/>
        <v>0</v>
      </c>
      <c r="AA95" s="43">
        <f t="shared" si="10"/>
        <v>0</v>
      </c>
      <c r="AB95" s="39">
        <f>SUM($AA$4:AA95)</f>
        <v>1</v>
      </c>
      <c r="AC95" s="39" t="str">
        <f ca="1">LOOKUP(AB95,帕累托等级设置!$B$2:$B$6,帕累托等级设置!$A$2:$A$6)</f>
        <v>D</v>
      </c>
      <c r="AD95" s="39">
        <f ca="1">VLOOKUP(AC95,帕累托等级设置!$A$1:$C$6,3)</f>
        <v>1</v>
      </c>
      <c r="AE95" s="39">
        <f ca="1">VLOOKUP(C95,备货周期!$A$2:$D$8,4)</f>
        <v>2.5</v>
      </c>
      <c r="AF95" s="39">
        <f t="shared" si="12"/>
        <v>0</v>
      </c>
      <c r="AG95" s="39">
        <f t="shared" si="13"/>
        <v>1</v>
      </c>
      <c r="AH95" s="39">
        <f t="shared" si="11"/>
        <v>1</v>
      </c>
      <c r="AI95" s="39">
        <f t="shared" si="14"/>
        <v>3</v>
      </c>
      <c r="AJ95" s="39">
        <f ca="1">VLOOKUP(A95,现有库存!A:B,2,FALSE)</f>
        <v>0</v>
      </c>
      <c r="AK95" s="39">
        <f ca="1">IF(ISNA(VLOOKUP(A95,在途!A:G,7,FALSE)),0,VLOOKUP(A95,在途!A:G,7,FALSE))</f>
        <v>0</v>
      </c>
      <c r="AL95" s="39"/>
    </row>
    <row r="96" spans="1:38">
      <c r="A96" s="37">
        <v>9350329000085</v>
      </c>
      <c r="B96" s="37" t="str">
        <f ca="1">VLOOKUP(A96,Sheet4!$A$1:$B$140,2,FALSE)</f>
        <v>DRI05 160x230cm</v>
      </c>
      <c r="C96" s="38" t="str">
        <f ca="1">VLOOKUP(B96,工艺对应!A:B,2,FALSE)</f>
        <v>印度手工</v>
      </c>
      <c r="D96" s="39">
        <v>0</v>
      </c>
      <c r="E96" s="40">
        <v>0</v>
      </c>
      <c r="F96" s="40">
        <v>0</v>
      </c>
      <c r="G96" s="40">
        <v>0</v>
      </c>
      <c r="H96" s="39">
        <v>1</v>
      </c>
      <c r="I96" s="39">
        <v>69.92</v>
      </c>
      <c r="J96" s="40">
        <v>0</v>
      </c>
      <c r="K96" s="40">
        <v>0</v>
      </c>
      <c r="L96" s="40">
        <v>0</v>
      </c>
      <c r="M96" s="40">
        <v>0</v>
      </c>
      <c r="N96" s="39">
        <v>3</v>
      </c>
      <c r="O96" s="39">
        <v>308.99</v>
      </c>
      <c r="P96" s="40">
        <v>0</v>
      </c>
      <c r="Q96" s="40">
        <v>0</v>
      </c>
      <c r="R96" s="40">
        <v>0</v>
      </c>
      <c r="S96" s="40">
        <v>0</v>
      </c>
      <c r="T96" s="39">
        <v>0</v>
      </c>
      <c r="U96" s="39">
        <v>0</v>
      </c>
      <c r="V96" s="39">
        <v>0</v>
      </c>
      <c r="W96" s="39">
        <v>0</v>
      </c>
      <c r="X96" s="39">
        <v>0</v>
      </c>
      <c r="Y96" s="39">
        <v>0</v>
      </c>
      <c r="Z96" s="39">
        <f t="shared" si="9"/>
        <v>0</v>
      </c>
      <c r="AA96" s="43">
        <f t="shared" si="10"/>
        <v>0</v>
      </c>
      <c r="AB96" s="39">
        <f>SUM($AA$4:AA96)</f>
        <v>1</v>
      </c>
      <c r="AC96" s="39" t="str">
        <f ca="1">LOOKUP(AB96,帕累托等级设置!$B$2:$B$6,帕累托等级设置!$A$2:$A$6)</f>
        <v>D</v>
      </c>
      <c r="AD96" s="39">
        <f ca="1">VLOOKUP(AC96,帕累托等级设置!$A$1:$C$6,3)</f>
        <v>1</v>
      </c>
      <c r="AE96" s="39">
        <f ca="1">VLOOKUP(C96,备货周期!$A$2:$D$8,4)</f>
        <v>5</v>
      </c>
      <c r="AF96" s="39">
        <f t="shared" si="12"/>
        <v>0</v>
      </c>
      <c r="AG96" s="39">
        <f t="shared" si="13"/>
        <v>1</v>
      </c>
      <c r="AH96" s="39">
        <f t="shared" si="11"/>
        <v>1</v>
      </c>
      <c r="AI96" s="39">
        <f t="shared" si="14"/>
        <v>5</v>
      </c>
      <c r="AJ96" s="39">
        <f ca="1">VLOOKUP(A96,现有库存!A:B,2,FALSE)</f>
        <v>1</v>
      </c>
      <c r="AK96" s="39">
        <f ca="1">IF(ISNA(VLOOKUP(A96,在途!A:G,7,FALSE)),0,VLOOKUP(A96,在途!A:G,7,FALSE))</f>
        <v>0</v>
      </c>
      <c r="AL96" s="39"/>
    </row>
    <row r="97" spans="1:38">
      <c r="A97" s="37">
        <v>9350329001976</v>
      </c>
      <c r="B97" s="37" t="str">
        <f ca="1">VLOOKUP(A97,Sheet4!$A$1:$B$140,2,FALSE)</f>
        <v>IKA06 160x230cm</v>
      </c>
      <c r="C97" s="38" t="str">
        <f ca="1">VLOOKUP(B97,工艺对应!A:B,2,FALSE)</f>
        <v>印度手工</v>
      </c>
      <c r="D97" s="39">
        <v>0</v>
      </c>
      <c r="E97" s="40">
        <v>0</v>
      </c>
      <c r="F97" s="40">
        <v>0</v>
      </c>
      <c r="G97" s="40">
        <v>0</v>
      </c>
      <c r="H97" s="40">
        <v>0</v>
      </c>
      <c r="I97" s="40">
        <v>0</v>
      </c>
      <c r="J97" s="39">
        <v>3</v>
      </c>
      <c r="K97" s="39">
        <v>661.15</v>
      </c>
      <c r="L97" s="39">
        <v>1</v>
      </c>
      <c r="M97" s="39">
        <v>277.49</v>
      </c>
      <c r="N97" s="39">
        <v>1</v>
      </c>
      <c r="O97" s="39">
        <v>277.49</v>
      </c>
      <c r="P97" s="40">
        <v>0</v>
      </c>
      <c r="Q97" s="40">
        <v>0</v>
      </c>
      <c r="R97" s="40">
        <v>0</v>
      </c>
      <c r="S97" s="40">
        <v>0</v>
      </c>
      <c r="T97" s="39">
        <v>0</v>
      </c>
      <c r="U97" s="39">
        <v>0</v>
      </c>
      <c r="V97" s="39">
        <v>0</v>
      </c>
      <c r="W97" s="39">
        <v>0</v>
      </c>
      <c r="X97" s="39">
        <v>0</v>
      </c>
      <c r="Y97" s="39">
        <v>0</v>
      </c>
      <c r="Z97" s="39">
        <f t="shared" si="9"/>
        <v>0</v>
      </c>
      <c r="AA97" s="43">
        <f t="shared" si="10"/>
        <v>0</v>
      </c>
      <c r="AB97" s="39">
        <f>SUM($AA$4:AA97)</f>
        <v>1</v>
      </c>
      <c r="AC97" s="39" t="str">
        <f ca="1">LOOKUP(AB97,帕累托等级设置!$B$2:$B$6,帕累托等级设置!$A$2:$A$6)</f>
        <v>D</v>
      </c>
      <c r="AD97" s="39">
        <f ca="1">VLOOKUP(AC97,帕累托等级设置!$A$1:$C$6,3)</f>
        <v>1</v>
      </c>
      <c r="AE97" s="39">
        <f ca="1">VLOOKUP(C97,备货周期!$A$2:$D$8,4)</f>
        <v>5</v>
      </c>
      <c r="AF97" s="39">
        <f t="shared" si="12"/>
        <v>0</v>
      </c>
      <c r="AG97" s="39">
        <f t="shared" si="13"/>
        <v>1</v>
      </c>
      <c r="AH97" s="39">
        <f t="shared" si="11"/>
        <v>1</v>
      </c>
      <c r="AI97" s="39">
        <f t="shared" si="14"/>
        <v>5</v>
      </c>
      <c r="AJ97" s="39">
        <f ca="1">VLOOKUP(A97,现有库存!A:B,2,FALSE)</f>
        <v>1</v>
      </c>
      <c r="AK97" s="39">
        <f ca="1">IF(ISNA(VLOOKUP(A97,在途!A:G,7,FALSE)),0,VLOOKUP(A97,在途!A:G,7,FALSE))</f>
        <v>0</v>
      </c>
      <c r="AL97" s="39"/>
    </row>
    <row r="98" spans="1:38">
      <c r="A98" s="37">
        <v>9350329000047</v>
      </c>
      <c r="B98" s="37" t="str">
        <f ca="1">VLOOKUP(A98,Sheet4!$A$1:$B$140,2,FALSE)</f>
        <v>DRI03 160x230cm</v>
      </c>
      <c r="C98" s="38" t="str">
        <f ca="1">VLOOKUP(B98,工艺对应!A:B,2,FALSE)</f>
        <v>印度手工</v>
      </c>
      <c r="D98" s="39">
        <v>4</v>
      </c>
      <c r="E98" s="39">
        <v>279.68</v>
      </c>
      <c r="F98" s="39">
        <v>1</v>
      </c>
      <c r="G98" s="39">
        <v>69.92</v>
      </c>
      <c r="H98" s="39">
        <v>1</v>
      </c>
      <c r="I98" s="39">
        <v>69.92</v>
      </c>
      <c r="J98" s="40">
        <v>0</v>
      </c>
      <c r="K98" s="40">
        <v>0</v>
      </c>
      <c r="L98" s="40">
        <v>0</v>
      </c>
      <c r="M98" s="40">
        <v>0</v>
      </c>
      <c r="N98" s="39">
        <v>2</v>
      </c>
      <c r="O98" s="39">
        <v>225</v>
      </c>
      <c r="P98" s="40">
        <v>0</v>
      </c>
      <c r="Q98" s="40">
        <v>0</v>
      </c>
      <c r="R98" s="40">
        <v>0</v>
      </c>
      <c r="S98" s="40">
        <v>0</v>
      </c>
      <c r="T98" s="39">
        <v>0</v>
      </c>
      <c r="U98" s="39">
        <v>0</v>
      </c>
      <c r="V98" s="39">
        <v>0</v>
      </c>
      <c r="W98" s="39">
        <v>0</v>
      </c>
      <c r="X98" s="39">
        <v>0</v>
      </c>
      <c r="Y98" s="39">
        <v>0</v>
      </c>
      <c r="Z98" s="39">
        <f t="shared" si="9"/>
        <v>0</v>
      </c>
      <c r="AA98" s="43">
        <f t="shared" si="10"/>
        <v>0</v>
      </c>
      <c r="AB98" s="39">
        <f>SUM($AA$4:AA98)</f>
        <v>1</v>
      </c>
      <c r="AC98" s="39" t="str">
        <f ca="1">LOOKUP(AB98,帕累托等级设置!$B$2:$B$6,帕累托等级设置!$A$2:$A$6)</f>
        <v>D</v>
      </c>
      <c r="AD98" s="39">
        <f ca="1">VLOOKUP(AC98,帕累托等级设置!$A$1:$C$6,3)</f>
        <v>1</v>
      </c>
      <c r="AE98" s="39">
        <f ca="1">VLOOKUP(C98,备货周期!$A$2:$D$8,4)</f>
        <v>5</v>
      </c>
      <c r="AF98" s="39">
        <f t="shared" si="12"/>
        <v>0</v>
      </c>
      <c r="AG98" s="39">
        <f t="shared" si="13"/>
        <v>1</v>
      </c>
      <c r="AH98" s="39">
        <f t="shared" si="11"/>
        <v>1</v>
      </c>
      <c r="AI98" s="39">
        <f t="shared" si="14"/>
        <v>5</v>
      </c>
      <c r="AJ98" s="39">
        <f ca="1">VLOOKUP(A98,现有库存!A:B,2,FALSE)</f>
        <v>5</v>
      </c>
      <c r="AK98" s="39">
        <f ca="1">IF(ISNA(VLOOKUP(A98,在途!A:G,7,FALSE)),0,VLOOKUP(A98,在途!A:G,7,FALSE))</f>
        <v>0</v>
      </c>
      <c r="AL98" s="39"/>
    </row>
    <row r="99" spans="1:38">
      <c r="A99" s="37">
        <v>9350329001051</v>
      </c>
      <c r="B99" s="37" t="str">
        <f ca="1">VLOOKUP(A99,Sheet4!$A$1:$B$140,2,FALSE)</f>
        <v>LUX04 190x280cm</v>
      </c>
      <c r="C99" s="38" t="str">
        <f ca="1">VLOOKUP(B99,工艺对应!A:B,2,FALSE)</f>
        <v>福海手工</v>
      </c>
      <c r="D99" s="39">
        <v>1</v>
      </c>
      <c r="E99" s="39">
        <v>193.49</v>
      </c>
      <c r="F99" s="39">
        <v>2</v>
      </c>
      <c r="G99" s="39">
        <v>335.49</v>
      </c>
      <c r="H99" s="39">
        <v>1</v>
      </c>
      <c r="I99" s="39">
        <v>202.49</v>
      </c>
      <c r="J99" s="40">
        <v>0</v>
      </c>
      <c r="K99" s="40">
        <v>0</v>
      </c>
      <c r="L99" s="40">
        <v>0</v>
      </c>
      <c r="M99" s="40">
        <v>0</v>
      </c>
      <c r="N99" s="39">
        <v>1</v>
      </c>
      <c r="O99" s="39">
        <v>202.49</v>
      </c>
      <c r="P99" s="40">
        <v>0</v>
      </c>
      <c r="Q99" s="40">
        <v>0</v>
      </c>
      <c r="R99" s="40">
        <v>0</v>
      </c>
      <c r="S99" s="40">
        <v>0</v>
      </c>
      <c r="T99" s="39">
        <v>0</v>
      </c>
      <c r="U99" s="39">
        <v>0</v>
      </c>
      <c r="V99" s="39">
        <v>0</v>
      </c>
      <c r="W99" s="39">
        <v>0</v>
      </c>
      <c r="X99" s="39">
        <v>0</v>
      </c>
      <c r="Y99" s="39">
        <v>0</v>
      </c>
      <c r="Z99" s="39">
        <f t="shared" si="9"/>
        <v>0</v>
      </c>
      <c r="AA99" s="43">
        <f t="shared" si="10"/>
        <v>0</v>
      </c>
      <c r="AB99" s="39">
        <f>SUM($AA$4:AA99)</f>
        <v>1</v>
      </c>
      <c r="AC99" s="39" t="str">
        <f ca="1">LOOKUP(AB99,帕累托等级设置!$B$2:$B$6,帕累托等级设置!$A$2:$A$6)</f>
        <v>D</v>
      </c>
      <c r="AD99" s="39">
        <f ca="1">VLOOKUP(AC99,帕累托等级设置!$A$1:$C$6,3)</f>
        <v>1</v>
      </c>
      <c r="AE99" s="39">
        <f ca="1">VLOOKUP(C99,备货周期!$A$2:$D$8,4)</f>
        <v>2.5</v>
      </c>
      <c r="AF99" s="39">
        <f t="shared" si="12"/>
        <v>0</v>
      </c>
      <c r="AG99" s="39">
        <f t="shared" si="13"/>
        <v>1</v>
      </c>
      <c r="AH99" s="39">
        <f t="shared" si="11"/>
        <v>1</v>
      </c>
      <c r="AI99" s="39">
        <f t="shared" si="14"/>
        <v>3</v>
      </c>
      <c r="AJ99" s="39">
        <f ca="1">VLOOKUP(A99,现有库存!A:B,2,FALSE)</f>
        <v>5</v>
      </c>
      <c r="AK99" s="39">
        <f ca="1">IF(ISNA(VLOOKUP(A99,在途!A:G,7,FALSE)),0,VLOOKUP(A99,在途!A:G,7,FALSE))</f>
        <v>0</v>
      </c>
      <c r="AL99" s="39"/>
    </row>
    <row r="100" spans="1:38">
      <c r="A100" s="37">
        <v>9350329000092</v>
      </c>
      <c r="B100" s="37" t="str">
        <f ca="1">VLOOKUP(A100,Sheet4!$A$1:$B$140,2,FALSE)</f>
        <v>DRI05 200x290cm</v>
      </c>
      <c r="C100" s="38" t="str">
        <f ca="1">VLOOKUP(B100,工艺对应!A:B,2,FALSE)</f>
        <v>印度手工</v>
      </c>
      <c r="D100" s="39">
        <v>1</v>
      </c>
      <c r="E100" s="39">
        <v>279.99</v>
      </c>
      <c r="F100" s="40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  <c r="N100" s="40">
        <v>0</v>
      </c>
      <c r="O100" s="40">
        <v>0</v>
      </c>
      <c r="P100" s="40">
        <v>0</v>
      </c>
      <c r="Q100" s="40">
        <v>0</v>
      </c>
      <c r="R100" s="40">
        <v>0</v>
      </c>
      <c r="S100" s="40">
        <v>0</v>
      </c>
      <c r="T100" s="39">
        <v>0</v>
      </c>
      <c r="U100" s="39">
        <v>0</v>
      </c>
      <c r="V100" s="39">
        <v>0</v>
      </c>
      <c r="W100" s="39">
        <v>0</v>
      </c>
      <c r="X100" s="39">
        <v>0</v>
      </c>
      <c r="Y100" s="39">
        <v>0</v>
      </c>
      <c r="Z100" s="39">
        <f t="shared" ref="Z100:Z113" si="16">Y100+W100+U100+S100</f>
        <v>0</v>
      </c>
      <c r="AA100" s="43">
        <f t="shared" ref="AA100:AA113" si="17">Z100/$Z$114</f>
        <v>0</v>
      </c>
      <c r="AB100" s="39">
        <f>SUM($AA$4:AA100)</f>
        <v>1</v>
      </c>
      <c r="AC100" s="39" t="str">
        <f ca="1">LOOKUP(AB100,帕累托等级设置!$B$2:$B$6,帕累托等级设置!$A$2:$A$6)</f>
        <v>D</v>
      </c>
      <c r="AD100" s="39">
        <f ca="1">VLOOKUP(AC100,帕累托等级设置!$A$1:$C$6,3)</f>
        <v>1</v>
      </c>
      <c r="AE100" s="39">
        <f ca="1">VLOOKUP(C100,备货周期!$A$2:$D$8,4)</f>
        <v>5</v>
      </c>
      <c r="AF100" s="39">
        <f t="shared" si="12"/>
        <v>0</v>
      </c>
      <c r="AG100" s="39">
        <f t="shared" si="13"/>
        <v>0</v>
      </c>
      <c r="AH100" s="39">
        <f t="shared" si="11"/>
        <v>0</v>
      </c>
      <c r="AI100" s="39">
        <f t="shared" si="14"/>
        <v>0</v>
      </c>
      <c r="AJ100" s="39">
        <f ca="1">VLOOKUP(A100,现有库存!A:B,2,FALSE)</f>
        <v>0</v>
      </c>
      <c r="AK100" s="39">
        <f ca="1">IF(ISNA(VLOOKUP(A100,在途!A:G,7,FALSE)),0,VLOOKUP(A100,在途!A:G,7,FALSE))</f>
        <v>0</v>
      </c>
      <c r="AL100" s="39"/>
    </row>
    <row r="101" spans="1:38">
      <c r="A101" s="37">
        <v>9350329000115</v>
      </c>
      <c r="B101" s="37" t="str">
        <f ca="1">VLOOKUP(A101,Sheet4!$A$1:$B$140,2,FALSE)</f>
        <v>DRI06 200x290cm</v>
      </c>
      <c r="C101" s="38" t="str">
        <f ca="1">VLOOKUP(B101,工艺对应!A:B,2,FALSE)</f>
        <v>印度手工</v>
      </c>
      <c r="D101" s="39">
        <v>0</v>
      </c>
      <c r="E101" s="40">
        <v>0</v>
      </c>
      <c r="F101" s="40">
        <v>0</v>
      </c>
      <c r="G101" s="40">
        <v>0</v>
      </c>
      <c r="H101" s="40">
        <v>0</v>
      </c>
      <c r="I101" s="40">
        <v>0</v>
      </c>
      <c r="J101" s="40">
        <v>0</v>
      </c>
      <c r="K101" s="40">
        <v>0</v>
      </c>
      <c r="L101" s="39">
        <v>2</v>
      </c>
      <c r="M101" s="39">
        <v>282.48</v>
      </c>
      <c r="N101" s="40">
        <v>0</v>
      </c>
      <c r="O101" s="40">
        <v>0</v>
      </c>
      <c r="P101" s="40">
        <v>0</v>
      </c>
      <c r="Q101" s="40">
        <v>0</v>
      </c>
      <c r="R101" s="40">
        <v>0</v>
      </c>
      <c r="S101" s="40">
        <v>0</v>
      </c>
      <c r="T101" s="39">
        <v>0</v>
      </c>
      <c r="U101" s="39">
        <v>0</v>
      </c>
      <c r="V101" s="39">
        <v>0</v>
      </c>
      <c r="W101" s="39">
        <v>0</v>
      </c>
      <c r="X101" s="39">
        <v>0</v>
      </c>
      <c r="Y101" s="39">
        <v>0</v>
      </c>
      <c r="Z101" s="39">
        <f t="shared" si="16"/>
        <v>0</v>
      </c>
      <c r="AA101" s="43">
        <f t="shared" si="17"/>
        <v>0</v>
      </c>
      <c r="AB101" s="39">
        <f>SUM($AA$4:AA101)</f>
        <v>1</v>
      </c>
      <c r="AC101" s="39" t="str">
        <f ca="1">LOOKUP(AB101,帕累托等级设置!$B$2:$B$6,帕累托等级设置!$A$2:$A$6)</f>
        <v>D</v>
      </c>
      <c r="AD101" s="39">
        <f ca="1">VLOOKUP(AC101,帕累托等级设置!$A$1:$C$6,3)</f>
        <v>1</v>
      </c>
      <c r="AE101" s="39">
        <f ca="1">VLOOKUP(C101,备货周期!$A$2:$D$8,4)</f>
        <v>5</v>
      </c>
      <c r="AF101" s="39">
        <f t="shared" si="12"/>
        <v>0</v>
      </c>
      <c r="AG101" s="39">
        <f t="shared" si="13"/>
        <v>0</v>
      </c>
      <c r="AH101" s="39">
        <f t="shared" si="11"/>
        <v>0</v>
      </c>
      <c r="AI101" s="39">
        <f t="shared" si="14"/>
        <v>0</v>
      </c>
      <c r="AJ101" s="39">
        <f ca="1">VLOOKUP(A101,现有库存!A:B,2,FALSE)</f>
        <v>0</v>
      </c>
      <c r="AK101" s="39">
        <f ca="1">IF(ISNA(VLOOKUP(A101,在途!A:G,7,FALSE)),0,VLOOKUP(A101,在途!A:G,7,FALSE))</f>
        <v>0</v>
      </c>
      <c r="AL101" s="39"/>
    </row>
    <row r="102" spans="1:38">
      <c r="A102" s="37">
        <v>9350329000146</v>
      </c>
      <c r="B102" s="37" t="str">
        <f ca="1">VLOOKUP(A102,Sheet4!$A$1:$B$140,2,FALSE)</f>
        <v>JAZ02 160x230cm</v>
      </c>
      <c r="C102" s="38" t="str">
        <f ca="1">VLOOKUP(B102,工艺对应!A:B,2,FALSE)</f>
        <v>印度手工</v>
      </c>
      <c r="D102" s="39">
        <v>1</v>
      </c>
      <c r="E102" s="39">
        <v>150.69999999999999</v>
      </c>
      <c r="F102" s="39">
        <v>1</v>
      </c>
      <c r="G102" s="39">
        <v>150.69999999999999</v>
      </c>
      <c r="H102" s="40">
        <v>0</v>
      </c>
      <c r="I102" s="40">
        <v>0</v>
      </c>
      <c r="J102" s="39">
        <v>1</v>
      </c>
      <c r="K102" s="39">
        <v>123.94</v>
      </c>
      <c r="L102" s="40">
        <v>0</v>
      </c>
      <c r="M102" s="40">
        <v>0</v>
      </c>
      <c r="N102" s="40">
        <v>0</v>
      </c>
      <c r="O102" s="40">
        <v>0</v>
      </c>
      <c r="P102" s="40">
        <v>0</v>
      </c>
      <c r="Q102" s="40">
        <v>0</v>
      </c>
      <c r="R102" s="40">
        <v>0</v>
      </c>
      <c r="S102" s="40">
        <v>0</v>
      </c>
      <c r="T102" s="39">
        <v>0</v>
      </c>
      <c r="U102" s="39">
        <v>0</v>
      </c>
      <c r="V102" s="39">
        <v>0</v>
      </c>
      <c r="W102" s="39">
        <v>0</v>
      </c>
      <c r="X102" s="39">
        <v>0</v>
      </c>
      <c r="Y102" s="39">
        <v>0</v>
      </c>
      <c r="Z102" s="39">
        <f t="shared" si="16"/>
        <v>0</v>
      </c>
      <c r="AA102" s="43">
        <f t="shared" si="17"/>
        <v>0</v>
      </c>
      <c r="AB102" s="39">
        <f>SUM($AA$4:AA102)</f>
        <v>1</v>
      </c>
      <c r="AC102" s="39" t="str">
        <f ca="1">LOOKUP(AB102,帕累托等级设置!$B$2:$B$6,帕累托等级设置!$A$2:$A$6)</f>
        <v>D</v>
      </c>
      <c r="AD102" s="39">
        <f ca="1">VLOOKUP(AC102,帕累托等级设置!$A$1:$C$6,3)</f>
        <v>1</v>
      </c>
      <c r="AE102" s="39">
        <f ca="1">VLOOKUP(C102,备货周期!$A$2:$D$8,4)</f>
        <v>5</v>
      </c>
      <c r="AF102" s="39">
        <f t="shared" si="12"/>
        <v>0</v>
      </c>
      <c r="AG102" s="39">
        <f t="shared" si="13"/>
        <v>0</v>
      </c>
      <c r="AH102" s="39">
        <f t="shared" si="11"/>
        <v>0</v>
      </c>
      <c r="AI102" s="39">
        <f t="shared" si="14"/>
        <v>0</v>
      </c>
      <c r="AJ102" s="39">
        <f ca="1">VLOOKUP(A102,现有库存!A:B,2,FALSE)</f>
        <v>0</v>
      </c>
      <c r="AK102" s="39">
        <f ca="1">IF(ISNA(VLOOKUP(A102,在途!A:G,7,FALSE)),0,VLOOKUP(A102,在途!A:G,7,FALSE))</f>
        <v>0</v>
      </c>
      <c r="AL102" s="39"/>
    </row>
    <row r="103" spans="1:38">
      <c r="A103" s="37">
        <v>9350329000207</v>
      </c>
      <c r="B103" s="37" t="str">
        <f ca="1">VLOOKUP(A103,Sheet4!$A$1:$B$140,2,FALSE)</f>
        <v>JAZ05 160x230cm</v>
      </c>
      <c r="C103" s="38" t="str">
        <f ca="1">VLOOKUP(B103,工艺对应!A:B,2,FALSE)</f>
        <v>印度手工</v>
      </c>
      <c r="D103" s="39">
        <v>1</v>
      </c>
      <c r="E103" s="39">
        <v>150.69999999999999</v>
      </c>
      <c r="F103" s="39">
        <v>2</v>
      </c>
      <c r="G103" s="39">
        <v>301.39999999999998</v>
      </c>
      <c r="H103" s="39">
        <v>2</v>
      </c>
      <c r="I103" s="39">
        <v>301.39999999999998</v>
      </c>
      <c r="J103" s="40">
        <v>0</v>
      </c>
      <c r="K103" s="40">
        <v>0</v>
      </c>
      <c r="L103" s="39">
        <v>1</v>
      </c>
      <c r="M103" s="39">
        <v>123.94</v>
      </c>
      <c r="N103" s="40">
        <v>0</v>
      </c>
      <c r="O103" s="40">
        <v>0</v>
      </c>
      <c r="P103" s="40">
        <v>0</v>
      </c>
      <c r="Q103" s="40">
        <v>0</v>
      </c>
      <c r="R103" s="40">
        <v>0</v>
      </c>
      <c r="S103" s="40">
        <v>0</v>
      </c>
      <c r="T103" s="39">
        <v>0</v>
      </c>
      <c r="U103" s="39">
        <v>0</v>
      </c>
      <c r="V103" s="39">
        <v>0</v>
      </c>
      <c r="W103" s="39">
        <v>0</v>
      </c>
      <c r="X103" s="39">
        <v>0</v>
      </c>
      <c r="Y103" s="39">
        <v>0</v>
      </c>
      <c r="Z103" s="39">
        <f t="shared" si="16"/>
        <v>0</v>
      </c>
      <c r="AA103" s="43">
        <f t="shared" si="17"/>
        <v>0</v>
      </c>
      <c r="AB103" s="39">
        <f>SUM($AA$4:AA103)</f>
        <v>1</v>
      </c>
      <c r="AC103" s="39" t="str">
        <f ca="1">LOOKUP(AB103,帕累托等级设置!$B$2:$B$6,帕累托等级设置!$A$2:$A$6)</f>
        <v>D</v>
      </c>
      <c r="AD103" s="39">
        <f ca="1">VLOOKUP(AC103,帕累托等级设置!$A$1:$C$6,3)</f>
        <v>1</v>
      </c>
      <c r="AE103" s="39">
        <f ca="1">VLOOKUP(C103,备货周期!$A$2:$D$8,4)</f>
        <v>5</v>
      </c>
      <c r="AF103" s="39">
        <f t="shared" si="12"/>
        <v>0</v>
      </c>
      <c r="AG103" s="39">
        <f t="shared" si="13"/>
        <v>0</v>
      </c>
      <c r="AH103" s="39">
        <f t="shared" si="11"/>
        <v>0</v>
      </c>
      <c r="AI103" s="39">
        <f t="shared" si="14"/>
        <v>0</v>
      </c>
      <c r="AJ103" s="39">
        <f ca="1">VLOOKUP(A103,现有库存!A:B,2,FALSE)</f>
        <v>1</v>
      </c>
      <c r="AK103" s="39">
        <f ca="1">IF(ISNA(VLOOKUP(A103,在途!A:G,7,FALSE)),0,VLOOKUP(A103,在途!A:G,7,FALSE))</f>
        <v>0</v>
      </c>
      <c r="AL103" s="39"/>
    </row>
    <row r="104" spans="1:38">
      <c r="A104" s="37">
        <v>9350329000238</v>
      </c>
      <c r="B104" s="37" t="str">
        <f ca="1">VLOOKUP(A104,Sheet4!$A$1:$B$140,2,FALSE)</f>
        <v>IKA01 200x290cm</v>
      </c>
      <c r="C104" s="38" t="str">
        <f ca="1">VLOOKUP(B104,工艺对应!A:B,2,FALSE)</f>
        <v>印度手工</v>
      </c>
      <c r="D104" s="39">
        <v>0</v>
      </c>
      <c r="E104" s="40">
        <v>0</v>
      </c>
      <c r="F104" s="39">
        <v>1</v>
      </c>
      <c r="G104" s="39">
        <v>207.64</v>
      </c>
      <c r="H104" s="40">
        <v>0</v>
      </c>
      <c r="I104" s="40">
        <v>0</v>
      </c>
      <c r="J104" s="39">
        <v>1</v>
      </c>
      <c r="K104" s="39">
        <v>519.99</v>
      </c>
      <c r="L104" s="40">
        <v>0</v>
      </c>
      <c r="M104" s="40">
        <v>0</v>
      </c>
      <c r="N104" s="40">
        <v>0</v>
      </c>
      <c r="O104" s="40">
        <v>0</v>
      </c>
      <c r="P104" s="40">
        <v>0</v>
      </c>
      <c r="Q104" s="40">
        <v>0</v>
      </c>
      <c r="R104" s="40">
        <v>0</v>
      </c>
      <c r="S104" s="40">
        <v>0</v>
      </c>
      <c r="T104" s="39">
        <v>0</v>
      </c>
      <c r="U104" s="39">
        <v>0</v>
      </c>
      <c r="V104" s="39">
        <v>0</v>
      </c>
      <c r="W104" s="39">
        <v>0</v>
      </c>
      <c r="X104" s="39">
        <v>0</v>
      </c>
      <c r="Y104" s="39">
        <v>0</v>
      </c>
      <c r="Z104" s="39">
        <f t="shared" si="16"/>
        <v>0</v>
      </c>
      <c r="AA104" s="43">
        <f t="shared" si="17"/>
        <v>0</v>
      </c>
      <c r="AB104" s="39">
        <f>SUM($AA$4:AA104)</f>
        <v>1</v>
      </c>
      <c r="AC104" s="39" t="str">
        <f ca="1">LOOKUP(AB104,帕累托等级设置!$B$2:$B$6,帕累托等级设置!$A$2:$A$6)</f>
        <v>D</v>
      </c>
      <c r="AD104" s="39">
        <f ca="1">VLOOKUP(AC104,帕累托等级设置!$A$1:$C$6,3)</f>
        <v>1</v>
      </c>
      <c r="AE104" s="39">
        <f ca="1">VLOOKUP(C104,备货周期!$A$2:$D$8,4)</f>
        <v>5</v>
      </c>
      <c r="AF104" s="39">
        <f t="shared" si="12"/>
        <v>0</v>
      </c>
      <c r="AG104" s="39">
        <f t="shared" si="13"/>
        <v>0</v>
      </c>
      <c r="AH104" s="39">
        <f t="shared" si="11"/>
        <v>0</v>
      </c>
      <c r="AI104" s="39">
        <f t="shared" si="14"/>
        <v>0</v>
      </c>
      <c r="AJ104" s="39">
        <f ca="1">VLOOKUP(A104,现有库存!A:B,2,FALSE)</f>
        <v>3</v>
      </c>
      <c r="AK104" s="39">
        <f ca="1">IF(ISNA(VLOOKUP(A104,在途!A:G,7,FALSE)),0,VLOOKUP(A104,在途!A:G,7,FALSE))</f>
        <v>0</v>
      </c>
      <c r="AL104" s="39"/>
    </row>
    <row r="105" spans="1:38">
      <c r="A105" s="37">
        <v>9350329000245</v>
      </c>
      <c r="B105" s="37" t="str">
        <f ca="1">VLOOKUP(A105,Sheet4!$A$1:$B$140,2,FALSE)</f>
        <v>IKA02 160x230cm</v>
      </c>
      <c r="C105" s="38" t="str">
        <f ca="1">VLOOKUP(B105,工艺对应!A:B,2,FALSE)</f>
        <v>印度手工</v>
      </c>
      <c r="D105" s="39">
        <v>4</v>
      </c>
      <c r="E105" s="39">
        <v>526.96</v>
      </c>
      <c r="F105" s="39">
        <v>1</v>
      </c>
      <c r="G105" s="39">
        <v>131.74</v>
      </c>
      <c r="H105" s="39">
        <v>2</v>
      </c>
      <c r="I105" s="39">
        <v>263.48</v>
      </c>
      <c r="J105" s="40">
        <v>0</v>
      </c>
      <c r="K105" s="40">
        <v>0</v>
      </c>
      <c r="L105" s="40">
        <v>0</v>
      </c>
      <c r="M105" s="40">
        <v>0</v>
      </c>
      <c r="N105" s="40">
        <v>0</v>
      </c>
      <c r="O105" s="40">
        <v>0</v>
      </c>
      <c r="P105" s="40">
        <v>0</v>
      </c>
      <c r="Q105" s="40">
        <v>0</v>
      </c>
      <c r="R105" s="40">
        <v>0</v>
      </c>
      <c r="S105" s="40">
        <v>0</v>
      </c>
      <c r="T105" s="39">
        <v>0</v>
      </c>
      <c r="U105" s="39">
        <v>0</v>
      </c>
      <c r="V105" s="39">
        <v>0</v>
      </c>
      <c r="W105" s="39">
        <v>0</v>
      </c>
      <c r="X105" s="39">
        <v>0</v>
      </c>
      <c r="Y105" s="39">
        <v>0</v>
      </c>
      <c r="Z105" s="39">
        <f t="shared" si="16"/>
        <v>0</v>
      </c>
      <c r="AA105" s="43">
        <f t="shared" si="17"/>
        <v>0</v>
      </c>
      <c r="AB105" s="39">
        <f>SUM($AA$4:AA105)</f>
        <v>1</v>
      </c>
      <c r="AC105" s="39" t="str">
        <f ca="1">LOOKUP(AB105,帕累托等级设置!$B$2:$B$6,帕累托等级设置!$A$2:$A$6)</f>
        <v>D</v>
      </c>
      <c r="AD105" s="39">
        <f ca="1">VLOOKUP(AC105,帕累托等级设置!$A$1:$C$6,3)</f>
        <v>1</v>
      </c>
      <c r="AE105" s="39">
        <f ca="1">VLOOKUP(C105,备货周期!$A$2:$D$8,4)</f>
        <v>5</v>
      </c>
      <c r="AF105" s="39">
        <f t="shared" si="12"/>
        <v>0</v>
      </c>
      <c r="AG105" s="39">
        <f t="shared" si="13"/>
        <v>0</v>
      </c>
      <c r="AH105" s="39">
        <f t="shared" si="11"/>
        <v>0</v>
      </c>
      <c r="AI105" s="39">
        <f t="shared" si="14"/>
        <v>0</v>
      </c>
      <c r="AJ105" s="39">
        <f ca="1">VLOOKUP(A105,现有库存!A:B,2,FALSE)</f>
        <v>11</v>
      </c>
      <c r="AK105" s="39">
        <f ca="1">IF(ISNA(VLOOKUP(A105,在途!A:G,7,FALSE)),0,VLOOKUP(A105,在途!A:G,7,FALSE))</f>
        <v>0</v>
      </c>
      <c r="AL105" s="39"/>
    </row>
    <row r="106" spans="1:38">
      <c r="A106" s="37">
        <v>9350329000252</v>
      </c>
      <c r="B106" s="37" t="str">
        <f ca="1">VLOOKUP(A106,Sheet4!$A$1:$B$140,2,FALSE)</f>
        <v>IKA02 200x290cm</v>
      </c>
      <c r="C106" s="38" t="str">
        <f ca="1">VLOOKUP(B106,工艺对应!A:B,2,FALSE)</f>
        <v>印度手工</v>
      </c>
      <c r="D106" s="39">
        <v>0</v>
      </c>
      <c r="E106" s="40">
        <v>0</v>
      </c>
      <c r="F106" s="40">
        <v>0</v>
      </c>
      <c r="G106" s="40">
        <v>0</v>
      </c>
      <c r="H106" s="40">
        <v>0</v>
      </c>
      <c r="I106" s="40">
        <v>0</v>
      </c>
      <c r="J106" s="39">
        <v>1</v>
      </c>
      <c r="K106" s="39">
        <v>434.99</v>
      </c>
      <c r="L106" s="40">
        <v>0</v>
      </c>
      <c r="M106" s="40">
        <v>0</v>
      </c>
      <c r="N106" s="40">
        <v>0</v>
      </c>
      <c r="O106" s="40">
        <v>0</v>
      </c>
      <c r="P106" s="40">
        <v>0</v>
      </c>
      <c r="Q106" s="40">
        <v>0</v>
      </c>
      <c r="R106" s="40">
        <v>0</v>
      </c>
      <c r="S106" s="40">
        <v>0</v>
      </c>
      <c r="T106" s="39">
        <v>0</v>
      </c>
      <c r="U106" s="39">
        <v>0</v>
      </c>
      <c r="V106" s="39">
        <v>0</v>
      </c>
      <c r="W106" s="39">
        <v>0</v>
      </c>
      <c r="X106" s="39">
        <v>0</v>
      </c>
      <c r="Y106" s="39">
        <v>0</v>
      </c>
      <c r="Z106" s="39">
        <f t="shared" si="16"/>
        <v>0</v>
      </c>
      <c r="AA106" s="43">
        <f t="shared" si="17"/>
        <v>0</v>
      </c>
      <c r="AB106" s="39">
        <f>SUM($AA$4:AA106)</f>
        <v>1</v>
      </c>
      <c r="AC106" s="39" t="str">
        <f ca="1">LOOKUP(AB106,帕累托等级设置!$B$2:$B$6,帕累托等级设置!$A$2:$A$6)</f>
        <v>D</v>
      </c>
      <c r="AD106" s="39">
        <f ca="1">VLOOKUP(AC106,帕累托等级设置!$A$1:$C$6,3)</f>
        <v>1</v>
      </c>
      <c r="AE106" s="39">
        <f ca="1">VLOOKUP(C106,备货周期!$A$2:$D$8,4)</f>
        <v>5</v>
      </c>
      <c r="AF106" s="39">
        <f t="shared" si="12"/>
        <v>0</v>
      </c>
      <c r="AG106" s="39">
        <f t="shared" si="13"/>
        <v>0</v>
      </c>
      <c r="AH106" s="39">
        <f t="shared" si="11"/>
        <v>0</v>
      </c>
      <c r="AI106" s="39">
        <f t="shared" si="14"/>
        <v>0</v>
      </c>
      <c r="AJ106" s="39">
        <f ca="1">VLOOKUP(A106,现有库存!A:B,2,FALSE)</f>
        <v>5</v>
      </c>
      <c r="AK106" s="39">
        <f ca="1">IF(ISNA(VLOOKUP(A106,在途!A:G,7,FALSE)),0,VLOOKUP(A106,在途!A:G,7,FALSE))</f>
        <v>0</v>
      </c>
      <c r="AL106" s="39"/>
    </row>
    <row r="107" spans="1:38">
      <c r="A107" s="37">
        <v>9350329000269</v>
      </c>
      <c r="B107" s="37" t="str">
        <f ca="1">VLOOKUP(A107,Sheet4!$A$1:$B$140,2,FALSE)</f>
        <v>IKA03 160x230cm</v>
      </c>
      <c r="C107" s="38" t="str">
        <f ca="1">VLOOKUP(B107,工艺对应!A:B,2,FALSE)</f>
        <v>印度手工</v>
      </c>
      <c r="D107" s="39">
        <v>4</v>
      </c>
      <c r="E107" s="39">
        <v>526.96</v>
      </c>
      <c r="F107" s="39">
        <v>1</v>
      </c>
      <c r="G107" s="39">
        <v>131.74</v>
      </c>
      <c r="H107" s="39">
        <v>2</v>
      </c>
      <c r="I107" s="39">
        <v>263.48</v>
      </c>
      <c r="J107" s="39">
        <v>1</v>
      </c>
      <c r="K107" s="39">
        <v>270</v>
      </c>
      <c r="L107" s="40">
        <v>0</v>
      </c>
      <c r="M107" s="40">
        <v>0</v>
      </c>
      <c r="N107" s="40">
        <v>0</v>
      </c>
      <c r="O107" s="40">
        <v>0</v>
      </c>
      <c r="P107" s="40">
        <v>0</v>
      </c>
      <c r="Q107" s="40">
        <v>0</v>
      </c>
      <c r="R107" s="40">
        <v>0</v>
      </c>
      <c r="S107" s="40">
        <v>0</v>
      </c>
      <c r="T107" s="39">
        <v>0</v>
      </c>
      <c r="U107" s="39">
        <v>0</v>
      </c>
      <c r="V107" s="39">
        <v>0</v>
      </c>
      <c r="W107" s="39">
        <v>0</v>
      </c>
      <c r="X107" s="39">
        <v>0</v>
      </c>
      <c r="Y107" s="39">
        <v>0</v>
      </c>
      <c r="Z107" s="39">
        <f t="shared" si="16"/>
        <v>0</v>
      </c>
      <c r="AA107" s="43">
        <f t="shared" si="17"/>
        <v>0</v>
      </c>
      <c r="AB107" s="39">
        <f>SUM($AA$4:AA107)</f>
        <v>1</v>
      </c>
      <c r="AC107" s="39" t="str">
        <f ca="1">LOOKUP(AB107,帕累托等级设置!$B$2:$B$6,帕累托等级设置!$A$2:$A$6)</f>
        <v>D</v>
      </c>
      <c r="AD107" s="39">
        <f ca="1">VLOOKUP(AC107,帕累托等级设置!$A$1:$C$6,3)</f>
        <v>1</v>
      </c>
      <c r="AE107" s="39">
        <f ca="1">VLOOKUP(C107,备货周期!$A$2:$D$8,4)</f>
        <v>5</v>
      </c>
      <c r="AF107" s="39">
        <f t="shared" si="12"/>
        <v>0</v>
      </c>
      <c r="AG107" s="39">
        <f t="shared" si="13"/>
        <v>0</v>
      </c>
      <c r="AH107" s="39">
        <f t="shared" si="11"/>
        <v>0</v>
      </c>
      <c r="AI107" s="39">
        <f t="shared" si="14"/>
        <v>0</v>
      </c>
      <c r="AJ107" s="39">
        <f ca="1">VLOOKUP(A107,现有库存!A:B,2,FALSE)</f>
        <v>6</v>
      </c>
      <c r="AK107" s="39">
        <f ca="1">IF(ISNA(VLOOKUP(A107,在途!A:G,7,FALSE)),0,VLOOKUP(A107,在途!A:G,7,FALSE))</f>
        <v>0</v>
      </c>
      <c r="AL107" s="39"/>
    </row>
    <row r="108" spans="1:38">
      <c r="A108" s="37">
        <v>9350329000306</v>
      </c>
      <c r="B108" s="37" t="str">
        <f ca="1">VLOOKUP(A108,Sheet4!$A$1:$B$140,2,FALSE)</f>
        <v>IKA05 160x230cm</v>
      </c>
      <c r="C108" s="38" t="str">
        <f ca="1">VLOOKUP(B108,工艺对应!A:B,2,FALSE)</f>
        <v>印度手工</v>
      </c>
      <c r="D108" s="39">
        <v>2</v>
      </c>
      <c r="E108" s="39">
        <v>263.48</v>
      </c>
      <c r="F108" s="40">
        <v>0</v>
      </c>
      <c r="G108" s="40">
        <v>0</v>
      </c>
      <c r="H108" s="40">
        <v>0</v>
      </c>
      <c r="I108" s="40">
        <v>0</v>
      </c>
      <c r="J108" s="39">
        <v>1</v>
      </c>
      <c r="K108" s="39">
        <v>106.17</v>
      </c>
      <c r="L108" s="40">
        <v>0</v>
      </c>
      <c r="M108" s="40">
        <v>0</v>
      </c>
      <c r="N108" s="40">
        <v>0</v>
      </c>
      <c r="O108" s="40">
        <v>0</v>
      </c>
      <c r="P108" s="40">
        <v>0</v>
      </c>
      <c r="Q108" s="40">
        <v>0</v>
      </c>
      <c r="R108" s="40">
        <v>0</v>
      </c>
      <c r="S108" s="40">
        <v>0</v>
      </c>
      <c r="T108" s="39">
        <v>0</v>
      </c>
      <c r="U108" s="39">
        <v>0</v>
      </c>
      <c r="V108" s="39">
        <v>0</v>
      </c>
      <c r="W108" s="39">
        <v>0</v>
      </c>
      <c r="X108" s="39">
        <v>0</v>
      </c>
      <c r="Y108" s="39">
        <v>0</v>
      </c>
      <c r="Z108" s="39">
        <f t="shared" si="16"/>
        <v>0</v>
      </c>
      <c r="AA108" s="43">
        <f t="shared" si="17"/>
        <v>0</v>
      </c>
      <c r="AB108" s="39">
        <f>SUM($AA$4:AA108)</f>
        <v>1</v>
      </c>
      <c r="AC108" s="39" t="str">
        <f ca="1">LOOKUP(AB108,帕累托等级设置!$B$2:$B$6,帕累托等级设置!$A$2:$A$6)</f>
        <v>D</v>
      </c>
      <c r="AD108" s="39">
        <f ca="1">VLOOKUP(AC108,帕累托等级设置!$A$1:$C$6,3)</f>
        <v>1</v>
      </c>
      <c r="AE108" s="39">
        <f ca="1">VLOOKUP(C108,备货周期!$A$2:$D$8,4)</f>
        <v>5</v>
      </c>
      <c r="AF108" s="39">
        <f t="shared" si="12"/>
        <v>0</v>
      </c>
      <c r="AG108" s="39">
        <f t="shared" si="13"/>
        <v>0</v>
      </c>
      <c r="AH108" s="39">
        <f t="shared" si="11"/>
        <v>0</v>
      </c>
      <c r="AI108" s="39">
        <f t="shared" si="14"/>
        <v>0</v>
      </c>
      <c r="AJ108" s="39">
        <f ca="1">VLOOKUP(A108,现有库存!A:B,2,FALSE)</f>
        <v>0</v>
      </c>
      <c r="AK108" s="39">
        <f ca="1">IF(ISNA(VLOOKUP(A108,在途!A:G,7,FALSE)),0,VLOOKUP(A108,在途!A:G,7,FALSE))</f>
        <v>0</v>
      </c>
      <c r="AL108" s="39"/>
    </row>
    <row r="109" spans="1:38">
      <c r="A109" s="37">
        <v>9350329000313</v>
      </c>
      <c r="B109" s="37" t="str">
        <f ca="1">VLOOKUP(A109,Sheet4!$A$1:$B$140,2,FALSE)</f>
        <v>IKA05 200x290cm</v>
      </c>
      <c r="C109" s="38" t="str">
        <f ca="1">VLOOKUP(B109,工艺对应!A:B,2,FALSE)</f>
        <v>印度手工</v>
      </c>
      <c r="D109" s="39">
        <v>0</v>
      </c>
      <c r="E109" s="40">
        <v>0</v>
      </c>
      <c r="F109" s="40">
        <v>0</v>
      </c>
      <c r="G109" s="40">
        <v>0</v>
      </c>
      <c r="H109" s="40">
        <v>0</v>
      </c>
      <c r="I109" s="40">
        <v>0</v>
      </c>
      <c r="J109" s="40">
        <v>0</v>
      </c>
      <c r="K109" s="40">
        <v>0</v>
      </c>
      <c r="L109" s="39">
        <v>1</v>
      </c>
      <c r="M109" s="39">
        <v>434.99</v>
      </c>
      <c r="N109" s="40">
        <v>0</v>
      </c>
      <c r="O109" s="40">
        <v>0</v>
      </c>
      <c r="P109" s="40">
        <v>0</v>
      </c>
      <c r="Q109" s="40">
        <v>0</v>
      </c>
      <c r="R109" s="40">
        <v>0</v>
      </c>
      <c r="S109" s="40">
        <v>0</v>
      </c>
      <c r="T109" s="39">
        <v>0</v>
      </c>
      <c r="U109" s="39">
        <v>0</v>
      </c>
      <c r="V109" s="39">
        <v>0</v>
      </c>
      <c r="W109" s="39">
        <v>0</v>
      </c>
      <c r="X109" s="39">
        <v>0</v>
      </c>
      <c r="Y109" s="39">
        <v>0</v>
      </c>
      <c r="Z109" s="39">
        <f t="shared" si="16"/>
        <v>0</v>
      </c>
      <c r="AA109" s="43">
        <f t="shared" si="17"/>
        <v>0</v>
      </c>
      <c r="AB109" s="39">
        <f>SUM($AA$4:AA109)</f>
        <v>1</v>
      </c>
      <c r="AC109" s="39" t="str">
        <f ca="1">LOOKUP(AB109,帕累托等级设置!$B$2:$B$6,帕累托等级设置!$A$2:$A$6)</f>
        <v>D</v>
      </c>
      <c r="AD109" s="39">
        <f ca="1">VLOOKUP(AC109,帕累托等级设置!$A$1:$C$6,3)</f>
        <v>1</v>
      </c>
      <c r="AE109" s="39">
        <f ca="1">VLOOKUP(C109,备货周期!$A$2:$D$8,4)</f>
        <v>5</v>
      </c>
      <c r="AF109" s="39">
        <f t="shared" si="12"/>
        <v>0</v>
      </c>
      <c r="AG109" s="39">
        <f t="shared" si="13"/>
        <v>0</v>
      </c>
      <c r="AH109" s="39">
        <f t="shared" si="11"/>
        <v>0</v>
      </c>
      <c r="AI109" s="39">
        <f t="shared" si="14"/>
        <v>0</v>
      </c>
      <c r="AJ109" s="39">
        <f ca="1">VLOOKUP(A109,现有库存!A:B,2,FALSE)</f>
        <v>1</v>
      </c>
      <c r="AK109" s="39">
        <f ca="1">IF(ISNA(VLOOKUP(A109,在途!A:G,7,FALSE)),0,VLOOKUP(A109,在途!A:G,7,FALSE))</f>
        <v>0</v>
      </c>
      <c r="AL109" s="39"/>
    </row>
    <row r="110" spans="1:38">
      <c r="A110" s="37">
        <v>9350329000566</v>
      </c>
      <c r="B110" s="37" t="str">
        <f ca="1">VLOOKUP(A110,Sheet4!$A$1:$B$140,2,FALSE)</f>
        <v>SIL04 155x225cm</v>
      </c>
      <c r="C110" s="38" t="str">
        <f ca="1">VLOOKUP(B110,工艺对应!A:B,2,FALSE)</f>
        <v>福荣达机织</v>
      </c>
      <c r="D110" s="39">
        <v>3</v>
      </c>
      <c r="E110" s="39">
        <v>174.38</v>
      </c>
      <c r="F110" s="40">
        <v>0</v>
      </c>
      <c r="G110" s="40">
        <v>0</v>
      </c>
      <c r="H110" s="39">
        <v>2</v>
      </c>
      <c r="I110" s="39">
        <v>174.38</v>
      </c>
      <c r="J110" s="40">
        <v>0</v>
      </c>
      <c r="K110" s="40">
        <v>0</v>
      </c>
      <c r="L110" s="40">
        <v>0</v>
      </c>
      <c r="M110" s="40">
        <v>0</v>
      </c>
      <c r="N110" s="40">
        <v>0</v>
      </c>
      <c r="O110" s="40">
        <v>0</v>
      </c>
      <c r="P110" s="40">
        <v>0</v>
      </c>
      <c r="Q110" s="40">
        <v>0</v>
      </c>
      <c r="R110" s="40">
        <v>0</v>
      </c>
      <c r="S110" s="40">
        <v>0</v>
      </c>
      <c r="T110" s="39">
        <v>0</v>
      </c>
      <c r="U110" s="39">
        <v>0</v>
      </c>
      <c r="V110" s="39">
        <v>0</v>
      </c>
      <c r="W110" s="39">
        <v>0</v>
      </c>
      <c r="X110" s="39">
        <v>0</v>
      </c>
      <c r="Y110" s="39">
        <v>0</v>
      </c>
      <c r="Z110" s="39">
        <f t="shared" si="16"/>
        <v>0</v>
      </c>
      <c r="AA110" s="43">
        <f t="shared" si="17"/>
        <v>0</v>
      </c>
      <c r="AB110" s="39">
        <f>SUM($AA$4:AA110)</f>
        <v>1</v>
      </c>
      <c r="AC110" s="39" t="str">
        <f ca="1">LOOKUP(AB110,帕累托等级设置!$B$2:$B$6,帕累托等级设置!$A$2:$A$6)</f>
        <v>D</v>
      </c>
      <c r="AD110" s="39">
        <f ca="1">VLOOKUP(AC110,帕累托等级设置!$A$1:$C$6,3)</f>
        <v>1</v>
      </c>
      <c r="AE110" s="39">
        <f ca="1">VLOOKUP(C110,备货周期!$A$2:$D$8,4)</f>
        <v>2.5</v>
      </c>
      <c r="AF110" s="39">
        <f t="shared" si="12"/>
        <v>0</v>
      </c>
      <c r="AG110" s="39">
        <f t="shared" si="13"/>
        <v>0</v>
      </c>
      <c r="AH110" s="39">
        <f t="shared" si="11"/>
        <v>0</v>
      </c>
      <c r="AI110" s="39">
        <f t="shared" si="14"/>
        <v>0</v>
      </c>
      <c r="AJ110" s="39">
        <f ca="1">VLOOKUP(A110,现有库存!A:B,2,FALSE)</f>
        <v>1</v>
      </c>
      <c r="AK110" s="39">
        <f ca="1">IF(ISNA(VLOOKUP(A110,在途!A:G,7,FALSE)),0,VLOOKUP(A110,在途!A:G,7,FALSE))</f>
        <v>0</v>
      </c>
      <c r="AL110" s="39"/>
    </row>
    <row r="111" spans="1:38">
      <c r="A111" s="37">
        <v>9350329000672</v>
      </c>
      <c r="B111" s="37" t="str">
        <f ca="1">VLOOKUP(A111,Sheet4!$A$1:$B$140,2,FALSE)</f>
        <v>FRE01 190x280cm</v>
      </c>
      <c r="C111" s="38" t="str">
        <f ca="1">VLOOKUP(B111,工艺对应!A:B,2,FALSE)</f>
        <v>熊亚机织</v>
      </c>
      <c r="D111" s="39">
        <v>0</v>
      </c>
      <c r="E111" s="40">
        <v>0</v>
      </c>
      <c r="F111" s="40">
        <v>0</v>
      </c>
      <c r="G111" s="40">
        <v>0</v>
      </c>
      <c r="H111" s="39">
        <v>4</v>
      </c>
      <c r="I111" s="39">
        <v>738.99</v>
      </c>
      <c r="J111" s="39">
        <v>2</v>
      </c>
      <c r="K111" s="39">
        <v>339.99</v>
      </c>
      <c r="L111" s="40">
        <v>0</v>
      </c>
      <c r="M111" s="40">
        <v>0</v>
      </c>
      <c r="N111" s="40">
        <v>0</v>
      </c>
      <c r="O111" s="40">
        <v>0</v>
      </c>
      <c r="P111" s="40">
        <v>0</v>
      </c>
      <c r="Q111" s="40">
        <v>0</v>
      </c>
      <c r="R111" s="40">
        <v>0</v>
      </c>
      <c r="S111" s="40">
        <v>0</v>
      </c>
      <c r="T111" s="39">
        <v>0</v>
      </c>
      <c r="U111" s="39">
        <v>0</v>
      </c>
      <c r="V111" s="39">
        <v>0</v>
      </c>
      <c r="W111" s="39">
        <v>0</v>
      </c>
      <c r="X111" s="39">
        <v>0</v>
      </c>
      <c r="Y111" s="39">
        <v>0</v>
      </c>
      <c r="Z111" s="39">
        <f t="shared" si="16"/>
        <v>0</v>
      </c>
      <c r="AA111" s="43">
        <f t="shared" si="17"/>
        <v>0</v>
      </c>
      <c r="AB111" s="39">
        <f>SUM($AA$4:AA111)</f>
        <v>1</v>
      </c>
      <c r="AC111" s="39" t="str">
        <f ca="1">LOOKUP(AB111,帕累托等级设置!$B$2:$B$6,帕累托等级设置!$A$2:$A$6)</f>
        <v>D</v>
      </c>
      <c r="AD111" s="39">
        <f ca="1">VLOOKUP(AC111,帕累托等级设置!$A$1:$C$6,3)</f>
        <v>1</v>
      </c>
      <c r="AE111" s="39">
        <f ca="1">VLOOKUP(C111,备货周期!$A$2:$D$8,4)</f>
        <v>2.5</v>
      </c>
      <c r="AF111" s="39">
        <f t="shared" si="12"/>
        <v>0</v>
      </c>
      <c r="AG111" s="39">
        <f t="shared" si="13"/>
        <v>0</v>
      </c>
      <c r="AH111" s="39">
        <f t="shared" si="11"/>
        <v>0</v>
      </c>
      <c r="AI111" s="39">
        <f t="shared" si="14"/>
        <v>0</v>
      </c>
      <c r="AJ111" s="39">
        <f ca="1">VLOOKUP(A111,现有库存!A:B,2,FALSE)</f>
        <v>7</v>
      </c>
      <c r="AK111" s="39">
        <f ca="1">IF(ISNA(VLOOKUP(A111,在途!A:G,7,FALSE)),0,VLOOKUP(A111,在途!A:G,7,FALSE))</f>
        <v>0</v>
      </c>
      <c r="AL111" s="39"/>
    </row>
    <row r="112" spans="1:38">
      <c r="A112" s="37">
        <v>9350329001389</v>
      </c>
      <c r="B112" s="37" t="str">
        <f ca="1">VLOOKUP(A112,Sheet4!$A$1:$B$140,2,FALSE)</f>
        <v>SIL02 240x340cm</v>
      </c>
      <c r="C112" s="38" t="str">
        <f ca="1">VLOOKUP(B112,工艺对应!A:B,2,FALSE)</f>
        <v>福荣达机织</v>
      </c>
      <c r="D112" s="39">
        <v>0</v>
      </c>
      <c r="E112" s="40">
        <v>0</v>
      </c>
      <c r="F112" s="40">
        <v>0</v>
      </c>
      <c r="G112" s="40">
        <v>0</v>
      </c>
      <c r="H112" s="40">
        <v>0</v>
      </c>
      <c r="I112" s="40">
        <v>0</v>
      </c>
      <c r="J112" s="39">
        <v>2</v>
      </c>
      <c r="K112" s="39">
        <v>408</v>
      </c>
      <c r="L112" s="39">
        <v>1</v>
      </c>
      <c r="M112" s="39">
        <v>204</v>
      </c>
      <c r="N112" s="40">
        <v>0</v>
      </c>
      <c r="O112" s="40">
        <v>0</v>
      </c>
      <c r="P112" s="40">
        <v>0</v>
      </c>
      <c r="Q112" s="40">
        <v>0</v>
      </c>
      <c r="R112" s="40">
        <v>0</v>
      </c>
      <c r="S112" s="40">
        <v>0</v>
      </c>
      <c r="T112" s="39">
        <v>0</v>
      </c>
      <c r="U112" s="39">
        <v>0</v>
      </c>
      <c r="V112" s="39">
        <v>0</v>
      </c>
      <c r="W112" s="39">
        <v>0</v>
      </c>
      <c r="X112" s="39">
        <v>0</v>
      </c>
      <c r="Y112" s="39">
        <v>0</v>
      </c>
      <c r="Z112" s="39">
        <f t="shared" si="16"/>
        <v>0</v>
      </c>
      <c r="AA112" s="43">
        <f t="shared" si="17"/>
        <v>0</v>
      </c>
      <c r="AB112" s="39">
        <f>SUM($AA$4:AA112)</f>
        <v>1</v>
      </c>
      <c r="AC112" s="39" t="str">
        <f ca="1">LOOKUP(AB112,帕累托等级设置!$B$2:$B$6,帕累托等级设置!$A$2:$A$6)</f>
        <v>D</v>
      </c>
      <c r="AD112" s="39">
        <f ca="1">VLOOKUP(AC112,帕累托等级设置!$A$1:$C$6,3)</f>
        <v>1</v>
      </c>
      <c r="AE112" s="39">
        <f ca="1">VLOOKUP(C112,备货周期!$A$2:$D$8,4)</f>
        <v>2.5</v>
      </c>
      <c r="AF112" s="39">
        <f t="shared" si="12"/>
        <v>0</v>
      </c>
      <c r="AG112" s="39">
        <f t="shared" si="13"/>
        <v>0</v>
      </c>
      <c r="AH112" s="39">
        <f t="shared" si="11"/>
        <v>0</v>
      </c>
      <c r="AI112" s="39">
        <f t="shared" si="14"/>
        <v>0</v>
      </c>
      <c r="AJ112" s="39">
        <f ca="1">VLOOKUP(A112,现有库存!A:B,2,FALSE)</f>
        <v>0</v>
      </c>
      <c r="AK112" s="39">
        <f ca="1">IF(ISNA(VLOOKUP(A112,在途!A:G,7,FALSE)),0,VLOOKUP(A112,在途!A:G,7,FALSE))</f>
        <v>2</v>
      </c>
      <c r="AL112" s="39"/>
    </row>
    <row r="113" spans="1:38">
      <c r="A113" s="37">
        <v>9350329001105</v>
      </c>
      <c r="B113" s="37" t="str">
        <f ca="1">VLOOKUP(A113,Sheet4!$A$1:$B$140,2,FALSE)</f>
        <v>Q9012 200x290cm</v>
      </c>
      <c r="C113" s="38" t="str">
        <f ca="1">VLOOKUP(B113,工艺对应!A:B,2,FALSE)</f>
        <v>防滑垫</v>
      </c>
      <c r="D113" s="39">
        <v>0</v>
      </c>
      <c r="E113" s="40">
        <v>0</v>
      </c>
      <c r="F113" s="40">
        <v>0</v>
      </c>
      <c r="G113" s="40">
        <v>0</v>
      </c>
      <c r="H113" s="40">
        <v>0</v>
      </c>
      <c r="I113" s="40">
        <v>0</v>
      </c>
      <c r="J113" s="39">
        <v>0</v>
      </c>
      <c r="K113" s="39">
        <v>0</v>
      </c>
      <c r="L113" s="39">
        <v>0</v>
      </c>
      <c r="M113" s="39">
        <v>0</v>
      </c>
      <c r="N113" s="40">
        <v>0</v>
      </c>
      <c r="O113" s="40">
        <v>0</v>
      </c>
      <c r="P113" s="40">
        <v>0</v>
      </c>
      <c r="Q113" s="40">
        <v>0</v>
      </c>
      <c r="R113" s="40">
        <v>0</v>
      </c>
      <c r="S113" s="40">
        <v>0</v>
      </c>
      <c r="T113" s="39">
        <v>0</v>
      </c>
      <c r="U113" s="39">
        <v>0</v>
      </c>
      <c r="V113" s="39">
        <v>2</v>
      </c>
      <c r="W113" s="39">
        <v>0</v>
      </c>
      <c r="X113" s="39">
        <v>0</v>
      </c>
      <c r="Y113" s="39">
        <v>0</v>
      </c>
      <c r="Z113" s="39">
        <f t="shared" si="16"/>
        <v>0</v>
      </c>
      <c r="AA113" s="43">
        <f t="shared" si="17"/>
        <v>0</v>
      </c>
      <c r="AB113" s="39">
        <f>SUM($AA$4:AA113)</f>
        <v>1</v>
      </c>
      <c r="AC113" s="39" t="str">
        <f ca="1">LOOKUP(AB113,帕累托等级设置!$B$2:$B$6,帕累托等级设置!$A$2:$A$6)</f>
        <v>D</v>
      </c>
      <c r="AD113" s="39">
        <f ca="1">VLOOKUP(AC113,帕累托等级设置!$A$1:$C$6,3)</f>
        <v>1</v>
      </c>
      <c r="AE113" s="39">
        <f ca="1">VLOOKUP(C113,备货周期!$A$2:$D$8,4)</f>
        <v>2.5</v>
      </c>
      <c r="AF113" s="39">
        <f t="shared" si="12"/>
        <v>1</v>
      </c>
      <c r="AG113" s="39">
        <f t="shared" si="13"/>
        <v>1</v>
      </c>
      <c r="AH113" s="39">
        <f t="shared" si="11"/>
        <v>1</v>
      </c>
      <c r="AI113" s="39">
        <f t="shared" si="14"/>
        <v>3</v>
      </c>
      <c r="AJ113" s="39">
        <f ca="1">VLOOKUP(A113,现有库存!A:B,2,FALSE)</f>
        <v>18</v>
      </c>
      <c r="AK113" s="39">
        <f ca="1">IF(ISNA(VLOOKUP(A113,在途!A:G,7,FALSE)),0,VLOOKUP(A113,在途!A:G,7,FALSE))</f>
        <v>0</v>
      </c>
      <c r="AL113" s="39"/>
    </row>
    <row r="114" spans="1:38">
      <c r="A114" s="37" t="s">
        <v>5</v>
      </c>
      <c r="B114" s="37"/>
      <c r="C114" s="37"/>
      <c r="D114" s="39">
        <f t="shared" ref="D114:U114" si="18">SUM(D4:D91)</f>
        <v>211</v>
      </c>
      <c r="E114" s="39">
        <f t="shared" si="18"/>
        <v>22389.120000000003</v>
      </c>
      <c r="F114" s="39">
        <f t="shared" si="18"/>
        <v>50</v>
      </c>
      <c r="G114" s="39">
        <f t="shared" si="18"/>
        <v>7962.8999999999987</v>
      </c>
      <c r="H114" s="39">
        <f t="shared" si="18"/>
        <v>81</v>
      </c>
      <c r="I114" s="39">
        <f t="shared" si="18"/>
        <v>8448.8899999999976</v>
      </c>
      <c r="J114" s="39">
        <f t="shared" si="18"/>
        <v>116</v>
      </c>
      <c r="K114" s="39">
        <f t="shared" si="18"/>
        <v>17265.410000000003</v>
      </c>
      <c r="L114" s="39">
        <f t="shared" si="18"/>
        <v>134</v>
      </c>
      <c r="M114" s="39">
        <f t="shared" si="18"/>
        <v>20564.069999999989</v>
      </c>
      <c r="N114" s="39">
        <f t="shared" si="18"/>
        <v>143</v>
      </c>
      <c r="O114" s="39">
        <f t="shared" si="18"/>
        <v>25455.649999999994</v>
      </c>
      <c r="P114" s="39">
        <f t="shared" si="18"/>
        <v>98</v>
      </c>
      <c r="Q114" s="39">
        <f t="shared" si="18"/>
        <v>19279.860000000008</v>
      </c>
      <c r="R114" s="39">
        <f t="shared" si="18"/>
        <v>106</v>
      </c>
      <c r="S114" s="39">
        <f t="shared" si="18"/>
        <v>18592.46</v>
      </c>
      <c r="T114" s="39">
        <f t="shared" si="18"/>
        <v>109</v>
      </c>
      <c r="U114" s="39">
        <f t="shared" si="18"/>
        <v>20286.699999999997</v>
      </c>
      <c r="V114" s="39">
        <f>SUM(V4:V113)</f>
        <v>129</v>
      </c>
      <c r="W114" s="39">
        <f>SUM(W4:W113)</f>
        <v>18322.469999999994</v>
      </c>
      <c r="X114" s="39">
        <f>SUM(X4:X113)</f>
        <v>14</v>
      </c>
      <c r="Y114" s="39">
        <f>SUM(Y4:Y113)</f>
        <v>2706.41</v>
      </c>
      <c r="Z114" s="39">
        <f>SUM(Z4:Z91)</f>
        <v>59908.039999999986</v>
      </c>
      <c r="AA114" s="39">
        <f>SUM(AA4:AA91)</f>
        <v>1</v>
      </c>
      <c r="AB114" s="39"/>
      <c r="AC114" s="39"/>
      <c r="AD114" s="39"/>
      <c r="AE114" s="39"/>
      <c r="AF114" s="39"/>
      <c r="AG114" s="39"/>
      <c r="AH114" s="39"/>
      <c r="AI114" s="39">
        <f>SUM(AI4:AI113)</f>
        <v>734</v>
      </c>
      <c r="AJ114" s="39">
        <f>SUM(AJ4:AJ113)</f>
        <v>1381</v>
      </c>
      <c r="AK114" s="39">
        <f>SUM(AK4:AK91)</f>
        <v>445</v>
      </c>
      <c r="AL114" s="39">
        <f>SUM(AL4:AL91)</f>
        <v>49</v>
      </c>
    </row>
  </sheetData>
  <sheetCalcPr fullCalcOnLoad="1"/>
  <mergeCells count="4">
    <mergeCell ref="AI1:AL1"/>
    <mergeCell ref="Z1:AF1"/>
    <mergeCell ref="D1:U1"/>
    <mergeCell ref="A1:C1"/>
  </mergeCells>
  <phoneticPr fontId="2" type="noConversion"/>
  <conditionalFormatting sqref="B1:B1048576">
    <cfRule type="containsText" dxfId="5" priority="1" operator="containsText" text="SIL05">
      <formula>NOT(ISERROR(SEARCH("SIL05",B1)))</formula>
    </cfRule>
  </conditionalFormatting>
  <pageMargins left="0.7" right="0.7" top="0.75" bottom="0.75" header="0.3" footer="0.3"/>
  <pageSetup paperSize="9" scale="71" fitToWidth="2" fitToHeight="0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995"/>
  <sheetViews>
    <sheetView topLeftCell="A103" workbookViewId="0">
      <selection activeCell="B122" sqref="B122"/>
    </sheetView>
  </sheetViews>
  <sheetFormatPr defaultRowHeight="15"/>
  <cols>
    <col min="1" max="1" width="18.28515625" style="2" customWidth="1"/>
    <col min="2" max="2" width="16.5703125" customWidth="1"/>
    <col min="4" max="4" width="25.42578125" customWidth="1"/>
  </cols>
  <sheetData>
    <row r="1" spans="1:4">
      <c r="A1" s="2" t="s">
        <v>2</v>
      </c>
      <c r="B1" s="1" t="s">
        <v>98</v>
      </c>
    </row>
    <row r="2" spans="1:4">
      <c r="A2" s="2">
        <v>9350329000986</v>
      </c>
      <c r="B2" t="s">
        <v>9</v>
      </c>
      <c r="D2" s="2"/>
    </row>
    <row r="3" spans="1:4">
      <c r="A3" s="2">
        <v>9350329000979</v>
      </c>
      <c r="B3" t="s">
        <v>10</v>
      </c>
      <c r="D3" s="2"/>
    </row>
    <row r="4" spans="1:4">
      <c r="A4" s="2">
        <v>9350329000504</v>
      </c>
      <c r="B4" t="s">
        <v>11</v>
      </c>
      <c r="D4" s="2"/>
    </row>
    <row r="5" spans="1:4">
      <c r="A5" s="2">
        <v>9350329000931</v>
      </c>
      <c r="B5" t="s">
        <v>12</v>
      </c>
      <c r="D5" s="2"/>
    </row>
    <row r="6" spans="1:4">
      <c r="A6" s="2">
        <v>9350329000948</v>
      </c>
      <c r="B6" t="s">
        <v>13</v>
      </c>
      <c r="D6" s="2"/>
    </row>
    <row r="7" spans="1:4">
      <c r="A7" s="2">
        <v>9350329000924</v>
      </c>
      <c r="B7" t="s">
        <v>14</v>
      </c>
      <c r="D7" s="2"/>
    </row>
    <row r="8" spans="1:4">
      <c r="A8" s="2">
        <v>9350329000955</v>
      </c>
      <c r="B8" t="s">
        <v>15</v>
      </c>
      <c r="D8" s="2"/>
    </row>
    <row r="9" spans="1:4">
      <c r="A9" s="2">
        <v>9350329000450</v>
      </c>
      <c r="B9" t="s">
        <v>16</v>
      </c>
      <c r="D9" s="2"/>
    </row>
    <row r="10" spans="1:4">
      <c r="A10" s="2">
        <v>9350329000597</v>
      </c>
      <c r="B10" t="s">
        <v>17</v>
      </c>
      <c r="D10" s="2"/>
    </row>
    <row r="11" spans="1:4">
      <c r="A11" s="2">
        <v>9350329001020</v>
      </c>
      <c r="B11" t="s">
        <v>18</v>
      </c>
      <c r="D11" s="2"/>
    </row>
    <row r="12" spans="1:4">
      <c r="A12" s="2">
        <v>9350329000702</v>
      </c>
      <c r="B12" t="s">
        <v>19</v>
      </c>
      <c r="D12" s="2"/>
    </row>
    <row r="13" spans="1:4">
      <c r="A13" s="2">
        <v>9350329000139</v>
      </c>
      <c r="B13" t="s">
        <v>20</v>
      </c>
      <c r="D13" s="2"/>
    </row>
    <row r="14" spans="1:4">
      <c r="A14" s="2">
        <v>9350329000344</v>
      </c>
      <c r="B14" t="s">
        <v>21</v>
      </c>
      <c r="D14" s="2"/>
    </row>
    <row r="15" spans="1:4">
      <c r="A15" s="2">
        <v>9350329000351</v>
      </c>
      <c r="B15" t="s">
        <v>22</v>
      </c>
      <c r="D15" s="2"/>
    </row>
    <row r="16" spans="1:4">
      <c r="A16" s="2">
        <v>9350329000368</v>
      </c>
      <c r="B16" t="s">
        <v>23</v>
      </c>
      <c r="D16" s="2"/>
    </row>
    <row r="17" spans="1:4">
      <c r="A17" s="2">
        <v>9350329000375</v>
      </c>
      <c r="B17" t="s">
        <v>24</v>
      </c>
      <c r="D17" s="2"/>
    </row>
    <row r="18" spans="1:4">
      <c r="A18" s="2">
        <v>9350329000429</v>
      </c>
      <c r="B18" t="s">
        <v>25</v>
      </c>
      <c r="D18" s="2"/>
    </row>
    <row r="19" spans="1:4">
      <c r="A19" s="2">
        <v>9350329000443</v>
      </c>
      <c r="B19" t="s">
        <v>26</v>
      </c>
      <c r="D19" s="2"/>
    </row>
    <row r="20" spans="1:4">
      <c r="A20" s="2">
        <v>9350329000467</v>
      </c>
      <c r="B20" t="s">
        <v>27</v>
      </c>
      <c r="D20" s="2"/>
    </row>
    <row r="21" spans="1:4">
      <c r="A21" s="2">
        <v>9350329000481</v>
      </c>
      <c r="B21" t="s">
        <v>28</v>
      </c>
      <c r="D21" s="2"/>
    </row>
    <row r="22" spans="1:4">
      <c r="A22" s="2">
        <v>9350329000528</v>
      </c>
      <c r="B22" t="s">
        <v>29</v>
      </c>
      <c r="D22" s="2"/>
    </row>
    <row r="23" spans="1:4">
      <c r="A23" s="2">
        <v>9350329000542</v>
      </c>
      <c r="B23" t="s">
        <v>30</v>
      </c>
      <c r="D23" s="2"/>
    </row>
    <row r="24" spans="1:4">
      <c r="A24" s="2">
        <v>9350329000559</v>
      </c>
      <c r="B24" t="s">
        <v>31</v>
      </c>
      <c r="D24" s="2"/>
    </row>
    <row r="25" spans="1:4">
      <c r="A25" s="2">
        <v>9350329000580</v>
      </c>
      <c r="B25" t="s">
        <v>32</v>
      </c>
      <c r="D25" s="2"/>
    </row>
    <row r="26" spans="1:4">
      <c r="A26" s="2">
        <v>9350329000627</v>
      </c>
      <c r="B26" t="s">
        <v>33</v>
      </c>
      <c r="D26" s="2"/>
    </row>
    <row r="27" spans="1:4">
      <c r="A27" s="2">
        <v>9350329000849</v>
      </c>
      <c r="B27" t="s">
        <v>34</v>
      </c>
      <c r="D27" s="2"/>
    </row>
    <row r="28" spans="1:4">
      <c r="A28" s="2">
        <v>9350329000856</v>
      </c>
      <c r="B28" t="s">
        <v>35</v>
      </c>
      <c r="D28" s="2"/>
    </row>
    <row r="29" spans="1:4">
      <c r="A29" s="2">
        <v>9350329000917</v>
      </c>
      <c r="B29" t="s">
        <v>36</v>
      </c>
      <c r="D29" s="2"/>
    </row>
    <row r="30" spans="1:4">
      <c r="A30" s="2">
        <v>9350329000962</v>
      </c>
      <c r="B30" t="s">
        <v>37</v>
      </c>
      <c r="D30" s="2"/>
    </row>
    <row r="31" spans="1:4">
      <c r="A31" s="2">
        <v>9350329001402</v>
      </c>
      <c r="B31" t="s">
        <v>38</v>
      </c>
      <c r="D31" s="2"/>
    </row>
    <row r="32" spans="1:4">
      <c r="A32" s="2">
        <v>9350329001464</v>
      </c>
      <c r="B32" t="s">
        <v>39</v>
      </c>
      <c r="D32" s="2"/>
    </row>
    <row r="33" spans="1:4">
      <c r="A33" s="2">
        <v>9350329001075</v>
      </c>
      <c r="B33" t="s">
        <v>40</v>
      </c>
      <c r="D33" s="2"/>
    </row>
    <row r="34" spans="1:4">
      <c r="A34" s="2">
        <v>9350329000641</v>
      </c>
      <c r="B34" t="s">
        <v>41</v>
      </c>
      <c r="D34" s="2"/>
    </row>
    <row r="35" spans="1:4">
      <c r="A35" s="2">
        <v>9350329001013</v>
      </c>
      <c r="B35" t="s">
        <v>42</v>
      </c>
      <c r="D35" s="2"/>
    </row>
    <row r="36" spans="1:4">
      <c r="A36" s="2">
        <v>9350329000436</v>
      </c>
      <c r="B36" t="s">
        <v>43</v>
      </c>
      <c r="D36" s="2"/>
    </row>
    <row r="37" spans="1:4">
      <c r="A37" s="2">
        <v>9350329000993</v>
      </c>
      <c r="B37" t="s">
        <v>44</v>
      </c>
      <c r="D37" s="2"/>
    </row>
    <row r="38" spans="1:4">
      <c r="A38" s="2">
        <v>9350329000603</v>
      </c>
      <c r="B38" t="s">
        <v>45</v>
      </c>
      <c r="D38" s="2"/>
    </row>
    <row r="39" spans="1:4">
      <c r="A39" s="2">
        <v>9350329000900</v>
      </c>
      <c r="B39" t="s">
        <v>46</v>
      </c>
      <c r="D39" s="2"/>
    </row>
    <row r="40" spans="1:4">
      <c r="A40" s="2">
        <v>9350329001006</v>
      </c>
      <c r="B40" t="s">
        <v>47</v>
      </c>
      <c r="D40" s="2"/>
    </row>
    <row r="41" spans="1:4">
      <c r="A41" s="2">
        <v>9350329001044</v>
      </c>
      <c r="B41" t="s">
        <v>48</v>
      </c>
      <c r="D41" s="2"/>
    </row>
    <row r="42" spans="1:4">
      <c r="A42" s="2">
        <v>9350329000825</v>
      </c>
      <c r="B42" t="s">
        <v>49</v>
      </c>
      <c r="D42" s="2"/>
    </row>
    <row r="43" spans="1:4">
      <c r="A43" s="2">
        <v>9350329001037</v>
      </c>
      <c r="B43" t="s">
        <v>50</v>
      </c>
      <c r="D43" s="2"/>
    </row>
    <row r="44" spans="1:4">
      <c r="A44" s="2">
        <v>9350329000610</v>
      </c>
      <c r="B44" t="s">
        <v>51</v>
      </c>
      <c r="D44" s="2"/>
    </row>
    <row r="45" spans="1:4">
      <c r="A45" s="2">
        <v>9350329000283</v>
      </c>
      <c r="B45" t="s">
        <v>52</v>
      </c>
      <c r="D45" s="2"/>
    </row>
    <row r="46" spans="1:4">
      <c r="A46" s="2">
        <v>9350329000719</v>
      </c>
      <c r="B46" t="s">
        <v>53</v>
      </c>
      <c r="D46" s="2"/>
    </row>
    <row r="47" spans="1:4">
      <c r="A47" s="2">
        <v>9350329000498</v>
      </c>
      <c r="B47" t="s">
        <v>54</v>
      </c>
      <c r="D47" s="2"/>
    </row>
    <row r="48" spans="1:4">
      <c r="A48" s="2">
        <v>9350329000665</v>
      </c>
      <c r="B48" t="s">
        <v>55</v>
      </c>
      <c r="D48" s="2"/>
    </row>
    <row r="49" spans="1:4">
      <c r="A49" s="2">
        <v>9350329001440</v>
      </c>
      <c r="B49" t="s">
        <v>56</v>
      </c>
      <c r="D49" s="2"/>
    </row>
    <row r="50" spans="1:4">
      <c r="A50" s="2">
        <v>9350329000658</v>
      </c>
      <c r="B50" t="s">
        <v>57</v>
      </c>
      <c r="D50" s="2"/>
    </row>
    <row r="51" spans="1:4">
      <c r="A51" s="2">
        <v>9350329000689</v>
      </c>
      <c r="B51" t="s">
        <v>58</v>
      </c>
      <c r="D51" s="2"/>
    </row>
    <row r="52" spans="1:4">
      <c r="A52" s="2">
        <v>9350329000122</v>
      </c>
      <c r="B52" t="s">
        <v>59</v>
      </c>
      <c r="D52" s="2"/>
    </row>
    <row r="53" spans="1:4">
      <c r="A53" s="2">
        <v>9350329000511</v>
      </c>
      <c r="B53" t="s">
        <v>60</v>
      </c>
      <c r="D53" s="2"/>
    </row>
    <row r="54" spans="1:4">
      <c r="A54" s="2">
        <v>9350329000153</v>
      </c>
      <c r="B54" t="s">
        <v>61</v>
      </c>
      <c r="D54" s="2"/>
    </row>
    <row r="55" spans="1:4">
      <c r="A55" s="2">
        <v>9350329001068</v>
      </c>
      <c r="B55" t="s">
        <v>62</v>
      </c>
      <c r="D55" s="2"/>
    </row>
    <row r="56" spans="1:4">
      <c r="A56" s="2">
        <v>9350329000221</v>
      </c>
      <c r="B56" t="s">
        <v>63</v>
      </c>
      <c r="D56" s="2"/>
    </row>
    <row r="57" spans="1:4">
      <c r="A57" s="2">
        <v>9350329001662</v>
      </c>
      <c r="B57" t="s">
        <v>64</v>
      </c>
      <c r="D57" s="2"/>
    </row>
    <row r="58" spans="1:4">
      <c r="A58" s="2">
        <v>9350329000535</v>
      </c>
      <c r="B58" t="s">
        <v>65</v>
      </c>
      <c r="D58" s="2"/>
    </row>
    <row r="59" spans="1:4">
      <c r="A59" s="2">
        <v>9350329000160</v>
      </c>
      <c r="B59" t="s">
        <v>66</v>
      </c>
      <c r="D59" s="2"/>
    </row>
    <row r="60" spans="1:4">
      <c r="A60" s="2">
        <v>9350329000474</v>
      </c>
      <c r="B60" t="s">
        <v>67</v>
      </c>
      <c r="D60" s="2"/>
    </row>
    <row r="61" spans="1:4">
      <c r="A61" s="2">
        <v>9350329000337</v>
      </c>
      <c r="B61" t="s">
        <v>68</v>
      </c>
      <c r="D61" s="2"/>
    </row>
    <row r="62" spans="1:4">
      <c r="A62" s="2">
        <v>9350329000177</v>
      </c>
      <c r="B62" t="s">
        <v>69</v>
      </c>
      <c r="D62" s="2"/>
    </row>
    <row r="63" spans="1:4">
      <c r="A63" s="2">
        <v>9350329000573</v>
      </c>
      <c r="B63" t="s">
        <v>70</v>
      </c>
      <c r="D63" s="2"/>
    </row>
    <row r="64" spans="1:4">
      <c r="A64" s="2">
        <v>9350329000320</v>
      </c>
      <c r="B64" t="s">
        <v>71</v>
      </c>
      <c r="D64" s="2"/>
    </row>
    <row r="65" spans="1:4">
      <c r="A65" s="2">
        <v>9350329000016</v>
      </c>
      <c r="B65" t="s">
        <v>72</v>
      </c>
      <c r="D65" s="2"/>
    </row>
    <row r="66" spans="1:4">
      <c r="A66" s="2">
        <v>9350329000290</v>
      </c>
      <c r="B66" t="s">
        <v>73</v>
      </c>
      <c r="D66" s="2"/>
    </row>
    <row r="67" spans="1:4">
      <c r="A67" s="2">
        <v>9350329000108</v>
      </c>
      <c r="B67" t="s">
        <v>74</v>
      </c>
      <c r="D67" s="2"/>
    </row>
    <row r="68" spans="1:4">
      <c r="A68" s="2">
        <v>9350329000009</v>
      </c>
      <c r="B68" t="s">
        <v>75</v>
      </c>
      <c r="D68" s="2"/>
    </row>
    <row r="69" spans="1:4">
      <c r="A69" s="2">
        <v>9350329000832</v>
      </c>
      <c r="B69" t="s">
        <v>76</v>
      </c>
      <c r="D69" s="2"/>
    </row>
    <row r="70" spans="1:4">
      <c r="A70" s="2">
        <v>9350329001365</v>
      </c>
      <c r="B70" t="s">
        <v>77</v>
      </c>
      <c r="D70" s="2"/>
    </row>
    <row r="71" spans="1:4">
      <c r="A71" s="2">
        <v>9350329000085</v>
      </c>
      <c r="B71" t="s">
        <v>78</v>
      </c>
      <c r="D71" s="2"/>
    </row>
    <row r="72" spans="1:4">
      <c r="A72" s="2">
        <v>9350329000047</v>
      </c>
      <c r="B72" t="s">
        <v>79</v>
      </c>
      <c r="D72" s="2"/>
    </row>
    <row r="73" spans="1:4">
      <c r="A73" s="2">
        <v>9350329000634</v>
      </c>
      <c r="B73" t="s">
        <v>80</v>
      </c>
      <c r="D73" s="2"/>
    </row>
    <row r="74" spans="1:4">
      <c r="A74" s="2">
        <v>9350329001976</v>
      </c>
      <c r="B74" t="s">
        <v>81</v>
      </c>
      <c r="D74" s="2"/>
    </row>
    <row r="75" spans="1:4">
      <c r="A75" s="2">
        <v>9350329001327</v>
      </c>
      <c r="B75" t="s">
        <v>199</v>
      </c>
      <c r="D75" s="2"/>
    </row>
    <row r="76" spans="1:4">
      <c r="A76" s="2">
        <v>9350329001334</v>
      </c>
      <c r="B76" t="s">
        <v>200</v>
      </c>
      <c r="D76" s="2"/>
    </row>
    <row r="77" spans="1:4">
      <c r="A77" s="2">
        <v>9350329001341</v>
      </c>
      <c r="B77" t="s">
        <v>201</v>
      </c>
      <c r="D77" s="2"/>
    </row>
    <row r="78" spans="1:4">
      <c r="A78" s="2">
        <v>9350329001358</v>
      </c>
      <c r="B78" t="s">
        <v>202</v>
      </c>
      <c r="D78" s="2"/>
    </row>
    <row r="79" spans="1:4">
      <c r="A79" s="2">
        <v>9350329001372</v>
      </c>
      <c r="B79" t="s">
        <v>203</v>
      </c>
      <c r="D79" s="2"/>
    </row>
    <row r="80" spans="1:4">
      <c r="A80" s="2">
        <v>9350329001396</v>
      </c>
      <c r="B80" t="s">
        <v>204</v>
      </c>
      <c r="D80" s="2"/>
    </row>
    <row r="81" spans="1:4">
      <c r="A81" s="2">
        <v>9350329001419</v>
      </c>
      <c r="B81" t="s">
        <v>205</v>
      </c>
      <c r="D81" s="2"/>
    </row>
    <row r="82" spans="1:4">
      <c r="A82" s="2">
        <v>9350329001457</v>
      </c>
      <c r="B82" t="s">
        <v>206</v>
      </c>
      <c r="D82" s="2"/>
    </row>
    <row r="83" spans="1:4">
      <c r="A83" s="2">
        <v>9350329001471</v>
      </c>
      <c r="B83" t="s">
        <v>207</v>
      </c>
      <c r="D83" s="2"/>
    </row>
    <row r="84" spans="1:4">
      <c r="A84" s="2">
        <v>9350329001488</v>
      </c>
      <c r="B84" t="s">
        <v>208</v>
      </c>
      <c r="D84" s="2"/>
    </row>
    <row r="85" spans="1:4">
      <c r="A85" s="2">
        <v>9350329001501</v>
      </c>
      <c r="B85" t="s">
        <v>209</v>
      </c>
      <c r="D85" s="2"/>
    </row>
    <row r="86" spans="1:4">
      <c r="A86" s="2">
        <v>9350329001518</v>
      </c>
      <c r="B86" t="s">
        <v>210</v>
      </c>
      <c r="D86" s="2"/>
    </row>
    <row r="87" spans="1:4">
      <c r="A87" s="2">
        <v>9350329001525</v>
      </c>
      <c r="B87" t="s">
        <v>211</v>
      </c>
      <c r="D87" s="2"/>
    </row>
    <row r="88" spans="1:4">
      <c r="A88" s="2">
        <v>9350329001532</v>
      </c>
      <c r="B88" t="s">
        <v>212</v>
      </c>
      <c r="D88" s="2"/>
    </row>
    <row r="89" spans="1:4">
      <c r="A89" s="2">
        <v>9350329001549</v>
      </c>
      <c r="B89" t="s">
        <v>213</v>
      </c>
      <c r="D89" s="2"/>
    </row>
    <row r="90" spans="1:4">
      <c r="A90" s="2">
        <v>9350329001556</v>
      </c>
      <c r="B90" t="s">
        <v>214</v>
      </c>
      <c r="D90" s="2"/>
    </row>
    <row r="91" spans="1:4">
      <c r="A91" s="2">
        <v>9350329001563</v>
      </c>
      <c r="B91" t="s">
        <v>215</v>
      </c>
      <c r="D91" s="2"/>
    </row>
    <row r="92" spans="1:4">
      <c r="A92" s="2">
        <v>9350329001570</v>
      </c>
      <c r="B92" t="s">
        <v>216</v>
      </c>
      <c r="D92" s="2"/>
    </row>
    <row r="93" spans="1:4">
      <c r="A93" s="2">
        <v>9350329001587</v>
      </c>
      <c r="B93" t="s">
        <v>217</v>
      </c>
      <c r="D93" s="2"/>
    </row>
    <row r="94" spans="1:4">
      <c r="A94" s="2">
        <v>9350329001594</v>
      </c>
      <c r="B94" t="s">
        <v>218</v>
      </c>
      <c r="D94" s="2"/>
    </row>
    <row r="95" spans="1:4">
      <c r="A95" s="2">
        <v>9350329001600</v>
      </c>
      <c r="B95" t="s">
        <v>219</v>
      </c>
      <c r="D95" s="2"/>
    </row>
    <row r="96" spans="1:4">
      <c r="A96" s="2">
        <v>9350329001617</v>
      </c>
      <c r="B96" t="s">
        <v>220</v>
      </c>
      <c r="D96" s="2"/>
    </row>
    <row r="97" spans="1:4">
      <c r="A97" s="2">
        <v>9350329001624</v>
      </c>
      <c r="B97" t="s">
        <v>221</v>
      </c>
      <c r="D97" s="2"/>
    </row>
    <row r="98" spans="1:4">
      <c r="A98" s="2">
        <v>9350329001631</v>
      </c>
      <c r="B98" t="s">
        <v>222</v>
      </c>
      <c r="D98" s="2"/>
    </row>
    <row r="99" spans="1:4">
      <c r="A99" s="2">
        <v>9350329001655</v>
      </c>
      <c r="B99" t="s">
        <v>223</v>
      </c>
      <c r="D99" s="2"/>
    </row>
    <row r="100" spans="1:4">
      <c r="A100" s="2">
        <v>9350329001983</v>
      </c>
      <c r="B100" t="s">
        <v>82</v>
      </c>
      <c r="D100" s="2"/>
    </row>
    <row r="101" spans="1:4">
      <c r="A101" s="2">
        <v>9350329001051</v>
      </c>
      <c r="B101" t="s">
        <v>83</v>
      </c>
      <c r="D101" s="2"/>
    </row>
    <row r="102" spans="1:4">
      <c r="A102" s="2">
        <v>9350329001709</v>
      </c>
      <c r="B102" t="s">
        <v>84</v>
      </c>
      <c r="D102" s="2"/>
    </row>
    <row r="103" spans="1:4">
      <c r="A103" s="2">
        <v>9350329000313</v>
      </c>
      <c r="B103" t="s">
        <v>85</v>
      </c>
      <c r="D103" s="2"/>
    </row>
    <row r="104" spans="1:4">
      <c r="A104" s="2">
        <v>9350329000115</v>
      </c>
      <c r="B104" t="s">
        <v>86</v>
      </c>
      <c r="D104" s="2"/>
    </row>
    <row r="105" spans="1:4">
      <c r="A105" s="2">
        <v>9350329001389</v>
      </c>
      <c r="B105" t="s">
        <v>87</v>
      </c>
      <c r="D105" s="2"/>
    </row>
    <row r="106" spans="1:4">
      <c r="A106" s="2">
        <v>9350329000207</v>
      </c>
      <c r="B106" t="s">
        <v>88</v>
      </c>
      <c r="D106" s="2"/>
    </row>
    <row r="107" spans="1:4">
      <c r="A107" s="2">
        <v>9350329000238</v>
      </c>
      <c r="B107" t="s">
        <v>89</v>
      </c>
      <c r="D107" s="2"/>
    </row>
    <row r="108" spans="1:4">
      <c r="A108" s="2">
        <v>9350329000672</v>
      </c>
      <c r="B108" t="s">
        <v>90</v>
      </c>
      <c r="D108" s="2"/>
    </row>
    <row r="109" spans="1:4">
      <c r="A109" s="2">
        <v>9350329000252</v>
      </c>
      <c r="B109" t="s">
        <v>91</v>
      </c>
      <c r="D109" s="2"/>
    </row>
    <row r="110" spans="1:4">
      <c r="A110" s="2">
        <v>9350329000269</v>
      </c>
      <c r="B110" t="s">
        <v>92</v>
      </c>
      <c r="D110" s="2"/>
    </row>
    <row r="111" spans="1:4">
      <c r="A111" s="2">
        <v>9350329000146</v>
      </c>
      <c r="B111" t="s">
        <v>93</v>
      </c>
      <c r="D111" s="2"/>
    </row>
    <row r="112" spans="1:4">
      <c r="A112" s="2">
        <v>9350329000306</v>
      </c>
      <c r="B112" t="s">
        <v>94</v>
      </c>
      <c r="D112" s="2"/>
    </row>
    <row r="113" spans="1:4">
      <c r="A113" s="2">
        <v>9350329000245</v>
      </c>
      <c r="B113" t="s">
        <v>95</v>
      </c>
      <c r="D113" s="2"/>
    </row>
    <row r="114" spans="1:4">
      <c r="A114" s="2">
        <v>9350329000566</v>
      </c>
      <c r="B114" t="s">
        <v>96</v>
      </c>
      <c r="D114" s="2"/>
    </row>
    <row r="115" spans="1:4">
      <c r="A115" s="2">
        <v>9350329000092</v>
      </c>
      <c r="B115" t="s">
        <v>97</v>
      </c>
      <c r="D115" s="2"/>
    </row>
    <row r="116" spans="1:4">
      <c r="A116" s="2">
        <v>9350329001099</v>
      </c>
      <c r="B116" s="42" t="s">
        <v>177</v>
      </c>
      <c r="D116" s="2"/>
    </row>
    <row r="117" spans="1:4">
      <c r="A117" s="2">
        <v>9350329002270</v>
      </c>
      <c r="B117" t="s">
        <v>178</v>
      </c>
      <c r="D117" s="2"/>
    </row>
    <row r="118" spans="1:4">
      <c r="A118" s="2">
        <v>9350329002300</v>
      </c>
      <c r="B118" t="s">
        <v>179</v>
      </c>
      <c r="D118" s="2"/>
    </row>
    <row r="119" spans="1:4">
      <c r="A119" s="2">
        <v>9350329002331</v>
      </c>
      <c r="B119" t="s">
        <v>180</v>
      </c>
      <c r="D119" s="2"/>
    </row>
    <row r="120" spans="1:4">
      <c r="A120" s="2">
        <v>9350329002362</v>
      </c>
      <c r="B120" t="s">
        <v>181</v>
      </c>
      <c r="D120" s="2"/>
    </row>
    <row r="121" spans="1:4">
      <c r="A121" s="2">
        <v>9350329002393</v>
      </c>
      <c r="B121" t="s">
        <v>182</v>
      </c>
      <c r="D121" s="2"/>
    </row>
    <row r="122" spans="1:4">
      <c r="A122" s="2">
        <v>9350329002423</v>
      </c>
      <c r="B122" t="s">
        <v>183</v>
      </c>
      <c r="D122" s="2"/>
    </row>
    <row r="123" spans="1:4">
      <c r="A123" s="2">
        <v>9350329002454</v>
      </c>
      <c r="B123" t="s">
        <v>184</v>
      </c>
      <c r="D123" s="2"/>
    </row>
    <row r="124" spans="1:4">
      <c r="A124" s="2">
        <v>9350329002485</v>
      </c>
      <c r="B124" t="s">
        <v>185</v>
      </c>
      <c r="D124" s="2"/>
    </row>
    <row r="125" spans="1:4">
      <c r="A125" s="2">
        <v>9350329002515</v>
      </c>
      <c r="B125" t="s">
        <v>186</v>
      </c>
      <c r="D125" s="2"/>
    </row>
    <row r="126" spans="1:4">
      <c r="A126" s="2">
        <v>9350329002546</v>
      </c>
      <c r="B126" t="s">
        <v>187</v>
      </c>
      <c r="D126" s="2"/>
    </row>
    <row r="127" spans="1:4">
      <c r="A127" s="2">
        <v>9350329002690</v>
      </c>
      <c r="B127" t="s">
        <v>188</v>
      </c>
      <c r="D127" s="2"/>
    </row>
    <row r="128" spans="1:4">
      <c r="A128" s="2">
        <v>9350329002720</v>
      </c>
      <c r="B128" t="s">
        <v>189</v>
      </c>
      <c r="D128" s="2"/>
    </row>
    <row r="129" spans="1:4">
      <c r="A129" s="2">
        <v>9350329002751</v>
      </c>
      <c r="B129" t="s">
        <v>190</v>
      </c>
      <c r="D129" s="2"/>
    </row>
    <row r="130" spans="1:4">
      <c r="A130" s="2">
        <v>9350329002782</v>
      </c>
      <c r="B130" t="s">
        <v>191</v>
      </c>
      <c r="D130" s="2"/>
    </row>
    <row r="131" spans="1:4">
      <c r="A131" s="2">
        <v>9350329002843</v>
      </c>
      <c r="B131" t="s">
        <v>192</v>
      </c>
      <c r="D131" s="2"/>
    </row>
    <row r="132" spans="1:4">
      <c r="A132" s="2">
        <v>9350329001105</v>
      </c>
      <c r="B132" t="s">
        <v>193</v>
      </c>
      <c r="D132" s="2"/>
    </row>
    <row r="133" spans="1:4">
      <c r="A133" s="2">
        <v>9350329002768</v>
      </c>
      <c r="B133" t="s">
        <v>194</v>
      </c>
      <c r="D133" s="2"/>
    </row>
    <row r="134" spans="1:4">
      <c r="A134" s="2">
        <v>9350329002737</v>
      </c>
      <c r="B134" t="s">
        <v>195</v>
      </c>
      <c r="D134" s="2"/>
    </row>
    <row r="135" spans="1:4">
      <c r="A135" s="2">
        <v>9350329002850</v>
      </c>
      <c r="B135" t="s">
        <v>196</v>
      </c>
      <c r="D135" s="2"/>
    </row>
    <row r="136" spans="1:4">
      <c r="A136" s="2">
        <v>9350329002706</v>
      </c>
      <c r="B136" t="s">
        <v>197</v>
      </c>
      <c r="D136" s="2"/>
    </row>
    <row r="137" spans="1:4">
      <c r="A137" s="2">
        <v>9350329002799</v>
      </c>
      <c r="B137" t="s">
        <v>198</v>
      </c>
      <c r="D137" s="2"/>
    </row>
    <row r="138" spans="1:4">
      <c r="A138"/>
      <c r="D138" s="2"/>
    </row>
    <row r="139" spans="1:4">
      <c r="A139"/>
      <c r="D139" s="2"/>
    </row>
    <row r="140" spans="1:4">
      <c r="A140"/>
      <c r="D140" s="2"/>
    </row>
    <row r="141" spans="1:4">
      <c r="A141"/>
      <c r="D141" s="2"/>
    </row>
    <row r="142" spans="1:4">
      <c r="A142"/>
      <c r="D142" s="2"/>
    </row>
    <row r="143" spans="1:4">
      <c r="A143"/>
      <c r="D143" s="2"/>
    </row>
    <row r="144" spans="1:4">
      <c r="A144"/>
      <c r="D144" s="2"/>
    </row>
    <row r="145" spans="1:4">
      <c r="A145"/>
      <c r="D145" s="2"/>
    </row>
    <row r="146" spans="1:4">
      <c r="A146"/>
      <c r="D146" s="2"/>
    </row>
    <row r="147" spans="1:4">
      <c r="A147"/>
      <c r="D147" s="2"/>
    </row>
    <row r="148" spans="1:4">
      <c r="A148"/>
      <c r="D148" s="2"/>
    </row>
    <row r="149" spans="1:4">
      <c r="A149"/>
      <c r="D149" s="2"/>
    </row>
    <row r="150" spans="1:4">
      <c r="A150"/>
      <c r="D150" s="2"/>
    </row>
    <row r="151" spans="1:4">
      <c r="A151"/>
      <c r="D151" s="2"/>
    </row>
    <row r="152" spans="1:4">
      <c r="A152"/>
      <c r="D152" s="2"/>
    </row>
    <row r="153" spans="1:4">
      <c r="A153"/>
      <c r="D153" s="2"/>
    </row>
    <row r="154" spans="1:4">
      <c r="A154"/>
      <c r="D154" s="2"/>
    </row>
    <row r="155" spans="1:4">
      <c r="A155"/>
      <c r="D155" s="2"/>
    </row>
    <row r="156" spans="1:4">
      <c r="A156"/>
      <c r="D156" s="2"/>
    </row>
    <row r="157" spans="1:4">
      <c r="A157"/>
      <c r="D157" s="2"/>
    </row>
    <row r="158" spans="1:4">
      <c r="A158"/>
    </row>
    <row r="159" spans="1:4">
      <c r="A159"/>
    </row>
    <row r="160" spans="1:4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  <row r="952" spans="1:1">
      <c r="A952"/>
    </row>
    <row r="953" spans="1:1">
      <c r="A953"/>
    </row>
    <row r="954" spans="1:1">
      <c r="A954"/>
    </row>
    <row r="955" spans="1:1">
      <c r="A955"/>
    </row>
    <row r="956" spans="1:1">
      <c r="A956"/>
    </row>
    <row r="957" spans="1:1">
      <c r="A957"/>
    </row>
    <row r="958" spans="1:1">
      <c r="A958"/>
    </row>
    <row r="959" spans="1:1">
      <c r="A959"/>
    </row>
    <row r="960" spans="1:1">
      <c r="A960"/>
    </row>
    <row r="961" spans="1:1">
      <c r="A961"/>
    </row>
    <row r="962" spans="1:1">
      <c r="A962"/>
    </row>
    <row r="963" spans="1:1">
      <c r="A963"/>
    </row>
    <row r="964" spans="1:1">
      <c r="A964"/>
    </row>
    <row r="965" spans="1:1">
      <c r="A965"/>
    </row>
    <row r="966" spans="1:1">
      <c r="A966"/>
    </row>
    <row r="967" spans="1:1">
      <c r="A967"/>
    </row>
    <row r="968" spans="1:1">
      <c r="A968"/>
    </row>
    <row r="969" spans="1:1">
      <c r="A969"/>
    </row>
    <row r="970" spans="1:1">
      <c r="A970"/>
    </row>
    <row r="971" spans="1:1">
      <c r="A971"/>
    </row>
    <row r="972" spans="1:1">
      <c r="A972"/>
    </row>
    <row r="973" spans="1:1">
      <c r="A973"/>
    </row>
    <row r="974" spans="1:1">
      <c r="A974"/>
    </row>
    <row r="975" spans="1:1">
      <c r="A975"/>
    </row>
    <row r="976" spans="1:1">
      <c r="A976"/>
    </row>
    <row r="977" spans="1:1">
      <c r="A977"/>
    </row>
    <row r="978" spans="1:1">
      <c r="A978"/>
    </row>
    <row r="979" spans="1:1">
      <c r="A979"/>
    </row>
    <row r="980" spans="1:1">
      <c r="A980"/>
    </row>
    <row r="981" spans="1:1">
      <c r="A981"/>
    </row>
    <row r="982" spans="1:1">
      <c r="A982"/>
    </row>
    <row r="983" spans="1:1">
      <c r="A983"/>
    </row>
    <row r="984" spans="1:1">
      <c r="A984"/>
    </row>
    <row r="985" spans="1:1">
      <c r="A985"/>
    </row>
    <row r="986" spans="1:1">
      <c r="A986"/>
    </row>
    <row r="987" spans="1:1">
      <c r="A987"/>
    </row>
    <row r="988" spans="1:1">
      <c r="A988"/>
    </row>
    <row r="989" spans="1:1">
      <c r="A989"/>
    </row>
    <row r="990" spans="1:1">
      <c r="A990"/>
    </row>
    <row r="991" spans="1:1">
      <c r="A991"/>
    </row>
    <row r="992" spans="1:1">
      <c r="A992"/>
    </row>
    <row r="993" spans="1:1">
      <c r="A993"/>
    </row>
    <row r="994" spans="1:1">
      <c r="A994"/>
    </row>
    <row r="995" spans="1:1">
      <c r="A995"/>
    </row>
  </sheetData>
  <phoneticPr fontId="2" type="noConversion"/>
  <conditionalFormatting sqref="A1:A115 A996:A65536">
    <cfRule type="containsText" dxfId="4" priority="4" operator="containsText" text="2016">
      <formula>NOT(ISERROR(SEARCH("2016",A1)))</formula>
    </cfRule>
  </conditionalFormatting>
  <conditionalFormatting sqref="D2:D157">
    <cfRule type="containsText" dxfId="3" priority="2" operator="containsText" text="2016">
      <formula>NOT(ISERROR(SEARCH("2016",D2)))</formula>
    </cfRule>
  </conditionalFormatting>
  <conditionalFormatting sqref="A116:A137">
    <cfRule type="containsText" dxfId="2" priority="1" operator="containsText" text="2016">
      <formula>NOT(ISERROR(SEARCH("2016",A116)))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G28" sqref="G28"/>
    </sheetView>
  </sheetViews>
  <sheetFormatPr defaultRowHeight="15"/>
  <cols>
    <col min="1" max="1" width="12.28515625" customWidth="1"/>
    <col min="2" max="2" width="12.42578125" customWidth="1"/>
  </cols>
  <sheetData>
    <row r="1" spans="1:3">
      <c r="A1" t="s">
        <v>116</v>
      </c>
    </row>
    <row r="2" spans="1:3">
      <c r="A2" t="s">
        <v>117</v>
      </c>
      <c r="B2" t="s">
        <v>118</v>
      </c>
      <c r="C2" t="s">
        <v>119</v>
      </c>
    </row>
    <row r="3" spans="1:3">
      <c r="A3" t="s">
        <v>120</v>
      </c>
      <c r="B3">
        <v>0</v>
      </c>
      <c r="C3">
        <v>2</v>
      </c>
    </row>
    <row r="4" spans="1:3">
      <c r="A4" t="s">
        <v>121</v>
      </c>
      <c r="B4">
        <v>0.6</v>
      </c>
      <c r="C4">
        <v>1.5</v>
      </c>
    </row>
    <row r="5" spans="1:3">
      <c r="A5" t="s">
        <v>122</v>
      </c>
      <c r="B5">
        <v>0.8</v>
      </c>
      <c r="C5">
        <v>1</v>
      </c>
    </row>
    <row r="6" spans="1:3">
      <c r="A6" t="s">
        <v>123</v>
      </c>
      <c r="B6">
        <v>0.95</v>
      </c>
      <c r="C6">
        <v>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G28" sqref="G28"/>
    </sheetView>
  </sheetViews>
  <sheetFormatPr defaultRowHeight="15"/>
  <cols>
    <col min="1" max="1" width="13.42578125" customWidth="1"/>
  </cols>
  <sheetData>
    <row r="1" spans="1:4">
      <c r="A1" t="s">
        <v>114</v>
      </c>
      <c r="B1" s="1" t="s">
        <v>131</v>
      </c>
      <c r="C1" s="1" t="s">
        <v>132</v>
      </c>
      <c r="D1" s="1" t="s">
        <v>133</v>
      </c>
    </row>
    <row r="2" spans="1:4">
      <c r="A2" t="s">
        <v>124</v>
      </c>
      <c r="B2">
        <v>60</v>
      </c>
      <c r="C2">
        <v>30</v>
      </c>
      <c r="D2">
        <v>3</v>
      </c>
    </row>
    <row r="3" spans="1:4">
      <c r="A3" t="s">
        <v>125</v>
      </c>
      <c r="B3">
        <v>45</v>
      </c>
      <c r="C3">
        <v>30</v>
      </c>
      <c r="D3">
        <v>2.5</v>
      </c>
    </row>
    <row r="4" spans="1:4">
      <c r="A4" t="s">
        <v>126</v>
      </c>
      <c r="B4">
        <v>45</v>
      </c>
      <c r="C4">
        <v>30</v>
      </c>
      <c r="D4">
        <v>2.5</v>
      </c>
    </row>
    <row r="5" spans="1:4">
      <c r="A5" t="s">
        <v>127</v>
      </c>
      <c r="B5">
        <v>45</v>
      </c>
      <c r="C5">
        <v>30</v>
      </c>
      <c r="D5">
        <v>2.5</v>
      </c>
    </row>
    <row r="6" spans="1:4">
      <c r="A6" t="s">
        <v>128</v>
      </c>
      <c r="B6">
        <v>45</v>
      </c>
      <c r="C6">
        <v>30</v>
      </c>
      <c r="D6">
        <v>2.5</v>
      </c>
    </row>
    <row r="7" spans="1:4">
      <c r="A7" t="s">
        <v>129</v>
      </c>
      <c r="B7">
        <v>120</v>
      </c>
      <c r="C7">
        <v>30</v>
      </c>
      <c r="D7">
        <v>5</v>
      </c>
    </row>
    <row r="8" spans="1:4">
      <c r="A8" t="s">
        <v>130</v>
      </c>
      <c r="B8">
        <v>75</v>
      </c>
      <c r="C8">
        <v>30</v>
      </c>
      <c r="D8">
        <v>3.5</v>
      </c>
    </row>
    <row r="9" spans="1:4">
      <c r="A9" s="1" t="s">
        <v>227</v>
      </c>
      <c r="B9">
        <v>45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64"/>
  <sheetViews>
    <sheetView workbookViewId="0">
      <selection activeCell="M27" sqref="M27:M28"/>
    </sheetView>
  </sheetViews>
  <sheetFormatPr defaultRowHeight="15"/>
  <cols>
    <col min="1" max="1" width="15.7109375" style="2" bestFit="1" customWidth="1"/>
  </cols>
  <sheetData>
    <row r="1" spans="1:2">
      <c r="A1" s="2">
        <v>9350329002881</v>
      </c>
      <c r="B1">
        <v>30</v>
      </c>
    </row>
    <row r="2" spans="1:2">
      <c r="A2" s="2">
        <v>9350329002874</v>
      </c>
      <c r="B2">
        <v>30</v>
      </c>
    </row>
    <row r="3" spans="1:2">
      <c r="A3" s="2">
        <v>9350329002850</v>
      </c>
      <c r="B3">
        <v>29</v>
      </c>
    </row>
    <row r="4" spans="1:2">
      <c r="A4" s="2">
        <v>9350329002843</v>
      </c>
      <c r="B4">
        <v>12</v>
      </c>
    </row>
    <row r="5" spans="1:2">
      <c r="A5" s="2">
        <v>9350329002799</v>
      </c>
      <c r="B5">
        <v>15</v>
      </c>
    </row>
    <row r="6" spans="1:2">
      <c r="A6" s="2">
        <v>9350329002782</v>
      </c>
      <c r="B6">
        <v>30</v>
      </c>
    </row>
    <row r="7" spans="1:2">
      <c r="A7" s="2">
        <v>9350329002768</v>
      </c>
      <c r="B7">
        <v>11</v>
      </c>
    </row>
    <row r="8" spans="1:2">
      <c r="A8" s="2">
        <v>9350329002751</v>
      </c>
      <c r="B8">
        <v>23</v>
      </c>
    </row>
    <row r="9" spans="1:2">
      <c r="A9" s="2">
        <v>9350329002737</v>
      </c>
      <c r="B9">
        <v>13</v>
      </c>
    </row>
    <row r="10" spans="1:2">
      <c r="A10" s="2">
        <v>9350329002720</v>
      </c>
      <c r="B10">
        <v>28</v>
      </c>
    </row>
    <row r="11" spans="1:2">
      <c r="A11" s="2">
        <v>9350329002706</v>
      </c>
      <c r="B11">
        <v>15</v>
      </c>
    </row>
    <row r="12" spans="1:2">
      <c r="A12" s="2">
        <v>9350329002690</v>
      </c>
      <c r="B12">
        <v>29</v>
      </c>
    </row>
    <row r="13" spans="1:2">
      <c r="A13" s="2">
        <v>9350329002553</v>
      </c>
      <c r="B13">
        <v>8</v>
      </c>
    </row>
    <row r="14" spans="1:2">
      <c r="A14" s="2">
        <v>9350329002546</v>
      </c>
      <c r="B14">
        <v>11</v>
      </c>
    </row>
    <row r="15" spans="1:2">
      <c r="A15" s="2">
        <v>9350329002522</v>
      </c>
      <c r="B15">
        <v>15</v>
      </c>
    </row>
    <row r="16" spans="1:2">
      <c r="A16" s="2">
        <v>9350329002515</v>
      </c>
      <c r="B16">
        <v>25</v>
      </c>
    </row>
    <row r="17" spans="1:2">
      <c r="A17" s="2">
        <v>9350329002492</v>
      </c>
      <c r="B17">
        <v>15</v>
      </c>
    </row>
    <row r="18" spans="1:2">
      <c r="A18" s="2">
        <v>9350329002485</v>
      </c>
      <c r="B18">
        <v>27</v>
      </c>
    </row>
    <row r="19" spans="1:2">
      <c r="A19" s="2">
        <v>9350329002461</v>
      </c>
      <c r="B19">
        <v>15</v>
      </c>
    </row>
    <row r="20" spans="1:2">
      <c r="A20" s="2">
        <v>9350329002454</v>
      </c>
      <c r="B20">
        <v>27</v>
      </c>
    </row>
    <row r="21" spans="1:2">
      <c r="A21" s="2">
        <v>9350329002430</v>
      </c>
      <c r="B21">
        <v>5</v>
      </c>
    </row>
    <row r="22" spans="1:2">
      <c r="A22" s="2">
        <v>9350329002423</v>
      </c>
      <c r="B22">
        <v>7</v>
      </c>
    </row>
    <row r="23" spans="1:2">
      <c r="A23" s="2">
        <v>9350329002409</v>
      </c>
      <c r="B23">
        <v>5</v>
      </c>
    </row>
    <row r="24" spans="1:2">
      <c r="A24" s="2">
        <v>9350329002393</v>
      </c>
      <c r="B24">
        <v>7</v>
      </c>
    </row>
    <row r="25" spans="1:2">
      <c r="A25" s="2">
        <v>9350329002379</v>
      </c>
      <c r="B25">
        <v>5</v>
      </c>
    </row>
    <row r="26" spans="1:2">
      <c r="A26" s="2">
        <v>9350329002362</v>
      </c>
      <c r="B26">
        <v>6</v>
      </c>
    </row>
    <row r="27" spans="1:2">
      <c r="A27" s="2">
        <v>9350329002348</v>
      </c>
      <c r="B27">
        <v>5</v>
      </c>
    </row>
    <row r="28" spans="1:2">
      <c r="A28" s="2">
        <v>9350329002331</v>
      </c>
      <c r="B28">
        <v>5</v>
      </c>
    </row>
    <row r="29" spans="1:2">
      <c r="A29" s="2">
        <v>9350329002317</v>
      </c>
      <c r="B29">
        <v>5</v>
      </c>
    </row>
    <row r="30" spans="1:2">
      <c r="A30" s="2">
        <v>9350329002300</v>
      </c>
      <c r="B30">
        <v>6</v>
      </c>
    </row>
    <row r="31" spans="1:2">
      <c r="A31" s="2">
        <v>9350329002287</v>
      </c>
      <c r="B31">
        <v>8</v>
      </c>
    </row>
    <row r="32" spans="1:2">
      <c r="A32" s="2">
        <v>9350329002270</v>
      </c>
      <c r="B32">
        <v>12</v>
      </c>
    </row>
    <row r="33" spans="1:2">
      <c r="A33" s="2">
        <v>9350329001983</v>
      </c>
      <c r="B33">
        <v>4</v>
      </c>
    </row>
    <row r="34" spans="1:2">
      <c r="A34" s="2">
        <v>9350329001976</v>
      </c>
      <c r="B34">
        <v>1</v>
      </c>
    </row>
    <row r="35" spans="1:2">
      <c r="A35" s="2">
        <v>9350329001709</v>
      </c>
      <c r="B35">
        <v>0</v>
      </c>
    </row>
    <row r="36" spans="1:2">
      <c r="A36" s="2">
        <v>9350329001679</v>
      </c>
      <c r="B36">
        <v>0</v>
      </c>
    </row>
    <row r="37" spans="1:2">
      <c r="A37" s="2">
        <v>9350329001662</v>
      </c>
      <c r="B37">
        <v>3</v>
      </c>
    </row>
    <row r="38" spans="1:2">
      <c r="A38" s="2">
        <v>9350329001655</v>
      </c>
      <c r="B38">
        <v>9</v>
      </c>
    </row>
    <row r="39" spans="1:2">
      <c r="A39" s="2">
        <v>9350329001631</v>
      </c>
      <c r="B39">
        <v>9</v>
      </c>
    </row>
    <row r="40" spans="1:2">
      <c r="A40" s="2">
        <v>9350329001624</v>
      </c>
      <c r="B40">
        <v>9</v>
      </c>
    </row>
    <row r="41" spans="1:2">
      <c r="A41" s="2">
        <v>9350329001617</v>
      </c>
      <c r="B41">
        <v>9</v>
      </c>
    </row>
    <row r="42" spans="1:2">
      <c r="A42" s="2">
        <v>9350329001600</v>
      </c>
      <c r="B42">
        <v>9</v>
      </c>
    </row>
    <row r="43" spans="1:2">
      <c r="A43" s="2">
        <v>9350329001594</v>
      </c>
      <c r="B43">
        <v>9</v>
      </c>
    </row>
    <row r="44" spans="1:2">
      <c r="A44" s="2">
        <v>9350329001587</v>
      </c>
      <c r="B44">
        <v>9</v>
      </c>
    </row>
    <row r="45" spans="1:2">
      <c r="A45" s="2">
        <v>9350329001570</v>
      </c>
      <c r="B45">
        <v>9</v>
      </c>
    </row>
    <row r="46" spans="1:2">
      <c r="A46" s="2">
        <v>9350329001563</v>
      </c>
      <c r="B46">
        <v>9</v>
      </c>
    </row>
    <row r="47" spans="1:2">
      <c r="A47" s="2">
        <v>9350329001556</v>
      </c>
      <c r="B47">
        <v>9</v>
      </c>
    </row>
    <row r="48" spans="1:2">
      <c r="A48" s="2">
        <v>9350329001549</v>
      </c>
      <c r="B48">
        <v>9</v>
      </c>
    </row>
    <row r="49" spans="1:2">
      <c r="A49" s="2">
        <v>9350329001532</v>
      </c>
      <c r="B49">
        <v>9</v>
      </c>
    </row>
    <row r="50" spans="1:2">
      <c r="A50" s="2">
        <v>9350329001525</v>
      </c>
      <c r="B50">
        <v>9</v>
      </c>
    </row>
    <row r="51" spans="1:2">
      <c r="A51" s="2">
        <v>9350329001518</v>
      </c>
      <c r="B51">
        <v>9</v>
      </c>
    </row>
    <row r="52" spans="1:2">
      <c r="A52" s="2">
        <v>9350329001501</v>
      </c>
      <c r="B52">
        <v>9</v>
      </c>
    </row>
    <row r="53" spans="1:2">
      <c r="A53" s="2">
        <v>9350329001488</v>
      </c>
      <c r="B53">
        <v>9</v>
      </c>
    </row>
    <row r="54" spans="1:2">
      <c r="A54" s="2">
        <v>9350329001471</v>
      </c>
      <c r="B54">
        <v>8</v>
      </c>
    </row>
    <row r="55" spans="1:2">
      <c r="A55" s="2">
        <v>9350329001464</v>
      </c>
      <c r="B55">
        <v>5</v>
      </c>
    </row>
    <row r="56" spans="1:2">
      <c r="A56" s="2">
        <v>9350329001457</v>
      </c>
      <c r="B56">
        <v>8</v>
      </c>
    </row>
    <row r="57" spans="1:2">
      <c r="A57" s="2">
        <v>9350329001440</v>
      </c>
      <c r="B57">
        <v>0</v>
      </c>
    </row>
    <row r="58" spans="1:2">
      <c r="A58" s="2">
        <v>9350329001419</v>
      </c>
      <c r="B58">
        <v>8</v>
      </c>
    </row>
    <row r="59" spans="1:2">
      <c r="A59" s="2">
        <v>9350329001402</v>
      </c>
      <c r="B59">
        <v>3</v>
      </c>
    </row>
    <row r="60" spans="1:2">
      <c r="A60" s="2">
        <v>9350329001396</v>
      </c>
      <c r="B60">
        <v>8</v>
      </c>
    </row>
    <row r="61" spans="1:2">
      <c r="A61" s="2">
        <v>9350329001389</v>
      </c>
      <c r="B61">
        <v>0</v>
      </c>
    </row>
    <row r="62" spans="1:2">
      <c r="A62" s="2">
        <v>9350329001372</v>
      </c>
      <c r="B62">
        <v>8</v>
      </c>
    </row>
    <row r="63" spans="1:2">
      <c r="A63" s="2">
        <v>9350329001365</v>
      </c>
      <c r="B63">
        <v>0</v>
      </c>
    </row>
    <row r="64" spans="1:2">
      <c r="A64" s="2">
        <v>9350329001358</v>
      </c>
      <c r="B64">
        <v>9</v>
      </c>
    </row>
    <row r="65" spans="1:2">
      <c r="A65" s="2">
        <v>9350329001341</v>
      </c>
      <c r="B65">
        <v>9</v>
      </c>
    </row>
    <row r="66" spans="1:2">
      <c r="A66" s="2">
        <v>9350329001334</v>
      </c>
      <c r="B66">
        <v>9</v>
      </c>
    </row>
    <row r="67" spans="1:2">
      <c r="A67" s="2">
        <v>9350329001327</v>
      </c>
      <c r="B67">
        <v>9</v>
      </c>
    </row>
    <row r="68" spans="1:2">
      <c r="A68" s="2">
        <v>9350329001105</v>
      </c>
      <c r="B68">
        <v>18</v>
      </c>
    </row>
    <row r="69" spans="1:2">
      <c r="A69" s="2">
        <v>9350329001099</v>
      </c>
      <c r="B69">
        <v>17</v>
      </c>
    </row>
    <row r="70" spans="1:2">
      <c r="A70" s="2">
        <v>9350329001082</v>
      </c>
      <c r="B70">
        <v>30</v>
      </c>
    </row>
    <row r="71" spans="1:2">
      <c r="A71" s="2">
        <v>9350329001075</v>
      </c>
      <c r="B71">
        <v>10</v>
      </c>
    </row>
    <row r="72" spans="1:2">
      <c r="A72" s="2">
        <v>9350329001068</v>
      </c>
      <c r="B72">
        <v>7</v>
      </c>
    </row>
    <row r="73" spans="1:2">
      <c r="A73" s="2">
        <v>9350329001051</v>
      </c>
      <c r="B73">
        <v>5</v>
      </c>
    </row>
    <row r="74" spans="1:2">
      <c r="A74" s="2">
        <v>9350329001044</v>
      </c>
      <c r="B74">
        <v>0</v>
      </c>
    </row>
    <row r="75" spans="1:2">
      <c r="A75" s="2">
        <v>9350329001037</v>
      </c>
      <c r="B75">
        <v>1</v>
      </c>
    </row>
    <row r="76" spans="1:2">
      <c r="A76" s="2">
        <v>9350329001020</v>
      </c>
      <c r="B76">
        <v>3</v>
      </c>
    </row>
    <row r="77" spans="1:2">
      <c r="A77" s="2">
        <v>9350329001013</v>
      </c>
      <c r="B77">
        <v>13</v>
      </c>
    </row>
    <row r="78" spans="1:2">
      <c r="A78" s="2">
        <v>9350329001006</v>
      </c>
      <c r="B78">
        <v>3</v>
      </c>
    </row>
    <row r="79" spans="1:2">
      <c r="A79" s="2">
        <v>9350329000993</v>
      </c>
      <c r="B79">
        <v>3</v>
      </c>
    </row>
    <row r="80" spans="1:2">
      <c r="A80" s="2">
        <v>9350329000986</v>
      </c>
      <c r="B80">
        <v>7</v>
      </c>
    </row>
    <row r="81" spans="1:2">
      <c r="A81" s="2">
        <v>9350329000979</v>
      </c>
      <c r="B81">
        <v>5</v>
      </c>
    </row>
    <row r="82" spans="1:2">
      <c r="A82" s="2">
        <v>9350329000962</v>
      </c>
      <c r="B82">
        <v>27</v>
      </c>
    </row>
    <row r="83" spans="1:2">
      <c r="A83" s="2">
        <v>9350329000955</v>
      </c>
      <c r="B83">
        <v>0</v>
      </c>
    </row>
    <row r="84" spans="1:2">
      <c r="A84" s="2">
        <v>9350329000948</v>
      </c>
      <c r="B84">
        <v>21</v>
      </c>
    </row>
    <row r="85" spans="1:2">
      <c r="A85" s="2">
        <v>9350329000931</v>
      </c>
      <c r="B85">
        <v>13</v>
      </c>
    </row>
    <row r="86" spans="1:2">
      <c r="A86" s="2">
        <v>9350329000924</v>
      </c>
      <c r="B86">
        <v>42</v>
      </c>
    </row>
    <row r="87" spans="1:2">
      <c r="A87" s="2">
        <v>9350329000917</v>
      </c>
      <c r="B87">
        <v>8</v>
      </c>
    </row>
    <row r="88" spans="1:2">
      <c r="A88" s="2">
        <v>9350329000900</v>
      </c>
      <c r="B88">
        <v>19</v>
      </c>
    </row>
    <row r="89" spans="1:2">
      <c r="A89" s="2">
        <v>9350329000856</v>
      </c>
      <c r="B89">
        <v>32</v>
      </c>
    </row>
    <row r="90" spans="1:2">
      <c r="A90" s="2">
        <v>9350329000849</v>
      </c>
      <c r="B90">
        <v>17</v>
      </c>
    </row>
    <row r="91" spans="1:2">
      <c r="A91" s="2">
        <v>9350329000832</v>
      </c>
      <c r="B91">
        <v>36</v>
      </c>
    </row>
    <row r="92" spans="1:2">
      <c r="A92" s="2">
        <v>9350329000825</v>
      </c>
      <c r="B92">
        <v>29</v>
      </c>
    </row>
    <row r="93" spans="1:2">
      <c r="A93" s="2">
        <v>9350329000719</v>
      </c>
      <c r="B93">
        <v>0</v>
      </c>
    </row>
    <row r="94" spans="1:2">
      <c r="A94" s="2">
        <v>9350329000702</v>
      </c>
      <c r="B94">
        <v>18</v>
      </c>
    </row>
    <row r="95" spans="1:2">
      <c r="A95" s="2">
        <v>9350329000696</v>
      </c>
      <c r="B95">
        <v>13</v>
      </c>
    </row>
    <row r="96" spans="1:2">
      <c r="A96" s="2">
        <v>9350329000689</v>
      </c>
      <c r="B96">
        <v>25</v>
      </c>
    </row>
    <row r="97" spans="1:2">
      <c r="A97" s="2">
        <v>9350329000672</v>
      </c>
      <c r="B97">
        <v>7</v>
      </c>
    </row>
    <row r="98" spans="1:2">
      <c r="A98" s="2">
        <v>9350329000665</v>
      </c>
      <c r="B98">
        <v>21</v>
      </c>
    </row>
    <row r="99" spans="1:2">
      <c r="A99" s="2">
        <v>9350329000658</v>
      </c>
      <c r="B99">
        <v>1</v>
      </c>
    </row>
    <row r="100" spans="1:2">
      <c r="A100" s="2">
        <v>9350329000641</v>
      </c>
      <c r="B100">
        <v>1</v>
      </c>
    </row>
    <row r="101" spans="1:2">
      <c r="A101" s="2">
        <v>9350329000634</v>
      </c>
      <c r="B101">
        <v>0</v>
      </c>
    </row>
    <row r="102" spans="1:2">
      <c r="A102" s="2">
        <v>9350329000627</v>
      </c>
      <c r="B102">
        <v>33</v>
      </c>
    </row>
    <row r="103" spans="1:2">
      <c r="A103" s="2">
        <v>9350329000610</v>
      </c>
      <c r="B103">
        <v>35</v>
      </c>
    </row>
    <row r="104" spans="1:2">
      <c r="A104" s="2">
        <v>9350329000603</v>
      </c>
      <c r="B104">
        <v>47</v>
      </c>
    </row>
    <row r="105" spans="1:2">
      <c r="A105" s="2">
        <v>9350329000597</v>
      </c>
      <c r="B105">
        <v>19</v>
      </c>
    </row>
    <row r="106" spans="1:2">
      <c r="A106" s="2">
        <v>9350329000580</v>
      </c>
      <c r="B106">
        <v>41</v>
      </c>
    </row>
    <row r="107" spans="1:2">
      <c r="A107" s="2">
        <v>9350329000573</v>
      </c>
      <c r="B107">
        <v>0</v>
      </c>
    </row>
    <row r="108" spans="1:2">
      <c r="A108" s="2">
        <v>9350329000566</v>
      </c>
      <c r="B108">
        <v>1</v>
      </c>
    </row>
    <row r="109" spans="1:2">
      <c r="A109" s="2">
        <v>9350329000559</v>
      </c>
      <c r="B109">
        <v>27</v>
      </c>
    </row>
    <row r="110" spans="1:2">
      <c r="A110" s="2">
        <v>9350329000542</v>
      </c>
      <c r="B110">
        <v>37</v>
      </c>
    </row>
    <row r="111" spans="1:2">
      <c r="A111" s="2">
        <v>9350329000535</v>
      </c>
      <c r="B111">
        <v>24</v>
      </c>
    </row>
    <row r="112" spans="1:2">
      <c r="A112" s="2">
        <v>9350329000528</v>
      </c>
      <c r="B112">
        <v>26</v>
      </c>
    </row>
    <row r="113" spans="1:2">
      <c r="A113" s="2">
        <v>9350329000511</v>
      </c>
      <c r="B113">
        <v>28</v>
      </c>
    </row>
    <row r="114" spans="1:2">
      <c r="A114" s="2">
        <v>9350329000504</v>
      </c>
      <c r="B114">
        <v>48</v>
      </c>
    </row>
    <row r="115" spans="1:2">
      <c r="A115" s="2">
        <v>9350329000498</v>
      </c>
      <c r="B115">
        <v>15</v>
      </c>
    </row>
    <row r="116" spans="1:2">
      <c r="A116" s="2">
        <v>9350329000481</v>
      </c>
      <c r="B116">
        <v>20</v>
      </c>
    </row>
    <row r="117" spans="1:2">
      <c r="A117" s="2">
        <v>9350329000474</v>
      </c>
      <c r="B117">
        <v>24</v>
      </c>
    </row>
    <row r="118" spans="1:2">
      <c r="A118" s="2">
        <v>9350329000467</v>
      </c>
      <c r="B118">
        <v>29</v>
      </c>
    </row>
    <row r="119" spans="1:2">
      <c r="A119" s="2">
        <v>9350329000450</v>
      </c>
      <c r="B119">
        <v>8</v>
      </c>
    </row>
    <row r="120" spans="1:2">
      <c r="A120" s="2">
        <v>9350329000443</v>
      </c>
      <c r="B120">
        <v>29</v>
      </c>
    </row>
    <row r="121" spans="1:2">
      <c r="A121" s="2">
        <v>9350329000436</v>
      </c>
      <c r="B121">
        <v>11</v>
      </c>
    </row>
    <row r="122" spans="1:2">
      <c r="A122" s="2">
        <v>9350329000429</v>
      </c>
      <c r="B122">
        <v>29</v>
      </c>
    </row>
    <row r="123" spans="1:2">
      <c r="A123" s="2">
        <v>9350329000412</v>
      </c>
      <c r="B123">
        <v>0</v>
      </c>
    </row>
    <row r="124" spans="1:2">
      <c r="A124" s="2">
        <v>9350329000405</v>
      </c>
      <c r="B124">
        <v>0</v>
      </c>
    </row>
    <row r="125" spans="1:2">
      <c r="A125" s="2">
        <v>9350329000399</v>
      </c>
      <c r="B125">
        <v>0</v>
      </c>
    </row>
    <row r="126" spans="1:2">
      <c r="A126" s="2">
        <v>9350329000382</v>
      </c>
      <c r="B126">
        <v>0</v>
      </c>
    </row>
    <row r="127" spans="1:2">
      <c r="A127" s="2">
        <v>9350329000375</v>
      </c>
      <c r="B127">
        <v>2</v>
      </c>
    </row>
    <row r="128" spans="1:2">
      <c r="A128" s="2">
        <v>9350329000368</v>
      </c>
      <c r="B128">
        <v>4</v>
      </c>
    </row>
    <row r="129" spans="1:2">
      <c r="A129" s="2">
        <v>9350329000351</v>
      </c>
      <c r="B129">
        <v>8</v>
      </c>
    </row>
    <row r="130" spans="1:2">
      <c r="A130" s="2">
        <v>9350329000344</v>
      </c>
      <c r="B130">
        <v>13</v>
      </c>
    </row>
    <row r="131" spans="1:2">
      <c r="A131" s="2">
        <v>9350329000337</v>
      </c>
      <c r="B131">
        <v>2</v>
      </c>
    </row>
    <row r="132" spans="1:2">
      <c r="A132" s="2">
        <v>9350329000320</v>
      </c>
      <c r="B132">
        <v>0</v>
      </c>
    </row>
    <row r="133" spans="1:2">
      <c r="A133" s="2">
        <v>9350329000313</v>
      </c>
      <c r="B133">
        <v>1</v>
      </c>
    </row>
    <row r="134" spans="1:2">
      <c r="A134" s="2">
        <v>9350329000306</v>
      </c>
      <c r="B134">
        <v>0</v>
      </c>
    </row>
    <row r="135" spans="1:2">
      <c r="A135" s="2">
        <v>9350329000290</v>
      </c>
      <c r="B135">
        <v>0</v>
      </c>
    </row>
    <row r="136" spans="1:2">
      <c r="A136" s="2">
        <v>9350329000283</v>
      </c>
      <c r="B136">
        <v>5</v>
      </c>
    </row>
    <row r="137" spans="1:2">
      <c r="A137" s="2">
        <v>9350329000276</v>
      </c>
      <c r="B137">
        <v>4</v>
      </c>
    </row>
    <row r="138" spans="1:2">
      <c r="A138" s="2">
        <v>9350329000269</v>
      </c>
      <c r="B138">
        <v>6</v>
      </c>
    </row>
    <row r="139" spans="1:2">
      <c r="A139" s="2">
        <v>9350329000252</v>
      </c>
      <c r="B139">
        <v>5</v>
      </c>
    </row>
    <row r="140" spans="1:2">
      <c r="A140" s="2">
        <v>9350329000245</v>
      </c>
      <c r="B140">
        <v>11</v>
      </c>
    </row>
    <row r="141" spans="1:2">
      <c r="A141" s="2">
        <v>9350329000238</v>
      </c>
      <c r="B141">
        <v>3</v>
      </c>
    </row>
    <row r="142" spans="1:2">
      <c r="A142" s="2">
        <v>9350329000221</v>
      </c>
      <c r="B142">
        <v>9</v>
      </c>
    </row>
    <row r="143" spans="1:2">
      <c r="A143" s="2">
        <v>9350329000214</v>
      </c>
      <c r="B143">
        <v>3</v>
      </c>
    </row>
    <row r="144" spans="1:2">
      <c r="A144" s="2">
        <v>9350329000207</v>
      </c>
      <c r="B144">
        <v>1</v>
      </c>
    </row>
    <row r="145" spans="1:2">
      <c r="A145" s="2">
        <v>9350329000191</v>
      </c>
      <c r="B145">
        <v>4</v>
      </c>
    </row>
    <row r="146" spans="1:2">
      <c r="A146" s="2">
        <v>9350329000184</v>
      </c>
      <c r="B146">
        <v>0</v>
      </c>
    </row>
    <row r="147" spans="1:2">
      <c r="A147" s="2">
        <v>9350329000177</v>
      </c>
      <c r="B147">
        <v>3</v>
      </c>
    </row>
    <row r="148" spans="1:2">
      <c r="A148" s="2">
        <v>9350329000160</v>
      </c>
      <c r="B148">
        <v>5</v>
      </c>
    </row>
    <row r="149" spans="1:2">
      <c r="A149" s="2">
        <v>9350329000153</v>
      </c>
      <c r="B149">
        <v>0</v>
      </c>
    </row>
    <row r="150" spans="1:2">
      <c r="A150" s="2">
        <v>9350329000146</v>
      </c>
      <c r="B150">
        <v>0</v>
      </c>
    </row>
    <row r="151" spans="1:2">
      <c r="A151" s="2">
        <v>9350329000139</v>
      </c>
      <c r="B151">
        <v>1</v>
      </c>
    </row>
    <row r="152" spans="1:2">
      <c r="A152" s="2">
        <v>9350329000122</v>
      </c>
      <c r="B152">
        <v>0</v>
      </c>
    </row>
    <row r="153" spans="1:2">
      <c r="A153" s="2">
        <v>9350329000115</v>
      </c>
      <c r="B153">
        <v>0</v>
      </c>
    </row>
    <row r="154" spans="1:2">
      <c r="A154" s="2">
        <v>9350329000108</v>
      </c>
      <c r="B154">
        <v>2</v>
      </c>
    </row>
    <row r="155" spans="1:2">
      <c r="A155" s="2">
        <v>9350329000092</v>
      </c>
      <c r="B155">
        <v>0</v>
      </c>
    </row>
    <row r="156" spans="1:2">
      <c r="A156" s="2">
        <v>9350329000085</v>
      </c>
      <c r="B156">
        <v>1</v>
      </c>
    </row>
    <row r="157" spans="1:2">
      <c r="A157" s="2">
        <v>9350329000078</v>
      </c>
      <c r="B157">
        <v>0</v>
      </c>
    </row>
    <row r="158" spans="1:2">
      <c r="A158" s="2">
        <v>9350329000061</v>
      </c>
      <c r="B158">
        <v>0</v>
      </c>
    </row>
    <row r="159" spans="1:2">
      <c r="A159" s="2">
        <v>9350329000054</v>
      </c>
      <c r="B159">
        <v>0</v>
      </c>
    </row>
    <row r="160" spans="1:2">
      <c r="A160" s="2">
        <v>9350329000047</v>
      </c>
      <c r="B160">
        <v>5</v>
      </c>
    </row>
    <row r="161" spans="1:2">
      <c r="A161" s="2">
        <v>9350329000030</v>
      </c>
      <c r="B161">
        <v>0</v>
      </c>
    </row>
    <row r="162" spans="1:2">
      <c r="A162" s="2">
        <v>9350329000023</v>
      </c>
      <c r="B162">
        <v>0</v>
      </c>
    </row>
    <row r="163" spans="1:2">
      <c r="A163" s="2">
        <v>9350329000016</v>
      </c>
      <c r="B163">
        <v>0</v>
      </c>
    </row>
    <row r="164" spans="1:2">
      <c r="A164" s="2">
        <v>9350329000009</v>
      </c>
      <c r="B164">
        <v>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11"/>
  <sheetViews>
    <sheetView workbookViewId="0">
      <selection activeCell="C112" sqref="C112"/>
    </sheetView>
  </sheetViews>
  <sheetFormatPr defaultRowHeight="15"/>
  <cols>
    <col min="1" max="1" width="19.28515625" customWidth="1"/>
    <col min="3" max="3" width="9.42578125" customWidth="1"/>
  </cols>
  <sheetData>
    <row r="1" spans="1:2">
      <c r="A1" t="s">
        <v>160</v>
      </c>
      <c r="B1" s="1" t="s">
        <v>161</v>
      </c>
    </row>
    <row r="2" spans="1:2">
      <c r="A2" t="s">
        <v>10</v>
      </c>
      <c r="B2" s="1" t="s">
        <v>162</v>
      </c>
    </row>
    <row r="3" spans="1:2">
      <c r="A3" t="s">
        <v>37</v>
      </c>
      <c r="B3" s="1" t="s">
        <v>162</v>
      </c>
    </row>
    <row r="4" spans="1:2">
      <c r="A4" t="s">
        <v>15</v>
      </c>
      <c r="B4" s="1" t="s">
        <v>162</v>
      </c>
    </row>
    <row r="5" spans="1:2">
      <c r="A5" t="s">
        <v>13</v>
      </c>
      <c r="B5" s="1" t="s">
        <v>162</v>
      </c>
    </row>
    <row r="6" spans="1:2">
      <c r="A6" t="s">
        <v>12</v>
      </c>
      <c r="B6" s="1" t="s">
        <v>162</v>
      </c>
    </row>
    <row r="7" spans="1:2">
      <c r="A7" t="s">
        <v>14</v>
      </c>
      <c r="B7" s="1" t="s">
        <v>162</v>
      </c>
    </row>
    <row r="8" spans="1:2">
      <c r="A8" t="s">
        <v>36</v>
      </c>
      <c r="B8" s="1" t="s">
        <v>162</v>
      </c>
    </row>
    <row r="9" spans="1:2">
      <c r="A9" t="s">
        <v>46</v>
      </c>
      <c r="B9" s="1" t="s">
        <v>162</v>
      </c>
    </row>
    <row r="10" spans="1:2">
      <c r="A10" t="s">
        <v>39</v>
      </c>
      <c r="B10" s="1" t="s">
        <v>163</v>
      </c>
    </row>
    <row r="11" spans="1:2">
      <c r="A11" t="s">
        <v>51</v>
      </c>
      <c r="B11" s="1" t="s">
        <v>163</v>
      </c>
    </row>
    <row r="12" spans="1:2">
      <c r="A12" t="s">
        <v>45</v>
      </c>
      <c r="B12" s="1" t="s">
        <v>163</v>
      </c>
    </row>
    <row r="13" spans="1:2">
      <c r="A13" t="s">
        <v>56</v>
      </c>
      <c r="B13" s="1" t="s">
        <v>163</v>
      </c>
    </row>
    <row r="14" spans="1:2">
      <c r="A14" t="s">
        <v>17</v>
      </c>
      <c r="B14" s="1" t="s">
        <v>163</v>
      </c>
    </row>
    <row r="15" spans="1:2">
      <c r="A15" t="s">
        <v>32</v>
      </c>
      <c r="B15" s="1" t="s">
        <v>163</v>
      </c>
    </row>
    <row r="16" spans="1:2">
      <c r="A16" t="s">
        <v>70</v>
      </c>
      <c r="B16" s="1" t="s">
        <v>163</v>
      </c>
    </row>
    <row r="17" spans="1:2">
      <c r="A17" t="s">
        <v>96</v>
      </c>
      <c r="B17" s="1" t="s">
        <v>163</v>
      </c>
    </row>
    <row r="18" spans="1:2">
      <c r="A18" t="s">
        <v>38</v>
      </c>
      <c r="B18" s="1" t="s">
        <v>163</v>
      </c>
    </row>
    <row r="19" spans="1:2">
      <c r="A19" t="s">
        <v>31</v>
      </c>
      <c r="B19" s="1" t="s">
        <v>163</v>
      </c>
    </row>
    <row r="20" spans="1:2">
      <c r="A20" t="s">
        <v>30</v>
      </c>
      <c r="B20" s="1" t="s">
        <v>163</v>
      </c>
    </row>
    <row r="21" spans="1:2">
      <c r="A21" t="s">
        <v>87</v>
      </c>
      <c r="B21" s="1" t="s">
        <v>163</v>
      </c>
    </row>
    <row r="22" spans="1:2">
      <c r="A22" t="s">
        <v>65</v>
      </c>
      <c r="B22" s="1" t="s">
        <v>163</v>
      </c>
    </row>
    <row r="23" spans="1:2">
      <c r="A23" t="s">
        <v>29</v>
      </c>
      <c r="B23" s="1" t="s">
        <v>163</v>
      </c>
    </row>
    <row r="24" spans="1:2">
      <c r="A24" t="s">
        <v>77</v>
      </c>
      <c r="B24" s="1" t="s">
        <v>163</v>
      </c>
    </row>
    <row r="25" spans="1:2">
      <c r="A25" t="s">
        <v>60</v>
      </c>
      <c r="B25" s="1" t="s">
        <v>163</v>
      </c>
    </row>
    <row r="26" spans="1:2">
      <c r="A26" t="s">
        <v>11</v>
      </c>
      <c r="B26" s="1" t="s">
        <v>163</v>
      </c>
    </row>
    <row r="27" spans="1:2">
      <c r="A27" t="s">
        <v>57</v>
      </c>
      <c r="B27" s="1" t="s">
        <v>164</v>
      </c>
    </row>
    <row r="28" spans="1:2">
      <c r="A28" t="s">
        <v>41</v>
      </c>
      <c r="B28" s="1" t="s">
        <v>164</v>
      </c>
    </row>
    <row r="29" spans="1:2">
      <c r="A29" t="s">
        <v>80</v>
      </c>
      <c r="B29" s="1" t="s">
        <v>164</v>
      </c>
    </row>
    <row r="30" spans="1:2">
      <c r="A30" t="s">
        <v>33</v>
      </c>
      <c r="B30" s="1" t="s">
        <v>164</v>
      </c>
    </row>
    <row r="31" spans="1:2">
      <c r="A31" t="s">
        <v>24</v>
      </c>
      <c r="B31" s="1" t="s">
        <v>165</v>
      </c>
    </row>
    <row r="32" spans="1:2">
      <c r="A32" t="s">
        <v>23</v>
      </c>
      <c r="B32" s="1" t="s">
        <v>165</v>
      </c>
    </row>
    <row r="33" spans="1:2">
      <c r="A33" t="s">
        <v>64</v>
      </c>
      <c r="B33" s="1" t="s">
        <v>165</v>
      </c>
    </row>
    <row r="34" spans="1:2">
      <c r="A34" t="s">
        <v>22</v>
      </c>
      <c r="B34" s="1" t="s">
        <v>165</v>
      </c>
    </row>
    <row r="35" spans="1:2">
      <c r="A35" t="s">
        <v>21</v>
      </c>
      <c r="B35" s="1" t="s">
        <v>165</v>
      </c>
    </row>
    <row r="36" spans="1:2">
      <c r="A36" t="s">
        <v>40</v>
      </c>
      <c r="B36" s="1" t="s">
        <v>166</v>
      </c>
    </row>
    <row r="37" spans="1:2">
      <c r="A37" t="s">
        <v>62</v>
      </c>
      <c r="B37" s="1" t="s">
        <v>166</v>
      </c>
    </row>
    <row r="38" spans="1:2">
      <c r="A38" t="s">
        <v>83</v>
      </c>
      <c r="B38" s="1" t="s">
        <v>166</v>
      </c>
    </row>
    <row r="39" spans="1:2">
      <c r="A39" t="s">
        <v>48</v>
      </c>
      <c r="B39" s="1" t="s">
        <v>166</v>
      </c>
    </row>
    <row r="40" spans="1:2">
      <c r="A40" t="s">
        <v>50</v>
      </c>
      <c r="B40" s="1" t="s">
        <v>166</v>
      </c>
    </row>
    <row r="41" spans="1:2">
      <c r="A41" t="s">
        <v>18</v>
      </c>
      <c r="B41" s="1" t="s">
        <v>166</v>
      </c>
    </row>
    <row r="42" spans="1:2">
      <c r="A42" t="s">
        <v>42</v>
      </c>
      <c r="B42" s="1" t="s">
        <v>166</v>
      </c>
    </row>
    <row r="43" spans="1:2">
      <c r="A43" t="s">
        <v>47</v>
      </c>
      <c r="B43" s="1" t="s">
        <v>166</v>
      </c>
    </row>
    <row r="44" spans="1:2">
      <c r="A44" t="s">
        <v>44</v>
      </c>
      <c r="B44" s="1" t="s">
        <v>166</v>
      </c>
    </row>
    <row r="45" spans="1:2">
      <c r="A45" t="s">
        <v>9</v>
      </c>
      <c r="B45" s="1" t="s">
        <v>166</v>
      </c>
    </row>
    <row r="46" spans="1:2">
      <c r="A46" t="s">
        <v>88</v>
      </c>
      <c r="B46" s="1" t="s">
        <v>167</v>
      </c>
    </row>
    <row r="47" spans="1:2">
      <c r="A47" t="s">
        <v>69</v>
      </c>
      <c r="B47" s="1" t="s">
        <v>167</v>
      </c>
    </row>
    <row r="48" spans="1:2">
      <c r="A48" t="s">
        <v>66</v>
      </c>
      <c r="B48" s="1" t="s">
        <v>167</v>
      </c>
    </row>
    <row r="49" spans="1:2">
      <c r="A49" t="s">
        <v>61</v>
      </c>
      <c r="B49" s="1" t="s">
        <v>167</v>
      </c>
    </row>
    <row r="50" spans="1:2">
      <c r="A50" t="s">
        <v>93</v>
      </c>
      <c r="B50" s="1" t="s">
        <v>167</v>
      </c>
    </row>
    <row r="51" spans="1:2">
      <c r="A51" t="s">
        <v>20</v>
      </c>
      <c r="B51" s="1" t="s">
        <v>167</v>
      </c>
    </row>
    <row r="52" spans="1:2">
      <c r="A52" t="s">
        <v>59</v>
      </c>
      <c r="B52" s="1" t="s">
        <v>167</v>
      </c>
    </row>
    <row r="53" spans="1:2">
      <c r="A53" t="s">
        <v>68</v>
      </c>
      <c r="B53" s="1" t="s">
        <v>167</v>
      </c>
    </row>
    <row r="54" spans="1:2">
      <c r="A54" t="s">
        <v>71</v>
      </c>
      <c r="B54" s="1" t="s">
        <v>167</v>
      </c>
    </row>
    <row r="55" spans="1:2">
      <c r="A55" t="s">
        <v>82</v>
      </c>
      <c r="B55" s="1" t="s">
        <v>167</v>
      </c>
    </row>
    <row r="56" spans="1:2">
      <c r="A56" t="s">
        <v>81</v>
      </c>
      <c r="B56" s="1" t="s">
        <v>167</v>
      </c>
    </row>
    <row r="57" spans="1:2">
      <c r="A57" t="s">
        <v>85</v>
      </c>
      <c r="B57" s="1" t="s">
        <v>167</v>
      </c>
    </row>
    <row r="58" spans="1:2">
      <c r="A58" t="s">
        <v>94</v>
      </c>
      <c r="B58" s="1" t="s">
        <v>167</v>
      </c>
    </row>
    <row r="59" spans="1:2">
      <c r="A59" t="s">
        <v>73</v>
      </c>
      <c r="B59" s="1" t="s">
        <v>167</v>
      </c>
    </row>
    <row r="60" spans="1:2">
      <c r="A60" t="s">
        <v>52</v>
      </c>
      <c r="B60" s="1" t="s">
        <v>167</v>
      </c>
    </row>
    <row r="61" spans="1:2">
      <c r="A61" t="s">
        <v>92</v>
      </c>
      <c r="B61" s="1" t="s">
        <v>167</v>
      </c>
    </row>
    <row r="62" spans="1:2">
      <c r="A62" t="s">
        <v>91</v>
      </c>
      <c r="B62" s="1" t="s">
        <v>167</v>
      </c>
    </row>
    <row r="63" spans="1:2">
      <c r="A63" t="s">
        <v>95</v>
      </c>
      <c r="B63" s="1" t="s">
        <v>167</v>
      </c>
    </row>
    <row r="64" spans="1:2">
      <c r="A64" t="s">
        <v>89</v>
      </c>
      <c r="B64" s="1" t="s">
        <v>167</v>
      </c>
    </row>
    <row r="65" spans="1:2">
      <c r="A65" t="s">
        <v>63</v>
      </c>
      <c r="B65" s="1" t="s">
        <v>167</v>
      </c>
    </row>
    <row r="66" spans="1:2">
      <c r="A66" t="s">
        <v>35</v>
      </c>
      <c r="B66" s="1" t="s">
        <v>168</v>
      </c>
    </row>
    <row r="67" spans="1:2">
      <c r="A67" t="s">
        <v>34</v>
      </c>
      <c r="B67" s="1" t="s">
        <v>168</v>
      </c>
    </row>
    <row r="68" spans="1:2">
      <c r="A68" t="s">
        <v>76</v>
      </c>
      <c r="B68" s="1" t="s">
        <v>168</v>
      </c>
    </row>
    <row r="69" spans="1:2">
      <c r="A69" t="s">
        <v>49</v>
      </c>
      <c r="B69" s="1" t="s">
        <v>168</v>
      </c>
    </row>
    <row r="70" spans="1:2">
      <c r="A70" t="s">
        <v>53</v>
      </c>
      <c r="B70" s="1" t="s">
        <v>169</v>
      </c>
    </row>
    <row r="71" spans="1:2">
      <c r="A71" t="s">
        <v>19</v>
      </c>
      <c r="B71" s="1" t="s">
        <v>169</v>
      </c>
    </row>
    <row r="72" spans="1:2">
      <c r="A72" t="s">
        <v>58</v>
      </c>
      <c r="B72" s="1" t="s">
        <v>169</v>
      </c>
    </row>
    <row r="73" spans="1:2">
      <c r="A73" t="s">
        <v>90</v>
      </c>
      <c r="B73" s="1" t="s">
        <v>169</v>
      </c>
    </row>
    <row r="74" spans="1:2">
      <c r="A74" t="s">
        <v>55</v>
      </c>
      <c r="B74" s="1" t="s">
        <v>169</v>
      </c>
    </row>
    <row r="75" spans="1:2">
      <c r="A75" t="s">
        <v>86</v>
      </c>
      <c r="B75" s="1" t="s">
        <v>167</v>
      </c>
    </row>
    <row r="76" spans="1:2">
      <c r="A76" t="s">
        <v>74</v>
      </c>
      <c r="B76" s="1" t="s">
        <v>167</v>
      </c>
    </row>
    <row r="77" spans="1:2">
      <c r="A77" t="s">
        <v>97</v>
      </c>
      <c r="B77" s="1" t="s">
        <v>167</v>
      </c>
    </row>
    <row r="78" spans="1:2">
      <c r="A78" t="s">
        <v>78</v>
      </c>
      <c r="B78" s="1" t="s">
        <v>167</v>
      </c>
    </row>
    <row r="79" spans="1:2">
      <c r="A79" t="s">
        <v>79</v>
      </c>
      <c r="B79" s="1" t="s">
        <v>167</v>
      </c>
    </row>
    <row r="80" spans="1:2">
      <c r="A80" t="s">
        <v>72</v>
      </c>
      <c r="B80" s="1" t="s">
        <v>167</v>
      </c>
    </row>
    <row r="81" spans="1:2">
      <c r="A81" t="s">
        <v>75</v>
      </c>
      <c r="B81" s="1" t="s">
        <v>167</v>
      </c>
    </row>
    <row r="82" spans="1:2">
      <c r="A82" t="s">
        <v>54</v>
      </c>
      <c r="B82" s="1" t="s">
        <v>169</v>
      </c>
    </row>
    <row r="83" spans="1:2">
      <c r="A83" t="s">
        <v>28</v>
      </c>
      <c r="B83" s="1" t="s">
        <v>169</v>
      </c>
    </row>
    <row r="84" spans="1:2">
      <c r="A84" t="s">
        <v>67</v>
      </c>
      <c r="B84" s="1" t="s">
        <v>169</v>
      </c>
    </row>
    <row r="85" spans="1:2">
      <c r="A85" t="s">
        <v>27</v>
      </c>
      <c r="B85" s="1" t="s">
        <v>169</v>
      </c>
    </row>
    <row r="86" spans="1:2">
      <c r="A86" t="s">
        <v>16</v>
      </c>
      <c r="B86" s="1" t="s">
        <v>169</v>
      </c>
    </row>
    <row r="87" spans="1:2">
      <c r="A87" t="s">
        <v>26</v>
      </c>
      <c r="B87" s="1" t="s">
        <v>169</v>
      </c>
    </row>
    <row r="88" spans="1:2">
      <c r="A88" t="s">
        <v>43</v>
      </c>
      <c r="B88" s="1" t="s">
        <v>169</v>
      </c>
    </row>
    <row r="89" spans="1:2">
      <c r="A89" t="s">
        <v>25</v>
      </c>
      <c r="B89" s="1" t="s">
        <v>169</v>
      </c>
    </row>
    <row r="90" spans="1:2">
      <c r="A90" t="s">
        <v>177</v>
      </c>
      <c r="B90" s="1" t="s">
        <v>225</v>
      </c>
    </row>
    <row r="91" spans="1:2">
      <c r="A91" t="s">
        <v>178</v>
      </c>
      <c r="B91" s="1" t="s">
        <v>226</v>
      </c>
    </row>
    <row r="92" spans="1:2">
      <c r="A92" t="s">
        <v>179</v>
      </c>
      <c r="B92" s="1" t="s">
        <v>226</v>
      </c>
    </row>
    <row r="93" spans="1:2">
      <c r="A93" t="s">
        <v>180</v>
      </c>
      <c r="B93" s="1" t="s">
        <v>226</v>
      </c>
    </row>
    <row r="94" spans="1:2">
      <c r="A94" t="s">
        <v>181</v>
      </c>
      <c r="B94" s="1" t="s">
        <v>226</v>
      </c>
    </row>
    <row r="95" spans="1:2">
      <c r="A95" t="s">
        <v>182</v>
      </c>
      <c r="B95" s="1" t="s">
        <v>226</v>
      </c>
    </row>
    <row r="96" spans="1:2">
      <c r="A96" t="s">
        <v>183</v>
      </c>
      <c r="B96" s="1" t="s">
        <v>226</v>
      </c>
    </row>
    <row r="97" spans="1:2">
      <c r="A97" t="s">
        <v>184</v>
      </c>
      <c r="B97" s="1" t="s">
        <v>164</v>
      </c>
    </row>
    <row r="98" spans="1:2">
      <c r="A98" t="s">
        <v>185</v>
      </c>
      <c r="B98" s="1" t="s">
        <v>164</v>
      </c>
    </row>
    <row r="99" spans="1:2">
      <c r="A99" t="s">
        <v>186</v>
      </c>
      <c r="B99" s="1" t="s">
        <v>164</v>
      </c>
    </row>
    <row r="100" spans="1:2">
      <c r="A100" t="s">
        <v>187</v>
      </c>
      <c r="B100" s="1" t="s">
        <v>164</v>
      </c>
    </row>
    <row r="101" spans="1:2">
      <c r="A101" t="s">
        <v>188</v>
      </c>
      <c r="B101" s="1" t="s">
        <v>163</v>
      </c>
    </row>
    <row r="102" spans="1:2">
      <c r="A102" t="s">
        <v>189</v>
      </c>
      <c r="B102" s="1" t="s">
        <v>163</v>
      </c>
    </row>
    <row r="103" spans="1:2">
      <c r="A103" t="s">
        <v>190</v>
      </c>
      <c r="B103" s="1" t="s">
        <v>163</v>
      </c>
    </row>
    <row r="104" spans="1:2">
      <c r="A104" t="s">
        <v>191</v>
      </c>
      <c r="B104" s="1" t="s">
        <v>163</v>
      </c>
    </row>
    <row r="105" spans="1:2">
      <c r="A105" t="s">
        <v>192</v>
      </c>
      <c r="B105" s="1" t="s">
        <v>162</v>
      </c>
    </row>
    <row r="106" spans="1:2">
      <c r="A106" t="s">
        <v>193</v>
      </c>
      <c r="B106" s="1" t="s">
        <v>225</v>
      </c>
    </row>
    <row r="107" spans="1:2">
      <c r="A107" t="s">
        <v>194</v>
      </c>
      <c r="B107" s="1" t="s">
        <v>163</v>
      </c>
    </row>
    <row r="108" spans="1:2">
      <c r="A108" t="s">
        <v>195</v>
      </c>
      <c r="B108" s="1" t="s">
        <v>163</v>
      </c>
    </row>
    <row r="109" spans="1:2">
      <c r="A109" t="s">
        <v>196</v>
      </c>
      <c r="B109" s="1" t="s">
        <v>162</v>
      </c>
    </row>
    <row r="110" spans="1:2">
      <c r="A110" t="s">
        <v>197</v>
      </c>
      <c r="B110" s="1" t="s">
        <v>163</v>
      </c>
    </row>
    <row r="111" spans="1:2">
      <c r="A111" t="s">
        <v>198</v>
      </c>
      <c r="B111" s="1" t="s">
        <v>163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115"/>
  <sheetViews>
    <sheetView workbookViewId="0">
      <selection sqref="A1:Y115"/>
    </sheetView>
  </sheetViews>
  <sheetFormatPr defaultRowHeight="15"/>
  <cols>
    <col min="1" max="1" width="14.7109375" style="2" customWidth="1"/>
  </cols>
  <sheetData>
    <row r="1" spans="1:25">
      <c r="B1" t="s">
        <v>102</v>
      </c>
    </row>
    <row r="2" spans="1:25">
      <c r="B2" t="s">
        <v>175</v>
      </c>
      <c r="D2" t="s">
        <v>105</v>
      </c>
      <c r="F2" t="s">
        <v>106</v>
      </c>
      <c r="H2" t="s">
        <v>107</v>
      </c>
      <c r="J2" t="s">
        <v>108</v>
      </c>
      <c r="L2" t="s">
        <v>109</v>
      </c>
      <c r="N2" t="s">
        <v>110</v>
      </c>
      <c r="P2" t="s">
        <v>111</v>
      </c>
      <c r="R2" t="s">
        <v>112</v>
      </c>
      <c r="T2" t="s">
        <v>113</v>
      </c>
      <c r="V2" t="s">
        <v>170</v>
      </c>
      <c r="X2" t="s">
        <v>103</v>
      </c>
      <c r="Y2" t="s">
        <v>104</v>
      </c>
    </row>
    <row r="3" spans="1:25">
      <c r="A3" s="2" t="s">
        <v>101</v>
      </c>
      <c r="B3" t="s">
        <v>99</v>
      </c>
      <c r="C3" t="s">
        <v>100</v>
      </c>
      <c r="D3" t="s">
        <v>99</v>
      </c>
      <c r="E3" t="s">
        <v>100</v>
      </c>
      <c r="F3" t="s">
        <v>99</v>
      </c>
      <c r="G3" t="s">
        <v>100</v>
      </c>
      <c r="H3" t="s">
        <v>99</v>
      </c>
      <c r="I3" t="s">
        <v>100</v>
      </c>
      <c r="J3" t="s">
        <v>99</v>
      </c>
      <c r="K3" t="s">
        <v>100</v>
      </c>
      <c r="L3" t="s">
        <v>99</v>
      </c>
      <c r="M3" t="s">
        <v>100</v>
      </c>
      <c r="N3" t="s">
        <v>99</v>
      </c>
      <c r="O3" t="s">
        <v>100</v>
      </c>
      <c r="P3" t="s">
        <v>99</v>
      </c>
      <c r="Q3" t="s">
        <v>100</v>
      </c>
      <c r="R3" t="s">
        <v>99</v>
      </c>
      <c r="S3" t="s">
        <v>100</v>
      </c>
      <c r="T3" t="s">
        <v>99</v>
      </c>
      <c r="U3" t="s">
        <v>100</v>
      </c>
      <c r="V3" t="s">
        <v>99</v>
      </c>
      <c r="W3" t="s">
        <v>100</v>
      </c>
    </row>
    <row r="4" spans="1:25">
      <c r="A4" s="2">
        <v>9350329000009</v>
      </c>
      <c r="H4">
        <v>2</v>
      </c>
      <c r="I4">
        <v>139.84</v>
      </c>
      <c r="L4">
        <v>2</v>
      </c>
      <c r="M4">
        <v>199.98</v>
      </c>
      <c r="N4">
        <v>5</v>
      </c>
      <c r="O4">
        <v>504.45</v>
      </c>
      <c r="X4">
        <v>9</v>
      </c>
      <c r="Y4">
        <v>844.27</v>
      </c>
    </row>
    <row r="5" spans="1:25">
      <c r="A5" s="2">
        <v>9350329000016</v>
      </c>
      <c r="D5">
        <v>1</v>
      </c>
      <c r="E5">
        <v>289.99</v>
      </c>
      <c r="L5">
        <v>2</v>
      </c>
      <c r="M5">
        <v>338</v>
      </c>
      <c r="P5">
        <v>1</v>
      </c>
      <c r="Q5">
        <v>139.99</v>
      </c>
      <c r="X5">
        <v>4</v>
      </c>
      <c r="Y5">
        <v>767.98</v>
      </c>
    </row>
    <row r="6" spans="1:25">
      <c r="A6" s="2">
        <v>9350329000047</v>
      </c>
      <c r="D6">
        <v>4</v>
      </c>
      <c r="E6">
        <v>279.68</v>
      </c>
      <c r="F6">
        <v>1</v>
      </c>
      <c r="G6">
        <v>69.92</v>
      </c>
      <c r="H6">
        <v>1</v>
      </c>
      <c r="I6">
        <v>69.92</v>
      </c>
      <c r="N6">
        <v>2</v>
      </c>
      <c r="O6">
        <v>225</v>
      </c>
      <c r="X6">
        <v>8</v>
      </c>
      <c r="Y6">
        <v>644.52</v>
      </c>
    </row>
    <row r="7" spans="1:25">
      <c r="A7" s="2">
        <v>9350329000085</v>
      </c>
      <c r="H7">
        <v>1</v>
      </c>
      <c r="I7">
        <v>69.92</v>
      </c>
      <c r="N7">
        <v>3</v>
      </c>
      <c r="O7">
        <v>308.99</v>
      </c>
      <c r="X7">
        <v>4</v>
      </c>
      <c r="Y7">
        <v>378.91</v>
      </c>
    </row>
    <row r="8" spans="1:25">
      <c r="A8" s="2">
        <v>9350329000092</v>
      </c>
      <c r="D8">
        <v>1</v>
      </c>
      <c r="E8">
        <v>279.99</v>
      </c>
      <c r="X8">
        <v>1</v>
      </c>
      <c r="Y8">
        <v>279.99</v>
      </c>
    </row>
    <row r="9" spans="1:25">
      <c r="A9" s="2">
        <v>9350329000108</v>
      </c>
      <c r="D9">
        <v>4</v>
      </c>
      <c r="E9">
        <v>279.68</v>
      </c>
      <c r="F9">
        <v>1</v>
      </c>
      <c r="G9">
        <v>69.92</v>
      </c>
      <c r="H9">
        <v>2</v>
      </c>
      <c r="I9">
        <v>139.84</v>
      </c>
      <c r="N9">
        <v>1</v>
      </c>
      <c r="O9">
        <v>99.99</v>
      </c>
      <c r="P9">
        <v>1</v>
      </c>
      <c r="Q9">
        <v>99.99</v>
      </c>
      <c r="X9">
        <v>9</v>
      </c>
      <c r="Y9">
        <v>689.42000000000007</v>
      </c>
    </row>
    <row r="10" spans="1:25">
      <c r="A10" s="2">
        <v>9350329000115</v>
      </c>
      <c r="L10">
        <v>2</v>
      </c>
      <c r="M10">
        <v>282.48</v>
      </c>
      <c r="X10">
        <v>2</v>
      </c>
      <c r="Y10">
        <v>282.48</v>
      </c>
    </row>
    <row r="11" spans="1:25">
      <c r="A11" s="2">
        <v>9350329000122</v>
      </c>
      <c r="D11">
        <v>1</v>
      </c>
      <c r="E11">
        <v>150.69999999999999</v>
      </c>
      <c r="F11">
        <v>2</v>
      </c>
      <c r="G11">
        <v>301.39999999999998</v>
      </c>
      <c r="H11">
        <v>3</v>
      </c>
      <c r="I11">
        <v>452.09999999999997</v>
      </c>
      <c r="J11">
        <v>1</v>
      </c>
      <c r="K11">
        <v>123.94</v>
      </c>
      <c r="L11">
        <v>1</v>
      </c>
      <c r="M11">
        <v>123.94</v>
      </c>
      <c r="P11">
        <v>1</v>
      </c>
      <c r="Q11">
        <v>184</v>
      </c>
      <c r="X11">
        <v>9</v>
      </c>
      <c r="Y11">
        <v>1336.08</v>
      </c>
    </row>
    <row r="12" spans="1:25">
      <c r="A12" s="2">
        <v>9350329000139</v>
      </c>
      <c r="F12">
        <v>1</v>
      </c>
      <c r="G12">
        <v>237.51</v>
      </c>
      <c r="P12">
        <v>1</v>
      </c>
      <c r="Q12">
        <v>292</v>
      </c>
      <c r="R12">
        <v>1</v>
      </c>
      <c r="S12">
        <v>292</v>
      </c>
      <c r="T12">
        <v>2</v>
      </c>
      <c r="U12">
        <v>584</v>
      </c>
      <c r="X12">
        <v>5</v>
      </c>
      <c r="Y12">
        <v>1405.51</v>
      </c>
    </row>
    <row r="13" spans="1:25">
      <c r="A13" s="2">
        <v>9350329000146</v>
      </c>
      <c r="D13">
        <v>1</v>
      </c>
      <c r="E13">
        <v>150.69999999999999</v>
      </c>
      <c r="F13">
        <v>1</v>
      </c>
      <c r="G13">
        <v>150.69999999999999</v>
      </c>
      <c r="J13">
        <v>1</v>
      </c>
      <c r="K13">
        <v>123.94</v>
      </c>
      <c r="X13">
        <v>3</v>
      </c>
      <c r="Y13">
        <v>425.34</v>
      </c>
    </row>
    <row r="14" spans="1:25">
      <c r="A14" s="2">
        <v>9350329000153</v>
      </c>
      <c r="H14">
        <v>1</v>
      </c>
      <c r="I14">
        <v>207.64</v>
      </c>
      <c r="P14">
        <v>2</v>
      </c>
      <c r="Q14">
        <v>584</v>
      </c>
      <c r="X14">
        <v>3</v>
      </c>
      <c r="Y14">
        <v>791.64</v>
      </c>
    </row>
    <row r="15" spans="1:25">
      <c r="A15" s="2">
        <v>9350329000160</v>
      </c>
      <c r="D15">
        <v>2</v>
      </c>
      <c r="E15">
        <v>301.39999999999998</v>
      </c>
      <c r="F15">
        <v>2</v>
      </c>
      <c r="G15">
        <v>301.39999999999998</v>
      </c>
      <c r="H15">
        <v>2</v>
      </c>
      <c r="I15">
        <v>301.39999999999998</v>
      </c>
      <c r="L15">
        <v>1</v>
      </c>
      <c r="M15">
        <v>123.94</v>
      </c>
      <c r="P15">
        <v>1</v>
      </c>
      <c r="Q15">
        <v>184</v>
      </c>
      <c r="V15">
        <v>1</v>
      </c>
      <c r="W15">
        <v>184</v>
      </c>
      <c r="X15">
        <v>9</v>
      </c>
      <c r="Y15">
        <v>1396.1399999999999</v>
      </c>
    </row>
    <row r="16" spans="1:25">
      <c r="A16" s="2">
        <v>9350329000177</v>
      </c>
      <c r="P16">
        <v>1</v>
      </c>
      <c r="Q16">
        <v>292</v>
      </c>
      <c r="X16">
        <v>1</v>
      </c>
      <c r="Y16">
        <v>292</v>
      </c>
    </row>
    <row r="17" spans="1:25">
      <c r="A17" s="2">
        <v>9350329000207</v>
      </c>
      <c r="D17">
        <v>1</v>
      </c>
      <c r="E17">
        <v>150.69999999999999</v>
      </c>
      <c r="F17">
        <v>2</v>
      </c>
      <c r="G17">
        <v>301.39999999999998</v>
      </c>
      <c r="H17">
        <v>2</v>
      </c>
      <c r="I17">
        <v>301.39999999999998</v>
      </c>
      <c r="L17">
        <v>1</v>
      </c>
      <c r="M17">
        <v>123.94</v>
      </c>
      <c r="X17">
        <v>6</v>
      </c>
      <c r="Y17">
        <v>877.44</v>
      </c>
    </row>
    <row r="18" spans="1:25">
      <c r="A18" s="2">
        <v>9350329000221</v>
      </c>
      <c r="D18">
        <v>4</v>
      </c>
      <c r="E18">
        <v>526.96</v>
      </c>
      <c r="F18">
        <v>1</v>
      </c>
      <c r="G18">
        <v>131.74</v>
      </c>
      <c r="J18">
        <v>1</v>
      </c>
      <c r="K18">
        <v>106.17</v>
      </c>
      <c r="P18">
        <v>1</v>
      </c>
      <c r="Q18">
        <v>260</v>
      </c>
      <c r="X18">
        <v>7</v>
      </c>
      <c r="Y18">
        <v>1024.8699999999999</v>
      </c>
    </row>
    <row r="19" spans="1:25">
      <c r="A19" s="2">
        <v>9350329000238</v>
      </c>
      <c r="F19">
        <v>1</v>
      </c>
      <c r="G19">
        <v>207.64</v>
      </c>
      <c r="J19">
        <v>1</v>
      </c>
      <c r="K19">
        <v>519.99</v>
      </c>
      <c r="X19">
        <v>2</v>
      </c>
      <c r="Y19">
        <v>727.63</v>
      </c>
    </row>
    <row r="20" spans="1:25">
      <c r="A20" s="2">
        <v>9350329000245</v>
      </c>
      <c r="D20">
        <v>4</v>
      </c>
      <c r="E20">
        <v>526.96</v>
      </c>
      <c r="F20">
        <v>1</v>
      </c>
      <c r="G20">
        <v>131.74</v>
      </c>
      <c r="H20">
        <v>2</v>
      </c>
      <c r="I20">
        <v>263.48</v>
      </c>
      <c r="X20">
        <v>7</v>
      </c>
      <c r="Y20">
        <v>922.18000000000006</v>
      </c>
    </row>
    <row r="21" spans="1:25">
      <c r="A21" s="2">
        <v>9350329000252</v>
      </c>
      <c r="J21">
        <v>1</v>
      </c>
      <c r="K21">
        <v>434.99</v>
      </c>
      <c r="X21">
        <v>1</v>
      </c>
      <c r="Y21">
        <v>434.99</v>
      </c>
    </row>
    <row r="22" spans="1:25">
      <c r="A22" s="2">
        <v>9350329000269</v>
      </c>
      <c r="D22">
        <v>4</v>
      </c>
      <c r="E22">
        <v>526.96</v>
      </c>
      <c r="F22">
        <v>1</v>
      </c>
      <c r="G22">
        <v>131.74</v>
      </c>
      <c r="H22">
        <v>2</v>
      </c>
      <c r="I22">
        <v>263.48</v>
      </c>
      <c r="J22">
        <v>1</v>
      </c>
      <c r="K22">
        <v>270</v>
      </c>
      <c r="X22">
        <v>8</v>
      </c>
      <c r="Y22">
        <v>1192.18</v>
      </c>
    </row>
    <row r="23" spans="1:25">
      <c r="A23" s="2">
        <v>9350329000283</v>
      </c>
      <c r="H23">
        <v>1</v>
      </c>
      <c r="I23">
        <v>332.99</v>
      </c>
      <c r="J23">
        <v>1</v>
      </c>
      <c r="K23">
        <v>106.17</v>
      </c>
      <c r="R23">
        <v>1</v>
      </c>
      <c r="S23">
        <v>329</v>
      </c>
      <c r="X23">
        <v>3</v>
      </c>
      <c r="Y23">
        <v>768.16000000000008</v>
      </c>
    </row>
    <row r="24" spans="1:25">
      <c r="A24" s="2">
        <v>9350329000290</v>
      </c>
      <c r="D24">
        <v>1</v>
      </c>
      <c r="E24">
        <v>496.99</v>
      </c>
      <c r="J24">
        <v>1</v>
      </c>
      <c r="K24">
        <v>434.99</v>
      </c>
      <c r="N24">
        <v>1</v>
      </c>
      <c r="O24">
        <v>434.99</v>
      </c>
      <c r="P24">
        <v>1</v>
      </c>
      <c r="Q24">
        <v>434.99</v>
      </c>
      <c r="X24">
        <v>4</v>
      </c>
      <c r="Y24">
        <v>1801.96</v>
      </c>
    </row>
    <row r="25" spans="1:25">
      <c r="A25" s="2">
        <v>9350329000306</v>
      </c>
      <c r="D25">
        <v>2</v>
      </c>
      <c r="E25">
        <v>263.48</v>
      </c>
      <c r="J25">
        <v>1</v>
      </c>
      <c r="K25">
        <v>106.17</v>
      </c>
      <c r="X25">
        <v>3</v>
      </c>
      <c r="Y25">
        <v>369.65000000000003</v>
      </c>
    </row>
    <row r="26" spans="1:25">
      <c r="A26" s="2">
        <v>9350329000313</v>
      </c>
      <c r="L26">
        <v>1</v>
      </c>
      <c r="M26">
        <v>434.99</v>
      </c>
      <c r="X26">
        <v>1</v>
      </c>
      <c r="Y26">
        <v>434.99</v>
      </c>
    </row>
    <row r="27" spans="1:25">
      <c r="A27" s="2">
        <v>9350329000320</v>
      </c>
      <c r="D27">
        <v>5</v>
      </c>
      <c r="E27">
        <v>844.95</v>
      </c>
      <c r="F27">
        <v>1</v>
      </c>
      <c r="G27">
        <v>354.99</v>
      </c>
      <c r="H27">
        <v>1</v>
      </c>
      <c r="I27">
        <v>332.99</v>
      </c>
      <c r="J27">
        <v>1</v>
      </c>
      <c r="K27">
        <v>277.49</v>
      </c>
      <c r="L27">
        <v>1</v>
      </c>
      <c r="M27">
        <v>277.49</v>
      </c>
      <c r="N27">
        <v>1</v>
      </c>
      <c r="O27">
        <v>277.49</v>
      </c>
      <c r="P27">
        <v>1</v>
      </c>
      <c r="Q27">
        <v>277.49</v>
      </c>
      <c r="X27">
        <v>11</v>
      </c>
      <c r="Y27">
        <v>2642.8899999999994</v>
      </c>
    </row>
    <row r="28" spans="1:25">
      <c r="A28" s="2">
        <v>9350329000337</v>
      </c>
      <c r="D28">
        <v>1</v>
      </c>
      <c r="E28">
        <v>521.99</v>
      </c>
      <c r="J28">
        <v>2</v>
      </c>
      <c r="K28">
        <v>869.98</v>
      </c>
      <c r="N28">
        <v>1</v>
      </c>
      <c r="O28">
        <v>434.99</v>
      </c>
      <c r="P28">
        <v>1</v>
      </c>
      <c r="Q28">
        <v>434.99</v>
      </c>
      <c r="X28">
        <v>5</v>
      </c>
      <c r="Y28">
        <v>2261.9499999999998</v>
      </c>
    </row>
    <row r="29" spans="1:25">
      <c r="A29" s="2">
        <v>9350329000344</v>
      </c>
      <c r="D29">
        <v>9</v>
      </c>
      <c r="E29">
        <v>713</v>
      </c>
      <c r="F29">
        <v>4</v>
      </c>
      <c r="G29">
        <v>427.79999999999995</v>
      </c>
      <c r="H29">
        <v>2</v>
      </c>
      <c r="I29">
        <v>285.2</v>
      </c>
      <c r="J29">
        <v>3</v>
      </c>
      <c r="K29">
        <v>285.2</v>
      </c>
      <c r="L29">
        <v>1</v>
      </c>
      <c r="M29">
        <v>142.6</v>
      </c>
      <c r="N29">
        <v>1</v>
      </c>
      <c r="O29">
        <v>142.6</v>
      </c>
      <c r="P29">
        <v>1</v>
      </c>
      <c r="Q29">
        <v>142.6</v>
      </c>
      <c r="T29">
        <v>1</v>
      </c>
      <c r="U29">
        <v>142.6</v>
      </c>
      <c r="X29">
        <v>22</v>
      </c>
      <c r="Y29">
        <v>2281.6</v>
      </c>
    </row>
    <row r="30" spans="1:25">
      <c r="A30" s="2">
        <v>9350329000351</v>
      </c>
      <c r="F30">
        <v>4</v>
      </c>
      <c r="G30">
        <v>674.25</v>
      </c>
      <c r="H30">
        <v>1</v>
      </c>
      <c r="I30">
        <v>224.75</v>
      </c>
      <c r="J30">
        <v>1</v>
      </c>
      <c r="K30">
        <v>224.75</v>
      </c>
      <c r="L30">
        <v>2</v>
      </c>
      <c r="M30">
        <v>449.5</v>
      </c>
      <c r="R30">
        <v>1</v>
      </c>
      <c r="S30">
        <v>224.75</v>
      </c>
      <c r="T30">
        <v>1</v>
      </c>
      <c r="U30">
        <v>224.75</v>
      </c>
      <c r="X30">
        <v>10</v>
      </c>
      <c r="Y30">
        <v>2022.75</v>
      </c>
    </row>
    <row r="31" spans="1:25">
      <c r="A31" s="2">
        <v>9350329000368</v>
      </c>
      <c r="D31">
        <v>14</v>
      </c>
      <c r="E31">
        <v>713</v>
      </c>
      <c r="F31">
        <v>4</v>
      </c>
      <c r="G31">
        <v>285.2</v>
      </c>
      <c r="H31">
        <v>2</v>
      </c>
      <c r="I31">
        <v>285.2</v>
      </c>
      <c r="J31">
        <v>1</v>
      </c>
      <c r="K31">
        <v>142.6</v>
      </c>
      <c r="L31">
        <v>1</v>
      </c>
      <c r="M31">
        <v>142.6</v>
      </c>
      <c r="N31">
        <v>1</v>
      </c>
      <c r="O31">
        <v>142.6</v>
      </c>
      <c r="R31">
        <v>2</v>
      </c>
      <c r="S31">
        <v>285.2</v>
      </c>
      <c r="T31">
        <v>1</v>
      </c>
      <c r="U31">
        <v>142.6</v>
      </c>
      <c r="X31">
        <v>26</v>
      </c>
      <c r="Y31">
        <v>2139</v>
      </c>
    </row>
    <row r="32" spans="1:25">
      <c r="A32" s="2">
        <v>9350329000375</v>
      </c>
      <c r="D32">
        <v>4</v>
      </c>
      <c r="E32">
        <v>899</v>
      </c>
      <c r="F32">
        <v>4</v>
      </c>
      <c r="G32">
        <v>674.25</v>
      </c>
      <c r="L32">
        <v>1</v>
      </c>
      <c r="M32">
        <v>224.75</v>
      </c>
      <c r="T32">
        <v>1</v>
      </c>
      <c r="U32">
        <v>224.75</v>
      </c>
      <c r="X32">
        <v>10</v>
      </c>
      <c r="Y32">
        <v>2022.75</v>
      </c>
    </row>
    <row r="33" spans="1:25">
      <c r="A33" s="2">
        <v>9350329000429</v>
      </c>
      <c r="B33">
        <v>1</v>
      </c>
      <c r="C33">
        <v>187.49</v>
      </c>
      <c r="D33">
        <v>4</v>
      </c>
      <c r="E33">
        <v>384.34000000000003</v>
      </c>
      <c r="H33">
        <v>2</v>
      </c>
      <c r="I33">
        <v>198.1</v>
      </c>
      <c r="J33">
        <v>1</v>
      </c>
      <c r="K33">
        <v>99.05</v>
      </c>
      <c r="L33">
        <v>2</v>
      </c>
      <c r="M33">
        <v>198.1</v>
      </c>
      <c r="N33">
        <v>1</v>
      </c>
      <c r="O33">
        <v>99.05</v>
      </c>
      <c r="P33">
        <v>1</v>
      </c>
      <c r="Q33">
        <v>225</v>
      </c>
      <c r="T33">
        <v>2</v>
      </c>
      <c r="U33">
        <v>274.04000000000002</v>
      </c>
      <c r="V33">
        <v>4</v>
      </c>
      <c r="W33">
        <v>711.47</v>
      </c>
      <c r="X33">
        <v>18</v>
      </c>
      <c r="Y33">
        <v>2376.64</v>
      </c>
    </row>
    <row r="34" spans="1:25">
      <c r="A34" s="2">
        <v>9350329000436</v>
      </c>
      <c r="F34">
        <v>1</v>
      </c>
      <c r="G34">
        <v>374.99</v>
      </c>
      <c r="L34">
        <v>1</v>
      </c>
      <c r="M34">
        <v>374.99</v>
      </c>
      <c r="R34">
        <v>2</v>
      </c>
      <c r="S34">
        <v>645.98</v>
      </c>
      <c r="T34">
        <v>2</v>
      </c>
      <c r="U34">
        <v>531.98</v>
      </c>
      <c r="V34">
        <v>2</v>
      </c>
      <c r="W34">
        <v>645.98</v>
      </c>
      <c r="X34">
        <v>8</v>
      </c>
      <c r="Y34">
        <v>2573.92</v>
      </c>
    </row>
    <row r="35" spans="1:25">
      <c r="A35" s="2">
        <v>9350329000443</v>
      </c>
      <c r="D35">
        <v>4</v>
      </c>
      <c r="E35">
        <v>384.34000000000003</v>
      </c>
      <c r="H35">
        <v>3</v>
      </c>
      <c r="I35">
        <v>297.14999999999998</v>
      </c>
      <c r="J35">
        <v>1</v>
      </c>
      <c r="K35">
        <v>99.05</v>
      </c>
      <c r="L35">
        <v>1</v>
      </c>
      <c r="M35">
        <v>99.05</v>
      </c>
      <c r="N35">
        <v>2</v>
      </c>
      <c r="O35">
        <v>309.05</v>
      </c>
      <c r="P35">
        <v>2</v>
      </c>
      <c r="Q35">
        <v>269.05</v>
      </c>
      <c r="R35">
        <v>1</v>
      </c>
      <c r="S35">
        <v>174.99</v>
      </c>
      <c r="T35">
        <v>4</v>
      </c>
      <c r="U35">
        <v>624.03</v>
      </c>
      <c r="V35">
        <v>1</v>
      </c>
      <c r="W35">
        <v>187.49</v>
      </c>
      <c r="X35">
        <v>19</v>
      </c>
      <c r="Y35">
        <v>2444.1999999999998</v>
      </c>
    </row>
    <row r="36" spans="1:25">
      <c r="A36" s="2">
        <v>9350329000450</v>
      </c>
      <c r="D36">
        <v>1</v>
      </c>
      <c r="E36">
        <v>151.09</v>
      </c>
      <c r="N36">
        <v>2</v>
      </c>
      <c r="O36">
        <v>759.98</v>
      </c>
      <c r="P36">
        <v>2</v>
      </c>
      <c r="Q36">
        <v>759.98</v>
      </c>
      <c r="R36">
        <v>1</v>
      </c>
      <c r="S36">
        <v>265.99</v>
      </c>
      <c r="T36">
        <v>4</v>
      </c>
      <c r="U36">
        <v>1063.96</v>
      </c>
      <c r="X36">
        <v>10</v>
      </c>
      <c r="Y36">
        <v>3001</v>
      </c>
    </row>
    <row r="37" spans="1:25">
      <c r="A37" s="2">
        <v>9350329000467</v>
      </c>
      <c r="H37">
        <v>1</v>
      </c>
      <c r="I37">
        <v>99.05</v>
      </c>
      <c r="J37">
        <v>2</v>
      </c>
      <c r="K37">
        <v>346.54</v>
      </c>
      <c r="L37">
        <v>2</v>
      </c>
      <c r="M37">
        <v>198.1</v>
      </c>
      <c r="N37">
        <v>4</v>
      </c>
      <c r="O37">
        <v>544.64</v>
      </c>
      <c r="P37">
        <v>2</v>
      </c>
      <c r="Q37">
        <v>198.1</v>
      </c>
      <c r="T37">
        <v>1</v>
      </c>
      <c r="U37">
        <v>99.05</v>
      </c>
      <c r="X37">
        <v>12</v>
      </c>
      <c r="Y37">
        <v>1485.4799999999998</v>
      </c>
    </row>
    <row r="38" spans="1:25">
      <c r="A38" s="2">
        <v>9350329000474</v>
      </c>
      <c r="H38">
        <v>1</v>
      </c>
      <c r="I38">
        <v>374.99</v>
      </c>
      <c r="J38">
        <v>3</v>
      </c>
      <c r="K38">
        <v>1124.97</v>
      </c>
      <c r="P38">
        <v>1</v>
      </c>
      <c r="Q38">
        <v>374.99</v>
      </c>
      <c r="X38">
        <v>5</v>
      </c>
      <c r="Y38">
        <v>1874.95</v>
      </c>
    </row>
    <row r="39" spans="1:25">
      <c r="A39" s="2">
        <v>9350329000481</v>
      </c>
      <c r="H39">
        <v>3</v>
      </c>
      <c r="I39">
        <v>297.14999999999998</v>
      </c>
      <c r="J39">
        <v>1</v>
      </c>
      <c r="K39">
        <v>99.05</v>
      </c>
      <c r="L39">
        <v>1</v>
      </c>
      <c r="M39">
        <v>99.05</v>
      </c>
      <c r="N39">
        <v>3</v>
      </c>
      <c r="O39">
        <v>297.14999999999998</v>
      </c>
      <c r="R39">
        <v>5</v>
      </c>
      <c r="S39">
        <v>779.04</v>
      </c>
      <c r="T39">
        <v>2</v>
      </c>
      <c r="U39">
        <v>349.04</v>
      </c>
      <c r="X39">
        <v>15</v>
      </c>
      <c r="Y39">
        <v>1920.48</v>
      </c>
    </row>
    <row r="40" spans="1:25">
      <c r="A40" s="2">
        <v>9350329000498</v>
      </c>
      <c r="D40">
        <v>5</v>
      </c>
      <c r="E40">
        <v>912.31000000000006</v>
      </c>
      <c r="N40">
        <v>1</v>
      </c>
      <c r="O40">
        <v>379.99</v>
      </c>
      <c r="R40">
        <v>1</v>
      </c>
      <c r="S40">
        <v>379.99</v>
      </c>
      <c r="X40">
        <v>7</v>
      </c>
      <c r="Y40">
        <v>1672.2900000000002</v>
      </c>
    </row>
    <row r="41" spans="1:25">
      <c r="A41" s="2">
        <v>9350329000504</v>
      </c>
      <c r="D41">
        <v>1</v>
      </c>
      <c r="E41">
        <v>219.99</v>
      </c>
      <c r="H41">
        <v>4</v>
      </c>
      <c r="I41">
        <v>307.18</v>
      </c>
      <c r="J41">
        <v>4</v>
      </c>
      <c r="K41">
        <v>527.17000000000007</v>
      </c>
      <c r="L41">
        <v>4</v>
      </c>
      <c r="M41">
        <v>373.38</v>
      </c>
      <c r="N41">
        <v>2</v>
      </c>
      <c r="O41">
        <v>307.18</v>
      </c>
      <c r="P41">
        <v>3</v>
      </c>
      <c r="Q41">
        <v>307.18</v>
      </c>
      <c r="R41">
        <v>3</v>
      </c>
      <c r="S41">
        <v>369.38</v>
      </c>
      <c r="T41">
        <v>1</v>
      </c>
      <c r="U41">
        <v>208.99</v>
      </c>
      <c r="V41">
        <v>5</v>
      </c>
      <c r="W41">
        <v>1015.97</v>
      </c>
      <c r="X41">
        <v>27</v>
      </c>
      <c r="Y41">
        <v>3636.420000000001</v>
      </c>
    </row>
    <row r="42" spans="1:25">
      <c r="A42" s="2">
        <v>9350329000511</v>
      </c>
      <c r="D42">
        <v>1</v>
      </c>
      <c r="E42">
        <v>133</v>
      </c>
      <c r="F42">
        <v>1</v>
      </c>
      <c r="G42">
        <v>339.99</v>
      </c>
      <c r="H42">
        <v>1</v>
      </c>
      <c r="I42">
        <v>339.99</v>
      </c>
      <c r="J42">
        <v>2</v>
      </c>
      <c r="K42">
        <v>472.99</v>
      </c>
      <c r="L42">
        <v>4</v>
      </c>
      <c r="M42">
        <v>1152.97</v>
      </c>
      <c r="N42">
        <v>2</v>
      </c>
      <c r="O42">
        <v>679.98</v>
      </c>
      <c r="P42">
        <v>1</v>
      </c>
      <c r="Q42">
        <v>305</v>
      </c>
      <c r="T42">
        <v>2</v>
      </c>
      <c r="U42">
        <v>639.99</v>
      </c>
      <c r="V42">
        <v>2</v>
      </c>
      <c r="W42">
        <v>611.98</v>
      </c>
      <c r="X42">
        <v>16</v>
      </c>
      <c r="Y42">
        <v>4675.8899999999994</v>
      </c>
    </row>
    <row r="43" spans="1:25">
      <c r="A43" s="2">
        <v>9350329000528</v>
      </c>
      <c r="H43">
        <v>5</v>
      </c>
      <c r="I43">
        <v>261.57</v>
      </c>
      <c r="J43">
        <v>7</v>
      </c>
      <c r="K43">
        <v>394.37</v>
      </c>
      <c r="L43">
        <v>5</v>
      </c>
      <c r="M43">
        <v>348.76</v>
      </c>
      <c r="N43">
        <v>4</v>
      </c>
      <c r="O43">
        <v>348.76</v>
      </c>
      <c r="P43">
        <v>1</v>
      </c>
      <c r="Q43">
        <v>87.19</v>
      </c>
      <c r="R43">
        <v>6</v>
      </c>
      <c r="S43">
        <v>681.56</v>
      </c>
      <c r="T43">
        <v>1</v>
      </c>
      <c r="U43">
        <v>87.19</v>
      </c>
      <c r="V43">
        <v>2</v>
      </c>
      <c r="W43">
        <v>395.98</v>
      </c>
      <c r="X43">
        <v>31</v>
      </c>
      <c r="Y43">
        <v>2605.38</v>
      </c>
    </row>
    <row r="44" spans="1:25">
      <c r="A44" s="2">
        <v>9350329000535</v>
      </c>
      <c r="D44">
        <v>2</v>
      </c>
      <c r="E44">
        <v>266</v>
      </c>
      <c r="H44">
        <v>2</v>
      </c>
      <c r="I44">
        <v>266</v>
      </c>
      <c r="J44">
        <v>2</v>
      </c>
      <c r="K44">
        <v>266</v>
      </c>
      <c r="L44">
        <v>2</v>
      </c>
      <c r="M44">
        <v>266</v>
      </c>
      <c r="N44">
        <v>1</v>
      </c>
      <c r="O44">
        <v>133</v>
      </c>
      <c r="P44">
        <v>1</v>
      </c>
      <c r="Q44">
        <v>339.99</v>
      </c>
      <c r="T44">
        <v>1</v>
      </c>
      <c r="U44">
        <v>322.99</v>
      </c>
      <c r="X44">
        <v>11</v>
      </c>
      <c r="Y44">
        <v>1859.98</v>
      </c>
    </row>
    <row r="45" spans="1:25">
      <c r="A45" s="2">
        <v>9350329000542</v>
      </c>
      <c r="B45">
        <v>1</v>
      </c>
      <c r="C45">
        <v>208.99</v>
      </c>
      <c r="H45">
        <v>3</v>
      </c>
      <c r="I45">
        <v>87.19</v>
      </c>
      <c r="J45">
        <v>6</v>
      </c>
      <c r="K45">
        <v>174.38</v>
      </c>
      <c r="L45">
        <v>7</v>
      </c>
      <c r="M45">
        <v>568.75</v>
      </c>
      <c r="N45">
        <v>5</v>
      </c>
      <c r="O45">
        <v>568.75</v>
      </c>
      <c r="R45">
        <v>5</v>
      </c>
      <c r="S45">
        <v>460.57</v>
      </c>
      <c r="T45">
        <v>1</v>
      </c>
      <c r="U45">
        <v>87.19</v>
      </c>
      <c r="X45">
        <v>28</v>
      </c>
      <c r="Y45">
        <v>2155.8200000000002</v>
      </c>
    </row>
    <row r="46" spans="1:25">
      <c r="A46" s="2">
        <v>9350329000559</v>
      </c>
      <c r="D46">
        <v>1</v>
      </c>
      <c r="E46">
        <v>133</v>
      </c>
      <c r="J46">
        <v>2</v>
      </c>
      <c r="K46">
        <v>266</v>
      </c>
      <c r="L46">
        <v>3</v>
      </c>
      <c r="M46">
        <v>605.99</v>
      </c>
      <c r="N46">
        <v>2</v>
      </c>
      <c r="O46">
        <v>453</v>
      </c>
      <c r="P46">
        <v>2</v>
      </c>
      <c r="Q46">
        <v>679.98</v>
      </c>
      <c r="R46">
        <v>1</v>
      </c>
      <c r="S46">
        <v>133</v>
      </c>
      <c r="T46">
        <v>1</v>
      </c>
      <c r="U46">
        <v>87.19</v>
      </c>
      <c r="V46">
        <v>1</v>
      </c>
      <c r="W46">
        <v>305.99</v>
      </c>
      <c r="X46">
        <v>13</v>
      </c>
      <c r="Y46">
        <v>2664.1500000000005</v>
      </c>
    </row>
    <row r="47" spans="1:25">
      <c r="A47" s="2">
        <v>9350329000566</v>
      </c>
      <c r="D47">
        <v>3</v>
      </c>
      <c r="E47">
        <v>174.38</v>
      </c>
      <c r="H47">
        <v>2</v>
      </c>
      <c r="I47">
        <v>174.38</v>
      </c>
      <c r="X47">
        <v>5</v>
      </c>
      <c r="Y47">
        <v>348.76</v>
      </c>
    </row>
    <row r="48" spans="1:25">
      <c r="A48" s="2">
        <v>9350329000573</v>
      </c>
      <c r="D48">
        <v>3</v>
      </c>
      <c r="E48">
        <v>399</v>
      </c>
      <c r="H48">
        <v>2</v>
      </c>
      <c r="I48">
        <v>266</v>
      </c>
      <c r="P48">
        <v>1</v>
      </c>
      <c r="Q48">
        <v>339.99</v>
      </c>
      <c r="V48">
        <v>1</v>
      </c>
      <c r="W48">
        <v>180</v>
      </c>
      <c r="X48">
        <v>7</v>
      </c>
      <c r="Y48">
        <v>1184.99</v>
      </c>
    </row>
    <row r="49" spans="1:25">
      <c r="A49" s="2">
        <v>9350329000580</v>
      </c>
      <c r="F49">
        <v>1</v>
      </c>
      <c r="G49">
        <v>219.99</v>
      </c>
      <c r="H49">
        <v>3</v>
      </c>
      <c r="I49">
        <v>87.19</v>
      </c>
      <c r="J49">
        <v>7</v>
      </c>
      <c r="K49">
        <v>394.37</v>
      </c>
      <c r="L49">
        <v>8</v>
      </c>
      <c r="M49">
        <v>1008.7300000000002</v>
      </c>
      <c r="N49">
        <v>4</v>
      </c>
      <c r="O49">
        <v>614.36000000000013</v>
      </c>
      <c r="R49">
        <v>2</v>
      </c>
      <c r="S49">
        <v>287.19</v>
      </c>
      <c r="T49">
        <v>1</v>
      </c>
      <c r="U49">
        <v>87.19</v>
      </c>
      <c r="X49">
        <v>26</v>
      </c>
      <c r="Y49">
        <v>2699.0200000000004</v>
      </c>
    </row>
    <row r="50" spans="1:25">
      <c r="A50" s="2">
        <v>9350329000597</v>
      </c>
      <c r="B50">
        <v>1</v>
      </c>
      <c r="C50">
        <v>305.99</v>
      </c>
      <c r="D50">
        <v>3</v>
      </c>
      <c r="E50">
        <v>545.99</v>
      </c>
      <c r="H50">
        <v>1</v>
      </c>
      <c r="I50">
        <v>133</v>
      </c>
      <c r="J50">
        <v>3</v>
      </c>
      <c r="K50">
        <v>586</v>
      </c>
      <c r="L50">
        <v>4</v>
      </c>
      <c r="M50">
        <v>738.99</v>
      </c>
      <c r="N50">
        <v>1</v>
      </c>
      <c r="O50">
        <v>330</v>
      </c>
      <c r="P50">
        <v>1</v>
      </c>
      <c r="Q50">
        <v>339.99</v>
      </c>
      <c r="R50">
        <v>5</v>
      </c>
      <c r="S50">
        <v>1602.98</v>
      </c>
      <c r="T50">
        <v>3</v>
      </c>
      <c r="U50">
        <v>932.99</v>
      </c>
      <c r="V50">
        <v>1</v>
      </c>
      <c r="W50">
        <v>290</v>
      </c>
      <c r="X50">
        <v>23</v>
      </c>
      <c r="Y50">
        <v>5805.93</v>
      </c>
    </row>
    <row r="51" spans="1:25">
      <c r="A51" s="2">
        <v>9350329000603</v>
      </c>
      <c r="H51">
        <v>3</v>
      </c>
      <c r="I51">
        <v>87.19</v>
      </c>
      <c r="J51">
        <v>3</v>
      </c>
      <c r="K51">
        <v>174.38</v>
      </c>
      <c r="L51">
        <v>6</v>
      </c>
      <c r="M51">
        <v>348.76</v>
      </c>
      <c r="N51">
        <v>1</v>
      </c>
      <c r="O51">
        <v>87.19</v>
      </c>
      <c r="R51">
        <v>2</v>
      </c>
      <c r="S51">
        <v>307.18</v>
      </c>
      <c r="T51">
        <v>1</v>
      </c>
      <c r="U51">
        <v>200</v>
      </c>
      <c r="X51">
        <v>16</v>
      </c>
      <c r="Y51">
        <v>1204.7</v>
      </c>
    </row>
    <row r="52" spans="1:25">
      <c r="A52" s="2">
        <v>9350329000610</v>
      </c>
      <c r="D52">
        <v>3</v>
      </c>
      <c r="E52">
        <v>545.99</v>
      </c>
      <c r="J52">
        <v>1</v>
      </c>
      <c r="K52">
        <v>133</v>
      </c>
      <c r="L52">
        <v>1</v>
      </c>
      <c r="M52">
        <v>133</v>
      </c>
      <c r="P52">
        <v>1</v>
      </c>
      <c r="Q52">
        <v>305</v>
      </c>
      <c r="R52">
        <v>1</v>
      </c>
      <c r="S52">
        <v>339.99</v>
      </c>
      <c r="X52">
        <v>7</v>
      </c>
      <c r="Y52">
        <v>1456.98</v>
      </c>
    </row>
    <row r="53" spans="1:25">
      <c r="A53" s="2">
        <v>9350329000627</v>
      </c>
      <c r="D53">
        <v>9</v>
      </c>
      <c r="E53">
        <v>748.13000000000011</v>
      </c>
      <c r="H53">
        <v>1</v>
      </c>
      <c r="I53">
        <v>87.19</v>
      </c>
      <c r="J53">
        <v>3</v>
      </c>
      <c r="K53">
        <v>394.37</v>
      </c>
      <c r="L53">
        <v>2</v>
      </c>
      <c r="M53">
        <v>174.38</v>
      </c>
      <c r="P53">
        <v>2</v>
      </c>
      <c r="Q53">
        <v>263.98</v>
      </c>
      <c r="R53">
        <v>3</v>
      </c>
      <c r="S53">
        <v>395.97</v>
      </c>
      <c r="T53">
        <v>4</v>
      </c>
      <c r="U53">
        <v>571.16000000000008</v>
      </c>
      <c r="V53">
        <v>2</v>
      </c>
      <c r="W53">
        <v>281.98</v>
      </c>
      <c r="X53">
        <v>26</v>
      </c>
      <c r="Y53">
        <v>2917.1600000000003</v>
      </c>
    </row>
    <row r="54" spans="1:25">
      <c r="A54" s="2">
        <v>9350329000634</v>
      </c>
      <c r="H54">
        <v>1</v>
      </c>
      <c r="I54">
        <v>133</v>
      </c>
      <c r="L54">
        <v>2</v>
      </c>
      <c r="M54">
        <v>605</v>
      </c>
      <c r="N54">
        <v>2</v>
      </c>
      <c r="O54">
        <v>433</v>
      </c>
      <c r="X54">
        <v>5</v>
      </c>
      <c r="Y54">
        <v>1171</v>
      </c>
    </row>
    <row r="55" spans="1:25">
      <c r="A55" s="2">
        <v>9350329000641</v>
      </c>
      <c r="D55">
        <v>11</v>
      </c>
      <c r="E55">
        <v>523.14</v>
      </c>
      <c r="H55">
        <v>1</v>
      </c>
      <c r="I55">
        <v>87.19</v>
      </c>
      <c r="J55">
        <v>2</v>
      </c>
      <c r="K55">
        <v>312.18</v>
      </c>
      <c r="L55">
        <v>1</v>
      </c>
      <c r="M55">
        <v>87.19</v>
      </c>
      <c r="R55">
        <v>2</v>
      </c>
      <c r="S55">
        <v>263.98</v>
      </c>
      <c r="T55">
        <v>1</v>
      </c>
      <c r="U55">
        <v>153.99</v>
      </c>
      <c r="X55">
        <v>18</v>
      </c>
      <c r="Y55">
        <v>1427.67</v>
      </c>
    </row>
    <row r="56" spans="1:25">
      <c r="A56" s="2">
        <v>9350329000658</v>
      </c>
      <c r="L56">
        <v>1</v>
      </c>
      <c r="M56">
        <v>459.99</v>
      </c>
      <c r="R56">
        <v>1</v>
      </c>
      <c r="S56">
        <v>203.99</v>
      </c>
      <c r="V56">
        <v>2</v>
      </c>
      <c r="W56">
        <v>467.98</v>
      </c>
      <c r="X56">
        <v>4</v>
      </c>
      <c r="Y56">
        <v>1131.96</v>
      </c>
    </row>
    <row r="57" spans="1:25">
      <c r="A57" s="2">
        <v>9350329000665</v>
      </c>
      <c r="D57">
        <v>6</v>
      </c>
      <c r="E57">
        <v>348.76</v>
      </c>
      <c r="F57">
        <v>5</v>
      </c>
      <c r="G57">
        <v>681.68000000000006</v>
      </c>
      <c r="J57">
        <v>1</v>
      </c>
      <c r="K57">
        <v>87.19</v>
      </c>
      <c r="L57">
        <v>2</v>
      </c>
      <c r="M57">
        <v>286.19</v>
      </c>
      <c r="N57">
        <v>4</v>
      </c>
      <c r="O57">
        <v>747.16000000000008</v>
      </c>
      <c r="P57">
        <v>2</v>
      </c>
      <c r="Q57">
        <v>307.18</v>
      </c>
      <c r="R57">
        <v>1</v>
      </c>
      <c r="S57">
        <v>219.99</v>
      </c>
      <c r="X57">
        <v>21</v>
      </c>
      <c r="Y57">
        <v>2678.1500000000005</v>
      </c>
    </row>
    <row r="58" spans="1:25">
      <c r="A58" s="2">
        <v>9350329000672</v>
      </c>
      <c r="H58">
        <v>4</v>
      </c>
      <c r="I58">
        <v>738.99</v>
      </c>
      <c r="J58">
        <v>2</v>
      </c>
      <c r="K58">
        <v>339.99</v>
      </c>
      <c r="X58">
        <v>6</v>
      </c>
      <c r="Y58">
        <v>1078.98</v>
      </c>
    </row>
    <row r="59" spans="1:25">
      <c r="A59" s="2">
        <v>9350329000689</v>
      </c>
      <c r="D59">
        <v>13</v>
      </c>
      <c r="E59">
        <v>523.14</v>
      </c>
      <c r="F59">
        <v>1</v>
      </c>
      <c r="G59">
        <v>87.19</v>
      </c>
      <c r="H59">
        <v>6</v>
      </c>
      <c r="I59">
        <v>261.57</v>
      </c>
      <c r="J59">
        <v>1</v>
      </c>
      <c r="K59">
        <v>87.19</v>
      </c>
      <c r="L59">
        <v>1</v>
      </c>
      <c r="M59">
        <v>87.19</v>
      </c>
      <c r="N59">
        <v>1</v>
      </c>
      <c r="O59">
        <v>87.19</v>
      </c>
      <c r="P59">
        <v>1</v>
      </c>
      <c r="Q59">
        <v>87.19</v>
      </c>
      <c r="R59">
        <v>1</v>
      </c>
      <c r="S59">
        <v>87.19</v>
      </c>
      <c r="X59">
        <v>25</v>
      </c>
      <c r="Y59">
        <v>1307.8500000000001</v>
      </c>
    </row>
    <row r="60" spans="1:25">
      <c r="A60" s="2">
        <v>9350329000702</v>
      </c>
      <c r="D60">
        <v>4</v>
      </c>
      <c r="E60">
        <v>261.57</v>
      </c>
      <c r="F60">
        <v>1</v>
      </c>
      <c r="G60">
        <v>204.99</v>
      </c>
      <c r="J60">
        <v>1</v>
      </c>
      <c r="K60">
        <v>87.19</v>
      </c>
      <c r="L60">
        <v>1</v>
      </c>
      <c r="M60">
        <v>87.19</v>
      </c>
      <c r="N60">
        <v>2</v>
      </c>
      <c r="O60">
        <v>287.19</v>
      </c>
      <c r="P60">
        <v>2</v>
      </c>
      <c r="Q60">
        <v>286.19</v>
      </c>
      <c r="R60">
        <v>2</v>
      </c>
      <c r="S60">
        <v>174.38</v>
      </c>
      <c r="T60">
        <v>2</v>
      </c>
      <c r="U60">
        <v>439.98</v>
      </c>
      <c r="X60">
        <v>15</v>
      </c>
      <c r="Y60">
        <v>1828.6800000000003</v>
      </c>
    </row>
    <row r="61" spans="1:25">
      <c r="A61" s="2">
        <v>9350329000719</v>
      </c>
      <c r="F61">
        <v>2</v>
      </c>
      <c r="G61">
        <v>679.98</v>
      </c>
      <c r="N61">
        <v>2</v>
      </c>
      <c r="O61">
        <v>433</v>
      </c>
      <c r="P61">
        <v>2</v>
      </c>
      <c r="Q61">
        <v>600</v>
      </c>
      <c r="R61">
        <v>3</v>
      </c>
      <c r="S61">
        <v>639.99</v>
      </c>
      <c r="X61">
        <v>9</v>
      </c>
      <c r="Y61">
        <v>2352.9700000000003</v>
      </c>
    </row>
    <row r="62" spans="1:25">
      <c r="A62" s="2">
        <v>9350329000825</v>
      </c>
      <c r="D62">
        <v>5</v>
      </c>
      <c r="E62">
        <v>992.05</v>
      </c>
      <c r="J62">
        <v>2</v>
      </c>
      <c r="K62">
        <v>377.28000000000003</v>
      </c>
      <c r="L62">
        <v>3</v>
      </c>
      <c r="M62">
        <v>321.87</v>
      </c>
      <c r="N62">
        <v>2</v>
      </c>
      <c r="O62">
        <v>539.98</v>
      </c>
      <c r="P62">
        <v>5</v>
      </c>
      <c r="Q62">
        <v>1187.25</v>
      </c>
      <c r="R62">
        <v>1</v>
      </c>
      <c r="S62">
        <v>269.99</v>
      </c>
      <c r="T62">
        <v>4</v>
      </c>
      <c r="U62">
        <v>591.86</v>
      </c>
      <c r="X62">
        <v>22</v>
      </c>
      <c r="Y62">
        <v>4280.28</v>
      </c>
    </row>
    <row r="63" spans="1:25">
      <c r="A63" s="2">
        <v>9350329000832</v>
      </c>
      <c r="D63">
        <v>5</v>
      </c>
      <c r="E63">
        <v>958.05</v>
      </c>
      <c r="J63">
        <v>1</v>
      </c>
      <c r="K63">
        <v>107.29</v>
      </c>
      <c r="L63">
        <v>3</v>
      </c>
      <c r="M63">
        <v>321.87</v>
      </c>
      <c r="N63">
        <v>3</v>
      </c>
      <c r="O63">
        <v>484.57000000000005</v>
      </c>
      <c r="T63">
        <v>2</v>
      </c>
      <c r="U63">
        <v>350.28000000000003</v>
      </c>
      <c r="X63">
        <v>14</v>
      </c>
      <c r="Y63">
        <v>2222.0600000000004</v>
      </c>
    </row>
    <row r="64" spans="1:25">
      <c r="A64" s="2">
        <v>9350329000849</v>
      </c>
      <c r="D64">
        <v>2</v>
      </c>
      <c r="E64">
        <v>480.99</v>
      </c>
      <c r="J64">
        <v>1</v>
      </c>
      <c r="K64">
        <v>107.29</v>
      </c>
      <c r="L64">
        <v>6</v>
      </c>
      <c r="M64">
        <v>969.14</v>
      </c>
      <c r="N64">
        <v>7</v>
      </c>
      <c r="O64">
        <v>1564.53</v>
      </c>
      <c r="P64">
        <v>2</v>
      </c>
      <c r="Q64">
        <v>539.98</v>
      </c>
      <c r="R64">
        <v>3</v>
      </c>
      <c r="S64">
        <v>809.97</v>
      </c>
      <c r="T64">
        <v>7</v>
      </c>
      <c r="U64">
        <v>1239.1300000000001</v>
      </c>
      <c r="V64">
        <v>2</v>
      </c>
      <c r="W64">
        <v>539.98</v>
      </c>
      <c r="X64">
        <v>30</v>
      </c>
      <c r="Y64">
        <v>6251.01</v>
      </c>
    </row>
    <row r="65" spans="1:25">
      <c r="A65" s="2">
        <v>9350329000856</v>
      </c>
      <c r="D65">
        <v>5</v>
      </c>
      <c r="E65">
        <v>699.15</v>
      </c>
      <c r="F65">
        <v>1</v>
      </c>
      <c r="G65">
        <v>259.99</v>
      </c>
      <c r="J65">
        <v>1</v>
      </c>
      <c r="K65">
        <v>107.29</v>
      </c>
      <c r="L65">
        <v>1</v>
      </c>
      <c r="M65">
        <v>107.29</v>
      </c>
      <c r="N65">
        <v>3</v>
      </c>
      <c r="O65">
        <v>647.27</v>
      </c>
      <c r="P65">
        <v>1</v>
      </c>
      <c r="Q65">
        <v>107.29</v>
      </c>
      <c r="R65">
        <v>4</v>
      </c>
      <c r="S65">
        <v>1079.96</v>
      </c>
      <c r="T65">
        <v>2</v>
      </c>
      <c r="U65">
        <v>214.58</v>
      </c>
      <c r="V65">
        <v>2</v>
      </c>
      <c r="W65">
        <v>539.98</v>
      </c>
      <c r="X65">
        <v>20</v>
      </c>
      <c r="Y65">
        <v>3762.7999999999997</v>
      </c>
    </row>
    <row r="66" spans="1:25">
      <c r="A66" s="2">
        <v>9350329000900</v>
      </c>
      <c r="D66">
        <v>1</v>
      </c>
      <c r="E66">
        <v>98.35</v>
      </c>
      <c r="H66">
        <v>1</v>
      </c>
      <c r="I66">
        <v>98.35</v>
      </c>
      <c r="J66">
        <v>3</v>
      </c>
      <c r="K66">
        <v>398.33000000000004</v>
      </c>
      <c r="L66">
        <v>2</v>
      </c>
      <c r="M66">
        <v>196.7</v>
      </c>
      <c r="N66">
        <v>7</v>
      </c>
      <c r="O66">
        <v>1049.93</v>
      </c>
      <c r="P66">
        <v>6</v>
      </c>
      <c r="Q66">
        <v>848.30000000000007</v>
      </c>
      <c r="R66">
        <v>1</v>
      </c>
      <c r="S66">
        <v>98.35</v>
      </c>
      <c r="T66">
        <v>3</v>
      </c>
      <c r="U66">
        <v>398.33000000000004</v>
      </c>
      <c r="V66">
        <v>1</v>
      </c>
      <c r="W66">
        <v>149.99</v>
      </c>
      <c r="X66">
        <v>25</v>
      </c>
      <c r="Y66">
        <v>3336.63</v>
      </c>
    </row>
    <row r="67" spans="1:25">
      <c r="A67" s="2">
        <v>9350329000917</v>
      </c>
      <c r="D67">
        <v>2</v>
      </c>
      <c r="E67">
        <v>375.01</v>
      </c>
      <c r="F67">
        <v>1</v>
      </c>
      <c r="G67">
        <v>150.02000000000001</v>
      </c>
      <c r="H67">
        <v>1</v>
      </c>
      <c r="I67">
        <v>224.99</v>
      </c>
      <c r="L67">
        <v>2</v>
      </c>
      <c r="M67">
        <v>224.99</v>
      </c>
      <c r="N67">
        <v>4</v>
      </c>
      <c r="O67">
        <v>899.99</v>
      </c>
      <c r="R67">
        <v>2</v>
      </c>
      <c r="S67">
        <v>450</v>
      </c>
      <c r="T67">
        <v>4</v>
      </c>
      <c r="U67">
        <v>825.02</v>
      </c>
      <c r="V67">
        <v>2</v>
      </c>
      <c r="W67">
        <v>450</v>
      </c>
      <c r="X67">
        <v>18</v>
      </c>
      <c r="Y67">
        <v>3600.02</v>
      </c>
    </row>
    <row r="68" spans="1:25">
      <c r="A68" s="2">
        <v>9350329000924</v>
      </c>
      <c r="B68">
        <v>1</v>
      </c>
      <c r="C68">
        <v>149.99</v>
      </c>
      <c r="D68">
        <v>11</v>
      </c>
      <c r="E68">
        <v>636.74</v>
      </c>
      <c r="F68">
        <v>1</v>
      </c>
      <c r="G68">
        <v>98.35</v>
      </c>
      <c r="H68">
        <v>1</v>
      </c>
      <c r="I68">
        <v>98.35</v>
      </c>
      <c r="J68">
        <v>7</v>
      </c>
      <c r="K68">
        <v>1049.93</v>
      </c>
      <c r="L68">
        <v>4</v>
      </c>
      <c r="M68">
        <v>548.32000000000005</v>
      </c>
      <c r="N68">
        <v>9</v>
      </c>
      <c r="O68">
        <v>1246.6300000000001</v>
      </c>
      <c r="P68">
        <v>3</v>
      </c>
      <c r="Q68">
        <v>449.97</v>
      </c>
      <c r="R68">
        <v>9</v>
      </c>
      <c r="S68">
        <v>1246.6300000000001</v>
      </c>
      <c r="T68">
        <v>3</v>
      </c>
      <c r="U68">
        <v>398.33000000000004</v>
      </c>
      <c r="V68">
        <v>5</v>
      </c>
      <c r="W68">
        <v>749.95</v>
      </c>
      <c r="X68">
        <v>54</v>
      </c>
      <c r="Y68">
        <v>6673.1900000000005</v>
      </c>
    </row>
    <row r="69" spans="1:25">
      <c r="A69" s="2">
        <v>9350329000931</v>
      </c>
      <c r="D69">
        <v>5</v>
      </c>
      <c r="E69">
        <v>965.01</v>
      </c>
      <c r="H69">
        <v>1</v>
      </c>
      <c r="I69">
        <v>224.99</v>
      </c>
      <c r="J69">
        <v>6</v>
      </c>
      <c r="K69">
        <v>1349.94</v>
      </c>
      <c r="L69">
        <v>1</v>
      </c>
      <c r="M69">
        <v>224.99</v>
      </c>
      <c r="N69">
        <v>7</v>
      </c>
      <c r="O69">
        <v>1574.94</v>
      </c>
      <c r="P69">
        <v>1</v>
      </c>
      <c r="Q69">
        <v>224.99</v>
      </c>
      <c r="R69">
        <v>1</v>
      </c>
      <c r="S69">
        <v>224.99</v>
      </c>
      <c r="T69">
        <v>8</v>
      </c>
      <c r="U69">
        <v>1724.98</v>
      </c>
      <c r="V69">
        <v>3</v>
      </c>
      <c r="W69">
        <v>674.97</v>
      </c>
      <c r="X69">
        <v>33</v>
      </c>
      <c r="Y69">
        <v>7189.8</v>
      </c>
    </row>
    <row r="70" spans="1:25">
      <c r="A70" s="2">
        <v>9350329000948</v>
      </c>
      <c r="B70">
        <v>1</v>
      </c>
      <c r="C70">
        <v>149.99</v>
      </c>
      <c r="D70">
        <v>6</v>
      </c>
      <c r="E70">
        <v>590.03000000000009</v>
      </c>
      <c r="H70">
        <v>1</v>
      </c>
      <c r="I70">
        <v>98.35</v>
      </c>
      <c r="J70">
        <v>6</v>
      </c>
      <c r="K70">
        <v>646.67000000000007</v>
      </c>
      <c r="L70">
        <v>10</v>
      </c>
      <c r="M70">
        <v>1396.6200000000001</v>
      </c>
      <c r="N70">
        <v>14</v>
      </c>
      <c r="O70">
        <v>1593.32</v>
      </c>
      <c r="P70">
        <v>4</v>
      </c>
      <c r="Q70">
        <v>496.68</v>
      </c>
      <c r="R70">
        <v>5</v>
      </c>
      <c r="S70">
        <v>346.69</v>
      </c>
      <c r="T70">
        <v>7</v>
      </c>
      <c r="U70">
        <v>998.29000000000008</v>
      </c>
      <c r="V70">
        <v>4</v>
      </c>
      <c r="W70">
        <v>599.96</v>
      </c>
      <c r="X70">
        <v>58</v>
      </c>
      <c r="Y70">
        <v>6916.6</v>
      </c>
    </row>
    <row r="71" spans="1:25">
      <c r="A71" s="2">
        <v>9350329000955</v>
      </c>
      <c r="D71">
        <v>2</v>
      </c>
      <c r="E71">
        <v>429.98</v>
      </c>
      <c r="H71">
        <v>1</v>
      </c>
      <c r="I71">
        <v>150.02000000000001</v>
      </c>
      <c r="J71">
        <v>6</v>
      </c>
      <c r="K71">
        <v>975.01</v>
      </c>
      <c r="L71">
        <v>6</v>
      </c>
      <c r="M71">
        <v>1349.97</v>
      </c>
      <c r="N71">
        <v>5</v>
      </c>
      <c r="O71">
        <v>1125.01</v>
      </c>
      <c r="P71">
        <v>3</v>
      </c>
      <c r="Q71">
        <v>375.01</v>
      </c>
      <c r="R71">
        <v>1</v>
      </c>
      <c r="S71">
        <v>220</v>
      </c>
      <c r="T71">
        <v>10</v>
      </c>
      <c r="U71">
        <v>2165</v>
      </c>
      <c r="V71">
        <v>1</v>
      </c>
      <c r="W71">
        <v>225</v>
      </c>
      <c r="X71">
        <v>35</v>
      </c>
      <c r="Y71">
        <v>7015</v>
      </c>
    </row>
    <row r="72" spans="1:25">
      <c r="A72" s="2">
        <v>9350329000962</v>
      </c>
      <c r="D72">
        <v>7</v>
      </c>
      <c r="E72">
        <v>590.1</v>
      </c>
      <c r="F72">
        <v>1</v>
      </c>
      <c r="G72">
        <v>98.35</v>
      </c>
      <c r="H72">
        <v>1</v>
      </c>
      <c r="I72">
        <v>98.35</v>
      </c>
      <c r="J72">
        <v>2</v>
      </c>
      <c r="K72">
        <v>248.34</v>
      </c>
      <c r="L72">
        <v>2</v>
      </c>
      <c r="M72">
        <v>248.34</v>
      </c>
      <c r="N72">
        <v>2</v>
      </c>
      <c r="O72">
        <v>299.98</v>
      </c>
      <c r="P72">
        <v>3</v>
      </c>
      <c r="Q72">
        <v>398.33000000000004</v>
      </c>
      <c r="T72">
        <v>1</v>
      </c>
      <c r="U72">
        <v>98.35</v>
      </c>
      <c r="V72">
        <v>1</v>
      </c>
      <c r="W72">
        <v>149.99</v>
      </c>
      <c r="X72">
        <v>20</v>
      </c>
      <c r="Y72">
        <v>2230.13</v>
      </c>
    </row>
    <row r="73" spans="1:25">
      <c r="A73" s="2">
        <v>9350329000979</v>
      </c>
      <c r="D73">
        <v>2</v>
      </c>
      <c r="E73">
        <v>365.01</v>
      </c>
      <c r="J73">
        <v>1</v>
      </c>
      <c r="K73">
        <v>224.99</v>
      </c>
      <c r="L73">
        <v>3</v>
      </c>
      <c r="M73">
        <v>674.97</v>
      </c>
      <c r="N73">
        <v>5</v>
      </c>
      <c r="O73">
        <v>1124.97</v>
      </c>
      <c r="P73">
        <v>3</v>
      </c>
      <c r="Q73">
        <v>674.98</v>
      </c>
      <c r="R73">
        <v>1</v>
      </c>
      <c r="S73">
        <v>225</v>
      </c>
      <c r="T73">
        <v>3</v>
      </c>
      <c r="U73">
        <v>600</v>
      </c>
      <c r="V73">
        <v>1</v>
      </c>
      <c r="W73">
        <v>224.99</v>
      </c>
      <c r="X73">
        <v>19</v>
      </c>
      <c r="Y73">
        <v>4114.91</v>
      </c>
    </row>
    <row r="74" spans="1:25">
      <c r="A74" s="2">
        <v>9350329000986</v>
      </c>
      <c r="D74">
        <v>7</v>
      </c>
      <c r="E74">
        <v>523.14</v>
      </c>
      <c r="F74">
        <v>2</v>
      </c>
      <c r="G74">
        <v>269.98</v>
      </c>
      <c r="L74">
        <v>3</v>
      </c>
      <c r="M74">
        <v>404.97</v>
      </c>
      <c r="N74">
        <v>2</v>
      </c>
      <c r="O74">
        <v>269.98</v>
      </c>
      <c r="P74">
        <v>4</v>
      </c>
      <c r="Q74">
        <v>529.98</v>
      </c>
      <c r="R74">
        <v>1</v>
      </c>
      <c r="S74">
        <v>87.19</v>
      </c>
      <c r="T74">
        <v>2</v>
      </c>
      <c r="U74">
        <v>269.98</v>
      </c>
      <c r="V74">
        <v>1</v>
      </c>
      <c r="W74">
        <v>134.99</v>
      </c>
      <c r="X74">
        <v>22</v>
      </c>
      <c r="Y74">
        <v>2490.21</v>
      </c>
    </row>
    <row r="75" spans="1:25">
      <c r="A75" s="2">
        <v>9350329000993</v>
      </c>
      <c r="D75">
        <v>2</v>
      </c>
      <c r="E75">
        <v>404.98</v>
      </c>
      <c r="F75">
        <v>3</v>
      </c>
      <c r="G75">
        <v>535.48</v>
      </c>
      <c r="J75">
        <v>2</v>
      </c>
      <c r="K75">
        <v>402.48</v>
      </c>
      <c r="L75">
        <v>1</v>
      </c>
      <c r="M75">
        <v>199.99</v>
      </c>
      <c r="N75">
        <v>6</v>
      </c>
      <c r="O75">
        <v>1194.95</v>
      </c>
      <c r="P75">
        <v>3</v>
      </c>
      <c r="Q75">
        <v>584.99</v>
      </c>
      <c r="R75">
        <v>4</v>
      </c>
      <c r="S75">
        <v>794.97</v>
      </c>
      <c r="T75">
        <v>3</v>
      </c>
      <c r="U75">
        <v>589.99</v>
      </c>
      <c r="V75">
        <v>1</v>
      </c>
      <c r="W75">
        <v>199.99</v>
      </c>
      <c r="X75">
        <v>25</v>
      </c>
      <c r="Y75">
        <v>4907.82</v>
      </c>
    </row>
    <row r="76" spans="1:25">
      <c r="A76" s="2">
        <v>9350329001006</v>
      </c>
      <c r="B76">
        <v>2</v>
      </c>
      <c r="C76">
        <v>134.99</v>
      </c>
      <c r="D76">
        <v>8</v>
      </c>
      <c r="E76">
        <v>705.93000000000006</v>
      </c>
      <c r="H76">
        <v>1</v>
      </c>
      <c r="I76">
        <v>87.19</v>
      </c>
      <c r="J76">
        <v>5</v>
      </c>
      <c r="K76">
        <v>569.37</v>
      </c>
      <c r="L76">
        <v>2</v>
      </c>
      <c r="M76">
        <v>222.18</v>
      </c>
      <c r="N76">
        <v>2</v>
      </c>
      <c r="O76">
        <v>222.18</v>
      </c>
      <c r="P76">
        <v>5</v>
      </c>
      <c r="Q76">
        <v>404.97</v>
      </c>
      <c r="R76">
        <v>3</v>
      </c>
      <c r="S76">
        <v>357.17</v>
      </c>
      <c r="X76">
        <v>28</v>
      </c>
      <c r="Y76">
        <v>2703.9800000000005</v>
      </c>
    </row>
    <row r="77" spans="1:25">
      <c r="A77" s="2">
        <v>9350329001013</v>
      </c>
      <c r="D77">
        <v>1</v>
      </c>
      <c r="E77">
        <v>199.99</v>
      </c>
      <c r="F77">
        <v>1</v>
      </c>
      <c r="G77">
        <v>133</v>
      </c>
      <c r="H77">
        <v>2</v>
      </c>
      <c r="I77">
        <v>266</v>
      </c>
      <c r="J77">
        <v>1</v>
      </c>
      <c r="K77">
        <v>202.49</v>
      </c>
      <c r="L77">
        <v>2</v>
      </c>
      <c r="M77">
        <v>389.98</v>
      </c>
      <c r="N77">
        <v>3</v>
      </c>
      <c r="O77">
        <v>323</v>
      </c>
      <c r="P77">
        <v>1</v>
      </c>
      <c r="Q77">
        <v>199.99</v>
      </c>
      <c r="R77">
        <v>1</v>
      </c>
      <c r="S77">
        <v>199.99</v>
      </c>
      <c r="V77">
        <v>2</v>
      </c>
      <c r="W77">
        <v>389.99</v>
      </c>
      <c r="X77">
        <v>14</v>
      </c>
      <c r="Y77">
        <v>2304.4300000000003</v>
      </c>
    </row>
    <row r="78" spans="1:25">
      <c r="A78" s="2">
        <v>9350329001020</v>
      </c>
      <c r="D78">
        <v>11</v>
      </c>
      <c r="E78">
        <v>523.14</v>
      </c>
      <c r="F78">
        <v>2</v>
      </c>
      <c r="G78">
        <v>87.19</v>
      </c>
      <c r="H78">
        <v>2</v>
      </c>
      <c r="I78">
        <v>174.38</v>
      </c>
      <c r="J78">
        <v>1</v>
      </c>
      <c r="K78">
        <v>130</v>
      </c>
      <c r="P78">
        <v>4</v>
      </c>
      <c r="Q78">
        <v>404.97</v>
      </c>
      <c r="R78">
        <v>8</v>
      </c>
      <c r="S78">
        <v>1027.1300000000001</v>
      </c>
      <c r="T78">
        <v>4</v>
      </c>
      <c r="U78">
        <v>534.97</v>
      </c>
      <c r="V78">
        <v>2</v>
      </c>
      <c r="W78">
        <v>264.99</v>
      </c>
      <c r="X78">
        <v>34</v>
      </c>
      <c r="Y78">
        <v>3146.7699999999995</v>
      </c>
    </row>
    <row r="79" spans="1:25">
      <c r="A79" s="2">
        <v>9350329001037</v>
      </c>
      <c r="F79">
        <v>1</v>
      </c>
      <c r="G79">
        <v>133</v>
      </c>
      <c r="H79">
        <v>2</v>
      </c>
      <c r="I79">
        <v>266</v>
      </c>
      <c r="J79">
        <v>1</v>
      </c>
      <c r="K79">
        <v>190</v>
      </c>
      <c r="L79">
        <v>6</v>
      </c>
      <c r="M79">
        <v>1194.96</v>
      </c>
      <c r="N79">
        <v>5</v>
      </c>
      <c r="O79">
        <v>999.95</v>
      </c>
      <c r="P79">
        <v>4</v>
      </c>
      <c r="Q79">
        <v>794.97</v>
      </c>
      <c r="R79">
        <v>1</v>
      </c>
      <c r="S79">
        <v>199.99</v>
      </c>
      <c r="T79">
        <v>3</v>
      </c>
      <c r="U79">
        <v>599.97</v>
      </c>
      <c r="V79">
        <v>1</v>
      </c>
      <c r="W79">
        <v>195</v>
      </c>
      <c r="X79">
        <v>24</v>
      </c>
      <c r="Y79">
        <v>4573.84</v>
      </c>
    </row>
    <row r="80" spans="1:25">
      <c r="A80" s="2">
        <v>9350329001044</v>
      </c>
      <c r="D80">
        <v>12</v>
      </c>
      <c r="E80">
        <v>652.13000000000011</v>
      </c>
      <c r="F80">
        <v>1</v>
      </c>
      <c r="G80">
        <v>87.19</v>
      </c>
      <c r="H80">
        <v>6</v>
      </c>
      <c r="I80">
        <v>261.57</v>
      </c>
      <c r="L80">
        <v>2</v>
      </c>
      <c r="M80">
        <v>221.19</v>
      </c>
      <c r="P80">
        <v>1</v>
      </c>
      <c r="Q80">
        <v>134.99</v>
      </c>
      <c r="R80">
        <v>4</v>
      </c>
      <c r="S80">
        <v>486.18</v>
      </c>
      <c r="V80">
        <v>2</v>
      </c>
      <c r="W80">
        <v>130</v>
      </c>
      <c r="X80">
        <v>28</v>
      </c>
      <c r="Y80">
        <v>1973.2500000000002</v>
      </c>
    </row>
    <row r="81" spans="1:25">
      <c r="A81" s="2">
        <v>9350329001051</v>
      </c>
      <c r="D81">
        <v>1</v>
      </c>
      <c r="E81">
        <v>193.49</v>
      </c>
      <c r="F81">
        <v>2</v>
      </c>
      <c r="G81">
        <v>335.49</v>
      </c>
      <c r="H81">
        <v>1</v>
      </c>
      <c r="I81">
        <v>202.49</v>
      </c>
      <c r="N81">
        <v>1</v>
      </c>
      <c r="O81">
        <v>202.49</v>
      </c>
      <c r="X81">
        <v>5</v>
      </c>
      <c r="Y81">
        <v>933.96</v>
      </c>
    </row>
    <row r="82" spans="1:25">
      <c r="A82" s="2">
        <v>9350329001068</v>
      </c>
      <c r="D82">
        <v>4</v>
      </c>
      <c r="E82">
        <v>261.57</v>
      </c>
      <c r="H82">
        <v>4</v>
      </c>
      <c r="I82">
        <v>174.38</v>
      </c>
      <c r="L82">
        <v>3</v>
      </c>
      <c r="M82">
        <v>351.19</v>
      </c>
      <c r="N82">
        <v>5</v>
      </c>
      <c r="O82">
        <v>623.19000000000005</v>
      </c>
      <c r="P82">
        <v>2</v>
      </c>
      <c r="Q82">
        <v>264</v>
      </c>
      <c r="V82">
        <v>1</v>
      </c>
      <c r="W82">
        <v>134</v>
      </c>
      <c r="X82">
        <v>19</v>
      </c>
      <c r="Y82">
        <v>1808.33</v>
      </c>
    </row>
    <row r="83" spans="1:25">
      <c r="A83" s="2">
        <v>9350329001075</v>
      </c>
      <c r="F83">
        <v>1</v>
      </c>
      <c r="G83">
        <v>133</v>
      </c>
      <c r="H83">
        <v>2</v>
      </c>
      <c r="I83">
        <v>266</v>
      </c>
      <c r="N83">
        <v>1</v>
      </c>
      <c r="O83">
        <v>133</v>
      </c>
      <c r="R83">
        <v>1</v>
      </c>
      <c r="S83">
        <v>199.99</v>
      </c>
      <c r="T83">
        <v>1</v>
      </c>
      <c r="U83">
        <v>199.99</v>
      </c>
      <c r="V83">
        <v>1</v>
      </c>
      <c r="W83">
        <v>199.99</v>
      </c>
      <c r="X83">
        <v>7</v>
      </c>
      <c r="Y83">
        <v>1131.97</v>
      </c>
    </row>
    <row r="84" spans="1:25">
      <c r="A84" s="2">
        <v>9350329001365</v>
      </c>
      <c r="J84">
        <v>1</v>
      </c>
      <c r="K84">
        <v>204</v>
      </c>
      <c r="N84">
        <v>2</v>
      </c>
      <c r="O84">
        <v>781.2</v>
      </c>
      <c r="X84">
        <v>3</v>
      </c>
      <c r="Y84">
        <v>985.2</v>
      </c>
    </row>
    <row r="85" spans="1:25">
      <c r="A85" s="2">
        <v>9350329001389</v>
      </c>
      <c r="J85">
        <v>2</v>
      </c>
      <c r="K85">
        <v>408</v>
      </c>
      <c r="L85">
        <v>1</v>
      </c>
      <c r="M85">
        <v>204</v>
      </c>
      <c r="X85">
        <v>3</v>
      </c>
      <c r="Y85">
        <v>612</v>
      </c>
    </row>
    <row r="86" spans="1:25">
      <c r="A86" s="2">
        <v>9350329001402</v>
      </c>
      <c r="J86">
        <v>1</v>
      </c>
      <c r="K86">
        <v>204</v>
      </c>
      <c r="R86">
        <v>1</v>
      </c>
      <c r="S86">
        <v>204</v>
      </c>
      <c r="T86">
        <v>1</v>
      </c>
      <c r="U86">
        <v>204</v>
      </c>
      <c r="X86">
        <v>3</v>
      </c>
      <c r="Y86">
        <v>612</v>
      </c>
    </row>
    <row r="87" spans="1:25">
      <c r="A87" s="2">
        <v>9350329001440</v>
      </c>
      <c r="J87">
        <v>1</v>
      </c>
      <c r="K87">
        <v>204</v>
      </c>
      <c r="L87">
        <v>2</v>
      </c>
      <c r="M87">
        <v>1039.98</v>
      </c>
      <c r="P87">
        <v>2</v>
      </c>
      <c r="Q87">
        <v>1039.98</v>
      </c>
      <c r="R87">
        <v>1</v>
      </c>
      <c r="S87">
        <v>519.99</v>
      </c>
      <c r="X87">
        <v>6</v>
      </c>
      <c r="Y87">
        <v>2803.95</v>
      </c>
    </row>
    <row r="88" spans="1:25">
      <c r="A88" s="2">
        <v>9350329001464</v>
      </c>
      <c r="J88">
        <v>1</v>
      </c>
      <c r="K88">
        <v>204</v>
      </c>
      <c r="T88">
        <v>1</v>
      </c>
      <c r="U88">
        <v>204</v>
      </c>
      <c r="X88">
        <v>2</v>
      </c>
      <c r="Y88">
        <v>408</v>
      </c>
    </row>
    <row r="89" spans="1:25">
      <c r="A89" s="2">
        <v>9350329001662</v>
      </c>
      <c r="N89">
        <v>1</v>
      </c>
      <c r="O89">
        <v>204</v>
      </c>
      <c r="P89">
        <v>1</v>
      </c>
      <c r="Q89">
        <v>316.2</v>
      </c>
      <c r="X89">
        <v>2</v>
      </c>
      <c r="Y89">
        <v>520.20000000000005</v>
      </c>
    </row>
    <row r="90" spans="1:25">
      <c r="A90" s="2">
        <v>9350329001709</v>
      </c>
      <c r="N90">
        <v>1</v>
      </c>
      <c r="O90">
        <v>330</v>
      </c>
      <c r="X90">
        <v>1</v>
      </c>
      <c r="Y90">
        <v>330</v>
      </c>
    </row>
    <row r="91" spans="1:25">
      <c r="A91" s="2">
        <v>9350329001976</v>
      </c>
      <c r="J91">
        <v>3</v>
      </c>
      <c r="K91">
        <v>661.15</v>
      </c>
      <c r="L91">
        <v>1</v>
      </c>
      <c r="M91">
        <v>277.49</v>
      </c>
      <c r="N91">
        <v>1</v>
      </c>
      <c r="O91">
        <v>277.49</v>
      </c>
      <c r="X91">
        <v>5</v>
      </c>
      <c r="Y91">
        <v>1216.1300000000001</v>
      </c>
    </row>
    <row r="92" spans="1:25">
      <c r="A92" s="2">
        <v>9350329001983</v>
      </c>
      <c r="J92">
        <v>2</v>
      </c>
      <c r="K92">
        <v>869.98</v>
      </c>
      <c r="L92">
        <v>1</v>
      </c>
      <c r="M92">
        <v>434.99</v>
      </c>
      <c r="N92">
        <v>1</v>
      </c>
      <c r="O92">
        <v>434.99</v>
      </c>
      <c r="V92">
        <v>1</v>
      </c>
      <c r="W92">
        <v>434.99</v>
      </c>
      <c r="X92">
        <v>5</v>
      </c>
      <c r="Y92">
        <v>2174.9499999999998</v>
      </c>
    </row>
    <row r="93" spans="1:25">
      <c r="A93" s="2">
        <v>9350329001099</v>
      </c>
      <c r="B93">
        <v>1</v>
      </c>
      <c r="C93">
        <v>39.99</v>
      </c>
      <c r="V93">
        <v>3</v>
      </c>
      <c r="W93">
        <v>44.980000000000004</v>
      </c>
      <c r="X93">
        <v>4</v>
      </c>
      <c r="Y93">
        <v>84.97</v>
      </c>
    </row>
    <row r="94" spans="1:25">
      <c r="A94" s="2">
        <v>9350329002270</v>
      </c>
      <c r="V94">
        <v>2</v>
      </c>
      <c r="W94">
        <v>186.84</v>
      </c>
      <c r="X94">
        <v>2</v>
      </c>
      <c r="Y94">
        <v>186.84</v>
      </c>
    </row>
    <row r="95" spans="1:25">
      <c r="A95" s="2">
        <v>9350329002300</v>
      </c>
      <c r="V95">
        <v>3</v>
      </c>
      <c r="W95">
        <v>279.26</v>
      </c>
      <c r="X95">
        <v>3</v>
      </c>
      <c r="Y95">
        <v>279.26</v>
      </c>
    </row>
    <row r="96" spans="1:25">
      <c r="A96" s="2">
        <v>9350329002331</v>
      </c>
      <c r="V96">
        <v>4</v>
      </c>
      <c r="W96">
        <v>279.26</v>
      </c>
      <c r="X96">
        <v>4</v>
      </c>
      <c r="Y96">
        <v>279.26</v>
      </c>
    </row>
    <row r="97" spans="1:25">
      <c r="A97" s="2">
        <v>9350329002362</v>
      </c>
      <c r="V97">
        <v>3</v>
      </c>
      <c r="W97">
        <v>279.26</v>
      </c>
      <c r="X97">
        <v>3</v>
      </c>
      <c r="Y97">
        <v>279.26</v>
      </c>
    </row>
    <row r="98" spans="1:25">
      <c r="A98" s="2">
        <v>9350329002393</v>
      </c>
      <c r="V98">
        <v>2</v>
      </c>
      <c r="W98">
        <v>186.84</v>
      </c>
      <c r="X98">
        <v>2</v>
      </c>
      <c r="Y98">
        <v>186.84</v>
      </c>
    </row>
    <row r="99" spans="1:25">
      <c r="A99" s="2">
        <v>9350329002423</v>
      </c>
      <c r="V99">
        <v>2</v>
      </c>
      <c r="W99">
        <v>186.84</v>
      </c>
      <c r="X99">
        <v>2</v>
      </c>
      <c r="Y99">
        <v>186.84</v>
      </c>
    </row>
    <row r="100" spans="1:25">
      <c r="A100" s="2">
        <v>9350329002454</v>
      </c>
      <c r="V100">
        <v>2</v>
      </c>
      <c r="W100">
        <v>198.1</v>
      </c>
      <c r="X100">
        <v>2</v>
      </c>
      <c r="Y100">
        <v>198.1</v>
      </c>
    </row>
    <row r="101" spans="1:25">
      <c r="A101" s="2">
        <v>9350329002485</v>
      </c>
      <c r="V101">
        <v>2</v>
      </c>
      <c r="W101">
        <v>198.1</v>
      </c>
      <c r="X101">
        <v>2</v>
      </c>
      <c r="Y101">
        <v>198.1</v>
      </c>
    </row>
    <row r="102" spans="1:25">
      <c r="A102" s="2">
        <v>9350329002515</v>
      </c>
      <c r="V102">
        <v>3</v>
      </c>
      <c r="W102">
        <v>297.14999999999998</v>
      </c>
      <c r="X102">
        <v>3</v>
      </c>
      <c r="Y102">
        <v>297.14999999999998</v>
      </c>
    </row>
    <row r="103" spans="1:25">
      <c r="A103" s="2">
        <v>9350329002546</v>
      </c>
      <c r="V103">
        <v>2</v>
      </c>
      <c r="W103">
        <v>198.1</v>
      </c>
      <c r="X103">
        <v>2</v>
      </c>
      <c r="Y103">
        <v>198.1</v>
      </c>
    </row>
    <row r="104" spans="1:25">
      <c r="A104" s="2">
        <v>9350329002690</v>
      </c>
      <c r="V104">
        <v>5</v>
      </c>
      <c r="W104">
        <v>261.57</v>
      </c>
      <c r="X104">
        <v>5</v>
      </c>
      <c r="Y104">
        <v>261.57</v>
      </c>
    </row>
    <row r="105" spans="1:25">
      <c r="A105" s="2">
        <v>9350329002720</v>
      </c>
      <c r="B105">
        <v>1</v>
      </c>
      <c r="C105">
        <v>199</v>
      </c>
      <c r="V105">
        <v>5</v>
      </c>
      <c r="W105">
        <v>261.57</v>
      </c>
      <c r="X105">
        <v>6</v>
      </c>
      <c r="Y105">
        <v>460.57</v>
      </c>
    </row>
    <row r="106" spans="1:25">
      <c r="A106" s="2">
        <v>9350329002751</v>
      </c>
      <c r="V106">
        <v>11</v>
      </c>
      <c r="W106">
        <v>1295.5500000000002</v>
      </c>
      <c r="X106">
        <v>11</v>
      </c>
      <c r="Y106">
        <v>1295.5500000000002</v>
      </c>
    </row>
    <row r="107" spans="1:25">
      <c r="A107" s="2">
        <v>9350329002782</v>
      </c>
      <c r="V107">
        <v>6</v>
      </c>
      <c r="W107">
        <v>261.57</v>
      </c>
      <c r="X107">
        <v>6</v>
      </c>
      <c r="Y107">
        <v>261.57</v>
      </c>
    </row>
    <row r="108" spans="1:25">
      <c r="A108" s="2">
        <v>9350329002843</v>
      </c>
      <c r="B108">
        <v>1</v>
      </c>
      <c r="C108">
        <v>89.99</v>
      </c>
      <c r="V108">
        <v>7</v>
      </c>
      <c r="W108">
        <v>629.92999999999995</v>
      </c>
      <c r="X108">
        <v>8</v>
      </c>
      <c r="Y108">
        <v>719.92</v>
      </c>
    </row>
    <row r="109" spans="1:25">
      <c r="A109" s="2">
        <v>9350329001105</v>
      </c>
      <c r="T109">
        <v>2</v>
      </c>
      <c r="U109">
        <v>5</v>
      </c>
      <c r="V109">
        <v>2</v>
      </c>
      <c r="W109">
        <v>0</v>
      </c>
      <c r="X109">
        <v>4</v>
      </c>
      <c r="Y109">
        <v>5</v>
      </c>
    </row>
    <row r="110" spans="1:25">
      <c r="A110" s="2">
        <v>9350329002768</v>
      </c>
      <c r="B110">
        <v>2</v>
      </c>
      <c r="C110">
        <v>639.99</v>
      </c>
      <c r="V110">
        <v>3</v>
      </c>
      <c r="W110">
        <v>778.99</v>
      </c>
      <c r="X110">
        <v>5</v>
      </c>
      <c r="Y110">
        <v>1418.98</v>
      </c>
    </row>
    <row r="111" spans="1:25">
      <c r="A111" s="2">
        <v>9350329002737</v>
      </c>
      <c r="B111">
        <v>2</v>
      </c>
      <c r="C111">
        <v>600</v>
      </c>
      <c r="V111">
        <v>1</v>
      </c>
      <c r="W111">
        <v>300</v>
      </c>
      <c r="X111">
        <v>3</v>
      </c>
      <c r="Y111">
        <v>900</v>
      </c>
    </row>
    <row r="112" spans="1:25">
      <c r="A112" s="2">
        <v>9350329002850</v>
      </c>
      <c r="V112">
        <v>1</v>
      </c>
      <c r="W112">
        <v>89.99</v>
      </c>
      <c r="X112">
        <v>1</v>
      </c>
      <c r="Y112">
        <v>89.99</v>
      </c>
    </row>
    <row r="113" spans="1:25">
      <c r="A113" s="2">
        <v>9350329002706</v>
      </c>
      <c r="V113">
        <v>1</v>
      </c>
      <c r="W113">
        <v>308</v>
      </c>
      <c r="X113">
        <v>1</v>
      </c>
      <c r="Y113">
        <v>308</v>
      </c>
    </row>
    <row r="114" spans="1:25">
      <c r="A114" s="2">
        <v>9350329002799</v>
      </c>
      <c r="V114">
        <v>1</v>
      </c>
      <c r="W114">
        <v>133</v>
      </c>
      <c r="X114">
        <v>1</v>
      </c>
      <c r="Y114">
        <v>133</v>
      </c>
    </row>
    <row r="115" spans="1:25">
      <c r="A115" s="2" t="s">
        <v>5</v>
      </c>
      <c r="B115">
        <v>14</v>
      </c>
      <c r="C115">
        <v>2706.41</v>
      </c>
      <c r="D115">
        <v>236</v>
      </c>
      <c r="E115">
        <v>25215.139999999996</v>
      </c>
      <c r="F115">
        <v>60</v>
      </c>
      <c r="G115">
        <v>9361.4500000000007</v>
      </c>
      <c r="H115">
        <v>101</v>
      </c>
      <c r="I115">
        <v>10945.629999999997</v>
      </c>
      <c r="J115">
        <v>129</v>
      </c>
      <c r="K115">
        <v>20333.64000000001</v>
      </c>
      <c r="L115">
        <v>144</v>
      </c>
      <c r="M115">
        <v>22691.950000000008</v>
      </c>
      <c r="N115">
        <v>161</v>
      </c>
      <c r="O115">
        <v>28618.260000000006</v>
      </c>
      <c r="P115">
        <v>99</v>
      </c>
      <c r="Q115">
        <v>19379.850000000002</v>
      </c>
      <c r="R115">
        <v>106</v>
      </c>
      <c r="S115">
        <v>18592.460000000003</v>
      </c>
      <c r="T115">
        <v>111</v>
      </c>
      <c r="U115">
        <v>20291.7</v>
      </c>
      <c r="V115">
        <v>129</v>
      </c>
      <c r="W115">
        <v>18322.47</v>
      </c>
      <c r="X115">
        <v>1290</v>
      </c>
      <c r="Y115">
        <v>196458.96000000011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Sheet2</vt:lpstr>
      <vt:lpstr>sheet1</vt:lpstr>
      <vt:lpstr>Sheet3</vt:lpstr>
      <vt:lpstr>Sheet4</vt:lpstr>
      <vt:lpstr>帕累托等级设置</vt:lpstr>
      <vt:lpstr>备货周期</vt:lpstr>
      <vt:lpstr>现有库存</vt:lpstr>
      <vt:lpstr>工艺对应</vt:lpstr>
      <vt:lpstr>Sheet6</vt:lpstr>
      <vt:lpstr>在途</vt:lpstr>
      <vt:lpstr>数据库表头</vt:lpstr>
      <vt:lpstr>1209 增加数量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Excle output for order tracking</dc:title>
  <dc:subject>Excle output for order tracking</dc:subject>
  <dc:creator>Vekincheng</dc:creator>
  <cp:keywords>Order product Track</cp:keywords>
  <dc:description>Excle output for order tracking</dc:description>
  <cp:lastModifiedBy>Administrator</cp:lastModifiedBy>
  <cp:lastPrinted>2016-11-11T02:16:57Z</cp:lastPrinted>
  <dcterms:created xsi:type="dcterms:W3CDTF">2016-11-10T02:43:31Z</dcterms:created>
  <dcterms:modified xsi:type="dcterms:W3CDTF">2017-01-22T14:42:55Z</dcterms:modified>
  <cp:category>Test result file</cp:category>
</cp:coreProperties>
</file>