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9055FDD3-61D9-4453-8D7B-28F25A02B4D9}" xr6:coauthVersionLast="36" xr6:coauthVersionMax="36" xr10:uidLastSave="{00000000-0000-0000-0000-000000000000}"/>
  <bookViews>
    <workbookView minimized="1" xWindow="837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9" i="1" l="1"/>
  <c r="R13" i="1"/>
  <c r="R15" i="1"/>
  <c r="AG15" i="1"/>
  <c r="AG12" i="1" s="1"/>
  <c r="V12" i="1"/>
  <c r="W12" i="1"/>
  <c r="X12" i="1"/>
  <c r="Y12" i="1"/>
  <c r="Z12" i="1"/>
  <c r="AA12" i="1"/>
  <c r="AB12" i="1"/>
  <c r="AC12" i="1"/>
  <c r="AD12" i="1"/>
  <c r="AE12" i="1"/>
  <c r="AF12" i="1"/>
  <c r="U12" i="1"/>
  <c r="G12" i="1"/>
  <c r="H12" i="1"/>
  <c r="I12" i="1"/>
  <c r="J12" i="1"/>
  <c r="K12" i="1"/>
  <c r="L12" i="1"/>
  <c r="M12" i="1"/>
  <c r="N12" i="1"/>
  <c r="O12" i="1"/>
  <c r="P12" i="1"/>
  <c r="Q12" i="1"/>
  <c r="F12" i="1"/>
  <c r="B19" i="1"/>
  <c r="B21" i="1"/>
  <c r="B22" i="1"/>
  <c r="B23" i="1"/>
  <c r="B24" i="1"/>
  <c r="B25" i="1"/>
  <c r="B26" i="1"/>
  <c r="B27" i="1"/>
  <c r="B28" i="1"/>
  <c r="B20" i="1"/>
  <c r="C21" i="1"/>
  <c r="C22" i="1"/>
  <c r="C23" i="1"/>
  <c r="C24" i="1"/>
  <c r="C25" i="1"/>
  <c r="C26" i="1"/>
  <c r="C27" i="1"/>
  <c r="C28" i="1"/>
  <c r="C20" i="1"/>
  <c r="G11" i="1" l="1"/>
  <c r="H11" i="1"/>
  <c r="I11" i="1"/>
  <c r="J11" i="1"/>
  <c r="K11" i="1"/>
  <c r="L11" i="1"/>
  <c r="M11" i="1"/>
  <c r="N11" i="1"/>
  <c r="O11" i="1"/>
  <c r="P11" i="1"/>
  <c r="Q11" i="1"/>
  <c r="R11" i="1"/>
  <c r="F11" i="1"/>
  <c r="V11" i="1"/>
  <c r="W11" i="1"/>
  <c r="X11" i="1"/>
  <c r="Y11" i="1"/>
  <c r="Z11" i="1"/>
  <c r="AA11" i="1"/>
  <c r="AB11" i="1"/>
  <c r="AC11" i="1"/>
  <c r="AD11" i="1"/>
  <c r="AE11" i="1"/>
  <c r="AF11" i="1"/>
  <c r="AG11" i="1"/>
  <c r="U11" i="1"/>
  <c r="R4" i="1" l="1"/>
  <c r="R2" i="1"/>
  <c r="K2" i="1"/>
  <c r="L2" i="1"/>
  <c r="M2" i="1"/>
  <c r="N2" i="1"/>
  <c r="O2" i="1"/>
  <c r="P2" i="1"/>
  <c r="Q2" i="1"/>
  <c r="J2" i="1"/>
  <c r="H13" i="1"/>
  <c r="Q4" i="1"/>
  <c r="P4" i="1"/>
  <c r="O4" i="1"/>
  <c r="N4" i="1"/>
  <c r="M4" i="1"/>
  <c r="L4" i="1"/>
  <c r="K4" i="1"/>
  <c r="J4" i="1"/>
  <c r="I4" i="1"/>
  <c r="H4" i="1"/>
  <c r="G4" i="1"/>
  <c r="V15" i="1" l="1"/>
  <c r="W15" i="1"/>
  <c r="X15" i="1"/>
  <c r="Y15" i="1"/>
  <c r="Z15" i="1"/>
  <c r="AA15" i="1"/>
  <c r="AB15" i="1"/>
  <c r="AC15" i="1"/>
  <c r="AD15" i="1"/>
  <c r="AE15" i="1"/>
  <c r="AF15" i="1"/>
  <c r="G15" i="1"/>
  <c r="H15" i="1"/>
  <c r="I15" i="1"/>
  <c r="J15" i="1"/>
  <c r="K15" i="1"/>
  <c r="L15" i="1"/>
  <c r="M15" i="1"/>
  <c r="N15" i="1"/>
  <c r="O15" i="1"/>
  <c r="P15" i="1"/>
  <c r="Q15" i="1"/>
  <c r="F15" i="1"/>
  <c r="U15" i="1" l="1"/>
  <c r="G13" i="1"/>
  <c r="I13" i="1"/>
  <c r="J13" i="1"/>
  <c r="K13" i="1"/>
  <c r="L13" i="1"/>
  <c r="M13" i="1"/>
  <c r="N13" i="1"/>
  <c r="O13" i="1"/>
  <c r="P13" i="1"/>
  <c r="Q13" i="1"/>
  <c r="F13" i="1"/>
  <c r="V13" i="1"/>
  <c r="W13" i="1"/>
  <c r="X13" i="1"/>
  <c r="Y13" i="1"/>
  <c r="Z13" i="1"/>
  <c r="AA13" i="1"/>
  <c r="AB13" i="1"/>
  <c r="AC13" i="1"/>
  <c r="AD13" i="1"/>
  <c r="AE13" i="1"/>
  <c r="AF13" i="1"/>
  <c r="U13" i="1"/>
  <c r="AG2" i="1" l="1"/>
  <c r="AG4" i="1"/>
  <c r="AG5" i="1"/>
  <c r="AG6" i="1"/>
  <c r="AG7" i="1"/>
  <c r="AG8" i="1"/>
  <c r="AG9" i="1"/>
  <c r="AG10" i="1"/>
  <c r="AG3" i="1"/>
  <c r="AG13" i="1" l="1"/>
  <c r="AH2" i="1" s="1"/>
  <c r="C2" i="1" s="1"/>
  <c r="B4" i="1"/>
  <c r="AH3" i="1" l="1"/>
  <c r="AH4" i="1" s="1"/>
  <c r="AH5" i="1" s="1"/>
  <c r="AH6" i="1" s="1"/>
  <c r="C4" i="1"/>
  <c r="AH7" i="1"/>
  <c r="C6" i="1"/>
  <c r="C5" i="1"/>
  <c r="C3" i="1"/>
  <c r="AH8" i="1" l="1"/>
  <c r="C7" i="1"/>
  <c r="AH9" i="1" l="1"/>
  <c r="C8" i="1"/>
  <c r="AH10" i="1" l="1"/>
  <c r="C10" i="1" s="1"/>
  <c r="C9" i="1"/>
</calcChain>
</file>

<file path=xl/sharedStrings.xml><?xml version="1.0" encoding="utf-8"?>
<sst xmlns="http://schemas.openxmlformats.org/spreadsheetml/2006/main" count="58" uniqueCount="32">
  <si>
    <t>unmapped</t>
  </si>
  <si>
    <t>unclassified</t>
  </si>
  <si>
    <t>up to species</t>
  </si>
  <si>
    <t>up to genus</t>
  </si>
  <si>
    <t>up to family</t>
  </si>
  <si>
    <t>up to order</t>
  </si>
  <si>
    <t>up to class</t>
  </si>
  <si>
    <t>up to phylum</t>
  </si>
  <si>
    <t>up to kingdom</t>
  </si>
  <si>
    <t>501 cecq n</t>
  </si>
  <si>
    <t>501 cecq y</t>
  </si>
  <si>
    <t>501 colq n</t>
  </si>
  <si>
    <t>502 cecq n</t>
  </si>
  <si>
    <t>502 cecq y</t>
  </si>
  <si>
    <t>502 colq n</t>
  </si>
  <si>
    <t>503 cecm n</t>
  </si>
  <si>
    <t>503 cecq n</t>
  </si>
  <si>
    <t>504 cecm n</t>
  </si>
  <si>
    <t>504 cecq n</t>
  </si>
  <si>
    <t>504 cecq y</t>
  </si>
  <si>
    <t>504 colq n</t>
  </si>
  <si>
    <t>mpro avg</t>
  </si>
  <si>
    <t>humann2 percent</t>
  </si>
  <si>
    <t>mpro percentage</t>
  </si>
  <si>
    <t>total</t>
  </si>
  <si>
    <t>humann2</t>
  </si>
  <si>
    <t>mpro</t>
  </si>
  <si>
    <t>wc</t>
  </si>
  <si>
    <t>raw reads</t>
  </si>
  <si>
    <t>humann2 avg</t>
  </si>
  <si>
    <t>total annotated</t>
  </si>
  <si>
    <t>discarded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</si>
</sst>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discarded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Sheet1!$B$18:$C$18</c:f>
              <c:strCache>
                <c:ptCount val="2"/>
                <c:pt idx="0">
                  <c:v>humann2 avg</c:v>
                </c:pt>
                <c:pt idx="1">
                  <c:v>mpro avg</c:v>
                </c:pt>
              </c:strCache>
            </c:strRef>
          </c:cat>
          <c:val>
            <c:numRef>
              <c:f>Sheet1!$B$19:$C$19</c:f>
              <c:numCache>
                <c:formatCode>General</c:formatCode>
                <c:ptCount val="2"/>
                <c:pt idx="0">
                  <c:v>0</c:v>
                </c:pt>
                <c:pt idx="1">
                  <c:v>1442323.0833333335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40-43D5-BB47-1166FDD63D45}"/>
            </c:ext>
          </c:extLst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unmapped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Sheet1!$B$18:$C$18</c:f>
              <c:strCache>
                <c:ptCount val="2"/>
                <c:pt idx="0">
                  <c:v>humann2 avg</c:v>
                </c:pt>
                <c:pt idx="1">
                  <c:v>mpro avg</c:v>
                </c:pt>
              </c:strCache>
            </c:strRef>
          </c:cat>
          <c:val>
            <c:numRef>
              <c:f>Sheet1!$B$20:$C$20</c:f>
              <c:numCache>
                <c:formatCode>General</c:formatCode>
                <c:ptCount val="2"/>
                <c:pt idx="0">
                  <c:v>2330984.75</c:v>
                </c:pt>
                <c:pt idx="1">
                  <c:v>750262.58333333337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40-43D5-BB47-1166FDD63D45}"/>
            </c:ext>
          </c:extLst>
        </c:ser>
        <c:ser>
          <c:idx val="2"/>
          <c:order val="2"/>
          <c:tx>
            <c:strRef>
              <c:f>Sheet1!$A$21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Sheet1!$B$18:$C$18</c:f>
              <c:strCache>
                <c:ptCount val="2"/>
                <c:pt idx="0">
                  <c:v>humann2 avg</c:v>
                </c:pt>
                <c:pt idx="1">
                  <c:v>mpro avg</c:v>
                </c:pt>
              </c:strCache>
            </c:strRef>
          </c:cat>
          <c:val>
            <c:numRef>
              <c:f>Sheet1!$B$21:$C$21</c:f>
              <c:numCache>
                <c:formatCode>General</c:formatCode>
                <c:ptCount val="2"/>
                <c:pt idx="0">
                  <c:v>0</c:v>
                </c:pt>
                <c:pt idx="1">
                  <c:v>214122.75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40-43D5-BB47-1166FDD63D45}"/>
            </c:ext>
          </c:extLst>
        </c:ser>
        <c:ser>
          <c:idx val="3"/>
          <c:order val="3"/>
          <c:tx>
            <c:strRef>
              <c:f>Sheet1!$A$22</c:f>
              <c:strCache>
                <c:ptCount val="1"/>
                <c:pt idx="0">
                  <c:v>up to 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Sheet1!$B$18:$C$18</c:f>
              <c:strCache>
                <c:ptCount val="2"/>
                <c:pt idx="0">
                  <c:v>humann2 avg</c:v>
                </c:pt>
                <c:pt idx="1">
                  <c:v>mpro avg</c:v>
                </c:pt>
              </c:strCache>
            </c:strRef>
          </c:cat>
          <c:val>
            <c:numRef>
              <c:f>Sheet1!$B$22:$C$22</c:f>
              <c:numCache>
                <c:formatCode>General</c:formatCode>
                <c:ptCount val="2"/>
                <c:pt idx="0">
                  <c:v>150747</c:v>
                </c:pt>
                <c:pt idx="1">
                  <c:v>53170.833333333336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40-43D5-BB47-1166FDD63D45}"/>
            </c:ext>
          </c:extLst>
        </c:ser>
        <c:ser>
          <c:idx val="4"/>
          <c:order val="4"/>
          <c:tx>
            <c:strRef>
              <c:f>Sheet1!$A$23</c:f>
              <c:strCache>
                <c:ptCount val="1"/>
                <c:pt idx="0">
                  <c:v>up to genus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Sheet1!$B$18:$C$18</c:f>
              <c:strCache>
                <c:ptCount val="2"/>
                <c:pt idx="0">
                  <c:v>humann2 avg</c:v>
                </c:pt>
                <c:pt idx="1">
                  <c:v>mpro avg</c:v>
                </c:pt>
              </c:strCache>
            </c:strRef>
          </c:cat>
          <c:val>
            <c:numRef>
              <c:f>Sheet1!$B$23:$C$23</c:f>
              <c:numCache>
                <c:formatCode>General</c:formatCode>
                <c:ptCount val="2"/>
                <c:pt idx="0">
                  <c:v>0</c:v>
                </c:pt>
                <c:pt idx="1">
                  <c:v>6124.916666666667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40-43D5-BB47-1166FDD63D45}"/>
            </c:ext>
          </c:extLst>
        </c:ser>
        <c:ser>
          <c:idx val="5"/>
          <c:order val="5"/>
          <c:tx>
            <c:strRef>
              <c:f>Sheet1!$A$24</c:f>
              <c:strCache>
                <c:ptCount val="1"/>
                <c:pt idx="0">
                  <c:v>up to family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Sheet1!$B$18:$C$18</c:f>
              <c:strCache>
                <c:ptCount val="2"/>
                <c:pt idx="0">
                  <c:v>humann2 avg</c:v>
                </c:pt>
                <c:pt idx="1">
                  <c:v>mpro avg</c:v>
                </c:pt>
              </c:strCache>
            </c:strRef>
          </c:cat>
          <c:val>
            <c:numRef>
              <c:f>Sheet1!$B$24:$C$24</c:f>
              <c:numCache>
                <c:formatCode>General</c:formatCode>
                <c:ptCount val="2"/>
                <c:pt idx="0">
                  <c:v>0</c:v>
                </c:pt>
                <c:pt idx="1">
                  <c:v>1472.5833333333333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40-43D5-BB47-1166FDD63D45}"/>
            </c:ext>
          </c:extLst>
        </c:ser>
        <c:ser>
          <c:idx val="6"/>
          <c:order val="6"/>
          <c:tx>
            <c:strRef>
              <c:f>Sheet1!$A$25</c:f>
              <c:strCache>
                <c:ptCount val="1"/>
                <c:pt idx="0">
                  <c:v>up to order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Sheet1!$B$18:$C$18</c:f>
              <c:strCache>
                <c:ptCount val="2"/>
                <c:pt idx="0">
                  <c:v>humann2 avg</c:v>
                </c:pt>
                <c:pt idx="1">
                  <c:v>mpro avg</c:v>
                </c:pt>
              </c:strCache>
            </c:strRef>
          </c:cat>
          <c:val>
            <c:numRef>
              <c:f>Sheet1!$B$25:$C$25</c:f>
              <c:numCache>
                <c:formatCode>General</c:formatCode>
                <c:ptCount val="2"/>
                <c:pt idx="0">
                  <c:v>0</c:v>
                </c:pt>
                <c:pt idx="1">
                  <c:v>1420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E40-43D5-BB47-1166FDD63D45}"/>
            </c:ext>
          </c:extLst>
        </c:ser>
        <c:ser>
          <c:idx val="7"/>
          <c:order val="7"/>
          <c:tx>
            <c:strRef>
              <c:f>Sheet1!$A$26</c:f>
              <c:strCache>
                <c:ptCount val="1"/>
                <c:pt idx="0">
                  <c:v>up to class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Sheet1!$B$18:$C$18</c:f>
              <c:strCache>
                <c:ptCount val="2"/>
                <c:pt idx="0">
                  <c:v>humann2 avg</c:v>
                </c:pt>
                <c:pt idx="1">
                  <c:v>mpro avg</c:v>
                </c:pt>
              </c:strCache>
            </c:strRef>
          </c:cat>
          <c:val>
            <c:numRef>
              <c:f>Sheet1!$B$26:$C$26</c:f>
              <c:numCache>
                <c:formatCode>General</c:formatCode>
                <c:ptCount val="2"/>
                <c:pt idx="0">
                  <c:v>0</c:v>
                </c:pt>
                <c:pt idx="1">
                  <c:v>198.41666666666666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E40-43D5-BB47-1166FDD63D45}"/>
            </c:ext>
          </c:extLst>
        </c:ser>
        <c:ser>
          <c:idx val="8"/>
          <c:order val="8"/>
          <c:tx>
            <c:strRef>
              <c:f>Sheet1!$A$27</c:f>
              <c:strCache>
                <c:ptCount val="1"/>
                <c:pt idx="0">
                  <c:v>up to phylum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Sheet1!$B$18:$C$18</c:f>
              <c:strCache>
                <c:ptCount val="2"/>
                <c:pt idx="0">
                  <c:v>humann2 avg</c:v>
                </c:pt>
                <c:pt idx="1">
                  <c:v>mpro avg</c:v>
                </c:pt>
              </c:strCache>
            </c:strRef>
          </c:cat>
          <c:val>
            <c:numRef>
              <c:f>Sheet1!$B$27:$C$27</c:f>
              <c:numCache>
                <c:formatCode>General</c:formatCode>
                <c:ptCount val="2"/>
                <c:pt idx="0">
                  <c:v>0</c:v>
                </c:pt>
                <c:pt idx="1">
                  <c:v>400.41666666666669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E40-43D5-BB47-1166FDD63D45}"/>
            </c:ext>
          </c:extLst>
        </c:ser>
        <c:ser>
          <c:idx val="9"/>
          <c:order val="9"/>
          <c:tx>
            <c:strRef>
              <c:f>Sheet1!$A$28</c:f>
              <c:strCache>
                <c:ptCount val="1"/>
                <c:pt idx="0">
                  <c:v>up to kingdom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Sheet1!$B$18:$C$18</c:f>
              <c:strCache>
                <c:ptCount val="2"/>
                <c:pt idx="0">
                  <c:v>humann2 avg</c:v>
                </c:pt>
                <c:pt idx="1">
                  <c:v>mpro avg</c:v>
                </c:pt>
              </c:strCache>
            </c:strRef>
          </c:cat>
          <c:val>
            <c:numRef>
              <c:f>Sheet1!$B$28:$C$28</c:f>
              <c:numCache>
                <c:formatCode>General</c:formatCode>
                <c:ptCount val="2"/>
                <c:pt idx="0">
                  <c:v>0</c:v>
                </c:pt>
                <c:pt idx="1">
                  <c:v>12236.166666666666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E40-43D5-BB47-1166FDD63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2449615"/>
        <c:axId val="422375199"/>
      </c:barChart>
      <c:catAx>
        <c:axId val="432449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375199"/>
        <c:crosses val="autoZero"/>
        <c:auto val="1"/>
        <c:lblAlgn val="ctr"/>
        <c:lblOffset val="100"/>
        <c:noMultiLvlLbl val="0"/>
      </c:catAx>
      <c:valAx>
        <c:axId val="42237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44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1088049</xdr:colOff>
      <xdr:row>19</xdr:row>
      <xdr:rowOff>73270</xdr:rowOff>
    </xdr:from>
    <xdr:to>
      <xdr:col>7</xdr:col>
      <xdr:colOff>505558</xdr:colOff>
      <xdr:row>53</xdr:row>
      <xdr:rowOff>65942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3298CE-6689-4D95-A2D1-9E0FA0D94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8"/>
  <sheetViews>
    <sheetView tabSelected="1" zoomScale="130" zoomScaleNormal="130" workbookViewId="0">
      <selection activeCell="G15" sqref="G15"/>
    </sheetView>
  </sheetViews>
  <sheetFormatPr defaultRowHeight="15" x14ac:dyDescent="0.25"/>
  <cols>
    <col min="1" max="1" width="23.7109375" customWidth="1"/>
    <col min="2" max="2" width="23.5703125" customWidth="1"/>
    <col min="9" max="9" width="12.85546875" customWidth="1"/>
    <col min="33" max="33" width="10.85546875" bestFit="1" customWidth="1"/>
  </cols>
  <sheetData>
    <row r="1" spans="1:35" x14ac:dyDescent="0.25">
      <c r="B1" t="s">
        <v>22</v>
      </c>
      <c r="C1" t="s">
        <v>23</v>
      </c>
      <c r="E1" t="s">
        <v>25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29</v>
      </c>
      <c r="T1" t="s">
        <v>26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17</v>
      </c>
      <c r="AD1" t="s">
        <v>18</v>
      </c>
      <c r="AE1" t="s">
        <v>19</v>
      </c>
      <c r="AF1" t="s">
        <v>20</v>
      </c>
      <c r="AG1" t="s">
        <v>21</v>
      </c>
      <c r="AH1" t="s">
        <v>24</v>
      </c>
      <c r="AI1" t="s">
        <v>23</v>
      </c>
    </row>
    <row r="2" spans="1:35" x14ac:dyDescent="0.25">
      <c r="A2" t="s">
        <v>0</v>
      </c>
      <c r="B2">
        <v>89.72</v>
      </c>
      <c r="C2">
        <f>AG2*100/AH2</f>
        <v>72.181674772771458</v>
      </c>
      <c r="F2">
        <v>2230250</v>
      </c>
      <c r="G2">
        <v>2464348</v>
      </c>
      <c r="H2">
        <v>1355386</v>
      </c>
      <c r="I2">
        <v>3092229</v>
      </c>
      <c r="J2">
        <f>J15-J4</f>
        <v>1952349</v>
      </c>
      <c r="K2">
        <f t="shared" ref="K2:Q2" si="0">K15-K4</f>
        <v>1548083</v>
      </c>
      <c r="L2">
        <f t="shared" si="0"/>
        <v>2616817</v>
      </c>
      <c r="M2">
        <f t="shared" si="0"/>
        <v>1665227</v>
      </c>
      <c r="N2">
        <f t="shared" si="0"/>
        <v>2452464</v>
      </c>
      <c r="O2">
        <f t="shared" si="0"/>
        <v>2479919</v>
      </c>
      <c r="P2">
        <f t="shared" si="0"/>
        <v>3969061</v>
      </c>
      <c r="Q2">
        <f t="shared" si="0"/>
        <v>2145684</v>
      </c>
      <c r="R2">
        <f>AVERAGE(F2:Q2)</f>
        <v>2330984.75</v>
      </c>
      <c r="U2">
        <v>511210</v>
      </c>
      <c r="V2">
        <v>620147</v>
      </c>
      <c r="W2">
        <v>320997</v>
      </c>
      <c r="X2">
        <v>861832</v>
      </c>
      <c r="Y2">
        <v>417937</v>
      </c>
      <c r="Z2">
        <v>541742</v>
      </c>
      <c r="AA2">
        <v>1240725</v>
      </c>
      <c r="AB2">
        <v>510627</v>
      </c>
      <c r="AC2">
        <v>1300712</v>
      </c>
      <c r="AD2">
        <v>835410</v>
      </c>
      <c r="AE2">
        <v>857241</v>
      </c>
      <c r="AF2">
        <v>984571</v>
      </c>
      <c r="AG2">
        <f>AVERAGE(U2:AF2)</f>
        <v>750262.58333333337</v>
      </c>
      <c r="AH2">
        <f>AG13</f>
        <v>1039408.6666666666</v>
      </c>
    </row>
    <row r="3" spans="1:35" x14ac:dyDescent="0.25">
      <c r="A3" t="s">
        <v>1</v>
      </c>
      <c r="B3">
        <v>5.37</v>
      </c>
      <c r="C3">
        <f t="shared" ref="C3:C10" si="1">AG3*100/AH3</f>
        <v>20.60043915995826</v>
      </c>
      <c r="F3">
        <v>0</v>
      </c>
      <c r="U3">
        <v>106255</v>
      </c>
      <c r="V3">
        <v>515944</v>
      </c>
      <c r="W3">
        <v>17608</v>
      </c>
      <c r="X3">
        <v>77817</v>
      </c>
      <c r="Y3">
        <v>155598</v>
      </c>
      <c r="Z3">
        <v>82978</v>
      </c>
      <c r="AA3">
        <v>557157</v>
      </c>
      <c r="AB3">
        <v>68036</v>
      </c>
      <c r="AC3">
        <v>300915</v>
      </c>
      <c r="AD3">
        <v>88103</v>
      </c>
      <c r="AE3">
        <v>340703</v>
      </c>
      <c r="AF3">
        <v>258359</v>
      </c>
      <c r="AG3">
        <f>AVERAGE(U3:AF3)</f>
        <v>214122.75</v>
      </c>
      <c r="AH3">
        <f>AH2</f>
        <v>1039408.6666666666</v>
      </c>
    </row>
    <row r="4" spans="1:35" x14ac:dyDescent="0.25">
      <c r="A4" t="s">
        <v>2</v>
      </c>
      <c r="B4">
        <f>100-B2-B3</f>
        <v>4.910000000000001</v>
      </c>
      <c r="C4">
        <f t="shared" si="1"/>
        <v>5.1154887426376412</v>
      </c>
      <c r="F4">
        <v>16044</v>
      </c>
      <c r="G4">
        <f>36473+7213+2401+14763+406153</f>
        <v>467003</v>
      </c>
      <c r="H4">
        <f>15111</f>
        <v>15111</v>
      </c>
      <c r="I4">
        <f>13160+29812</f>
        <v>42972</v>
      </c>
      <c r="J4">
        <f>2470+66877</f>
        <v>69347</v>
      </c>
      <c r="K4">
        <f>30600+667+22</f>
        <v>31289</v>
      </c>
      <c r="L4">
        <f>401383+12099+1629+6+45027+10542+2</f>
        <v>470688</v>
      </c>
      <c r="M4">
        <f>25712+1104+28894</f>
        <v>55710</v>
      </c>
      <c r="N4">
        <f>5278+52296+9+697+5776+160304</f>
        <v>224360</v>
      </c>
      <c r="O4">
        <f>31820+10721</f>
        <v>42541</v>
      </c>
      <c r="P4">
        <f>16000+19+7109+150652</f>
        <v>173780</v>
      </c>
      <c r="Q4">
        <f>3+4549+39780+6+1723+7062+146996</f>
        <v>200119</v>
      </c>
      <c r="R4">
        <f>AVERAGE(F4:Q4)</f>
        <v>150747</v>
      </c>
      <c r="U4">
        <v>21361</v>
      </c>
      <c r="V4">
        <v>91940</v>
      </c>
      <c r="W4">
        <v>7983</v>
      </c>
      <c r="X4">
        <v>55329</v>
      </c>
      <c r="Y4">
        <v>25751</v>
      </c>
      <c r="Z4">
        <v>34564</v>
      </c>
      <c r="AA4">
        <v>165763</v>
      </c>
      <c r="AB4">
        <v>17637</v>
      </c>
      <c r="AC4">
        <v>58696</v>
      </c>
      <c r="AD4">
        <v>31731</v>
      </c>
      <c r="AE4">
        <v>70266</v>
      </c>
      <c r="AF4">
        <v>57029</v>
      </c>
      <c r="AG4">
        <f t="shared" ref="AG4:AG10" si="2">AVERAGE(U4:AF4)</f>
        <v>53170.833333333336</v>
      </c>
      <c r="AH4">
        <f t="shared" ref="AH4:AH10" si="3">AH3</f>
        <v>1039408.6666666666</v>
      </c>
    </row>
    <row r="5" spans="1:35" x14ac:dyDescent="0.25">
      <c r="A5" t="s">
        <v>3</v>
      </c>
      <c r="B5">
        <v>0</v>
      </c>
      <c r="C5">
        <f t="shared" si="1"/>
        <v>0.58926934737892644</v>
      </c>
      <c r="U5">
        <v>12766</v>
      </c>
      <c r="V5">
        <v>5357</v>
      </c>
      <c r="W5">
        <v>2027</v>
      </c>
      <c r="X5">
        <v>8065</v>
      </c>
      <c r="Y5">
        <v>4653</v>
      </c>
      <c r="Z5">
        <v>5424</v>
      </c>
      <c r="AA5">
        <v>8440</v>
      </c>
      <c r="AB5">
        <v>6608</v>
      </c>
      <c r="AC5">
        <v>3222</v>
      </c>
      <c r="AD5">
        <v>8716</v>
      </c>
      <c r="AE5">
        <v>5582</v>
      </c>
      <c r="AF5">
        <v>2639</v>
      </c>
      <c r="AG5">
        <f t="shared" si="2"/>
        <v>6124.916666666667</v>
      </c>
      <c r="AH5">
        <f t="shared" si="3"/>
        <v>1039408.6666666666</v>
      </c>
    </row>
    <row r="6" spans="1:35" x14ac:dyDescent="0.25">
      <c r="A6" t="s">
        <v>4</v>
      </c>
      <c r="B6">
        <v>0</v>
      </c>
      <c r="C6">
        <f t="shared" si="1"/>
        <v>0.14167510629441227</v>
      </c>
      <c r="U6">
        <v>284</v>
      </c>
      <c r="V6">
        <v>3659</v>
      </c>
      <c r="W6">
        <v>220</v>
      </c>
      <c r="X6">
        <v>1507</v>
      </c>
      <c r="Y6">
        <v>1837</v>
      </c>
      <c r="Z6">
        <v>97</v>
      </c>
      <c r="AA6">
        <v>1376</v>
      </c>
      <c r="AB6">
        <v>479</v>
      </c>
      <c r="AC6">
        <v>420</v>
      </c>
      <c r="AD6">
        <v>1200</v>
      </c>
      <c r="AE6">
        <v>5512</v>
      </c>
      <c r="AF6">
        <v>1080</v>
      </c>
      <c r="AG6">
        <f t="shared" si="2"/>
        <v>1472.5833333333333</v>
      </c>
      <c r="AH6">
        <f t="shared" si="3"/>
        <v>1039408.6666666666</v>
      </c>
    </row>
    <row r="7" spans="1:35" x14ac:dyDescent="0.25">
      <c r="A7" t="s">
        <v>5</v>
      </c>
      <c r="B7">
        <v>0</v>
      </c>
      <c r="C7">
        <f t="shared" si="1"/>
        <v>0.13661614007451672</v>
      </c>
      <c r="U7">
        <v>172</v>
      </c>
      <c r="V7">
        <v>1469</v>
      </c>
      <c r="W7">
        <v>266</v>
      </c>
      <c r="X7">
        <v>1727</v>
      </c>
      <c r="Y7">
        <v>1262</v>
      </c>
      <c r="Z7">
        <v>829</v>
      </c>
      <c r="AA7">
        <v>2676</v>
      </c>
      <c r="AB7">
        <v>1379</v>
      </c>
      <c r="AC7">
        <v>982</v>
      </c>
      <c r="AD7">
        <v>1667</v>
      </c>
      <c r="AE7">
        <v>2117</v>
      </c>
      <c r="AF7">
        <v>2494</v>
      </c>
      <c r="AG7">
        <f t="shared" si="2"/>
        <v>1420</v>
      </c>
      <c r="AH7">
        <f t="shared" si="3"/>
        <v>1039408.6666666666</v>
      </c>
    </row>
    <row r="8" spans="1:35" x14ac:dyDescent="0.25">
      <c r="A8" t="s">
        <v>6</v>
      </c>
      <c r="B8">
        <v>0</v>
      </c>
      <c r="C8">
        <f t="shared" si="1"/>
        <v>1.908937966651551E-2</v>
      </c>
      <c r="U8">
        <v>44</v>
      </c>
      <c r="V8">
        <v>377</v>
      </c>
      <c r="W8">
        <v>18</v>
      </c>
      <c r="X8">
        <v>217</v>
      </c>
      <c r="Y8">
        <v>113</v>
      </c>
      <c r="Z8">
        <v>116</v>
      </c>
      <c r="AA8">
        <v>899</v>
      </c>
      <c r="AB8">
        <v>17</v>
      </c>
      <c r="AC8">
        <v>115</v>
      </c>
      <c r="AD8">
        <v>135</v>
      </c>
      <c r="AE8">
        <v>238</v>
      </c>
      <c r="AF8">
        <v>92</v>
      </c>
      <c r="AG8">
        <f t="shared" si="2"/>
        <v>198.41666666666666</v>
      </c>
      <c r="AH8">
        <f t="shared" si="3"/>
        <v>1039408.6666666666</v>
      </c>
    </row>
    <row r="9" spans="1:35" x14ac:dyDescent="0.25">
      <c r="A9" t="s">
        <v>7</v>
      </c>
      <c r="B9">
        <v>0</v>
      </c>
      <c r="C9">
        <f t="shared" si="1"/>
        <v>3.8523506634862266E-2</v>
      </c>
      <c r="U9">
        <v>38</v>
      </c>
      <c r="V9">
        <v>962</v>
      </c>
      <c r="W9">
        <v>30</v>
      </c>
      <c r="X9">
        <v>67</v>
      </c>
      <c r="Y9">
        <v>199</v>
      </c>
      <c r="Z9">
        <v>139</v>
      </c>
      <c r="AA9">
        <v>1410</v>
      </c>
      <c r="AB9">
        <v>81</v>
      </c>
      <c r="AC9">
        <v>787</v>
      </c>
      <c r="AD9">
        <v>105</v>
      </c>
      <c r="AE9">
        <v>425</v>
      </c>
      <c r="AF9">
        <v>562</v>
      </c>
      <c r="AG9">
        <f t="shared" si="2"/>
        <v>400.41666666666669</v>
      </c>
      <c r="AH9">
        <f t="shared" si="3"/>
        <v>1039408.6666666666</v>
      </c>
    </row>
    <row r="10" spans="1:35" x14ac:dyDescent="0.25">
      <c r="A10" t="s">
        <v>8</v>
      </c>
      <c r="B10">
        <v>0</v>
      </c>
      <c r="C10">
        <f t="shared" si="1"/>
        <v>1.1772238445834264</v>
      </c>
      <c r="U10">
        <v>23744</v>
      </c>
      <c r="V10">
        <v>9821</v>
      </c>
      <c r="W10">
        <v>711</v>
      </c>
      <c r="X10">
        <v>30920</v>
      </c>
      <c r="Y10">
        <v>2440</v>
      </c>
      <c r="Z10">
        <v>11627</v>
      </c>
      <c r="AA10">
        <v>7634</v>
      </c>
      <c r="AB10">
        <v>17760</v>
      </c>
      <c r="AC10">
        <v>20837</v>
      </c>
      <c r="AD10">
        <v>3305</v>
      </c>
      <c r="AE10">
        <v>4133</v>
      </c>
      <c r="AF10">
        <v>13902</v>
      </c>
      <c r="AG10">
        <f t="shared" si="2"/>
        <v>12236.166666666666</v>
      </c>
      <c r="AH10">
        <f t="shared" si="3"/>
        <v>1039408.6666666666</v>
      </c>
    </row>
    <row r="11" spans="1:35" x14ac:dyDescent="0.25">
      <c r="A11" t="s">
        <v>30</v>
      </c>
      <c r="F11">
        <f>SUM(F4:F10)</f>
        <v>16044</v>
      </c>
      <c r="G11">
        <f t="shared" ref="G11:R11" si="4">SUM(G4:G10)</f>
        <v>467003</v>
      </c>
      <c r="H11">
        <f t="shared" si="4"/>
        <v>15111</v>
      </c>
      <c r="I11">
        <f t="shared" si="4"/>
        <v>42972</v>
      </c>
      <c r="J11">
        <f t="shared" si="4"/>
        <v>69347</v>
      </c>
      <c r="K11">
        <f t="shared" si="4"/>
        <v>31289</v>
      </c>
      <c r="L11">
        <f t="shared" si="4"/>
        <v>470688</v>
      </c>
      <c r="M11">
        <f t="shared" si="4"/>
        <v>55710</v>
      </c>
      <c r="N11">
        <f t="shared" si="4"/>
        <v>224360</v>
      </c>
      <c r="O11">
        <f t="shared" si="4"/>
        <v>42541</v>
      </c>
      <c r="P11">
        <f t="shared" si="4"/>
        <v>173780</v>
      </c>
      <c r="Q11">
        <f t="shared" si="4"/>
        <v>200119</v>
      </c>
      <c r="R11">
        <f t="shared" si="4"/>
        <v>150747</v>
      </c>
      <c r="U11">
        <f>SUM(U4:U10)</f>
        <v>58409</v>
      </c>
      <c r="V11">
        <f t="shared" ref="V11:AG11" si="5">SUM(V4:V10)</f>
        <v>113585</v>
      </c>
      <c r="W11">
        <f t="shared" si="5"/>
        <v>11255</v>
      </c>
      <c r="X11">
        <f t="shared" si="5"/>
        <v>97832</v>
      </c>
      <c r="Y11">
        <f t="shared" si="5"/>
        <v>36255</v>
      </c>
      <c r="Z11">
        <f t="shared" si="5"/>
        <v>52796</v>
      </c>
      <c r="AA11">
        <f t="shared" si="5"/>
        <v>188198</v>
      </c>
      <c r="AB11">
        <f t="shared" si="5"/>
        <v>43961</v>
      </c>
      <c r="AC11">
        <f t="shared" si="5"/>
        <v>85059</v>
      </c>
      <c r="AD11">
        <f t="shared" si="5"/>
        <v>46859</v>
      </c>
      <c r="AE11">
        <f t="shared" si="5"/>
        <v>88273</v>
      </c>
      <c r="AF11">
        <f t="shared" si="5"/>
        <v>77798</v>
      </c>
      <c r="AG11">
        <f t="shared" si="5"/>
        <v>75023.333333333328</v>
      </c>
    </row>
    <row r="12" spans="1:35" x14ac:dyDescent="0.25">
      <c r="A12" t="s">
        <v>31</v>
      </c>
      <c r="F12">
        <f>F13-F15</f>
        <v>0</v>
      </c>
      <c r="G12">
        <f t="shared" ref="G12:Q12" si="6">G13-G15</f>
        <v>0</v>
      </c>
      <c r="H12">
        <f t="shared" si="6"/>
        <v>0</v>
      </c>
      <c r="I12">
        <f t="shared" si="6"/>
        <v>0</v>
      </c>
      <c r="J12">
        <f t="shared" si="6"/>
        <v>0</v>
      </c>
      <c r="K12">
        <f t="shared" si="6"/>
        <v>0</v>
      </c>
      <c r="L12">
        <f t="shared" si="6"/>
        <v>0</v>
      </c>
      <c r="M12">
        <f t="shared" si="6"/>
        <v>0</v>
      </c>
      <c r="N12">
        <f t="shared" si="6"/>
        <v>0</v>
      </c>
      <c r="O12">
        <f t="shared" si="6"/>
        <v>0</v>
      </c>
      <c r="P12">
        <f t="shared" si="6"/>
        <v>0</v>
      </c>
      <c r="Q12">
        <f t="shared" si="6"/>
        <v>0</v>
      </c>
      <c r="U12">
        <f>U15-U13</f>
        <v>1570420</v>
      </c>
      <c r="V12">
        <f t="shared" ref="V12:AG12" si="7">V15-V13</f>
        <v>1681675</v>
      </c>
      <c r="W12">
        <f t="shared" si="7"/>
        <v>1020637</v>
      </c>
      <c r="X12">
        <f t="shared" si="7"/>
        <v>2097720</v>
      </c>
      <c r="Y12">
        <f t="shared" si="7"/>
        <v>1411906</v>
      </c>
      <c r="Z12">
        <f t="shared" si="7"/>
        <v>901856</v>
      </c>
      <c r="AA12">
        <f t="shared" si="7"/>
        <v>1101425</v>
      </c>
      <c r="AB12">
        <f t="shared" si="7"/>
        <v>1098313</v>
      </c>
      <c r="AC12">
        <f t="shared" si="7"/>
        <v>990138</v>
      </c>
      <c r="AD12">
        <f t="shared" si="7"/>
        <v>1552088</v>
      </c>
      <c r="AE12">
        <f t="shared" si="7"/>
        <v>2856624</v>
      </c>
      <c r="AF12">
        <f t="shared" si="7"/>
        <v>1025075</v>
      </c>
      <c r="AG12">
        <f t="shared" si="7"/>
        <v>1442323.0833333335</v>
      </c>
    </row>
    <row r="13" spans="1:35" x14ac:dyDescent="0.25">
      <c r="A13" t="s">
        <v>24</v>
      </c>
      <c r="F13">
        <f>SUM(F2:F4)</f>
        <v>2246294</v>
      </c>
      <c r="G13">
        <f t="shared" ref="G13:R13" si="8">SUM(G2:G4)</f>
        <v>2931351</v>
      </c>
      <c r="H13">
        <f t="shared" si="8"/>
        <v>1370497</v>
      </c>
      <c r="I13">
        <f t="shared" si="8"/>
        <v>3135201</v>
      </c>
      <c r="J13">
        <f t="shared" si="8"/>
        <v>2021696</v>
      </c>
      <c r="K13">
        <f t="shared" si="8"/>
        <v>1579372</v>
      </c>
      <c r="L13">
        <f t="shared" si="8"/>
        <v>3087505</v>
      </c>
      <c r="M13">
        <f t="shared" si="8"/>
        <v>1720937</v>
      </c>
      <c r="N13">
        <f t="shared" si="8"/>
        <v>2676824</v>
      </c>
      <c r="O13">
        <f t="shared" si="8"/>
        <v>2522460</v>
      </c>
      <c r="P13">
        <f t="shared" si="8"/>
        <v>4142841</v>
      </c>
      <c r="Q13">
        <f t="shared" si="8"/>
        <v>2345803</v>
      </c>
      <c r="R13">
        <f t="shared" si="8"/>
        <v>2481731.75</v>
      </c>
      <c r="U13">
        <f>SUM(U2:U10)</f>
        <v>675874</v>
      </c>
      <c r="V13">
        <f t="shared" ref="V13:AF13" si="9">SUM(V2:V10)</f>
        <v>1249676</v>
      </c>
      <c r="W13">
        <f t="shared" si="9"/>
        <v>349860</v>
      </c>
      <c r="X13">
        <f t="shared" si="9"/>
        <v>1037481</v>
      </c>
      <c r="Y13">
        <f t="shared" si="9"/>
        <v>609790</v>
      </c>
      <c r="Z13">
        <f t="shared" si="9"/>
        <v>677516</v>
      </c>
      <c r="AA13">
        <f t="shared" si="9"/>
        <v>1986080</v>
      </c>
      <c r="AB13">
        <f t="shared" si="9"/>
        <v>622624</v>
      </c>
      <c r="AC13">
        <f t="shared" si="9"/>
        <v>1686686</v>
      </c>
      <c r="AD13">
        <f t="shared" si="9"/>
        <v>970372</v>
      </c>
      <c r="AE13">
        <f t="shared" si="9"/>
        <v>1286217</v>
      </c>
      <c r="AF13">
        <f t="shared" si="9"/>
        <v>1320728</v>
      </c>
      <c r="AG13">
        <f>SUM(AG2:AG10)</f>
        <v>1039408.6666666666</v>
      </c>
    </row>
    <row r="14" spans="1:35" x14ac:dyDescent="0.25">
      <c r="A14" t="s">
        <v>27</v>
      </c>
      <c r="F14">
        <v>8985176</v>
      </c>
      <c r="G14">
        <v>11725404</v>
      </c>
      <c r="H14">
        <v>5481988</v>
      </c>
      <c r="I14">
        <v>12540804</v>
      </c>
      <c r="J14">
        <v>8086784</v>
      </c>
      <c r="K14">
        <v>6317488</v>
      </c>
      <c r="L14">
        <v>12350020</v>
      </c>
      <c r="M14">
        <v>6883748</v>
      </c>
      <c r="N14">
        <v>10707296</v>
      </c>
      <c r="O14">
        <v>10089840</v>
      </c>
      <c r="P14">
        <v>16571364</v>
      </c>
      <c r="Q14">
        <v>9383212</v>
      </c>
    </row>
    <row r="15" spans="1:35" x14ac:dyDescent="0.25">
      <c r="A15" t="s">
        <v>28</v>
      </c>
      <c r="F15">
        <f>F14/4</f>
        <v>2246294</v>
      </c>
      <c r="G15">
        <f t="shared" ref="G15:Q15" si="10">G14/4</f>
        <v>2931351</v>
      </c>
      <c r="H15">
        <f t="shared" si="10"/>
        <v>1370497</v>
      </c>
      <c r="I15">
        <f t="shared" si="10"/>
        <v>3135201</v>
      </c>
      <c r="J15">
        <f t="shared" si="10"/>
        <v>2021696</v>
      </c>
      <c r="K15">
        <f t="shared" si="10"/>
        <v>1579372</v>
      </c>
      <c r="L15">
        <f t="shared" si="10"/>
        <v>3087505</v>
      </c>
      <c r="M15">
        <f t="shared" si="10"/>
        <v>1720937</v>
      </c>
      <c r="N15">
        <f t="shared" si="10"/>
        <v>2676824</v>
      </c>
      <c r="O15">
        <f t="shared" si="10"/>
        <v>2522460</v>
      </c>
      <c r="P15">
        <f t="shared" si="10"/>
        <v>4142841</v>
      </c>
      <c r="Q15">
        <f t="shared" si="10"/>
        <v>2345803</v>
      </c>
      <c r="R15">
        <f>AVERAGE(F15:Q15)</f>
        <v>2481731.75</v>
      </c>
      <c r="U15">
        <f>F15</f>
        <v>2246294</v>
      </c>
      <c r="V15">
        <f t="shared" ref="V15:AF15" si="11">G15</f>
        <v>2931351</v>
      </c>
      <c r="W15">
        <f t="shared" si="11"/>
        <v>1370497</v>
      </c>
      <c r="X15">
        <f t="shared" si="11"/>
        <v>3135201</v>
      </c>
      <c r="Y15">
        <f t="shared" si="11"/>
        <v>2021696</v>
      </c>
      <c r="Z15">
        <f t="shared" si="11"/>
        <v>1579372</v>
      </c>
      <c r="AA15">
        <f t="shared" si="11"/>
        <v>3087505</v>
      </c>
      <c r="AB15">
        <f t="shared" si="11"/>
        <v>1720937</v>
      </c>
      <c r="AC15">
        <f t="shared" si="11"/>
        <v>2676824</v>
      </c>
      <c r="AD15">
        <f t="shared" si="11"/>
        <v>2522460</v>
      </c>
      <c r="AE15">
        <f t="shared" si="11"/>
        <v>4142841</v>
      </c>
      <c r="AF15">
        <f t="shared" si="11"/>
        <v>2345803</v>
      </c>
      <c r="AG15">
        <f>AVERAGE(U15:AF15)</f>
        <v>2481731.75</v>
      </c>
    </row>
    <row r="18" spans="1:3" x14ac:dyDescent="0.25">
      <c r="B18" t="s">
        <v>29</v>
      </c>
      <c r="C18" t="s">
        <v>21</v>
      </c>
    </row>
    <row r="19" spans="1:3" x14ac:dyDescent="0.25">
      <c r="A19" t="s">
        <v>31</v>
      </c>
      <c r="B19">
        <f>0</f>
        <v>0</v>
      </c>
      <c r="C19">
        <f>AG12</f>
        <v>1442323.0833333335</v>
      </c>
    </row>
    <row r="20" spans="1:3" x14ac:dyDescent="0.25">
      <c r="A20" t="s">
        <v>0</v>
      </c>
      <c r="B20">
        <f t="shared" ref="B20:B28" si="12">R2</f>
        <v>2330984.75</v>
      </c>
      <c r="C20">
        <f t="shared" ref="C20:C28" si="13">AG2</f>
        <v>750262.58333333337</v>
      </c>
    </row>
    <row r="21" spans="1:3" x14ac:dyDescent="0.25">
      <c r="A21" t="s">
        <v>1</v>
      </c>
      <c r="B21">
        <f t="shared" si="12"/>
        <v>0</v>
      </c>
      <c r="C21">
        <f t="shared" si="13"/>
        <v>214122.75</v>
      </c>
    </row>
    <row r="22" spans="1:3" x14ac:dyDescent="0.25">
      <c r="A22" t="s">
        <v>2</v>
      </c>
      <c r="B22">
        <f t="shared" si="12"/>
        <v>150747</v>
      </c>
      <c r="C22">
        <f t="shared" si="13"/>
        <v>53170.833333333336</v>
      </c>
    </row>
    <row r="23" spans="1:3" x14ac:dyDescent="0.25">
      <c r="A23" t="s">
        <v>3</v>
      </c>
      <c r="B23">
        <f t="shared" si="12"/>
        <v>0</v>
      </c>
      <c r="C23">
        <f t="shared" si="13"/>
        <v>6124.916666666667</v>
      </c>
    </row>
    <row r="24" spans="1:3" x14ac:dyDescent="0.25">
      <c r="A24" t="s">
        <v>4</v>
      </c>
      <c r="B24">
        <f t="shared" si="12"/>
        <v>0</v>
      </c>
      <c r="C24">
        <f t="shared" si="13"/>
        <v>1472.5833333333333</v>
      </c>
    </row>
    <row r="25" spans="1:3" x14ac:dyDescent="0.25">
      <c r="A25" t="s">
        <v>5</v>
      </c>
      <c r="B25">
        <f t="shared" si="12"/>
        <v>0</v>
      </c>
      <c r="C25">
        <f t="shared" si="13"/>
        <v>1420</v>
      </c>
    </row>
    <row r="26" spans="1:3" x14ac:dyDescent="0.25">
      <c r="A26" t="s">
        <v>6</v>
      </c>
      <c r="B26">
        <f t="shared" si="12"/>
        <v>0</v>
      </c>
      <c r="C26">
        <f t="shared" si="13"/>
        <v>198.41666666666666</v>
      </c>
    </row>
    <row r="27" spans="1:3" x14ac:dyDescent="0.25">
      <c r="A27" t="s">
        <v>7</v>
      </c>
      <c r="B27">
        <f t="shared" si="12"/>
        <v>0</v>
      </c>
      <c r="C27">
        <f t="shared" si="13"/>
        <v>400.41666666666669</v>
      </c>
    </row>
    <row r="28" spans="1:3" x14ac:dyDescent="0.25">
      <c r="A28" t="s">
        <v>8</v>
      </c>
      <c r="B28">
        <f t="shared" si="12"/>
        <v>0</v>
      </c>
      <c r="C28">
        <f t="shared" si="13"/>
        <v>12236.166666666666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2019-05-24T17:55:21Z</dcterms:modified>
</cp:coreProperties>
</file>