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E6DE8CF8-3F82-4447-A1CD-78045F1A2B26}" xr6:coauthVersionLast="36" xr6:coauthVersionMax="36" xr10:uidLastSave="{00000000-0000-0000-0000-000000000000}"/>
  <bookViews>
    <workbookView xWindow="186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25" i="1" l="1"/>
  <c r="B23" i="1"/>
  <c r="B21" i="1"/>
  <c r="B19" i="1"/>
  <c r="B17" i="1"/>
  <c r="B15" i="1"/>
  <c r="B13" i="1"/>
  <c r="B11" i="1"/>
  <c r="B9" i="1"/>
  <c r="B7" i="1"/>
  <c r="B5" i="1"/>
  <c r="G3" i="1" l="1"/>
  <c r="G4" i="1"/>
  <c r="G5" i="1"/>
  <c r="G6" i="1"/>
  <c r="G7" i="1"/>
  <c r="G8" i="1"/>
  <c r="G9" i="1"/>
  <c r="G10" i="1"/>
  <c r="G11" i="1"/>
  <c r="G12" i="1"/>
  <c r="G13" i="1"/>
  <c r="G2" i="1"/>
  <c r="F3" i="1"/>
  <c r="H3" i="1" s="1"/>
  <c r="F4" i="1"/>
  <c r="F5" i="1"/>
  <c r="H5" i="1" s="1"/>
  <c r="F6" i="1"/>
  <c r="F7" i="1"/>
  <c r="F8" i="1"/>
  <c r="F9" i="1"/>
  <c r="H9" i="1" s="1"/>
  <c r="F10" i="1"/>
  <c r="F11" i="1"/>
  <c r="F12" i="1"/>
  <c r="F13" i="1"/>
  <c r="F2" i="1"/>
  <c r="O3" i="1"/>
  <c r="P3" i="1" s="1"/>
  <c r="O4" i="1"/>
  <c r="P4" i="1" s="1"/>
  <c r="O5" i="1"/>
  <c r="P5" i="1" s="1"/>
  <c r="O6" i="1"/>
  <c r="P6" i="1" s="1"/>
  <c r="O7" i="1"/>
  <c r="P7" i="1" s="1"/>
  <c r="O8" i="1"/>
  <c r="P8" i="1" s="1"/>
  <c r="O9" i="1"/>
  <c r="P9" i="1" s="1"/>
  <c r="O10" i="1"/>
  <c r="P10" i="1" s="1"/>
  <c r="O11" i="1"/>
  <c r="P11" i="1" s="1"/>
  <c r="O12" i="1"/>
  <c r="P12" i="1" s="1"/>
  <c r="O13" i="1"/>
  <c r="P13" i="1" s="1"/>
  <c r="O2" i="1"/>
  <c r="L3" i="1"/>
  <c r="M3" i="1" s="1"/>
  <c r="L4" i="1"/>
  <c r="M4" i="1" s="1"/>
  <c r="L5" i="1"/>
  <c r="M5" i="1" s="1"/>
  <c r="L6" i="1"/>
  <c r="M6" i="1" s="1"/>
  <c r="L7" i="1"/>
  <c r="M7" i="1" s="1"/>
  <c r="L8" i="1"/>
  <c r="M8" i="1" s="1"/>
  <c r="L9" i="1"/>
  <c r="M9" i="1" s="1"/>
  <c r="L10" i="1"/>
  <c r="M10" i="1" s="1"/>
  <c r="L11" i="1"/>
  <c r="M11" i="1" s="1"/>
  <c r="L12" i="1"/>
  <c r="M12" i="1" s="1"/>
  <c r="L13" i="1"/>
  <c r="M13" i="1" s="1"/>
  <c r="L2" i="1"/>
  <c r="H2" i="1" l="1"/>
  <c r="H13" i="1"/>
  <c r="H11" i="1"/>
  <c r="H12" i="1"/>
  <c r="H6" i="1"/>
  <c r="H10" i="1"/>
  <c r="H7" i="1"/>
  <c r="H4" i="1"/>
  <c r="H8" i="1"/>
  <c r="L19" i="1"/>
  <c r="O19" i="1"/>
  <c r="M2" i="1"/>
  <c r="M19" i="1" s="1"/>
  <c r="P2" i="1"/>
  <c r="P19" i="1" s="1"/>
</calcChain>
</file>

<file path=xl/sharedStrings.xml><?xml version="1.0" encoding="utf-8"?>
<sst xmlns="http://schemas.openxmlformats.org/spreadsheetml/2006/main" count="26" uniqueCount="23">
  <si>
    <t>501 cecq n</t>
  </si>
  <si>
    <t>501 cecq y</t>
  </si>
  <si>
    <t>502 cecq n</t>
  </si>
  <si>
    <t>502 cecq y</t>
  </si>
  <si>
    <t>502 colq n</t>
  </si>
  <si>
    <t>503 cecm n</t>
  </si>
  <si>
    <t>503 cecq n</t>
  </si>
  <si>
    <t>504 cecm n</t>
  </si>
  <si>
    <t>504 cecq n</t>
  </si>
  <si>
    <t>504 cecq y</t>
  </si>
  <si>
    <t>504 colq n</t>
  </si>
  <si>
    <t>metapro match %</t>
  </si>
  <si>
    <t>humann2 match %</t>
  </si>
  <si>
    <t>unmatched %</t>
  </si>
  <si>
    <t>avg match %</t>
  </si>
  <si>
    <t>average unmatched %</t>
  </si>
  <si>
    <t>total metapro EC</t>
  </si>
  <si>
    <t>total humann2 ec</t>
  </si>
  <si>
    <t>differences</t>
  </si>
  <si>
    <t>501 colq n</t>
  </si>
  <si>
    <t>common</t>
  </si>
  <si>
    <t>humann2 divergent</t>
  </si>
  <si>
    <t>metapro divergent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</si>
</sst>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Relative Enzyme classificatioN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common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Sheet1!$A$1:$A$25</c:f>
              <c:strCache>
                <c:ptCount val="25"/>
                <c:pt idx="2">
                  <c:v>501 cecq n</c:v>
                </c:pt>
                <c:pt idx="4">
                  <c:v>501 cecq y</c:v>
                </c:pt>
                <c:pt idx="6">
                  <c:v>501 colq n</c:v>
                </c:pt>
                <c:pt idx="8">
                  <c:v>502 cecq n</c:v>
                </c:pt>
                <c:pt idx="10">
                  <c:v>502 cecq y</c:v>
                </c:pt>
                <c:pt idx="12">
                  <c:v>502 colq n</c:v>
                </c:pt>
                <c:pt idx="14">
                  <c:v>503 cecm n</c:v>
                </c:pt>
                <c:pt idx="16">
                  <c:v>503 cecq n</c:v>
                </c:pt>
                <c:pt idx="18">
                  <c:v>504 cecm n</c:v>
                </c:pt>
                <c:pt idx="20">
                  <c:v>504 cecq n</c:v>
                </c:pt>
                <c:pt idx="22">
                  <c:v>504 cecq y</c:v>
                </c:pt>
                <c:pt idx="24">
                  <c:v>504 colq n</c:v>
                </c:pt>
              </c:strCache>
            </c:strRef>
          </c:cat>
          <c:val>
            <c:numRef>
              <c:f>Sheet1!$B$1:$B$25</c:f>
              <c:numCache>
                <c:formatCode>General</c:formatCode>
                <c:ptCount val="25"/>
                <c:pt idx="0">
                  <c:v>0</c:v>
                </c:pt>
                <c:pt idx="1">
                  <c:v>72</c:v>
                </c:pt>
                <c:pt idx="2">
                  <c:v>72</c:v>
                </c:pt>
                <c:pt idx="3">
                  <c:v>544</c:v>
                </c:pt>
                <c:pt idx="4">
                  <c:v>544</c:v>
                </c:pt>
                <c:pt idx="5">
                  <c:v>164</c:v>
                </c:pt>
                <c:pt idx="6">
                  <c:v>164</c:v>
                </c:pt>
                <c:pt idx="7">
                  <c:v>317</c:v>
                </c:pt>
                <c:pt idx="8">
                  <c:v>317</c:v>
                </c:pt>
                <c:pt idx="9">
                  <c:v>297</c:v>
                </c:pt>
                <c:pt idx="10">
                  <c:v>297</c:v>
                </c:pt>
                <c:pt idx="11">
                  <c:v>246</c:v>
                </c:pt>
                <c:pt idx="12">
                  <c:v>246</c:v>
                </c:pt>
                <c:pt idx="13">
                  <c:v>385</c:v>
                </c:pt>
                <c:pt idx="14">
                  <c:v>385</c:v>
                </c:pt>
                <c:pt idx="15">
                  <c:v>177</c:v>
                </c:pt>
                <c:pt idx="16">
                  <c:v>177</c:v>
                </c:pt>
                <c:pt idx="17">
                  <c:v>380</c:v>
                </c:pt>
                <c:pt idx="18">
                  <c:v>380</c:v>
                </c:pt>
                <c:pt idx="19">
                  <c:v>298</c:v>
                </c:pt>
                <c:pt idx="20">
                  <c:v>298</c:v>
                </c:pt>
                <c:pt idx="21">
                  <c:v>487</c:v>
                </c:pt>
                <c:pt idx="22">
                  <c:v>487</c:v>
                </c:pt>
                <c:pt idx="23">
                  <c:v>375</c:v>
                </c:pt>
                <c:pt idx="24">
                  <c:v>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2D-42BB-9E80-D05E5630A24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humann2 divergent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Sheet1!$A$1:$A$25</c:f>
              <c:strCache>
                <c:ptCount val="25"/>
                <c:pt idx="2">
                  <c:v>501 cecq n</c:v>
                </c:pt>
                <c:pt idx="4">
                  <c:v>501 cecq y</c:v>
                </c:pt>
                <c:pt idx="6">
                  <c:v>501 colq n</c:v>
                </c:pt>
                <c:pt idx="8">
                  <c:v>502 cecq n</c:v>
                </c:pt>
                <c:pt idx="10">
                  <c:v>502 cecq y</c:v>
                </c:pt>
                <c:pt idx="12">
                  <c:v>502 colq n</c:v>
                </c:pt>
                <c:pt idx="14">
                  <c:v>503 cecm n</c:v>
                </c:pt>
                <c:pt idx="16">
                  <c:v>503 cecq n</c:v>
                </c:pt>
                <c:pt idx="18">
                  <c:v>504 cecm n</c:v>
                </c:pt>
                <c:pt idx="20">
                  <c:v>504 cecq n</c:v>
                </c:pt>
                <c:pt idx="22">
                  <c:v>504 cecq y</c:v>
                </c:pt>
                <c:pt idx="24">
                  <c:v>504 colq n</c:v>
                </c:pt>
              </c:strCache>
            </c:strRef>
          </c:cat>
          <c:val>
            <c:numRef>
              <c:f>Sheet1!$C$1:$C$25</c:f>
              <c:numCache>
                <c:formatCode>General</c:formatCode>
                <c:ptCount val="25"/>
                <c:pt idx="0">
                  <c:v>0</c:v>
                </c:pt>
                <c:pt idx="1">
                  <c:v>47</c:v>
                </c:pt>
                <c:pt idx="3">
                  <c:v>438</c:v>
                </c:pt>
                <c:pt idx="5">
                  <c:v>72</c:v>
                </c:pt>
                <c:pt idx="7">
                  <c:v>159</c:v>
                </c:pt>
                <c:pt idx="9">
                  <c:v>118</c:v>
                </c:pt>
                <c:pt idx="11">
                  <c:v>129</c:v>
                </c:pt>
                <c:pt idx="13">
                  <c:v>352</c:v>
                </c:pt>
                <c:pt idx="15">
                  <c:v>83</c:v>
                </c:pt>
                <c:pt idx="17">
                  <c:v>313</c:v>
                </c:pt>
                <c:pt idx="19">
                  <c:v>144</c:v>
                </c:pt>
                <c:pt idx="21">
                  <c:v>277</c:v>
                </c:pt>
                <c:pt idx="23">
                  <c:v>314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2D-42BB-9E80-D05E5630A24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metapro divergent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Sheet1!$A$1:$A$25</c:f>
              <c:strCache>
                <c:ptCount val="25"/>
                <c:pt idx="2">
                  <c:v>501 cecq n</c:v>
                </c:pt>
                <c:pt idx="4">
                  <c:v>501 cecq y</c:v>
                </c:pt>
                <c:pt idx="6">
                  <c:v>501 colq n</c:v>
                </c:pt>
                <c:pt idx="8">
                  <c:v>502 cecq n</c:v>
                </c:pt>
                <c:pt idx="10">
                  <c:v>502 cecq y</c:v>
                </c:pt>
                <c:pt idx="12">
                  <c:v>502 colq n</c:v>
                </c:pt>
                <c:pt idx="14">
                  <c:v>503 cecm n</c:v>
                </c:pt>
                <c:pt idx="16">
                  <c:v>503 cecq n</c:v>
                </c:pt>
                <c:pt idx="18">
                  <c:v>504 cecm n</c:v>
                </c:pt>
                <c:pt idx="20">
                  <c:v>504 cecq n</c:v>
                </c:pt>
                <c:pt idx="22">
                  <c:v>504 cecq y</c:v>
                </c:pt>
                <c:pt idx="24">
                  <c:v>504 colq n</c:v>
                </c:pt>
              </c:strCache>
            </c:strRef>
          </c:cat>
          <c:val>
            <c:numRef>
              <c:f>Sheet1!$D$1:$D$25</c:f>
              <c:numCache>
                <c:formatCode>General</c:formatCode>
                <c:ptCount val="25"/>
                <c:pt idx="0">
                  <c:v>0</c:v>
                </c:pt>
                <c:pt idx="2">
                  <c:v>278</c:v>
                </c:pt>
                <c:pt idx="4">
                  <c:v>318</c:v>
                </c:pt>
                <c:pt idx="6">
                  <c:v>201</c:v>
                </c:pt>
                <c:pt idx="8">
                  <c:v>283</c:v>
                </c:pt>
                <c:pt idx="10">
                  <c:v>443</c:v>
                </c:pt>
                <c:pt idx="12">
                  <c:v>262</c:v>
                </c:pt>
                <c:pt idx="14">
                  <c:v>281</c:v>
                </c:pt>
                <c:pt idx="16">
                  <c:v>302</c:v>
                </c:pt>
                <c:pt idx="18">
                  <c:v>241</c:v>
                </c:pt>
                <c:pt idx="20">
                  <c:v>327</c:v>
                </c:pt>
                <c:pt idx="22">
                  <c:v>294</c:v>
                </c:pt>
                <c:pt idx="24">
                  <c:v>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62D-42BB-9E80-D05E5630A24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07262288"/>
        <c:axId val="702655616"/>
      </c:barChart>
      <c:catAx>
        <c:axId val="6072622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655616"/>
        <c:crosses val="autoZero"/>
        <c:auto val="1"/>
        <c:lblAlgn val="ctr"/>
        <c:lblOffset val="100"/>
        <c:noMultiLvlLbl val="0"/>
      </c:catAx>
      <c:valAx>
        <c:axId val="702655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262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638174</xdr:colOff>
      <xdr:row>0</xdr:row>
      <xdr:rowOff>166686</xdr:rowOff>
    </xdr:from>
    <xdr:to>
      <xdr:col>12</xdr:col>
      <xdr:colOff>304800</xdr:colOff>
      <xdr:row>33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C6F1D08-652F-44E0-805D-1B9E898022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5"/>
  <sheetViews>
    <sheetView tabSelected="1" workbookViewId="0">
      <selection activeCell="M9" sqref="M9"/>
    </sheetView>
  </sheetViews>
  <sheetFormatPr defaultRowHeight="15" x14ac:dyDescent="0.25"/>
  <cols>
    <col min="1" max="1" width="28.140625" customWidth="1"/>
    <col min="2" max="2" width="14.5703125" customWidth="1"/>
    <col min="3" max="3" width="16.5703125" customWidth="1"/>
    <col min="4" max="4" width="18.140625" customWidth="1"/>
    <col min="5" max="5" width="14.5703125" customWidth="1"/>
    <col min="6" max="6" width="19.5703125" customWidth="1"/>
    <col min="7" max="7" width="21.85546875" customWidth="1"/>
    <col min="12" max="12" width="19.85546875" customWidth="1"/>
    <col min="13" max="13" width="25" customWidth="1"/>
  </cols>
  <sheetData>
    <row r="1" spans="1:16" x14ac:dyDescent="0.25">
      <c r="B1" t="s">
        <v>20</v>
      </c>
      <c r="C1" t="s">
        <v>21</v>
      </c>
      <c r="D1" t="s">
        <v>22</v>
      </c>
      <c r="F1" t="s">
        <v>16</v>
      </c>
      <c r="G1" t="s">
        <v>17</v>
      </c>
      <c r="H1" t="s">
        <v>18</v>
      </c>
      <c r="L1" t="s">
        <v>11</v>
      </c>
      <c r="M1" t="s">
        <v>13</v>
      </c>
      <c r="O1" t="s">
        <v>12</v>
      </c>
      <c r="P1" t="s">
        <v>13</v>
      </c>
    </row>
    <row r="2" spans="1:16" x14ac:dyDescent="0.25">
      <c r="B2">
        <v>72</v>
      </c>
      <c r="C2">
        <v>47</v>
      </c>
      <c r="F2">
        <f>D3+B2</f>
        <v>350</v>
      </c>
      <c r="G2">
        <f>C2+B2</f>
        <v>119</v>
      </c>
      <c r="H2">
        <f>F2-G2</f>
        <v>231</v>
      </c>
      <c r="I2">
        <v>1</v>
      </c>
      <c r="L2">
        <f>100*B2/(B2+D3)</f>
        <v>20.571428571428573</v>
      </c>
      <c r="M2">
        <f>100-L2</f>
        <v>79.428571428571431</v>
      </c>
      <c r="O2">
        <f t="shared" ref="O2" si="0">100*B2/(B2+C2)</f>
        <v>60.504201680672267</v>
      </c>
      <c r="P2">
        <f>100-O2</f>
        <v>39.495798319327733</v>
      </c>
    </row>
    <row r="3" spans="1:16" x14ac:dyDescent="0.25">
      <c r="A3" t="s">
        <v>0</v>
      </c>
      <c r="B3">
        <v>72</v>
      </c>
      <c r="D3">
        <v>278</v>
      </c>
      <c r="F3">
        <f>D5+B4</f>
        <v>862</v>
      </c>
      <c r="G3">
        <f>C4+B4</f>
        <v>982</v>
      </c>
      <c r="H3">
        <f t="shared" ref="H3:H13" si="1">F3-G3</f>
        <v>-120</v>
      </c>
      <c r="I3">
        <v>0</v>
      </c>
      <c r="L3">
        <f>100*B4/(B4+D5)</f>
        <v>63.109048723897914</v>
      </c>
      <c r="M3">
        <f t="shared" ref="M3:M13" si="2">100-L3</f>
        <v>36.890951276102086</v>
      </c>
      <c r="O3">
        <f>100*B4/(B4+C4)</f>
        <v>55.397148676171078</v>
      </c>
      <c r="P3">
        <f t="shared" ref="P3:P13" si="3">100-O3</f>
        <v>44.602851323828922</v>
      </c>
    </row>
    <row r="4" spans="1:16" x14ac:dyDescent="0.25">
      <c r="B4">
        <v>544</v>
      </c>
      <c r="C4">
        <v>438</v>
      </c>
      <c r="F4">
        <f>D7+B6</f>
        <v>365</v>
      </c>
      <c r="G4">
        <f>C6+B6</f>
        <v>236</v>
      </c>
      <c r="H4">
        <f t="shared" si="1"/>
        <v>129</v>
      </c>
      <c r="I4">
        <v>1</v>
      </c>
      <c r="L4">
        <f>100*B6/(B6+D7)</f>
        <v>44.93150684931507</v>
      </c>
      <c r="M4">
        <f t="shared" si="2"/>
        <v>55.06849315068493</v>
      </c>
      <c r="O4">
        <f>100*B6/(B6+C6)</f>
        <v>69.491525423728817</v>
      </c>
      <c r="P4">
        <f t="shared" si="3"/>
        <v>30.508474576271183</v>
      </c>
    </row>
    <row r="5" spans="1:16" x14ac:dyDescent="0.25">
      <c r="A5" t="s">
        <v>1</v>
      </c>
      <c r="B5">
        <f>B4</f>
        <v>544</v>
      </c>
      <c r="D5">
        <v>318</v>
      </c>
      <c r="F5">
        <f>D9+B8</f>
        <v>600</v>
      </c>
      <c r="G5">
        <f>C8+B8</f>
        <v>476</v>
      </c>
      <c r="H5">
        <f t="shared" si="1"/>
        <v>124</v>
      </c>
      <c r="I5">
        <v>1</v>
      </c>
      <c r="L5">
        <f>100*B8/(B8+D9)</f>
        <v>52.833333333333336</v>
      </c>
      <c r="M5">
        <f t="shared" si="2"/>
        <v>47.166666666666664</v>
      </c>
      <c r="O5">
        <f>100*B8/(B8+C8)</f>
        <v>66.596638655462186</v>
      </c>
      <c r="P5">
        <f t="shared" si="3"/>
        <v>33.403361344537814</v>
      </c>
    </row>
    <row r="6" spans="1:16" x14ac:dyDescent="0.25">
      <c r="B6">
        <v>164</v>
      </c>
      <c r="C6">
        <v>72</v>
      </c>
      <c r="F6">
        <f>D11+B10</f>
        <v>740</v>
      </c>
      <c r="G6">
        <f>C10+B10</f>
        <v>415</v>
      </c>
      <c r="H6">
        <f t="shared" si="1"/>
        <v>325</v>
      </c>
      <c r="I6">
        <v>1</v>
      </c>
      <c r="L6">
        <f>100*B10/(B10+D11)</f>
        <v>40.135135135135137</v>
      </c>
      <c r="M6">
        <f t="shared" si="2"/>
        <v>59.864864864864863</v>
      </c>
      <c r="O6">
        <f>100*B10/(B10+C10)</f>
        <v>71.566265060240966</v>
      </c>
      <c r="P6">
        <f t="shared" si="3"/>
        <v>28.433734939759034</v>
      </c>
    </row>
    <row r="7" spans="1:16" x14ac:dyDescent="0.25">
      <c r="A7" t="s">
        <v>19</v>
      </c>
      <c r="B7">
        <f>B6</f>
        <v>164</v>
      </c>
      <c r="D7">
        <v>201</v>
      </c>
      <c r="F7">
        <f>D13+B12</f>
        <v>508</v>
      </c>
      <c r="G7">
        <f>C12+B12</f>
        <v>375</v>
      </c>
      <c r="H7">
        <f t="shared" si="1"/>
        <v>133</v>
      </c>
      <c r="I7">
        <v>1</v>
      </c>
      <c r="L7">
        <f>100*B12/(B12+D13)</f>
        <v>48.425196850393704</v>
      </c>
      <c r="M7">
        <f t="shared" si="2"/>
        <v>51.574803149606296</v>
      </c>
      <c r="O7">
        <f>100*B12/(B12+C12)</f>
        <v>65.599999999999994</v>
      </c>
      <c r="P7">
        <f t="shared" si="3"/>
        <v>34.400000000000006</v>
      </c>
    </row>
    <row r="8" spans="1:16" x14ac:dyDescent="0.25">
      <c r="B8">
        <v>317</v>
      </c>
      <c r="C8">
        <v>159</v>
      </c>
      <c r="F8">
        <f>D15+B14</f>
        <v>666</v>
      </c>
      <c r="G8">
        <f>C14+B14</f>
        <v>737</v>
      </c>
      <c r="H8">
        <f t="shared" si="1"/>
        <v>-71</v>
      </c>
      <c r="I8">
        <v>0</v>
      </c>
      <c r="L8">
        <f>100*B14/(B14+D15)</f>
        <v>57.807807807807805</v>
      </c>
      <c r="M8">
        <f t="shared" si="2"/>
        <v>42.192192192192195</v>
      </c>
      <c r="O8">
        <f>100*B14/(B14+C14)</f>
        <v>52.238805970149251</v>
      </c>
      <c r="P8">
        <f t="shared" si="3"/>
        <v>47.761194029850749</v>
      </c>
    </row>
    <row r="9" spans="1:16" x14ac:dyDescent="0.25">
      <c r="A9" t="s">
        <v>2</v>
      </c>
      <c r="B9">
        <f>B8</f>
        <v>317</v>
      </c>
      <c r="D9">
        <v>283</v>
      </c>
      <c r="F9">
        <f>D17+B16</f>
        <v>479</v>
      </c>
      <c r="G9">
        <f>C16+B16</f>
        <v>260</v>
      </c>
      <c r="H9">
        <f t="shared" si="1"/>
        <v>219</v>
      </c>
      <c r="I9">
        <v>1</v>
      </c>
      <c r="L9">
        <f>100*B16/(B16+D17)</f>
        <v>36.951983298538622</v>
      </c>
      <c r="M9">
        <f t="shared" si="2"/>
        <v>63.048016701461378</v>
      </c>
      <c r="O9">
        <f>100*B16/(B16+C16)</f>
        <v>68.07692307692308</v>
      </c>
      <c r="P9">
        <f t="shared" si="3"/>
        <v>31.92307692307692</v>
      </c>
    </row>
    <row r="10" spans="1:16" x14ac:dyDescent="0.25">
      <c r="B10">
        <v>297</v>
      </c>
      <c r="C10">
        <v>118</v>
      </c>
      <c r="F10">
        <f>D19+B18</f>
        <v>621</v>
      </c>
      <c r="G10">
        <f>C18+B18</f>
        <v>693</v>
      </c>
      <c r="H10">
        <f t="shared" si="1"/>
        <v>-72</v>
      </c>
      <c r="I10">
        <v>0</v>
      </c>
      <c r="L10">
        <f>100*B18/(B18+D19)</f>
        <v>61.191626409017715</v>
      </c>
      <c r="M10">
        <f t="shared" si="2"/>
        <v>38.808373590982285</v>
      </c>
      <c r="O10">
        <f>100*B18/(B18+C18)</f>
        <v>54.834054834054832</v>
      </c>
      <c r="P10">
        <f t="shared" si="3"/>
        <v>45.165945165945168</v>
      </c>
    </row>
    <row r="11" spans="1:16" x14ac:dyDescent="0.25">
      <c r="A11" t="s">
        <v>3</v>
      </c>
      <c r="B11">
        <f>B10</f>
        <v>297</v>
      </c>
      <c r="D11">
        <v>443</v>
      </c>
      <c r="F11">
        <f>D21+B20</f>
        <v>625</v>
      </c>
      <c r="G11">
        <f>C20+B20</f>
        <v>442</v>
      </c>
      <c r="H11">
        <f t="shared" si="1"/>
        <v>183</v>
      </c>
      <c r="I11">
        <v>1</v>
      </c>
      <c r="L11">
        <f>100*B20/(B20+D21)</f>
        <v>47.68</v>
      </c>
      <c r="M11">
        <f t="shared" si="2"/>
        <v>52.32</v>
      </c>
      <c r="O11">
        <f>100*B20/(B20+C20)</f>
        <v>67.420814479638011</v>
      </c>
      <c r="P11">
        <f t="shared" si="3"/>
        <v>32.579185520361989</v>
      </c>
    </row>
    <row r="12" spans="1:16" x14ac:dyDescent="0.25">
      <c r="B12">
        <v>246</v>
      </c>
      <c r="C12">
        <v>129</v>
      </c>
      <c r="F12">
        <f>D23+B22</f>
        <v>781</v>
      </c>
      <c r="G12">
        <f>C22+B22</f>
        <v>764</v>
      </c>
      <c r="H12">
        <f t="shared" si="1"/>
        <v>17</v>
      </c>
      <c r="I12">
        <v>1</v>
      </c>
      <c r="L12">
        <f>100*B22/(B22+D23)</f>
        <v>62.355953905249677</v>
      </c>
      <c r="M12">
        <f t="shared" si="2"/>
        <v>37.644046094750323</v>
      </c>
      <c r="O12">
        <f>100*B22/(B22+C22)</f>
        <v>63.7434554973822</v>
      </c>
      <c r="P12">
        <f t="shared" si="3"/>
        <v>36.2565445026178</v>
      </c>
    </row>
    <row r="13" spans="1:16" x14ac:dyDescent="0.25">
      <c r="A13" t="s">
        <v>4</v>
      </c>
      <c r="B13">
        <f>B12</f>
        <v>246</v>
      </c>
      <c r="D13">
        <v>262</v>
      </c>
      <c r="F13">
        <f>D25+B24</f>
        <v>674</v>
      </c>
      <c r="G13">
        <f>C24+B24</f>
        <v>689</v>
      </c>
      <c r="H13">
        <f t="shared" si="1"/>
        <v>-15</v>
      </c>
      <c r="I13">
        <v>0</v>
      </c>
      <c r="L13">
        <f>100*B24/(B24+D25)</f>
        <v>55.637982195845694</v>
      </c>
      <c r="M13">
        <f t="shared" si="2"/>
        <v>44.362017804154306</v>
      </c>
      <c r="O13">
        <f>100*B24/(B24+C24)</f>
        <v>54.426705370101594</v>
      </c>
      <c r="P13">
        <f t="shared" si="3"/>
        <v>45.573294629898406</v>
      </c>
    </row>
    <row r="14" spans="1:16" x14ac:dyDescent="0.25">
      <c r="B14">
        <v>385</v>
      </c>
      <c r="C14">
        <v>352</v>
      </c>
    </row>
    <row r="15" spans="1:16" x14ac:dyDescent="0.25">
      <c r="A15" t="s">
        <v>5</v>
      </c>
      <c r="B15">
        <f>B14</f>
        <v>385</v>
      </c>
      <c r="D15">
        <v>281</v>
      </c>
    </row>
    <row r="16" spans="1:16" x14ac:dyDescent="0.25">
      <c r="B16">
        <v>177</v>
      </c>
      <c r="C16">
        <v>83</v>
      </c>
    </row>
    <row r="17" spans="1:16" x14ac:dyDescent="0.25">
      <c r="A17" t="s">
        <v>6</v>
      </c>
      <c r="B17">
        <f>B16</f>
        <v>177</v>
      </c>
      <c r="D17">
        <v>302</v>
      </c>
    </row>
    <row r="18" spans="1:16" x14ac:dyDescent="0.25">
      <c r="B18">
        <v>380</v>
      </c>
      <c r="C18">
        <v>313</v>
      </c>
      <c r="L18" t="s">
        <v>14</v>
      </c>
      <c r="M18" t="s">
        <v>15</v>
      </c>
      <c r="O18" t="s">
        <v>14</v>
      </c>
      <c r="P18" t="s">
        <v>15</v>
      </c>
    </row>
    <row r="19" spans="1:16" x14ac:dyDescent="0.25">
      <c r="A19" t="s">
        <v>7</v>
      </c>
      <c r="B19">
        <f>B18</f>
        <v>380</v>
      </c>
      <c r="D19">
        <v>241</v>
      </c>
      <c r="L19">
        <f>AVERAGE(L2:L13)</f>
        <v>49.302583589996935</v>
      </c>
      <c r="M19">
        <f>AVERAGE(M2:M13)</f>
        <v>50.697416410003065</v>
      </c>
      <c r="O19">
        <f>AVERAGE(O2:O13)</f>
        <v>62.491378227043697</v>
      </c>
      <c r="P19">
        <f>AVERAGE(P2:P13)</f>
        <v>37.50862177295631</v>
      </c>
    </row>
    <row r="20" spans="1:16" x14ac:dyDescent="0.25">
      <c r="B20">
        <v>298</v>
      </c>
      <c r="C20">
        <v>144</v>
      </c>
    </row>
    <row r="21" spans="1:16" x14ac:dyDescent="0.25">
      <c r="A21" t="s">
        <v>8</v>
      </c>
      <c r="B21">
        <f>B20</f>
        <v>298</v>
      </c>
      <c r="D21">
        <v>327</v>
      </c>
    </row>
    <row r="22" spans="1:16" x14ac:dyDescent="0.25">
      <c r="B22">
        <v>487</v>
      </c>
      <c r="C22">
        <v>277</v>
      </c>
    </row>
    <row r="23" spans="1:16" x14ac:dyDescent="0.25">
      <c r="A23" t="s">
        <v>9</v>
      </c>
      <c r="B23">
        <f>B22</f>
        <v>487</v>
      </c>
      <c r="D23">
        <v>294</v>
      </c>
    </row>
    <row r="24" spans="1:16" x14ac:dyDescent="0.25">
      <c r="B24">
        <v>375</v>
      </c>
      <c r="C24">
        <v>314</v>
      </c>
    </row>
    <row r="25" spans="1:16" x14ac:dyDescent="0.25">
      <c r="A25" t="s">
        <v>10</v>
      </c>
      <c r="B25">
        <f>B24</f>
        <v>375</v>
      </c>
      <c r="D25">
        <v>299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2019-04-18T21:39:59Z</dcterms:modified>
</cp:coreProperties>
</file>