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CD424B6-D32B-46D6-8EE4-DE8D175DC392}" xr6:coauthVersionLast="36" xr6:coauthVersionMax="36" xr10:uidLastSave="{00000000-0000-0000-0000-000000000000}"/>
  <bookViews>
    <workbookView xWindow="279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D35" i="1"/>
  <c r="C34" i="1"/>
  <c r="B34" i="1"/>
  <c r="D29" i="1"/>
  <c r="C29" i="1"/>
  <c r="B29" i="1"/>
  <c r="B25" i="1" l="1"/>
  <c r="B23" i="1"/>
  <c r="B21" i="1"/>
  <c r="B19" i="1"/>
  <c r="B17" i="1"/>
  <c r="B15" i="1"/>
  <c r="B13" i="1"/>
  <c r="B11" i="1"/>
  <c r="B9" i="1"/>
  <c r="B7" i="1"/>
  <c r="B5" i="1"/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H3" i="1" s="1"/>
  <c r="F4" i="1"/>
  <c r="F5" i="1"/>
  <c r="H5" i="1" s="1"/>
  <c r="F6" i="1"/>
  <c r="F7" i="1"/>
  <c r="F8" i="1"/>
  <c r="F9" i="1"/>
  <c r="H9" i="1" s="1"/>
  <c r="F10" i="1"/>
  <c r="F11" i="1"/>
  <c r="F12" i="1"/>
  <c r="F13" i="1"/>
  <c r="F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2" i="1"/>
  <c r="H2" i="1" l="1"/>
  <c r="H13" i="1"/>
  <c r="H11" i="1"/>
  <c r="H12" i="1"/>
  <c r="H6" i="1"/>
  <c r="H10" i="1"/>
  <c r="H7" i="1"/>
  <c r="H4" i="1"/>
  <c r="H8" i="1"/>
  <c r="L19" i="1"/>
  <c r="O19" i="1"/>
  <c r="M2" i="1"/>
  <c r="M19" i="1" s="1"/>
  <c r="P2" i="1"/>
  <c r="P19" i="1" s="1"/>
</calcChain>
</file>

<file path=xl/sharedStrings.xml><?xml version="1.0" encoding="utf-8"?>
<sst xmlns="http://schemas.openxmlformats.org/spreadsheetml/2006/main" count="93" uniqueCount="25">
  <si>
    <t>501 cecq n</t>
  </si>
  <si>
    <t>501 cecq y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</si>
  <si>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</si>
  <si>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</si>
  <si>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</si>
  <si>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</si>
  <si>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</si>
  <si>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</si>
  <si>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</si>
  <si>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</si>
  <si>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</si>
  <si>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metapro match %</t>
  </si>
  <si>
    <t>humann2 match %</t>
  </si>
  <si>
    <t>unmatched %</t>
  </si>
  <si>
    <t>avg match %</t>
  </si>
  <si>
    <t>average unmatched %</t>
  </si>
  <si>
    <t>total metapro EC</t>
  </si>
  <si>
    <t>total humann2 ec</t>
  </si>
  <si>
    <t>differences</t>
  </si>
  <si>
    <t>501 colq n</t>
  </si>
  <si>
    <t>common</t>
  </si>
  <si>
    <t>humann2 divergent</t>
  </si>
  <si>
    <t>metapro divergent</t>
  </si>
  <si>
    <t>sum</t>
  </si>
  <si>
    <t xml:space="preserve">averaged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</si>
</sst>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Relative Enzyme classificatioN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Sheet1!$A$1:$A$25</c:f>
              <c:strCache>
                <c:ptCount val="25"/>
                <c:pt idx="2">
                  <c:v>501 cecq n</c:v>
                </c:pt>
                <c:pt idx="4">
                  <c:v>501 cecq y</c:v>
                </c:pt>
                <c:pt idx="6">
                  <c:v>501 colq n</c:v>
                </c:pt>
                <c:pt idx="8">
                  <c:v>502 cecq n</c:v>
                </c:pt>
                <c:pt idx="10">
                  <c:v>502 cecq y</c:v>
                </c:pt>
                <c:pt idx="12">
                  <c:v>502 colq n</c:v>
                </c:pt>
                <c:pt idx="14">
                  <c:v>503 cecm n</c:v>
                </c:pt>
                <c:pt idx="16">
                  <c:v>503 cecq n</c:v>
                </c:pt>
                <c:pt idx="18">
                  <c:v>504 cecm n</c:v>
                </c:pt>
                <c:pt idx="20">
                  <c:v>504 cecq n</c:v>
                </c:pt>
                <c:pt idx="22">
                  <c:v>504 cecq y</c:v>
                </c:pt>
                <c:pt idx="24">
                  <c:v>504 colq n</c:v>
                </c:pt>
              </c:strCache>
            </c:strRef>
          </c:cat>
          <c:val>
            <c:numRef>
              <c:f>Sheet1!$B$1:$B$25</c:f>
              <c:numCache>
                <c:formatCode>General</c:formatCode>
                <c:ptCount val="25"/>
                <c:pt idx="0">
                  <c:v>0</c:v>
                </c:pt>
                <c:pt idx="1">
                  <c:v>72</c:v>
                </c:pt>
                <c:pt idx="2">
                  <c:v>72</c:v>
                </c:pt>
                <c:pt idx="3">
                  <c:v>544</c:v>
                </c:pt>
                <c:pt idx="4">
                  <c:v>544</c:v>
                </c:pt>
                <c:pt idx="5">
                  <c:v>164</c:v>
                </c:pt>
                <c:pt idx="6">
                  <c:v>164</c:v>
                </c:pt>
                <c:pt idx="7">
                  <c:v>317</c:v>
                </c:pt>
                <c:pt idx="8">
                  <c:v>317</c:v>
                </c:pt>
                <c:pt idx="9">
                  <c:v>297</c:v>
                </c:pt>
                <c:pt idx="10">
                  <c:v>297</c:v>
                </c:pt>
                <c:pt idx="11">
                  <c:v>246</c:v>
                </c:pt>
                <c:pt idx="12">
                  <c:v>246</c:v>
                </c:pt>
                <c:pt idx="13">
                  <c:v>385</c:v>
                </c:pt>
                <c:pt idx="14">
                  <c:v>385</c:v>
                </c:pt>
                <c:pt idx="15">
                  <c:v>177</c:v>
                </c:pt>
                <c:pt idx="16">
                  <c:v>177</c:v>
                </c:pt>
                <c:pt idx="17">
                  <c:v>380</c:v>
                </c:pt>
                <c:pt idx="18">
                  <c:v>380</c:v>
                </c:pt>
                <c:pt idx="19">
                  <c:v>298</c:v>
                </c:pt>
                <c:pt idx="20">
                  <c:v>298</c:v>
                </c:pt>
                <c:pt idx="21">
                  <c:v>487</c:v>
                </c:pt>
                <c:pt idx="22">
                  <c:v>487</c:v>
                </c:pt>
                <c:pt idx="23">
                  <c:v>375</c:v>
                </c:pt>
                <c:pt idx="24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D-42BB-9E80-D05E5630A2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humann2 divergent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Sheet1!$A$1:$A$25</c:f>
              <c:strCache>
                <c:ptCount val="25"/>
                <c:pt idx="2">
                  <c:v>501 cecq n</c:v>
                </c:pt>
                <c:pt idx="4">
                  <c:v>501 cecq y</c:v>
                </c:pt>
                <c:pt idx="6">
                  <c:v>501 colq n</c:v>
                </c:pt>
                <c:pt idx="8">
                  <c:v>502 cecq n</c:v>
                </c:pt>
                <c:pt idx="10">
                  <c:v>502 cecq y</c:v>
                </c:pt>
                <c:pt idx="12">
                  <c:v>502 colq n</c:v>
                </c:pt>
                <c:pt idx="14">
                  <c:v>503 cecm n</c:v>
                </c:pt>
                <c:pt idx="16">
                  <c:v>503 cecq n</c:v>
                </c:pt>
                <c:pt idx="18">
                  <c:v>504 cecm n</c:v>
                </c:pt>
                <c:pt idx="20">
                  <c:v>504 cecq n</c:v>
                </c:pt>
                <c:pt idx="22">
                  <c:v>504 cecq y</c:v>
                </c:pt>
                <c:pt idx="24">
                  <c:v>504 colq n</c:v>
                </c:pt>
              </c:strCache>
            </c:strRef>
          </c:cat>
          <c:val>
            <c:numRef>
              <c:f>Sheet1!$C$1:$C$25</c:f>
              <c:numCache>
                <c:formatCode>General</c:formatCode>
                <c:ptCount val="25"/>
                <c:pt idx="0">
                  <c:v>0</c:v>
                </c:pt>
                <c:pt idx="1">
                  <c:v>47</c:v>
                </c:pt>
                <c:pt idx="3">
                  <c:v>438</c:v>
                </c:pt>
                <c:pt idx="5">
                  <c:v>72</c:v>
                </c:pt>
                <c:pt idx="7">
                  <c:v>159</c:v>
                </c:pt>
                <c:pt idx="9">
                  <c:v>118</c:v>
                </c:pt>
                <c:pt idx="11">
                  <c:v>129</c:v>
                </c:pt>
                <c:pt idx="13">
                  <c:v>352</c:v>
                </c:pt>
                <c:pt idx="15">
                  <c:v>83</c:v>
                </c:pt>
                <c:pt idx="17">
                  <c:v>313</c:v>
                </c:pt>
                <c:pt idx="19">
                  <c:v>144</c:v>
                </c:pt>
                <c:pt idx="21">
                  <c:v>277</c:v>
                </c:pt>
                <c:pt idx="2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D-42BB-9E80-D05E5630A2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metapro divergent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Sheet1!$A$1:$A$25</c:f>
              <c:strCache>
                <c:ptCount val="25"/>
                <c:pt idx="2">
                  <c:v>501 cecq n</c:v>
                </c:pt>
                <c:pt idx="4">
                  <c:v>501 cecq y</c:v>
                </c:pt>
                <c:pt idx="6">
                  <c:v>501 colq n</c:v>
                </c:pt>
                <c:pt idx="8">
                  <c:v>502 cecq n</c:v>
                </c:pt>
                <c:pt idx="10">
                  <c:v>502 cecq y</c:v>
                </c:pt>
                <c:pt idx="12">
                  <c:v>502 colq n</c:v>
                </c:pt>
                <c:pt idx="14">
                  <c:v>503 cecm n</c:v>
                </c:pt>
                <c:pt idx="16">
                  <c:v>503 cecq n</c:v>
                </c:pt>
                <c:pt idx="18">
                  <c:v>504 cecm n</c:v>
                </c:pt>
                <c:pt idx="20">
                  <c:v>504 cecq n</c:v>
                </c:pt>
                <c:pt idx="22">
                  <c:v>504 cecq y</c:v>
                </c:pt>
                <c:pt idx="24">
                  <c:v>504 colq n</c:v>
                </c:pt>
              </c:strCache>
            </c:strRef>
          </c:cat>
          <c:val>
            <c:numRef>
              <c:f>Sheet1!$D$1:$D$25</c:f>
              <c:numCache>
                <c:formatCode>General</c:formatCode>
                <c:ptCount val="25"/>
                <c:pt idx="0">
                  <c:v>0</c:v>
                </c:pt>
                <c:pt idx="2">
                  <c:v>278</c:v>
                </c:pt>
                <c:pt idx="4">
                  <c:v>318</c:v>
                </c:pt>
                <c:pt idx="6">
                  <c:v>201</c:v>
                </c:pt>
                <c:pt idx="8">
                  <c:v>283</c:v>
                </c:pt>
                <c:pt idx="10">
                  <c:v>443</c:v>
                </c:pt>
                <c:pt idx="12">
                  <c:v>262</c:v>
                </c:pt>
                <c:pt idx="14">
                  <c:v>281</c:v>
                </c:pt>
                <c:pt idx="16">
                  <c:v>302</c:v>
                </c:pt>
                <c:pt idx="18">
                  <c:v>241</c:v>
                </c:pt>
                <c:pt idx="20">
                  <c:v>327</c:v>
                </c:pt>
                <c:pt idx="22">
                  <c:v>294</c:v>
                </c:pt>
                <c:pt idx="24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D-42BB-9E80-D05E5630A2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7262288"/>
        <c:axId val="702655616"/>
      </c:barChart>
      <c:catAx>
        <c:axId val="60726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55616"/>
        <c:crosses val="autoZero"/>
        <c:auto val="1"/>
        <c:lblAlgn val="ctr"/>
        <c:lblOffset val="100"/>
        <c:noMultiLvlLbl val="0"/>
      </c:catAx>
      <c:valAx>
        <c:axId val="7026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A8453FC-B141-4A85-A1DA-F04967A2CB44}" type="doc">
      <dgm:prSet loTypeId="urn:microsoft.com/office/officeart/2005/8/layout/rings+Icon" loCatId="relationship" qsTypeId="urn:microsoft.com/office/officeart/2005/8/quickstyle/simple1" qsCatId="simple" csTypeId="urn:microsoft.com/office/officeart/2005/8/colors/accent1_2" csCatId="accent1" phldr="1"/>
      <dgm:spPr/>
    </dgm:pt>
    <dgm:pt modelId="{E569032E-17AB-4301-A19E-1003646FD84F}">
      <dgm:prSet phldrT="[Text]"/>
      <dgm:spPr/>
      <dgm:t>
        <a:bodyPr/>
        <a:lstStyle/>
        <a:p>
          <a:r>
            <a:rPr lang="en-CA"/>
            <a:t>MetaPro</a:t>
          </a:r>
        </a:p>
      </dgm:t>
    </dgm:pt>
    <dgm:pt modelId="{25534B1B-1B77-45C9-8336-5FE32A5935CC}" type="parTrans" cxnId="{350F53A8-9DEC-4C39-92B8-B558A8B4467C}">
      <dgm:prSet/>
      <dgm:spPr/>
      <dgm:t>
        <a:bodyPr/>
        <a:lstStyle/>
        <a:p>
          <a:endParaRPr lang="en-CA"/>
        </a:p>
      </dgm:t>
    </dgm:pt>
    <dgm:pt modelId="{70828E43-51E3-4F93-9678-2A3134050B42}" type="sibTrans" cxnId="{350F53A8-9DEC-4C39-92B8-B558A8B4467C}">
      <dgm:prSet/>
      <dgm:spPr/>
      <dgm:t>
        <a:bodyPr/>
        <a:lstStyle/>
        <a:p>
          <a:endParaRPr lang="en-CA"/>
        </a:p>
      </dgm:t>
    </dgm:pt>
    <dgm:pt modelId="{11A8D31C-28DE-4C3F-8A8A-E5D5D675A9AD}">
      <dgm:prSet phldrT="[Text]"/>
      <dgm:spPr/>
      <dgm:t>
        <a:bodyPr/>
        <a:lstStyle/>
        <a:p>
          <a:r>
            <a:rPr lang="en-CA"/>
            <a:t>HUMAnN2</a:t>
          </a:r>
        </a:p>
      </dgm:t>
    </dgm:pt>
    <dgm:pt modelId="{63AD0973-6C3D-48F3-A919-C02CFF678459}" type="parTrans" cxnId="{97A798E0-2FC7-4255-ACD6-E3D30C8DC179}">
      <dgm:prSet/>
      <dgm:spPr/>
      <dgm:t>
        <a:bodyPr/>
        <a:lstStyle/>
        <a:p>
          <a:endParaRPr lang="en-CA"/>
        </a:p>
      </dgm:t>
    </dgm:pt>
    <dgm:pt modelId="{81196B2B-0AC3-4FE1-BC3B-FDAB23208436}" type="sibTrans" cxnId="{97A798E0-2FC7-4255-ACD6-E3D30C8DC179}">
      <dgm:prSet/>
      <dgm:spPr/>
      <dgm:t>
        <a:bodyPr/>
        <a:lstStyle/>
        <a:p>
          <a:endParaRPr lang="en-CA"/>
        </a:p>
      </dgm:t>
    </dgm:pt>
    <dgm:pt modelId="{F23EEFF1-FA8A-4C47-BC1C-10C4448B7F0D}">
      <dgm:prSet phldrT="[Text]"/>
      <dgm:spPr/>
      <dgm:t>
        <a:bodyPr/>
        <a:lstStyle/>
        <a:p>
          <a:r>
            <a:rPr lang="en-CA"/>
            <a:t>100</a:t>
          </a:r>
        </a:p>
      </dgm:t>
    </dgm:pt>
    <dgm:pt modelId="{BEF4E2C8-7983-4816-BF4B-81F30CE5CD86}" type="parTrans" cxnId="{BA1E4732-B052-4350-AEF6-F61B4F16701D}">
      <dgm:prSet/>
      <dgm:spPr/>
      <dgm:t>
        <a:bodyPr/>
        <a:lstStyle/>
        <a:p>
          <a:endParaRPr lang="en-CA"/>
        </a:p>
      </dgm:t>
    </dgm:pt>
    <dgm:pt modelId="{9F5DCB19-7D6D-4A1B-9C3F-10A51E3F6A35}" type="sibTrans" cxnId="{BA1E4732-B052-4350-AEF6-F61B4F16701D}">
      <dgm:prSet/>
      <dgm:spPr/>
      <dgm:t>
        <a:bodyPr/>
        <a:lstStyle/>
        <a:p>
          <a:endParaRPr lang="en-CA"/>
        </a:p>
      </dgm:t>
    </dgm:pt>
    <dgm:pt modelId="{470C8499-3370-4C40-B9EE-A3D11C9261EC}">
      <dgm:prSet phldrT="[Text]"/>
      <dgm:spPr/>
      <dgm:t>
        <a:bodyPr/>
        <a:lstStyle/>
        <a:p>
          <a:r>
            <a:rPr lang="en-CA"/>
            <a:t>200</a:t>
          </a:r>
        </a:p>
      </dgm:t>
    </dgm:pt>
    <dgm:pt modelId="{790E9FEE-C8BE-4C1B-A42E-634919CCECE9}" type="parTrans" cxnId="{DA28AFF8-D227-40AD-953A-4590CA4AA7F7}">
      <dgm:prSet/>
      <dgm:spPr/>
      <dgm:t>
        <a:bodyPr/>
        <a:lstStyle/>
        <a:p>
          <a:endParaRPr lang="en-CA"/>
        </a:p>
      </dgm:t>
    </dgm:pt>
    <dgm:pt modelId="{A0A58394-9F16-4F14-AE4A-A5348AF9B68C}" type="sibTrans" cxnId="{DA28AFF8-D227-40AD-953A-4590CA4AA7F7}">
      <dgm:prSet/>
      <dgm:spPr/>
      <dgm:t>
        <a:bodyPr/>
        <a:lstStyle/>
        <a:p>
          <a:endParaRPr lang="en-CA"/>
        </a:p>
      </dgm:t>
    </dgm:pt>
    <dgm:pt modelId="{073D570F-4EA5-4D90-AE3C-0B2E89BA3A05}" type="pres">
      <dgm:prSet presAssocID="{BA8453FC-B141-4A85-A1DA-F04967A2CB44}" presName="Name0" presStyleCnt="0">
        <dgm:presLayoutVars>
          <dgm:chMax val="7"/>
          <dgm:dir/>
          <dgm:resizeHandles val="exact"/>
        </dgm:presLayoutVars>
      </dgm:prSet>
      <dgm:spPr/>
    </dgm:pt>
    <dgm:pt modelId="{C02E8F33-BC07-4D45-A4D9-E3FB8ADE2712}" type="pres">
      <dgm:prSet presAssocID="{BA8453FC-B141-4A85-A1DA-F04967A2CB44}" presName="ellipse1" presStyleLbl="vennNode1" presStyleIdx="0" presStyleCnt="2">
        <dgm:presLayoutVars>
          <dgm:bulletEnabled val="1"/>
        </dgm:presLayoutVars>
      </dgm:prSet>
      <dgm:spPr/>
    </dgm:pt>
    <dgm:pt modelId="{83EB4B86-BE39-4B9A-A477-14CD71078F32}" type="pres">
      <dgm:prSet presAssocID="{BA8453FC-B141-4A85-A1DA-F04967A2CB44}" presName="ellipse2" presStyleLbl="vennNode1" presStyleIdx="1" presStyleCnt="2">
        <dgm:presLayoutVars>
          <dgm:bulletEnabled val="1"/>
        </dgm:presLayoutVars>
      </dgm:prSet>
      <dgm:spPr/>
    </dgm:pt>
  </dgm:ptLst>
  <dgm:cxnLst>
    <dgm:cxn modelId="{6929AB03-CA88-4C02-A7F1-3DF209AB3C71}" type="presOf" srcId="{F23EEFF1-FA8A-4C47-BC1C-10C4448B7F0D}" destId="{C02E8F33-BC07-4D45-A4D9-E3FB8ADE2712}" srcOrd="0" destOrd="1" presId="urn:microsoft.com/office/officeart/2005/8/layout/rings+Icon"/>
    <dgm:cxn modelId="{2D67C803-50DE-4AC7-8978-A75180C481FE}" type="presOf" srcId="{E569032E-17AB-4301-A19E-1003646FD84F}" destId="{C02E8F33-BC07-4D45-A4D9-E3FB8ADE2712}" srcOrd="0" destOrd="0" presId="urn:microsoft.com/office/officeart/2005/8/layout/rings+Icon"/>
    <dgm:cxn modelId="{BA1E4732-B052-4350-AEF6-F61B4F16701D}" srcId="{E569032E-17AB-4301-A19E-1003646FD84F}" destId="{F23EEFF1-FA8A-4C47-BC1C-10C4448B7F0D}" srcOrd="0" destOrd="0" parTransId="{BEF4E2C8-7983-4816-BF4B-81F30CE5CD86}" sibTransId="{9F5DCB19-7D6D-4A1B-9C3F-10A51E3F6A35}"/>
    <dgm:cxn modelId="{FEC0043C-F9A0-4524-98C2-9A02E9B1D899}" type="presOf" srcId="{470C8499-3370-4C40-B9EE-A3D11C9261EC}" destId="{83EB4B86-BE39-4B9A-A477-14CD71078F32}" srcOrd="0" destOrd="1" presId="urn:microsoft.com/office/officeart/2005/8/layout/rings+Icon"/>
    <dgm:cxn modelId="{350F53A8-9DEC-4C39-92B8-B558A8B4467C}" srcId="{BA8453FC-B141-4A85-A1DA-F04967A2CB44}" destId="{E569032E-17AB-4301-A19E-1003646FD84F}" srcOrd="0" destOrd="0" parTransId="{25534B1B-1B77-45C9-8336-5FE32A5935CC}" sibTransId="{70828E43-51E3-4F93-9678-2A3134050B42}"/>
    <dgm:cxn modelId="{349F82D9-7EBE-4124-9917-179334DBB74C}" type="presOf" srcId="{11A8D31C-28DE-4C3F-8A8A-E5D5D675A9AD}" destId="{83EB4B86-BE39-4B9A-A477-14CD71078F32}" srcOrd="0" destOrd="0" presId="urn:microsoft.com/office/officeart/2005/8/layout/rings+Icon"/>
    <dgm:cxn modelId="{97A798E0-2FC7-4255-ACD6-E3D30C8DC179}" srcId="{BA8453FC-B141-4A85-A1DA-F04967A2CB44}" destId="{11A8D31C-28DE-4C3F-8A8A-E5D5D675A9AD}" srcOrd="1" destOrd="0" parTransId="{63AD0973-6C3D-48F3-A919-C02CFF678459}" sibTransId="{81196B2B-0AC3-4FE1-BC3B-FDAB23208436}"/>
    <dgm:cxn modelId="{C8A506E3-4EF1-43AB-8C86-7CD329DF1B65}" type="presOf" srcId="{BA8453FC-B141-4A85-A1DA-F04967A2CB44}" destId="{073D570F-4EA5-4D90-AE3C-0B2E89BA3A05}" srcOrd="0" destOrd="0" presId="urn:microsoft.com/office/officeart/2005/8/layout/rings+Icon"/>
    <dgm:cxn modelId="{DA28AFF8-D227-40AD-953A-4590CA4AA7F7}" srcId="{11A8D31C-28DE-4C3F-8A8A-E5D5D675A9AD}" destId="{470C8499-3370-4C40-B9EE-A3D11C9261EC}" srcOrd="0" destOrd="0" parTransId="{790E9FEE-C8BE-4C1B-A42E-634919CCECE9}" sibTransId="{A0A58394-9F16-4F14-AE4A-A5348AF9B68C}"/>
    <dgm:cxn modelId="{46DCB708-005B-4732-86A4-786EB523F056}" type="presParOf" srcId="{073D570F-4EA5-4D90-AE3C-0B2E89BA3A05}" destId="{C02E8F33-BC07-4D45-A4D9-E3FB8ADE2712}" srcOrd="0" destOrd="0" presId="urn:microsoft.com/office/officeart/2005/8/layout/rings+Icon"/>
    <dgm:cxn modelId="{D5396DC5-4EE5-48E5-8A01-7269B189ABC0}" type="presParOf" srcId="{073D570F-4EA5-4D90-AE3C-0B2E89BA3A05}" destId="{83EB4B86-BE39-4B9A-A477-14CD71078F32}" srcOrd="1" destOrd="0" presId="urn:microsoft.com/office/officeart/2005/8/layout/rings+Icon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02E8F33-BC07-4D45-A4D9-E3FB8ADE2712}">
      <dsp:nvSpPr>
        <dsp:cNvPr id="0" name=""/>
        <dsp:cNvSpPr/>
      </dsp:nvSpPr>
      <dsp:spPr>
        <a:xfrm>
          <a:off x="1039764" y="0"/>
          <a:ext cx="1645529" cy="1645645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CA" sz="1800" kern="1200"/>
            <a:t>MetaPro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CA" sz="1400" kern="1200"/>
            <a:t>100</a:t>
          </a:r>
        </a:p>
      </dsp:txBody>
      <dsp:txXfrm>
        <a:off x="1280746" y="240999"/>
        <a:ext cx="1163565" cy="1163647"/>
      </dsp:txXfrm>
    </dsp:sp>
    <dsp:sp modelId="{83EB4B86-BE39-4B9A-A477-14CD71078F32}">
      <dsp:nvSpPr>
        <dsp:cNvPr id="0" name=""/>
        <dsp:cNvSpPr/>
      </dsp:nvSpPr>
      <dsp:spPr>
        <a:xfrm>
          <a:off x="1886706" y="1097554"/>
          <a:ext cx="1645529" cy="1645645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CA" sz="1800" kern="1200"/>
            <a:t>HUMAnN2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CA" sz="1400" kern="1200"/>
            <a:t>200</a:t>
          </a:r>
        </a:p>
      </dsp:txBody>
      <dsp:txXfrm>
        <a:off x="2127688" y="1338553"/>
        <a:ext cx="1163565" cy="116364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ings+Icon">
  <dgm:title val="Interconnected Rings"/>
  <dgm:desc val="Use to show overlapping or interconnected ideas or concepts. The first seven lines of Level 1 text correspond with a circle. Unused text does not appear, but remains available if you switch layouts.  "/>
  <dgm:catLst>
    <dgm:cat type="relationship" pri="32000"/>
    <dgm:cat type="officeonline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0"/>
        <dgm:pt modelId="20"/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/>
        <dgm:pt modelId="20"/>
        <dgm:pt modelId="30"/>
        <dgm:pt modelId="40"/>
      </dgm:ptLst>
      <dgm:cxnLst>
        <dgm:cxn modelId="50" srcId="0" destId="10" srcOrd="0" destOrd="0"/>
        <dgm:cxn modelId="60" srcId="0" destId="20" srcOrd="1" destOrd="0"/>
        <dgm:cxn modelId="70" srcId="0" destId="30" srcOrd="2" destOrd="0"/>
        <dgm:cxn modelId="80" srcId="0" destId="40" srcOrd="2" destOrd="0"/>
      </dgm:cxnLst>
      <dgm:bg/>
      <dgm:whole/>
    </dgm:dataModel>
  </dgm:clrData>
  <dgm:layoutNode name="Name0">
    <dgm:varLst>
      <dgm:chMax val="7"/>
      <dgm:dir/>
      <dgm:resizeHandles val="exact"/>
    </dgm:varLst>
    <dgm:choose name="Name1">
      <dgm:if name="Name2" axis="ch" ptType="node" func="cnt" op="lt" val="1">
        <dgm:alg type="composite"/>
        <dgm:shape xmlns:r="http://schemas.openxmlformats.org/officeDocument/2006/relationships" r:blip="">
          <dgm:adjLst/>
        </dgm:shape>
        <dgm:presOf/>
        <dgm:constrLst/>
        <dgm:ruleLst/>
      </dgm:if>
      <dgm:if name="Name3" axis="ch" ptType="node" func="cnt" op="equ" val="1">
        <dgm:alg type="composite">
          <dgm:param type="ar" val="1"/>
        </dgm:alg>
        <dgm:shape xmlns:r="http://schemas.openxmlformats.org/officeDocument/2006/relationships" r:blip="">
          <dgm:adjLst/>
        </dgm:shape>
        <dgm:presOf/>
        <dgm:constrLst>
          <dgm:constr type="primFontSz" for="des" ptType="node" op="equ" val="65"/>
          <dgm:constr type="l" for="ch" forName="ellipse1" refType="w" fact="0"/>
          <dgm:constr type="t" for="ch" forName="ellipse1" refType="h" fact="0"/>
          <dgm:constr type="w" for="ch" forName="ellipse1" refType="w"/>
          <dgm:constr type="h" for="ch" forName="ellipse1" refType="h"/>
        </dgm:constrLst>
      </dgm:if>
      <dgm:if name="Name4" axis="ch" ptType="node" func="cnt" op="equ" val="2">
        <dgm:alg type="composite">
          <dgm:param type="ar" val="0.9086"/>
        </dgm:alg>
        <dgm:shape xmlns:r="http://schemas.openxmlformats.org/officeDocument/2006/relationships" r:blip="">
          <dgm:adjLst/>
        </dgm:shape>
        <dgm:presOf/>
        <dgm:constrLst>
          <dgm:constr type="primFontSz" for="des" ptType="node" op="equ" val="65"/>
          <dgm:constr type="l" for="ch" forName="ellipse1" refType="w" fact="0"/>
          <dgm:constr type="t" for="ch" forName="ellipse1" refType="h" fact="0"/>
          <dgm:constr type="w" for="ch" forName="ellipse1" refType="w" fact="0.6602"/>
          <dgm:constr type="h" for="ch" forName="ellipse1" refType="h" fact="0.5999"/>
          <dgm:constr type="l" for="ch" forName="ellipse2" refType="w" fact="0.3398"/>
          <dgm:constr type="t" for="ch" forName="ellipse2" refType="h" fact="0.4001"/>
          <dgm:constr type="w" for="ch" forName="ellipse2" refType="w" fact="0.6602"/>
          <dgm:constr type="h" for="ch" forName="ellipse2" refType="h" fact="0.5999"/>
        </dgm:constrLst>
      </dgm:if>
      <dgm:if name="Name5" axis="ch" ptType="node" func="cnt" op="equ" val="3">
        <dgm:alg type="composite">
          <dgm:param type="ar" val="1.2171"/>
        </dgm:alg>
        <dgm:shape xmlns:r="http://schemas.openxmlformats.org/officeDocument/2006/relationships" r:blip="">
          <dgm:adjLst/>
        </dgm:shape>
        <dgm:presOf/>
        <dgm:constrLst>
          <dgm:constr type="primFontSz" for="des" ptType="node" op="equ" val="65"/>
          <dgm:constr type="l" for="ch" forName="ellipse1" refType="w" fact="0"/>
          <dgm:constr type="t" for="ch" forName="ellipse1" refType="h" fact="0"/>
          <dgm:constr type="w" for="ch" forName="ellipse1" refType="w" fact="0.4929"/>
          <dgm:constr type="h" for="ch" forName="ellipse1" refType="h" fact="0.5999"/>
          <dgm:constr type="l" for="ch" forName="ellipse2" refType="w" fact="0.2537"/>
          <dgm:constr type="t" for="ch" forName="ellipse2" refType="h" fact="0.4001"/>
          <dgm:constr type="w" for="ch" forName="ellipse2" refType="w" fact="0.4929"/>
          <dgm:constr type="h" for="ch" forName="ellipse2" refType="h" fact="0.5999"/>
          <dgm:constr type="l" for="ch" forName="ellipse3" refType="w" fact="0.5071"/>
          <dgm:constr type="t" for="ch" forName="ellipse3" refType="h" fact="0"/>
          <dgm:constr type="w" for="ch" forName="ellipse3" refType="w" fact="0.4929"/>
          <dgm:constr type="h" for="ch" forName="ellipse3" refType="h" fact="0.5999"/>
        </dgm:constrLst>
      </dgm:if>
      <dgm:if name="Name6" axis="ch" ptType="node" func="cnt" op="equ" val="4">
        <dgm:alg type="composite">
          <dgm:param type="ar" val="1.5255"/>
        </dgm:alg>
        <dgm:shape xmlns:r="http://schemas.openxmlformats.org/officeDocument/2006/relationships" r:blip="">
          <dgm:adjLst/>
        </dgm:shape>
        <dgm:presOf/>
        <dgm:constrLst>
          <dgm:constr type="primFontSz" for="des" ptType="node" op="equ" val="65"/>
          <dgm:constr type="l" for="ch" forName="ellipse1" refType="w" fact="0"/>
          <dgm:constr type="t" for="ch" forName="ellipse1" refType="h" fact="0"/>
          <dgm:constr type="w" for="ch" forName="ellipse1" refType="w" fact="0.3932"/>
          <dgm:constr type="h" for="ch" forName="ellipse1" refType="h" fact="0.5999"/>
          <dgm:constr type="l" for="ch" forName="ellipse2" refType="w" fact="0.2023"/>
          <dgm:constr type="t" for="ch" forName="ellipse2" refType="h" fact="0.4001"/>
          <dgm:constr type="w" for="ch" forName="ellipse2" refType="w" fact="0.3932"/>
          <dgm:constr type="h" for="ch" forName="ellipse2" refType="h" fact="0.5999"/>
          <dgm:constr type="l" for="ch" forName="ellipse3" refType="w" fact="0.4045"/>
          <dgm:constr type="t" for="ch" forName="ellipse3" refType="h" fact="0"/>
          <dgm:constr type="w" for="ch" forName="ellipse3" refType="w" fact="0.3932"/>
          <dgm:constr type="h" for="ch" forName="ellipse3" refType="h" fact="0.5999"/>
          <dgm:constr type="l" for="ch" forName="ellipse4" refType="w" fact="0.6068"/>
          <dgm:constr type="t" for="ch" forName="ellipse4" refType="h" fact="0.4001"/>
          <dgm:constr type="w" for="ch" forName="ellipse4" refType="w" fact="0.3932"/>
          <dgm:constr type="h" for="ch" forName="ellipse4" refType="h" fact="0.5999"/>
        </dgm:constrLst>
      </dgm:if>
      <dgm:if name="Name7" axis="ch" ptType="node" func="cnt" op="equ" val="5">
        <dgm:alg type="composite">
          <dgm:param type="ar" val="1.834"/>
        </dgm:alg>
        <dgm:shape xmlns:r="http://schemas.openxmlformats.org/officeDocument/2006/relationships" r:blip="">
          <dgm:adjLst/>
        </dgm:shape>
        <dgm:presOf/>
        <dgm:constrLst>
          <dgm:constr type="primFontSz" for="des" ptType="node" op="equ" val="65"/>
          <dgm:constr type="l" for="ch" forName="ellipse1" refType="w" fact="0"/>
          <dgm:constr type="t" for="ch" forName="ellipse1" refType="h" fact="0"/>
          <dgm:constr type="w" for="ch" forName="ellipse1" refType="w" fact="0.3271"/>
          <dgm:constr type="h" for="ch" forName="ellipse1" refType="h" fact="0.5999"/>
          <dgm:constr type="l" for="ch" forName="ellipse2" refType="w" fact="0.1682"/>
          <dgm:constr type="t" for="ch" forName="ellipse2" refType="h" fact="0.4001"/>
          <dgm:constr type="w" for="ch" forName="ellipse2" refType="w" fact="0.3271"/>
          <dgm:constr type="h" for="ch" forName="ellipse2" refType="h" fact="0.5999"/>
          <dgm:constr type="l" for="ch" forName="ellipse3" refType="w" fact="0.3365"/>
          <dgm:constr type="t" for="ch" forName="ellipse3" refType="h" fact="0"/>
          <dgm:constr type="w" for="ch" forName="ellipse3" refType="w" fact="0.3271"/>
          <dgm:constr type="h" for="ch" forName="ellipse3" refType="h" fact="0.5999"/>
          <dgm:constr type="l" for="ch" forName="ellipse4" refType="w" fact="0.5047"/>
          <dgm:constr type="t" for="ch" forName="ellipse4" refType="h" fact="0.4001"/>
          <dgm:constr type="w" for="ch" forName="ellipse4" refType="w" fact="0.3271"/>
          <dgm:constr type="h" for="ch" forName="ellipse4" refType="h" fact="0.5999"/>
          <dgm:constr type="l" for="ch" forName="ellipse5" refType="w" fact="0.6729"/>
          <dgm:constr type="t" for="ch" forName="ellipse5" refType="h" fact="0"/>
          <dgm:constr type="w" for="ch" forName="ellipse5" refType="w" fact="0.3271"/>
          <dgm:constr type="h" for="ch" forName="ellipse5" refType="h" fact="0.5999"/>
        </dgm:constrLst>
      </dgm:if>
      <dgm:if name="Name8" axis="ch" ptType="node" func="cnt" op="equ" val="6">
        <dgm:alg type="composite">
          <dgm:param type="ar" val="2.1873"/>
        </dgm:alg>
        <dgm:shape xmlns:r="http://schemas.openxmlformats.org/officeDocument/2006/relationships" r:blip="">
          <dgm:adjLst/>
        </dgm:shape>
        <dgm:presOf/>
        <dgm:constrLst>
          <dgm:constr type="primFontSz" for="des" ptType="node" op="equ" val="65"/>
          <dgm:constr type="l" for="ch" forName="ellipse1" refType="w" fact="0"/>
          <dgm:constr type="t" for="ch" forName="ellipse1" refType="h" fact="0"/>
          <dgm:constr type="w" for="ch" forName="ellipse1" refType="w" fact="0.278"/>
          <dgm:constr type="h" for="ch" forName="ellipse1" refType="h" fact="0.6081"/>
          <dgm:constr type="l" for="ch" forName="ellipse2" refType="w" fact="0.1444"/>
          <dgm:constr type="t" for="ch" forName="ellipse2" refType="h" fact="0.3919"/>
          <dgm:constr type="w" for="ch" forName="ellipse2" refType="w" fact="0.278"/>
          <dgm:constr type="h" for="ch" forName="ellipse2" refType="h" fact="0.6081"/>
          <dgm:constr type="l" for="ch" forName="ellipse3" refType="w" fact="0.2888"/>
          <dgm:constr type="t" for="ch" forName="ellipse3" refType="h" fact="0"/>
          <dgm:constr type="w" for="ch" forName="ellipse3" refType="w" fact="0.278"/>
          <dgm:constr type="h" for="ch" forName="ellipse3" refType="h" fact="0.6081"/>
          <dgm:constr type="l" for="ch" forName="ellipse4" refType="w" fact="0.4332"/>
          <dgm:constr type="t" for="ch" forName="ellipse4" refType="h" fact="0.3919"/>
          <dgm:constr type="w" for="ch" forName="ellipse4" refType="w" fact="0.278"/>
          <dgm:constr type="h" for="ch" forName="ellipse4" refType="h" fact="0.6081"/>
          <dgm:constr type="l" for="ch" forName="ellipse5" refType="w" fact="0.5776"/>
          <dgm:constr type="t" for="ch" forName="ellipse5" refType="h" fact="0"/>
          <dgm:constr type="w" for="ch" forName="ellipse5" refType="w" fact="0.278"/>
          <dgm:constr type="h" for="ch" forName="ellipse5" refType="h" fact="0.6081"/>
          <dgm:constr type="l" for="ch" forName="ellipse6" refType="w" fact="0.722"/>
          <dgm:constr type="t" for="ch" forName="ellipse6" refType="h" fact="0.3919"/>
          <dgm:constr type="w" for="ch" forName="ellipse6" refType="w" fact="0.278"/>
          <dgm:constr type="h" for="ch" forName="ellipse6" refType="h" fact="0.6081"/>
        </dgm:constrLst>
      </dgm:if>
      <dgm:else name="Name9">
        <dgm:alg type="composite">
          <dgm:param type="ar" val="2.3466"/>
        </dgm:alg>
        <dgm:shape xmlns:r="http://schemas.openxmlformats.org/officeDocument/2006/relationships" r:blip="">
          <dgm:adjLst/>
        </dgm:shape>
        <dgm:presOf/>
        <dgm:constrLst>
          <dgm:constr type="primFontSz" for="des" ptType="node" op="equ" val="65"/>
          <dgm:constr type="l" for="ch" forName="ellipse1" refType="w" fact="0"/>
          <dgm:constr type="t" for="ch" forName="ellipse1" refType="h" fact="0"/>
          <dgm:constr type="w" for="ch" forName="ellipse1" refType="w" fact="0.2455"/>
          <dgm:constr type="h" for="ch" forName="ellipse1" refType="h" fact="0.5761"/>
          <dgm:constr type="l" for="ch" forName="ellipse2" refType="w" fact="0.1257"/>
          <dgm:constr type="t" for="ch" forName="ellipse2" refType="h" fact="0.4239"/>
          <dgm:constr type="w" for="ch" forName="ellipse2" refType="w" fact="0.2455"/>
          <dgm:constr type="h" for="ch" forName="ellipse2" refType="h" fact="0.5761"/>
          <dgm:constr type="l" for="ch" forName="ellipse3" refType="w" fact="0.2515"/>
          <dgm:constr type="t" for="ch" forName="ellipse3" refType="h" fact="0"/>
          <dgm:constr type="w" for="ch" forName="ellipse3" refType="w" fact="0.2455"/>
          <dgm:constr type="h" for="ch" forName="ellipse3" refType="h" fact="0.5761"/>
          <dgm:constr type="l" for="ch" forName="ellipse4" refType="w" fact="0.3772"/>
          <dgm:constr type="t" for="ch" forName="ellipse4" refType="h" fact="0.4239"/>
          <dgm:constr type="w" for="ch" forName="ellipse4" refType="w" fact="0.2455"/>
          <dgm:constr type="h" for="ch" forName="ellipse4" refType="h" fact="0.5761"/>
          <dgm:constr type="l" for="ch" forName="ellipse5" refType="w" fact="0.503"/>
          <dgm:constr type="t" for="ch" forName="ellipse5" refType="h" fact="0"/>
          <dgm:constr type="w" for="ch" forName="ellipse5" refType="w" fact="0.2455"/>
          <dgm:constr type="h" for="ch" forName="ellipse5" refType="h" fact="0.5761"/>
          <dgm:constr type="l" for="ch" forName="ellipse6" refType="w" fact="0.6287"/>
          <dgm:constr type="t" for="ch" forName="ellipse6" refType="h" fact="0.4239"/>
          <dgm:constr type="w" for="ch" forName="ellipse6" refType="w" fact="0.2455"/>
          <dgm:constr type="h" for="ch" forName="ellipse6" refType="h" fact="0.5761"/>
          <dgm:constr type="l" for="ch" forName="ellipse7" refType="w" fact="0.7545"/>
          <dgm:constr type="t" for="ch" forName="ellipse7" refType="h" fact="0"/>
          <dgm:constr type="w" for="ch" forName="ellipse7" refType="w" fact="0.2455"/>
          <dgm:constr type="h" for="ch" forName="ellipse7" refType="h" fact="0.5761"/>
        </dgm:constrLst>
      </dgm:else>
    </dgm:choose>
    <dgm:choose name="Name10">
      <dgm:if name="Name11" axis="ch" ptType="node" func="cnt" op="gte" val="1">
        <dgm:layoutNode name="ellipse1" styleLbl="vennNode1">
          <dgm:varLst>
            <dgm:bulletEnabled val="1"/>
          </dgm:varLst>
          <dgm:alg type="tx"/>
          <dgm:shape xmlns:r="http://schemas.openxmlformats.org/officeDocument/2006/relationships" type="ellipse" r:blip="">
            <dgm:adjLst/>
          </dgm:shape>
          <dgm:choose name="Name12">
            <dgm:if name="Name13" func="var" arg="dir" op="equ" val="norm">
              <dgm:presOf axis="ch desOrSelf" ptType="node node" st="1 1" cnt="1 0"/>
            </dgm:if>
            <dgm:else name="Name14">
              <dgm:choose name="Name15">
                <dgm:if name="Name16" axis="ch" ptType="node" func="cnt" op="equ" val="1">
                  <dgm:presOf axis="ch desOrSelf" ptType="node node" st="1 1" cnt="1 0"/>
                </dgm:if>
                <dgm:if name="Name17" axis="ch" ptType="node" func="cnt" op="equ" val="2">
                  <dgm:presOf axis="ch desOrSelf" ptType="node node" st="2 1" cnt="1 0"/>
                </dgm:if>
                <dgm:if name="Name18" axis="ch" ptType="node" func="cnt" op="equ" val="3">
                  <dgm:presOf axis="ch desOrSelf" ptType="node node" st="3 1" cnt="1 0"/>
                </dgm:if>
                <dgm:if name="Name19" axis="ch" ptType="node" func="cnt" op="equ" val="4">
                  <dgm:presOf axis="ch desOrSelf" ptType="node node" st="4 1" cnt="1 0"/>
                </dgm:if>
                <dgm:if name="Name20" axis="ch" ptType="node" func="cnt" op="equ" val="5">
                  <dgm:presOf axis="ch desOrSelf" ptType="node node" st="5 1" cnt="1 0"/>
                </dgm:if>
                <dgm:if name="Name21" axis="ch" ptType="node" func="cnt" op="equ" val="6">
                  <dgm:presOf axis="ch desOrSelf" ptType="node node" st="6 1" cnt="1 0"/>
                </dgm:if>
                <dgm:if name="Name22" axis="ch" ptType="node" func="cnt" op="gte" val="7">
                  <dgm:presOf axis="ch desOrSelf" ptType="node node" st="7 1" cnt="1 0"/>
                </dgm:if>
                <dgm:else name="Name23"/>
              </dgm:choose>
            </dgm:else>
          </dgm:choose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24"/>
    </dgm:choose>
    <dgm:choose name="Name25">
      <dgm:if name="Name26" axis="ch" ptType="node" func="cnt" op="gte" val="2">
        <dgm:layoutNode name="ellipse2" styleLbl="vennNode1">
          <dgm:varLst>
            <dgm:bulletEnabled val="1"/>
          </dgm:varLst>
          <dgm:alg type="tx"/>
          <dgm:choose name="Name27">
            <dgm:if name="Name28" func="var" arg="dir" op="equ" val="norm">
              <dgm:shape xmlns:r="http://schemas.openxmlformats.org/officeDocument/2006/relationships" type="ellipse" r:blip="">
                <dgm:adjLst/>
              </dgm:shape>
              <dgm:presOf axis="ch desOrSelf" ptType="node node" st="2 1" cnt="1 0"/>
            </dgm:if>
            <dgm:else name="Name29">
              <dgm:shape xmlns:r="http://schemas.openxmlformats.org/officeDocument/2006/relationships" type="ellipse" r:blip="" zOrderOff="-2">
                <dgm:adjLst/>
              </dgm:shape>
              <dgm:choose name="Name30">
                <dgm:if name="Name31" axis="ch" ptType="node" func="cnt" op="equ" val="2">
                  <dgm:presOf axis="ch desOrSelf" ptType="node node" st="1 1" cnt="1 0"/>
                </dgm:if>
                <dgm:if name="Name32" axis="ch" ptType="node" func="cnt" op="equ" val="3">
                  <dgm:presOf axis="ch desOrSelf" ptType="node node" st="2 1" cnt="1 0"/>
                </dgm:if>
                <dgm:if name="Name33" axis="ch" ptType="node" func="cnt" op="equ" val="4">
                  <dgm:presOf axis="ch desOrSelf" ptType="node node" st="3 1" cnt="1 0"/>
                </dgm:if>
                <dgm:if name="Name34" axis="ch" ptType="node" func="cnt" op="equ" val="5">
                  <dgm:presOf axis="ch desOrSelf" ptType="node node" st="4 1" cnt="1 0"/>
                </dgm:if>
                <dgm:if name="Name35" axis="ch" ptType="node" func="cnt" op="equ" val="6">
                  <dgm:presOf axis="ch desOrSelf" ptType="node node" st="5 1" cnt="1 0"/>
                </dgm:if>
                <dgm:if name="Name36" axis="ch" ptType="node" func="cnt" op="gte" val="7">
                  <dgm:presOf axis="ch desOrSelf" ptType="node node" st="6 1" cnt="1 0"/>
                </dgm:if>
                <dgm:else name="Name37"/>
              </dgm:choose>
            </dgm:else>
          </dgm:choose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38"/>
    </dgm:choose>
    <dgm:choose name="Name39">
      <dgm:if name="Name40" axis="ch" ptType="node" func="cnt" op="gte" val="3">
        <dgm:layoutNode name="ellipse3" styleLbl="vennNode1">
          <dgm:varLst>
            <dgm:bulletEnabled val="1"/>
          </dgm:varLst>
          <dgm:alg type="tx"/>
          <dgm:shape xmlns:r="http://schemas.openxmlformats.org/officeDocument/2006/relationships" type="ellipse" r:blip="">
            <dgm:adjLst/>
          </dgm:shape>
          <dgm:choose name="Name41">
            <dgm:if name="Name42" func="var" arg="dir" op="equ" val="norm">
              <dgm:shape xmlns:r="http://schemas.openxmlformats.org/officeDocument/2006/relationships" type="ellipse" r:blip="">
                <dgm:adjLst/>
              </dgm:shape>
              <dgm:presOf axis="ch desOrSelf" ptType="node node" st="3 1" cnt="1 0"/>
            </dgm:if>
            <dgm:else name="Name43">
              <dgm:shape xmlns:r="http://schemas.openxmlformats.org/officeDocument/2006/relationships" type="ellipse" r:blip="" zOrderOff="-4">
                <dgm:adjLst/>
              </dgm:shape>
              <dgm:choose name="Name44">
                <dgm:if name="Name45" axis="ch" ptType="node" func="cnt" op="equ" val="3">
                  <dgm:presOf axis="ch desOrSelf" ptType="node node" st="1 1" cnt="1 0"/>
                </dgm:if>
                <dgm:if name="Name46" axis="ch" ptType="node" func="cnt" op="equ" val="4">
                  <dgm:presOf axis="ch desOrSelf" ptType="node node" st="2 1" cnt="1 0"/>
                </dgm:if>
                <dgm:if name="Name47" axis="ch" ptType="node" func="cnt" op="equ" val="5">
                  <dgm:presOf axis="ch desOrSelf" ptType="node node" st="3 1" cnt="1 0"/>
                </dgm:if>
                <dgm:if name="Name48" axis="ch" ptType="node" func="cnt" op="equ" val="6">
                  <dgm:presOf axis="ch desOrSelf" ptType="node node" st="4 1" cnt="1 0"/>
                </dgm:if>
                <dgm:if name="Name49" axis="ch" ptType="node" func="cnt" op="gte" val="7">
                  <dgm:presOf axis="ch desOrSelf" ptType="node node" st="5 1" cnt="1 0"/>
                </dgm:if>
                <dgm:else name="Name50"/>
              </dgm:choose>
            </dgm:else>
          </dgm:choose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1"/>
    </dgm:choose>
    <dgm:choose name="Name52">
      <dgm:if name="Name53" axis="ch" ptType="node" func="cnt" op="gte" val="4">
        <dgm:layoutNode name="ellipse4" styleLbl="vennNode1">
          <dgm:varLst>
            <dgm:bulletEnabled val="1"/>
          </dgm:varLst>
          <dgm:alg type="tx"/>
          <dgm:choose name="Name54">
            <dgm:if name="Name55" func="var" arg="dir" op="equ" val="norm">
              <dgm:shape xmlns:r="http://schemas.openxmlformats.org/officeDocument/2006/relationships" type="ellipse" r:blip="">
                <dgm:adjLst/>
              </dgm:shape>
              <dgm:presOf axis="ch desOrSelf" ptType="node node" st="4 1" cnt="1 0"/>
            </dgm:if>
            <dgm:else name="Name56">
              <dgm:shape xmlns:r="http://schemas.openxmlformats.org/officeDocument/2006/relationships" type="ellipse" r:blip="" zOrderOff="-6">
                <dgm:adjLst/>
              </dgm:shape>
              <dgm:choose name="Name57">
                <dgm:if name="Name58" axis="ch" ptType="node" func="cnt" op="equ" val="4">
                  <dgm:presOf axis="ch desOrSelf" ptType="node node" st="1 1" cnt="1 0"/>
                </dgm:if>
                <dgm:if name="Name59" axis="ch" ptType="node" func="cnt" op="equ" val="5">
                  <dgm:presOf axis="ch desOrSelf" ptType="node node" st="2 1" cnt="1 0"/>
                </dgm:if>
                <dgm:if name="Name60" axis="ch" ptType="node" func="cnt" op="equ" val="6">
                  <dgm:presOf axis="ch desOrSelf" ptType="node node" st="3 1" cnt="1 0"/>
                </dgm:if>
                <dgm:if name="Name61" axis="ch" ptType="node" func="cnt" op="gte" val="7">
                  <dgm:presOf axis="ch desOrSelf" ptType="node node" st="4 1" cnt="1 0"/>
                </dgm:if>
                <dgm:else name="Name62"/>
              </dgm:choose>
            </dgm:else>
          </dgm:choose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63"/>
    </dgm:choose>
    <dgm:choose name="Name64">
      <dgm:if name="Name65" axis="ch" ptType="node" func="cnt" op="gte" val="5">
        <dgm:layoutNode name="ellipse5" styleLbl="vennNode1">
          <dgm:varLst>
            <dgm:bulletEnabled val="1"/>
          </dgm:varLst>
          <dgm:alg type="tx"/>
          <dgm:choose name="Name66">
            <dgm:if name="Name67" func="var" arg="dir" op="equ" val="norm">
              <dgm:shape xmlns:r="http://schemas.openxmlformats.org/officeDocument/2006/relationships" type="ellipse" r:blip="">
                <dgm:adjLst/>
              </dgm:shape>
              <dgm:presOf axis="ch desOrSelf" ptType="node node" st="5 1" cnt="1 0"/>
            </dgm:if>
            <dgm:else name="Name68">
              <dgm:shape xmlns:r="http://schemas.openxmlformats.org/officeDocument/2006/relationships" type="ellipse" r:blip="" zOrderOff="-8">
                <dgm:adjLst/>
              </dgm:shape>
              <dgm:choose name="Name69">
                <dgm:if name="Name70" axis="ch" ptType="node" func="cnt" op="equ" val="5">
                  <dgm:presOf axis="ch desOrSelf" ptType="node node" st="1 1" cnt="1 0"/>
                </dgm:if>
                <dgm:if name="Name71" axis="ch" ptType="node" func="cnt" op="equ" val="6">
                  <dgm:presOf axis="ch desOrSelf" ptType="node node" st="2 1" cnt="1 0"/>
                </dgm:if>
                <dgm:if name="Name72" axis="ch" ptType="node" func="cnt" op="gte" val="7">
                  <dgm:presOf axis="ch desOrSelf" ptType="node node" st="3 1" cnt="1 0"/>
                </dgm:if>
                <dgm:else name="Name73"/>
              </dgm:choose>
            </dgm:else>
          </dgm:choose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74"/>
    </dgm:choose>
    <dgm:choose name="Name75">
      <dgm:if name="Name76" axis="ch" ptType="node" func="cnt" op="gte" val="6">
        <dgm:layoutNode name="ellipse6" styleLbl="vennNode1">
          <dgm:varLst>
            <dgm:bulletEnabled val="1"/>
          </dgm:varLst>
          <dgm:alg type="tx"/>
          <dgm:choose name="Name77">
            <dgm:if name="Name78" func="var" arg="dir" op="equ" val="norm">
              <dgm:shape xmlns:r="http://schemas.openxmlformats.org/officeDocument/2006/relationships" type="ellipse" r:blip="">
                <dgm:adjLst/>
              </dgm:shape>
              <dgm:presOf axis="ch desOrSelf" ptType="node node" st="6 1" cnt="1 0"/>
            </dgm:if>
            <dgm:else name="Name79">
              <dgm:shape xmlns:r="http://schemas.openxmlformats.org/officeDocument/2006/relationships" type="ellipse" r:blip="" zOrderOff="-10">
                <dgm:adjLst/>
              </dgm:shape>
              <dgm:choose name="Name80">
                <dgm:if name="Name81" axis="ch" ptType="node" func="cnt" op="equ" val="6">
                  <dgm:presOf axis="ch desOrSelf" ptType="node node" st="1 1" cnt="1 0"/>
                </dgm:if>
                <dgm:if name="Name82" axis="ch" ptType="node" func="cnt" op="gte" val="7">
                  <dgm:presOf axis="ch desOrSelf" ptType="node node" st="2 1" cnt="1 0"/>
                </dgm:if>
                <dgm:else name="Name83"/>
              </dgm:choose>
            </dgm:else>
          </dgm:choose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84"/>
    </dgm:choose>
    <dgm:choose name="Name85">
      <dgm:if name="Name86" axis="ch" ptType="node" func="cnt" op="gte" val="7">
        <dgm:layoutNode name="ellipse7" styleLbl="vennNode1">
          <dgm:varLst>
            <dgm:bulletEnabled val="1"/>
          </dgm:varLst>
          <dgm:alg type="tx"/>
          <dgm:choose name="Name87">
            <dgm:if name="Name88" func="var" arg="dir" op="equ" val="norm">
              <dgm:shape xmlns:r="http://schemas.openxmlformats.org/officeDocument/2006/relationships" type="ellipse" r:blip="">
                <dgm:adjLst/>
              </dgm:shape>
              <dgm:presOf axis="ch desOrSelf" ptType="node node" st="7 1" cnt="1 0"/>
            </dgm:if>
            <dgm:else name="Name89">
              <dgm:shape xmlns:r="http://schemas.openxmlformats.org/officeDocument/2006/relationships" type="ellipse" r:blip="" zOrderOff="-12">
                <dgm:adjLst/>
              </dgm:shape>
              <dgm:presOf axis="ch desOrSelf" ptType="node node" st="1 1" cnt="1 0"/>
            </dgm:else>
          </dgm:choose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90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942974</xdr:colOff>
      <xdr:row>0</xdr:row>
      <xdr:rowOff>80961</xdr:rowOff>
    </xdr:from>
    <xdr:to>
      <xdr:col>16</xdr:col>
      <xdr:colOff>400050</xdr:colOff>
      <xdr:row>32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6F1D08-652F-44E0-805D-1B9E89802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11</xdr:row>
      <xdr:rowOff>185737</xdr:rowOff>
    </xdr:from>
    <xdr:to>
      <xdr:col>10</xdr:col>
      <xdr:colOff>476250</xdr:colOff>
      <xdr:row>26</xdr:row>
      <xdr:rowOff>71437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6C40E3B-89B9-45B5-AEB3-A4FA140A2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F26" sqref="F26"/>
    </sheetView>
  </sheetViews>
  <sheetFormatPr defaultRowHeight="15" x14ac:dyDescent="0.25"/>
  <cols>
    <col min="1" max="1" width="28.140625" customWidth="1"/>
    <col min="2" max="2" width="14.5703125" customWidth="1"/>
    <col min="3" max="3" width="16.5703125" customWidth="1"/>
    <col min="4" max="4" width="18.140625" customWidth="1"/>
    <col min="5" max="5" width="14.5703125" customWidth="1"/>
    <col min="6" max="6" width="19.5703125" customWidth="1"/>
    <col min="7" max="7" width="21.85546875" customWidth="1"/>
    <col min="12" max="12" width="19.85546875" customWidth="1"/>
    <col min="13" max="13" width="25" customWidth="1"/>
  </cols>
  <sheetData>
    <row r="1" spans="1:16" x14ac:dyDescent="0.25">
      <c r="B1" t="s">
        <v>20</v>
      </c>
      <c r="C1" t="s">
        <v>21</v>
      </c>
      <c r="D1" t="s">
        <v>22</v>
      </c>
      <c r="F1" t="s">
        <v>16</v>
      </c>
      <c r="G1" t="s">
        <v>17</v>
      </c>
      <c r="H1" t="s">
        <v>18</v>
      </c>
      <c r="L1" t="s">
        <v>11</v>
      </c>
      <c r="M1" t="s">
        <v>13</v>
      </c>
      <c r="O1" t="s">
        <v>12</v>
      </c>
      <c r="P1" t="s">
        <v>13</v>
      </c>
    </row>
    <row r="2" spans="1:16" x14ac:dyDescent="0.25">
      <c r="B2">
        <v>72</v>
      </c>
      <c r="C2">
        <v>47</v>
      </c>
      <c r="F2">
        <f>D3+B2</f>
        <v>350</v>
      </c>
      <c r="G2">
        <f>C2+B2</f>
        <v>119</v>
      </c>
      <c r="H2">
        <f>F2-G2</f>
        <v>231</v>
      </c>
      <c r="I2">
        <v>1</v>
      </c>
      <c r="L2">
        <f>100*B2/(B2+D3)</f>
        <v>20.571428571428573</v>
      </c>
      <c r="M2">
        <f>100-L2</f>
        <v>79.428571428571431</v>
      </c>
      <c r="O2">
        <f t="shared" ref="O2" si="0">100*B2/(B2+C2)</f>
        <v>60.504201680672267</v>
      </c>
      <c r="P2">
        <f>100-O2</f>
        <v>39.495798319327733</v>
      </c>
    </row>
    <row r="3" spans="1:16" x14ac:dyDescent="0.25">
      <c r="A3" t="s">
        <v>0</v>
      </c>
      <c r="B3">
        <v>72</v>
      </c>
      <c r="D3">
        <v>278</v>
      </c>
      <c r="F3">
        <f>D5+B4</f>
        <v>862</v>
      </c>
      <c r="G3">
        <f>C4+B4</f>
        <v>982</v>
      </c>
      <c r="H3">
        <f t="shared" ref="H3:H13" si="1">F3-G3</f>
        <v>-120</v>
      </c>
      <c r="I3">
        <v>0</v>
      </c>
      <c r="L3">
        <f>100*B4/(B4+D5)</f>
        <v>63.109048723897914</v>
      </c>
      <c r="M3">
        <f t="shared" ref="M3:M13" si="2">100-L3</f>
        <v>36.890951276102086</v>
      </c>
      <c r="O3">
        <f>100*B4/(B4+C4)</f>
        <v>55.397148676171078</v>
      </c>
      <c r="P3">
        <f t="shared" ref="P3:P13" si="3">100-O3</f>
        <v>44.602851323828922</v>
      </c>
    </row>
    <row r="4" spans="1:16" x14ac:dyDescent="0.25">
      <c r="B4">
        <v>544</v>
      </c>
      <c r="C4">
        <v>438</v>
      </c>
      <c r="F4">
        <f>D7+B6</f>
        <v>365</v>
      </c>
      <c r="G4">
        <f>C6+B6</f>
        <v>236</v>
      </c>
      <c r="H4">
        <f t="shared" si="1"/>
        <v>129</v>
      </c>
      <c r="I4">
        <v>1</v>
      </c>
      <c r="L4">
        <f>100*B6/(B6+D7)</f>
        <v>44.93150684931507</v>
      </c>
      <c r="M4">
        <f t="shared" si="2"/>
        <v>55.06849315068493</v>
      </c>
      <c r="O4">
        <f>100*B6/(B6+C6)</f>
        <v>69.491525423728817</v>
      </c>
      <c r="P4">
        <f t="shared" si="3"/>
        <v>30.508474576271183</v>
      </c>
    </row>
    <row r="5" spans="1:16" x14ac:dyDescent="0.25">
      <c r="A5" t="s">
        <v>1</v>
      </c>
      <c r="B5">
        <f>B4</f>
        <v>544</v>
      </c>
      <c r="D5">
        <v>318</v>
      </c>
      <c r="F5">
        <f>D9+B8</f>
        <v>600</v>
      </c>
      <c r="G5">
        <f>C8+B8</f>
        <v>476</v>
      </c>
      <c r="H5">
        <f t="shared" si="1"/>
        <v>124</v>
      </c>
      <c r="I5">
        <v>1</v>
      </c>
      <c r="L5">
        <f>100*B8/(B8+D9)</f>
        <v>52.833333333333336</v>
      </c>
      <c r="M5">
        <f t="shared" si="2"/>
        <v>47.166666666666664</v>
      </c>
      <c r="O5">
        <f>100*B8/(B8+C8)</f>
        <v>66.596638655462186</v>
      </c>
      <c r="P5">
        <f t="shared" si="3"/>
        <v>33.403361344537814</v>
      </c>
    </row>
    <row r="6" spans="1:16" x14ac:dyDescent="0.25">
      <c r="B6">
        <v>164</v>
      </c>
      <c r="C6">
        <v>72</v>
      </c>
      <c r="F6">
        <f>D11+B10</f>
        <v>740</v>
      </c>
      <c r="G6">
        <f>C10+B10</f>
        <v>415</v>
      </c>
      <c r="H6">
        <f t="shared" si="1"/>
        <v>325</v>
      </c>
      <c r="I6">
        <v>1</v>
      </c>
      <c r="L6">
        <f>100*B10/(B10+D11)</f>
        <v>40.135135135135137</v>
      </c>
      <c r="M6">
        <f t="shared" si="2"/>
        <v>59.864864864864863</v>
      </c>
      <c r="O6">
        <f>100*B10/(B10+C10)</f>
        <v>71.566265060240966</v>
      </c>
      <c r="P6">
        <f t="shared" si="3"/>
        <v>28.433734939759034</v>
      </c>
    </row>
    <row r="7" spans="1:16" x14ac:dyDescent="0.25">
      <c r="A7" t="s">
        <v>19</v>
      </c>
      <c r="B7">
        <f>B6</f>
        <v>164</v>
      </c>
      <c r="D7">
        <v>201</v>
      </c>
      <c r="F7">
        <f>D13+B12</f>
        <v>508</v>
      </c>
      <c r="G7">
        <f>C12+B12</f>
        <v>375</v>
      </c>
      <c r="H7">
        <f t="shared" si="1"/>
        <v>133</v>
      </c>
      <c r="I7">
        <v>1</v>
      </c>
      <c r="L7">
        <f>100*B12/(B12+D13)</f>
        <v>48.425196850393704</v>
      </c>
      <c r="M7">
        <f t="shared" si="2"/>
        <v>51.574803149606296</v>
      </c>
      <c r="O7">
        <f>100*B12/(B12+C12)</f>
        <v>65.599999999999994</v>
      </c>
      <c r="P7">
        <f t="shared" si="3"/>
        <v>34.400000000000006</v>
      </c>
    </row>
    <row r="8" spans="1:16" x14ac:dyDescent="0.25">
      <c r="B8">
        <v>317</v>
      </c>
      <c r="C8">
        <v>159</v>
      </c>
      <c r="F8">
        <f>D15+B14</f>
        <v>666</v>
      </c>
      <c r="G8">
        <f>C14+B14</f>
        <v>737</v>
      </c>
      <c r="H8">
        <f t="shared" si="1"/>
        <v>-71</v>
      </c>
      <c r="I8">
        <v>0</v>
      </c>
      <c r="L8">
        <f>100*B14/(B14+D15)</f>
        <v>57.807807807807805</v>
      </c>
      <c r="M8">
        <f t="shared" si="2"/>
        <v>42.192192192192195</v>
      </c>
      <c r="O8">
        <f>100*B14/(B14+C14)</f>
        <v>52.238805970149251</v>
      </c>
      <c r="P8">
        <f t="shared" si="3"/>
        <v>47.761194029850749</v>
      </c>
    </row>
    <row r="9" spans="1:16" x14ac:dyDescent="0.25">
      <c r="A9" t="s">
        <v>2</v>
      </c>
      <c r="B9">
        <f>B8</f>
        <v>317</v>
      </c>
      <c r="D9">
        <v>283</v>
      </c>
      <c r="F9">
        <f>D17+B16</f>
        <v>479</v>
      </c>
      <c r="G9">
        <f>C16+B16</f>
        <v>260</v>
      </c>
      <c r="H9">
        <f t="shared" si="1"/>
        <v>219</v>
      </c>
      <c r="I9">
        <v>1</v>
      </c>
      <c r="L9">
        <f>100*B16/(B16+D17)</f>
        <v>36.951983298538622</v>
      </c>
      <c r="M9">
        <f t="shared" si="2"/>
        <v>63.048016701461378</v>
      </c>
      <c r="O9">
        <f>100*B16/(B16+C16)</f>
        <v>68.07692307692308</v>
      </c>
      <c r="P9">
        <f t="shared" si="3"/>
        <v>31.92307692307692</v>
      </c>
    </row>
    <row r="10" spans="1:16" x14ac:dyDescent="0.25">
      <c r="B10">
        <v>297</v>
      </c>
      <c r="C10">
        <v>118</v>
      </c>
      <c r="F10">
        <f>D19+B18</f>
        <v>621</v>
      </c>
      <c r="G10">
        <f>C18+B18</f>
        <v>693</v>
      </c>
      <c r="H10">
        <f t="shared" si="1"/>
        <v>-72</v>
      </c>
      <c r="I10">
        <v>0</v>
      </c>
      <c r="L10">
        <f>100*B18/(B18+D19)</f>
        <v>61.191626409017715</v>
      </c>
      <c r="M10">
        <f t="shared" si="2"/>
        <v>38.808373590982285</v>
      </c>
      <c r="O10">
        <f>100*B18/(B18+C18)</f>
        <v>54.834054834054832</v>
      </c>
      <c r="P10">
        <f t="shared" si="3"/>
        <v>45.165945165945168</v>
      </c>
    </row>
    <row r="11" spans="1:16" x14ac:dyDescent="0.25">
      <c r="A11" t="s">
        <v>3</v>
      </c>
      <c r="B11">
        <f>B10</f>
        <v>297</v>
      </c>
      <c r="D11">
        <v>443</v>
      </c>
      <c r="F11">
        <f>D21+B20</f>
        <v>625</v>
      </c>
      <c r="G11">
        <f>C20+B20</f>
        <v>442</v>
      </c>
      <c r="H11">
        <f t="shared" si="1"/>
        <v>183</v>
      </c>
      <c r="I11">
        <v>1</v>
      </c>
      <c r="L11">
        <f>100*B20/(B20+D21)</f>
        <v>47.68</v>
      </c>
      <c r="M11">
        <f t="shared" si="2"/>
        <v>52.32</v>
      </c>
      <c r="O11">
        <f>100*B20/(B20+C20)</f>
        <v>67.420814479638011</v>
      </c>
      <c r="P11">
        <f t="shared" si="3"/>
        <v>32.579185520361989</v>
      </c>
    </row>
    <row r="12" spans="1:16" x14ac:dyDescent="0.25">
      <c r="B12">
        <v>246</v>
      </c>
      <c r="C12">
        <v>129</v>
      </c>
      <c r="F12">
        <f>D23+B22</f>
        <v>781</v>
      </c>
      <c r="G12">
        <f>C22+B22</f>
        <v>764</v>
      </c>
      <c r="H12">
        <f t="shared" si="1"/>
        <v>17</v>
      </c>
      <c r="I12">
        <v>1</v>
      </c>
      <c r="L12">
        <f>100*B22/(B22+D23)</f>
        <v>62.355953905249677</v>
      </c>
      <c r="M12">
        <f t="shared" si="2"/>
        <v>37.644046094750323</v>
      </c>
      <c r="O12">
        <f>100*B22/(B22+C22)</f>
        <v>63.7434554973822</v>
      </c>
      <c r="P12">
        <f t="shared" si="3"/>
        <v>36.2565445026178</v>
      </c>
    </row>
    <row r="13" spans="1:16" x14ac:dyDescent="0.25">
      <c r="A13" t="s">
        <v>4</v>
      </c>
      <c r="B13">
        <f>B12</f>
        <v>246</v>
      </c>
      <c r="D13">
        <v>262</v>
      </c>
      <c r="F13">
        <f>D25+B24</f>
        <v>674</v>
      </c>
      <c r="G13">
        <f>C24+B24</f>
        <v>689</v>
      </c>
      <c r="H13">
        <f t="shared" si="1"/>
        <v>-15</v>
      </c>
      <c r="I13">
        <v>0</v>
      </c>
      <c r="L13">
        <f>100*B24/(B24+D25)</f>
        <v>55.637982195845694</v>
      </c>
      <c r="M13">
        <f t="shared" si="2"/>
        <v>44.362017804154306</v>
      </c>
      <c r="O13">
        <f>100*B24/(B24+C24)</f>
        <v>54.426705370101594</v>
      </c>
      <c r="P13">
        <f t="shared" si="3"/>
        <v>45.573294629898406</v>
      </c>
    </row>
    <row r="14" spans="1:16" x14ac:dyDescent="0.25">
      <c r="B14">
        <v>385</v>
      </c>
      <c r="C14">
        <v>352</v>
      </c>
    </row>
    <row r="15" spans="1:16" x14ac:dyDescent="0.25">
      <c r="A15" t="s">
        <v>5</v>
      </c>
      <c r="B15">
        <f>B14</f>
        <v>385</v>
      </c>
      <c r="D15">
        <v>281</v>
      </c>
    </row>
    <row r="16" spans="1:16" x14ac:dyDescent="0.25">
      <c r="B16">
        <v>177</v>
      </c>
      <c r="C16">
        <v>83</v>
      </c>
    </row>
    <row r="17" spans="1:16" x14ac:dyDescent="0.25">
      <c r="A17" t="s">
        <v>6</v>
      </c>
      <c r="B17">
        <f>B16</f>
        <v>177</v>
      </c>
      <c r="D17">
        <v>302</v>
      </c>
    </row>
    <row r="18" spans="1:16" x14ac:dyDescent="0.25">
      <c r="B18">
        <v>380</v>
      </c>
      <c r="C18">
        <v>313</v>
      </c>
      <c r="L18" t="s">
        <v>14</v>
      </c>
      <c r="M18" t="s">
        <v>15</v>
      </c>
      <c r="O18" t="s">
        <v>14</v>
      </c>
      <c r="P18" t="s">
        <v>15</v>
      </c>
    </row>
    <row r="19" spans="1:16" x14ac:dyDescent="0.25">
      <c r="A19" t="s">
        <v>7</v>
      </c>
      <c r="B19">
        <f>B18</f>
        <v>380</v>
      </c>
      <c r="D19">
        <v>241</v>
      </c>
      <c r="L19">
        <f>AVERAGE(L2:L13)</f>
        <v>49.302583589996935</v>
      </c>
      <c r="M19">
        <f>AVERAGE(M2:M13)</f>
        <v>50.697416410003065</v>
      </c>
      <c r="O19">
        <f>AVERAGE(O2:O13)</f>
        <v>62.491378227043697</v>
      </c>
      <c r="P19">
        <f>AVERAGE(P2:P13)</f>
        <v>37.50862177295631</v>
      </c>
    </row>
    <row r="20" spans="1:16" x14ac:dyDescent="0.25">
      <c r="B20">
        <v>298</v>
      </c>
      <c r="C20">
        <v>144</v>
      </c>
    </row>
    <row r="21" spans="1:16" x14ac:dyDescent="0.25">
      <c r="A21" t="s">
        <v>8</v>
      </c>
      <c r="B21">
        <f>B20</f>
        <v>298</v>
      </c>
      <c r="D21">
        <v>327</v>
      </c>
    </row>
    <row r="22" spans="1:16" x14ac:dyDescent="0.25">
      <c r="B22">
        <v>487</v>
      </c>
      <c r="C22">
        <v>277</v>
      </c>
    </row>
    <row r="23" spans="1:16" x14ac:dyDescent="0.25">
      <c r="A23" t="s">
        <v>9</v>
      </c>
      <c r="B23">
        <f>B22</f>
        <v>487</v>
      </c>
      <c r="D23">
        <v>294</v>
      </c>
    </row>
    <row r="24" spans="1:16" x14ac:dyDescent="0.25">
      <c r="B24">
        <v>375</v>
      </c>
      <c r="C24">
        <v>314</v>
      </c>
    </row>
    <row r="25" spans="1:16" x14ac:dyDescent="0.25">
      <c r="A25" t="s">
        <v>10</v>
      </c>
      <c r="B25">
        <f>B24</f>
        <v>375</v>
      </c>
      <c r="D25">
        <v>299</v>
      </c>
    </row>
    <row r="29" spans="1:16" x14ac:dyDescent="0.25">
      <c r="A29" t="s">
        <v>23</v>
      </c>
      <c r="B29">
        <f>B3+B5+B7+B9+B11+B13+B15+B17+B19+B21+B23+B25</f>
        <v>3742</v>
      </c>
      <c r="C29">
        <f>SUM(C2:C24)</f>
        <v>2446</v>
      </c>
      <c r="D29">
        <f>SUM(D2:D25)</f>
        <v>3529</v>
      </c>
    </row>
    <row r="30" spans="1:16" x14ac:dyDescent="0.25">
      <c r="A30" t="s">
        <v>24</v>
      </c>
    </row>
    <row r="33" spans="2:4" x14ac:dyDescent="0.25">
      <c r="B33" t="s">
        <v>20</v>
      </c>
      <c r="C33" t="s">
        <v>21</v>
      </c>
      <c r="D33" t="s">
        <v>22</v>
      </c>
    </row>
    <row r="34" spans="2:4" x14ac:dyDescent="0.25">
      <c r="B34">
        <f>B29/12</f>
        <v>311.83333333333331</v>
      </c>
      <c r="C34">
        <f>C29/12</f>
        <v>203.83333333333334</v>
      </c>
    </row>
    <row r="35" spans="2:4" x14ac:dyDescent="0.25">
      <c r="B35">
        <f>B34</f>
        <v>311.83333333333331</v>
      </c>
      <c r="D35">
        <f>D29/12</f>
        <v>294.08333333333331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2019-04-22T23:48:58Z</dcterms:modified>
</cp:coreProperties>
</file>