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3D17DFC-C82B-4DEB-A7CD-364B7F6044D0}" xr6:coauthVersionLast="36" xr6:coauthVersionMax="36" xr10:uidLastSave="{00000000-0000-0000-0000-000000000000}"/>
  <bookViews>
    <workbookView minimized="1" xWindow="279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5" i="1" l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64" i="1"/>
  <c r="D64" i="1"/>
  <c r="E64" i="1"/>
  <c r="B65" i="1"/>
  <c r="B66" i="1"/>
  <c r="B67" i="1"/>
  <c r="B68" i="1"/>
  <c r="B69" i="1"/>
  <c r="B70" i="1"/>
  <c r="B71" i="1"/>
  <c r="B64" i="1"/>
  <c r="E52" i="1"/>
  <c r="E53" i="1"/>
  <c r="E54" i="1"/>
  <c r="E55" i="1"/>
  <c r="E56" i="1"/>
  <c r="E57" i="1"/>
  <c r="E58" i="1"/>
  <c r="P39" i="1"/>
  <c r="D52" i="1" s="1"/>
  <c r="E59" i="1"/>
  <c r="D53" i="1"/>
  <c r="D54" i="1"/>
  <c r="D55" i="1"/>
  <c r="D56" i="1"/>
  <c r="D57" i="1"/>
  <c r="D58" i="1"/>
  <c r="D59" i="1"/>
  <c r="C53" i="1"/>
  <c r="C54" i="1"/>
  <c r="C55" i="1"/>
  <c r="C56" i="1"/>
  <c r="C57" i="1"/>
  <c r="C58" i="1"/>
  <c r="C59" i="1"/>
  <c r="C52" i="1"/>
  <c r="B53" i="1"/>
  <c r="B54" i="1"/>
  <c r="B55" i="1"/>
  <c r="B56" i="1"/>
  <c r="B57" i="1"/>
  <c r="B58" i="1"/>
  <c r="B59" i="1"/>
  <c r="B52" i="1"/>
  <c r="V39" i="1"/>
  <c r="P45" i="1"/>
  <c r="J39" i="1"/>
  <c r="D39" i="1"/>
  <c r="J26" i="1"/>
  <c r="D26" i="1"/>
  <c r="P15" i="1"/>
  <c r="J15" i="1"/>
  <c r="P3" i="1"/>
  <c r="J3" i="1"/>
</calcChain>
</file>

<file path=xl/sharedStrings.xml><?xml version="1.0" encoding="utf-8"?>
<sst xmlns="http://schemas.openxmlformats.org/spreadsheetml/2006/main" count="194" uniqueCount="34">
  <si>
    <t>Lactobacillus Murinus ASF361</t>
  </si>
  <si>
    <t>English name</t>
  </si>
  <si>
    <t>MetaPro</t>
  </si>
  <si>
    <t>SAMSA2</t>
  </si>
  <si>
    <t>humann2</t>
  </si>
  <si>
    <t>BWA only</t>
  </si>
  <si>
    <t>Clostridium ASF356</t>
  </si>
  <si>
    <t>Clostridium ASF502</t>
  </si>
  <si>
    <t>Eubacterium Plexicaudatum ASF492</t>
  </si>
  <si>
    <t>Firmicutes ASF500</t>
  </si>
  <si>
    <t>Lactobacillus ASF360</t>
  </si>
  <si>
    <t>Mucispirillum Schaedleri ASF457</t>
  </si>
  <si>
    <t>Parabacteroides ASF519</t>
  </si>
  <si>
    <t>501 cecq n</t>
  </si>
  <si>
    <t>501 cecq y</t>
  </si>
  <si>
    <t>sams2 without labels</t>
  </si>
  <si>
    <t>number of reads</t>
  </si>
  <si>
    <t>501 colq n</t>
  </si>
  <si>
    <t>SAMSA2 without label</t>
  </si>
  <si>
    <t>502 cecq n</t>
  </si>
  <si>
    <t>Humann2</t>
  </si>
  <si>
    <t>502 cecq y</t>
  </si>
  <si>
    <t>502 colq n</t>
  </si>
  <si>
    <t>503 cecm n</t>
  </si>
  <si>
    <t>503 cecq n</t>
  </si>
  <si>
    <t>504 cecm n</t>
  </si>
  <si>
    <t>504 cecq n</t>
  </si>
  <si>
    <t xml:space="preserve">humann2 </t>
  </si>
  <si>
    <t>504 cecq y</t>
  </si>
  <si>
    <t>504 colq n</t>
  </si>
  <si>
    <t>summed</t>
  </si>
  <si>
    <t>BWA</t>
  </si>
  <si>
    <t>HUMAnN2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</si>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</sst>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aseline="0"/>
              <a:t>Relative Gene Annotations by various Metatranscriptomic tools</a:t>
            </a:r>
            <a:br>
              <a:rPr lang="en-CA" sz="2000" baseline="0"/>
            </a:br>
            <a:r>
              <a:rPr lang="en-CA" sz="2000" baseline="0"/>
              <a:t>(Species 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7108107235412"/>
          <c:y val="0.10444451768630446"/>
          <c:w val="0.85146627012363896"/>
          <c:h val="0.6687355434764092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Clostridium ASF356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BWA</c:v>
                </c:pt>
                <c:pt idx="1">
                  <c:v>MetaPro</c:v>
                </c:pt>
                <c:pt idx="2">
                  <c:v>SAMSA2</c:v>
                </c:pt>
                <c:pt idx="3">
                  <c:v>HUMAnN2</c:v>
                </c:pt>
              </c:strCache>
            </c:strRef>
          </c:cat>
          <c:val>
            <c:numRef>
              <c:f>Sheet1!$B$64:$E$64</c:f>
              <c:numCache>
                <c:formatCode>General</c:formatCode>
                <c:ptCount val="4"/>
                <c:pt idx="0">
                  <c:v>152303.66666666666</c:v>
                </c:pt>
                <c:pt idx="1">
                  <c:v>26542.416666666668</c:v>
                </c:pt>
                <c:pt idx="2">
                  <c:v>11270.916666666666</c:v>
                </c:pt>
                <c:pt idx="3">
                  <c:v>12342.916666666666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4-44F5-8715-80B39FCC6EDF}"/>
            </c:ext>
          </c:extLst>
        </c:ser>
        <c:ser>
          <c:idx val="1"/>
          <c:order val="1"/>
          <c:tx>
            <c:strRef>
              <c:f>Sheet1!$A$65</c:f>
              <c:strCache>
                <c:ptCount val="1"/>
                <c:pt idx="0">
                  <c:v>Clostridium ASF502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BWA</c:v>
                </c:pt>
                <c:pt idx="1">
                  <c:v>MetaPro</c:v>
                </c:pt>
                <c:pt idx="2">
                  <c:v>SAMSA2</c:v>
                </c:pt>
                <c:pt idx="3">
                  <c:v>HUMAnN2</c:v>
                </c:pt>
              </c:strCache>
            </c:strRef>
          </c:cat>
          <c:val>
            <c:numRef>
              <c:f>Sheet1!$B$65:$E$65</c:f>
              <c:numCache>
                <c:formatCode>General</c:formatCode>
                <c:ptCount val="4"/>
                <c:pt idx="0">
                  <c:v>19698.75</c:v>
                </c:pt>
                <c:pt idx="1">
                  <c:v>9.6666666666666661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4-44F5-8715-80B39FCC6EDF}"/>
            </c:ext>
          </c:extLst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Eubacterium Plexicaudatum ASF492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BWA</c:v>
                </c:pt>
                <c:pt idx="1">
                  <c:v>MetaPro</c:v>
                </c:pt>
                <c:pt idx="2">
                  <c:v>SAMSA2</c:v>
                </c:pt>
                <c:pt idx="3">
                  <c:v>HUMAnN2</c:v>
                </c:pt>
              </c:strCache>
            </c:strRef>
          </c:cat>
          <c:val>
            <c:numRef>
              <c:f>Sheet1!$B$66:$E$66</c:f>
              <c:numCache>
                <c:formatCode>General</c:formatCode>
                <c:ptCount val="4"/>
                <c:pt idx="0">
                  <c:v>6927.166666666667</c:v>
                </c:pt>
                <c:pt idx="1">
                  <c:v>10</c:v>
                </c:pt>
                <c:pt idx="2">
                  <c:v>7.25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4-44F5-8715-80B39FCC6EDF}"/>
            </c:ext>
          </c:extLst>
        </c:ser>
        <c:ser>
          <c:idx val="3"/>
          <c:order val="3"/>
          <c:tx>
            <c:strRef>
              <c:f>Sheet1!$A$67</c:f>
              <c:strCache>
                <c:ptCount val="1"/>
                <c:pt idx="0">
                  <c:v>Firmicutes ASF500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BWA</c:v>
                </c:pt>
                <c:pt idx="1">
                  <c:v>MetaPro</c:v>
                </c:pt>
                <c:pt idx="2">
                  <c:v>SAMSA2</c:v>
                </c:pt>
                <c:pt idx="3">
                  <c:v>HUMAnN2</c:v>
                </c:pt>
              </c:strCache>
            </c:strRef>
          </c:cat>
          <c:val>
            <c:numRef>
              <c:f>Sheet1!$B$67:$E$67</c:f>
              <c:numCache>
                <c:formatCode>General</c:formatCode>
                <c:ptCount val="4"/>
                <c:pt idx="0">
                  <c:v>116.91666666666667</c:v>
                </c:pt>
                <c:pt idx="1">
                  <c:v>0</c:v>
                </c:pt>
                <c:pt idx="2">
                  <c:v>9.5833333333333339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44-44F5-8715-80B39FCC6EDF}"/>
            </c:ext>
          </c:extLst>
        </c:ser>
        <c:ser>
          <c:idx val="4"/>
          <c:order val="4"/>
          <c:tx>
            <c:strRef>
              <c:f>Sheet1!$A$68</c:f>
              <c:strCache>
                <c:ptCount val="1"/>
                <c:pt idx="0">
                  <c:v>Lactobacillus ASF360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BWA</c:v>
                </c:pt>
                <c:pt idx="1">
                  <c:v>MetaPro</c:v>
                </c:pt>
                <c:pt idx="2">
                  <c:v>SAMSA2</c:v>
                </c:pt>
                <c:pt idx="3">
                  <c:v>HUMAnN2</c:v>
                </c:pt>
              </c:strCache>
            </c:strRef>
          </c:cat>
          <c:val>
            <c:numRef>
              <c:f>Sheet1!$B$68:$E$68</c:f>
              <c:numCache>
                <c:formatCode>General</c:formatCode>
                <c:ptCount val="4"/>
                <c:pt idx="0">
                  <c:v>934.33333333333337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44-44F5-8715-80B39FCC6EDF}"/>
            </c:ext>
          </c:extLst>
        </c:ser>
        <c:ser>
          <c:idx val="5"/>
          <c:order val="5"/>
          <c:tx>
            <c:strRef>
              <c:f>Sheet1!$A$69</c:f>
              <c:strCache>
                <c:ptCount val="1"/>
                <c:pt idx="0">
                  <c:v>Lactobacillus Murinus ASF361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BWA</c:v>
                </c:pt>
                <c:pt idx="1">
                  <c:v>MetaPro</c:v>
                </c:pt>
                <c:pt idx="2">
                  <c:v>SAMSA2</c:v>
                </c:pt>
                <c:pt idx="3">
                  <c:v>HUMAnN2</c:v>
                </c:pt>
              </c:strCache>
            </c:strRef>
          </c:cat>
          <c:val>
            <c:numRef>
              <c:f>Sheet1!$B$69:$E$69</c:f>
              <c:numCache>
                <c:formatCode>General</c:formatCode>
                <c:ptCount val="4"/>
                <c:pt idx="0">
                  <c:v>9263.75</c:v>
                </c:pt>
                <c:pt idx="1">
                  <c:v>1420.6666666666667</c:v>
                </c:pt>
                <c:pt idx="2">
                  <c:v>646.91666666666663</c:v>
                </c:pt>
                <c:pt idx="3">
                  <c:v>410.75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44-44F5-8715-80B39FCC6EDF}"/>
            </c:ext>
          </c:extLst>
        </c:ser>
        <c:ser>
          <c:idx val="6"/>
          <c:order val="6"/>
          <c:tx>
            <c:strRef>
              <c:f>Sheet1!$A$70</c:f>
              <c:strCache>
                <c:ptCount val="1"/>
                <c:pt idx="0">
                  <c:v>Mucispirillum Schaedleri ASF457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BWA</c:v>
                </c:pt>
                <c:pt idx="1">
                  <c:v>MetaPro</c:v>
                </c:pt>
                <c:pt idx="2">
                  <c:v>SAMSA2</c:v>
                </c:pt>
                <c:pt idx="3">
                  <c:v>HUMAnN2</c:v>
                </c:pt>
              </c:strCache>
            </c:strRef>
          </c:cat>
          <c:val>
            <c:numRef>
              <c:f>Sheet1!$B$70:$E$70</c:f>
              <c:numCache>
                <c:formatCode>General</c:formatCode>
                <c:ptCount val="4"/>
                <c:pt idx="0">
                  <c:v>33779.833333333336</c:v>
                </c:pt>
                <c:pt idx="1">
                  <c:v>5282.666666666667</c:v>
                </c:pt>
                <c:pt idx="2">
                  <c:v>2752.0833333333335</c:v>
                </c:pt>
                <c:pt idx="3">
                  <c:v>3412.4166666666665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44-44F5-8715-80B39FCC6EDF}"/>
            </c:ext>
          </c:extLst>
        </c:ser>
        <c:ser>
          <c:idx val="7"/>
          <c:order val="7"/>
          <c:tx>
            <c:strRef>
              <c:f>Sheet1!$A$71</c:f>
              <c:strCache>
                <c:ptCount val="1"/>
                <c:pt idx="0">
                  <c:v>Parabacteroides ASF519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BWA</c:v>
                </c:pt>
                <c:pt idx="1">
                  <c:v>MetaPro</c:v>
                </c:pt>
                <c:pt idx="2">
                  <c:v>SAMSA2</c:v>
                </c:pt>
                <c:pt idx="3">
                  <c:v>HUMAnN2</c:v>
                </c:pt>
              </c:strCache>
            </c:strRef>
          </c:cat>
          <c:val>
            <c:numRef>
              <c:f>Sheet1!$B$71:$E$71</c:f>
              <c:numCache>
                <c:formatCode>General</c:formatCode>
                <c:ptCount val="4"/>
                <c:pt idx="0">
                  <c:v>472581.41666666669</c:v>
                </c:pt>
                <c:pt idx="1">
                  <c:v>76169.416666666672</c:v>
                </c:pt>
                <c:pt idx="2">
                  <c:v>587.75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44-44F5-8715-80B39FCC6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0444576"/>
        <c:axId val="1481224992"/>
      </c:barChart>
      <c:catAx>
        <c:axId val="109044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24992"/>
        <c:crosses val="autoZero"/>
        <c:auto val="1"/>
        <c:lblAlgn val="ctr"/>
        <c:lblOffset val="100"/>
        <c:noMultiLvlLbl val="0"/>
      </c:catAx>
      <c:valAx>
        <c:axId val="14812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889613818714549"/>
          <c:w val="1"/>
          <c:h val="0.15110386181285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320208</xdr:colOff>
      <xdr:row>44</xdr:row>
      <xdr:rowOff>72836</xdr:rowOff>
    </xdr:from>
    <xdr:to>
      <xdr:col>17</xdr:col>
      <xdr:colOff>493059</xdr:colOff>
      <xdr:row>83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63577-9100-4D18-8544-4118F9452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7030A0"/>
      </a:accent2>
      <a:accent3>
        <a:srgbClr val="6F3B55"/>
      </a:accent3>
      <a:accent4>
        <a:srgbClr val="FFC000"/>
      </a:accent4>
      <a:accent5>
        <a:srgbClr val="FFFF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"/>
  <sheetViews>
    <sheetView tabSelected="1" topLeftCell="A45" zoomScale="85" zoomScaleNormal="85" workbookViewId="0">
      <selection activeCell="T75" sqref="T75"/>
    </sheetView>
  </sheetViews>
  <sheetFormatPr defaultRowHeight="15" x14ac:dyDescent="0.25"/>
  <cols>
    <col min="1" max="1" width="29.28515625" customWidth="1"/>
    <col min="4" max="4" width="14.28515625" customWidth="1"/>
  </cols>
  <sheetData>
    <row r="1" spans="1:17" x14ac:dyDescent="0.25">
      <c r="A1" t="s">
        <v>13</v>
      </c>
      <c r="G1" t="s">
        <v>14</v>
      </c>
      <c r="M1" t="s">
        <v>17</v>
      </c>
    </row>
    <row r="2" spans="1:17" x14ac:dyDescent="0.25">
      <c r="A2" t="s">
        <v>1</v>
      </c>
      <c r="B2" t="s">
        <v>5</v>
      </c>
      <c r="C2" t="s">
        <v>2</v>
      </c>
      <c r="D2" t="s">
        <v>3</v>
      </c>
      <c r="E2" t="s">
        <v>4</v>
      </c>
      <c r="G2" t="s">
        <v>1</v>
      </c>
      <c r="H2" t="s">
        <v>16</v>
      </c>
      <c r="I2" t="s">
        <v>2</v>
      </c>
      <c r="J2" t="s">
        <v>15</v>
      </c>
      <c r="K2" t="s">
        <v>4</v>
      </c>
      <c r="M2" t="s">
        <v>1</v>
      </c>
      <c r="N2" t="s">
        <v>16</v>
      </c>
      <c r="O2" t="s">
        <v>2</v>
      </c>
      <c r="P2" t="s">
        <v>18</v>
      </c>
      <c r="Q2" t="s">
        <v>4</v>
      </c>
    </row>
    <row r="3" spans="1:17" x14ac:dyDescent="0.25">
      <c r="A3" t="s">
        <v>6</v>
      </c>
      <c r="B3">
        <v>117438</v>
      </c>
      <c r="C3">
        <v>4285</v>
      </c>
      <c r="D3">
        <v>878</v>
      </c>
      <c r="E3">
        <v>0</v>
      </c>
      <c r="G3" t="s">
        <v>6</v>
      </c>
      <c r="H3">
        <v>137228</v>
      </c>
      <c r="I3">
        <v>41209</v>
      </c>
      <c r="J3">
        <f>20080 + 192</f>
        <v>20272</v>
      </c>
      <c r="K3">
        <v>34923</v>
      </c>
      <c r="M3" t="s">
        <v>6</v>
      </c>
      <c r="N3">
        <v>96428</v>
      </c>
      <c r="O3">
        <v>2202</v>
      </c>
      <c r="P3">
        <f>892 + 3</f>
        <v>895</v>
      </c>
      <c r="Q3">
        <v>0</v>
      </c>
    </row>
    <row r="4" spans="1:17" x14ac:dyDescent="0.25">
      <c r="A4" t="s">
        <v>7</v>
      </c>
      <c r="B4">
        <v>7557</v>
      </c>
      <c r="C4">
        <v>0</v>
      </c>
      <c r="D4">
        <v>0</v>
      </c>
      <c r="E4">
        <v>0</v>
      </c>
      <c r="G4" t="s">
        <v>7</v>
      </c>
      <c r="H4">
        <v>12365</v>
      </c>
      <c r="I4">
        <v>9</v>
      </c>
      <c r="J4">
        <v>1</v>
      </c>
      <c r="M4" t="s">
        <v>7</v>
      </c>
      <c r="N4">
        <v>35545</v>
      </c>
      <c r="O4">
        <v>0</v>
      </c>
      <c r="P4">
        <v>0</v>
      </c>
      <c r="Q4">
        <v>0</v>
      </c>
    </row>
    <row r="5" spans="1:17" x14ac:dyDescent="0.25">
      <c r="A5" t="s">
        <v>8</v>
      </c>
      <c r="B5">
        <v>3456</v>
      </c>
      <c r="C5">
        <v>0</v>
      </c>
      <c r="D5">
        <v>0</v>
      </c>
      <c r="E5">
        <v>0</v>
      </c>
      <c r="G5" t="s">
        <v>8</v>
      </c>
      <c r="H5">
        <v>1371</v>
      </c>
      <c r="I5">
        <v>37</v>
      </c>
      <c r="J5">
        <v>5</v>
      </c>
      <c r="M5" t="s">
        <v>8</v>
      </c>
      <c r="N5">
        <v>13310</v>
      </c>
      <c r="O5">
        <v>0</v>
      </c>
      <c r="P5">
        <v>0</v>
      </c>
      <c r="Q5">
        <v>0</v>
      </c>
    </row>
    <row r="6" spans="1:17" x14ac:dyDescent="0.25">
      <c r="A6" t="s">
        <v>9</v>
      </c>
      <c r="B6">
        <v>83</v>
      </c>
      <c r="C6">
        <v>0</v>
      </c>
      <c r="D6">
        <v>0</v>
      </c>
      <c r="E6">
        <v>0</v>
      </c>
      <c r="G6" t="s">
        <v>9</v>
      </c>
      <c r="H6">
        <v>16</v>
      </c>
      <c r="I6">
        <v>0</v>
      </c>
      <c r="J6">
        <v>3</v>
      </c>
      <c r="M6" t="s">
        <v>9</v>
      </c>
      <c r="N6">
        <v>340</v>
      </c>
      <c r="O6">
        <v>0</v>
      </c>
      <c r="P6">
        <v>0</v>
      </c>
      <c r="Q6">
        <v>0</v>
      </c>
    </row>
    <row r="7" spans="1:17" x14ac:dyDescent="0.25">
      <c r="A7" t="s">
        <v>10</v>
      </c>
      <c r="B7">
        <v>103</v>
      </c>
      <c r="C7">
        <v>0</v>
      </c>
      <c r="D7">
        <v>0</v>
      </c>
      <c r="E7">
        <v>0</v>
      </c>
      <c r="G7" t="s">
        <v>10</v>
      </c>
      <c r="H7">
        <v>10</v>
      </c>
      <c r="I7">
        <v>0</v>
      </c>
      <c r="J7">
        <v>0</v>
      </c>
      <c r="M7" t="s">
        <v>10</v>
      </c>
      <c r="N7">
        <v>3340</v>
      </c>
      <c r="O7">
        <v>0</v>
      </c>
      <c r="P7">
        <v>0</v>
      </c>
      <c r="Q7">
        <v>0</v>
      </c>
    </row>
    <row r="8" spans="1:17" x14ac:dyDescent="0.25">
      <c r="A8" t="s">
        <v>0</v>
      </c>
      <c r="B8">
        <v>2884</v>
      </c>
      <c r="C8">
        <v>96</v>
      </c>
      <c r="D8">
        <v>16</v>
      </c>
      <c r="E8">
        <v>0</v>
      </c>
      <c r="G8" t="s">
        <v>0</v>
      </c>
      <c r="H8">
        <v>5728</v>
      </c>
      <c r="I8">
        <v>2810</v>
      </c>
      <c r="J8">
        <v>1485</v>
      </c>
      <c r="K8">
        <v>1940</v>
      </c>
      <c r="M8" t="s">
        <v>0</v>
      </c>
      <c r="N8">
        <v>17398</v>
      </c>
      <c r="O8">
        <v>356</v>
      </c>
      <c r="P8">
        <v>174</v>
      </c>
      <c r="Q8">
        <v>0</v>
      </c>
    </row>
    <row r="9" spans="1:17" x14ac:dyDescent="0.25">
      <c r="A9" t="s">
        <v>11</v>
      </c>
      <c r="B9">
        <v>19670</v>
      </c>
      <c r="C9">
        <v>772</v>
      </c>
      <c r="D9">
        <v>179</v>
      </c>
      <c r="E9">
        <v>0</v>
      </c>
      <c r="G9" t="s">
        <v>11</v>
      </c>
      <c r="H9">
        <v>30621</v>
      </c>
      <c r="I9">
        <v>16291</v>
      </c>
      <c r="J9">
        <v>9325</v>
      </c>
      <c r="K9">
        <v>13331</v>
      </c>
      <c r="M9" t="s">
        <v>11</v>
      </c>
      <c r="N9">
        <v>11610</v>
      </c>
      <c r="O9">
        <v>322</v>
      </c>
      <c r="P9">
        <v>129</v>
      </c>
      <c r="Q9">
        <v>0</v>
      </c>
    </row>
    <row r="10" spans="1:17" x14ac:dyDescent="0.25">
      <c r="A10" t="s">
        <v>12</v>
      </c>
      <c r="B10">
        <v>182634</v>
      </c>
      <c r="C10">
        <v>9454</v>
      </c>
      <c r="D10">
        <v>47</v>
      </c>
      <c r="E10">
        <v>0</v>
      </c>
      <c r="G10" t="s">
        <v>12</v>
      </c>
      <c r="H10">
        <v>577008</v>
      </c>
      <c r="I10">
        <v>239309</v>
      </c>
      <c r="J10">
        <v>2683</v>
      </c>
      <c r="M10" t="s">
        <v>12</v>
      </c>
      <c r="N10">
        <v>774544</v>
      </c>
      <c r="O10">
        <v>5373</v>
      </c>
      <c r="P10">
        <v>32</v>
      </c>
      <c r="Q10">
        <v>0</v>
      </c>
    </row>
    <row r="13" spans="1:17" x14ac:dyDescent="0.25">
      <c r="A13" t="s">
        <v>19</v>
      </c>
      <c r="G13" t="s">
        <v>21</v>
      </c>
      <c r="M13" t="s">
        <v>22</v>
      </c>
    </row>
    <row r="14" spans="1:17" x14ac:dyDescent="0.25">
      <c r="A14" t="s">
        <v>1</v>
      </c>
      <c r="B14" t="s">
        <v>16</v>
      </c>
      <c r="C14" t="s">
        <v>2</v>
      </c>
      <c r="D14" t="s">
        <v>18</v>
      </c>
      <c r="E14" t="s">
        <v>20</v>
      </c>
      <c r="G14" t="s">
        <v>1</v>
      </c>
      <c r="H14" t="s">
        <v>16</v>
      </c>
      <c r="I14" t="s">
        <v>2</v>
      </c>
      <c r="J14" t="s">
        <v>18</v>
      </c>
      <c r="K14" t="s">
        <v>20</v>
      </c>
      <c r="M14" t="s">
        <v>1</v>
      </c>
      <c r="N14" t="s">
        <v>16</v>
      </c>
      <c r="O14" t="s">
        <v>2</v>
      </c>
      <c r="P14" t="s">
        <v>18</v>
      </c>
      <c r="Q14" t="s">
        <v>4</v>
      </c>
    </row>
    <row r="15" spans="1:17" x14ac:dyDescent="0.25">
      <c r="A15" t="s">
        <v>6</v>
      </c>
      <c r="B15">
        <v>259356</v>
      </c>
      <c r="C15">
        <v>13398</v>
      </c>
      <c r="D15">
        <v>3657</v>
      </c>
      <c r="E15">
        <v>0</v>
      </c>
      <c r="G15" t="s">
        <v>6</v>
      </c>
      <c r="H15">
        <v>101625</v>
      </c>
      <c r="I15">
        <v>14325</v>
      </c>
      <c r="J15">
        <f>6759 + 8</f>
        <v>6767</v>
      </c>
      <c r="M15" t="s">
        <v>6</v>
      </c>
      <c r="N15">
        <v>68692</v>
      </c>
      <c r="O15">
        <v>8418</v>
      </c>
      <c r="P15">
        <f>3830 + 3</f>
        <v>3833</v>
      </c>
    </row>
    <row r="16" spans="1:17" x14ac:dyDescent="0.25">
      <c r="A16" t="s">
        <v>7</v>
      </c>
      <c r="B16">
        <v>26460</v>
      </c>
      <c r="D16">
        <v>0</v>
      </c>
      <c r="E16">
        <v>0</v>
      </c>
      <c r="G16" t="s">
        <v>7</v>
      </c>
      <c r="H16">
        <v>12815</v>
      </c>
      <c r="I16">
        <v>3</v>
      </c>
      <c r="J16">
        <v>2</v>
      </c>
      <c r="M16" t="s">
        <v>7</v>
      </c>
      <c r="N16">
        <v>17950</v>
      </c>
      <c r="O16">
        <v>1</v>
      </c>
      <c r="P16">
        <v>0</v>
      </c>
    </row>
    <row r="17" spans="1:17" x14ac:dyDescent="0.25">
      <c r="A17" t="s">
        <v>8</v>
      </c>
      <c r="B17">
        <v>12604</v>
      </c>
      <c r="D17">
        <v>0</v>
      </c>
      <c r="E17">
        <v>0</v>
      </c>
      <c r="G17" t="s">
        <v>8</v>
      </c>
      <c r="H17">
        <v>1101</v>
      </c>
      <c r="J17">
        <v>0</v>
      </c>
      <c r="M17" t="s">
        <v>8</v>
      </c>
      <c r="N17">
        <v>6955</v>
      </c>
      <c r="P17">
        <v>0</v>
      </c>
    </row>
    <row r="18" spans="1:17" x14ac:dyDescent="0.25">
      <c r="A18" t="s">
        <v>9</v>
      </c>
      <c r="B18">
        <v>220</v>
      </c>
      <c r="D18">
        <v>0</v>
      </c>
      <c r="E18">
        <v>0</v>
      </c>
      <c r="G18" t="s">
        <v>9</v>
      </c>
      <c r="H18">
        <v>8</v>
      </c>
      <c r="J18">
        <v>2</v>
      </c>
      <c r="M18" t="s">
        <v>9</v>
      </c>
      <c r="N18">
        <v>168</v>
      </c>
      <c r="P18">
        <v>0</v>
      </c>
    </row>
    <row r="19" spans="1:17" x14ac:dyDescent="0.25">
      <c r="A19" t="s">
        <v>10</v>
      </c>
      <c r="B19">
        <v>1674</v>
      </c>
      <c r="D19">
        <v>0</v>
      </c>
      <c r="E19">
        <v>0</v>
      </c>
      <c r="G19" t="s">
        <v>10</v>
      </c>
      <c r="H19">
        <v>25</v>
      </c>
      <c r="J19">
        <v>0</v>
      </c>
      <c r="M19" t="s">
        <v>10</v>
      </c>
      <c r="N19">
        <v>1664</v>
      </c>
      <c r="P19">
        <v>0</v>
      </c>
    </row>
    <row r="20" spans="1:17" x14ac:dyDescent="0.25">
      <c r="A20" t="s">
        <v>0</v>
      </c>
      <c r="B20">
        <v>8701</v>
      </c>
      <c r="C20">
        <v>392</v>
      </c>
      <c r="D20">
        <v>125</v>
      </c>
      <c r="E20">
        <v>0</v>
      </c>
      <c r="G20" t="s">
        <v>0</v>
      </c>
      <c r="H20">
        <v>3123</v>
      </c>
      <c r="I20">
        <v>1233</v>
      </c>
      <c r="J20">
        <v>595</v>
      </c>
      <c r="M20" t="s">
        <v>0</v>
      </c>
      <c r="N20">
        <v>14988</v>
      </c>
      <c r="O20">
        <v>1080</v>
      </c>
      <c r="P20">
        <v>490</v>
      </c>
    </row>
    <row r="21" spans="1:17" x14ac:dyDescent="0.25">
      <c r="A21" t="s">
        <v>11</v>
      </c>
      <c r="B21">
        <v>39338</v>
      </c>
      <c r="C21">
        <v>907</v>
      </c>
      <c r="D21">
        <v>348</v>
      </c>
      <c r="E21">
        <v>0</v>
      </c>
      <c r="G21" t="s">
        <v>11</v>
      </c>
      <c r="H21">
        <v>13986</v>
      </c>
      <c r="I21">
        <v>2930</v>
      </c>
      <c r="J21">
        <v>1678</v>
      </c>
      <c r="K21">
        <v>2390</v>
      </c>
      <c r="M21" t="s">
        <v>11</v>
      </c>
      <c r="N21">
        <v>10284</v>
      </c>
      <c r="O21">
        <v>779</v>
      </c>
      <c r="P21">
        <v>403</v>
      </c>
      <c r="Q21">
        <v>666</v>
      </c>
    </row>
    <row r="22" spans="1:17" x14ac:dyDescent="0.25">
      <c r="A22" t="s">
        <v>12</v>
      </c>
      <c r="B22">
        <v>426206</v>
      </c>
      <c r="C22">
        <v>16708</v>
      </c>
      <c r="D22">
        <v>200</v>
      </c>
      <c r="E22">
        <v>0</v>
      </c>
      <c r="G22" t="s">
        <v>12</v>
      </c>
      <c r="H22">
        <v>230758</v>
      </c>
      <c r="I22">
        <v>42632</v>
      </c>
      <c r="J22">
        <v>408</v>
      </c>
      <c r="M22" t="s">
        <v>12</v>
      </c>
      <c r="N22">
        <v>454306</v>
      </c>
      <c r="O22">
        <v>16663</v>
      </c>
      <c r="P22">
        <v>254</v>
      </c>
    </row>
    <row r="24" spans="1:17" x14ac:dyDescent="0.25">
      <c r="A24" t="s">
        <v>23</v>
      </c>
      <c r="G24" t="s">
        <v>24</v>
      </c>
    </row>
    <row r="25" spans="1:17" x14ac:dyDescent="0.25">
      <c r="A25" t="s">
        <v>1</v>
      </c>
      <c r="B25" t="s">
        <v>16</v>
      </c>
      <c r="C25" t="s">
        <v>2</v>
      </c>
      <c r="D25" t="s">
        <v>18</v>
      </c>
      <c r="E25" t="s">
        <v>4</v>
      </c>
      <c r="G25" t="s">
        <v>1</v>
      </c>
      <c r="H25" t="s">
        <v>16</v>
      </c>
      <c r="I25" t="s">
        <v>2</v>
      </c>
      <c r="J25" t="s">
        <v>18</v>
      </c>
      <c r="K25" t="s">
        <v>4</v>
      </c>
    </row>
    <row r="26" spans="1:17" x14ac:dyDescent="0.25">
      <c r="A26" t="s">
        <v>6</v>
      </c>
      <c r="B26">
        <v>159204</v>
      </c>
      <c r="C26">
        <v>61813</v>
      </c>
      <c r="D26">
        <f>111 + 22584</f>
        <v>22695</v>
      </c>
      <c r="E26">
        <v>37163</v>
      </c>
      <c r="G26" t="s">
        <v>6</v>
      </c>
      <c r="H26">
        <v>128931</v>
      </c>
      <c r="I26">
        <v>5538</v>
      </c>
      <c r="J26">
        <f>22 + 2343</f>
        <v>2365</v>
      </c>
    </row>
    <row r="27" spans="1:17" x14ac:dyDescent="0.25">
      <c r="A27" t="s">
        <v>7</v>
      </c>
      <c r="B27">
        <v>16116</v>
      </c>
      <c r="C27">
        <v>50</v>
      </c>
      <c r="D27">
        <v>25</v>
      </c>
      <c r="G27" t="s">
        <v>7</v>
      </c>
      <c r="H27">
        <v>23282</v>
      </c>
      <c r="J27">
        <v>1</v>
      </c>
    </row>
    <row r="28" spans="1:17" x14ac:dyDescent="0.25">
      <c r="A28" t="s">
        <v>8</v>
      </c>
      <c r="B28">
        <v>7873</v>
      </c>
      <c r="G28" t="s">
        <v>8</v>
      </c>
      <c r="H28">
        <v>12049</v>
      </c>
      <c r="J28">
        <v>1</v>
      </c>
    </row>
    <row r="29" spans="1:17" x14ac:dyDescent="0.25">
      <c r="A29" t="s">
        <v>9</v>
      </c>
      <c r="B29">
        <v>105</v>
      </c>
      <c r="D29">
        <v>45</v>
      </c>
      <c r="G29" t="s">
        <v>9</v>
      </c>
      <c r="H29">
        <v>145</v>
      </c>
      <c r="J29">
        <v>1</v>
      </c>
    </row>
    <row r="30" spans="1:17" x14ac:dyDescent="0.25">
      <c r="A30" t="s">
        <v>10</v>
      </c>
      <c r="B30">
        <v>989</v>
      </c>
      <c r="G30" t="s">
        <v>10</v>
      </c>
      <c r="H30">
        <v>1104</v>
      </c>
    </row>
    <row r="31" spans="1:17" x14ac:dyDescent="0.25">
      <c r="A31" t="s">
        <v>0</v>
      </c>
      <c r="B31">
        <v>4799</v>
      </c>
      <c r="C31">
        <v>2175</v>
      </c>
      <c r="D31">
        <v>763</v>
      </c>
      <c r="E31">
        <v>990</v>
      </c>
      <c r="G31" t="s">
        <v>0</v>
      </c>
      <c r="H31">
        <v>11809</v>
      </c>
      <c r="I31">
        <v>551</v>
      </c>
      <c r="J31">
        <v>237</v>
      </c>
    </row>
    <row r="32" spans="1:17" x14ac:dyDescent="0.25">
      <c r="A32" t="s">
        <v>11</v>
      </c>
      <c r="B32">
        <v>76621</v>
      </c>
      <c r="C32">
        <v>15526</v>
      </c>
      <c r="D32">
        <v>6712</v>
      </c>
      <c r="E32">
        <v>11613</v>
      </c>
      <c r="G32" t="s">
        <v>11</v>
      </c>
      <c r="H32">
        <v>36719</v>
      </c>
      <c r="I32">
        <v>1413</v>
      </c>
      <c r="J32">
        <v>622</v>
      </c>
      <c r="K32">
        <v>970</v>
      </c>
    </row>
    <row r="33" spans="1:23" x14ac:dyDescent="0.25">
      <c r="A33" t="s">
        <v>12</v>
      </c>
      <c r="B33">
        <v>556994</v>
      </c>
      <c r="C33">
        <v>254769</v>
      </c>
      <c r="D33">
        <v>1079</v>
      </c>
      <c r="G33" t="s">
        <v>12</v>
      </c>
      <c r="H33">
        <v>381490</v>
      </c>
      <c r="I33">
        <v>14816</v>
      </c>
      <c r="J33">
        <v>122</v>
      </c>
    </row>
    <row r="37" spans="1:23" x14ac:dyDescent="0.25">
      <c r="A37" t="s">
        <v>25</v>
      </c>
      <c r="G37" t="s">
        <v>26</v>
      </c>
      <c r="M37" t="s">
        <v>28</v>
      </c>
      <c r="S37" t="s">
        <v>29</v>
      </c>
    </row>
    <row r="38" spans="1:23" x14ac:dyDescent="0.25">
      <c r="A38" t="s">
        <v>1</v>
      </c>
      <c r="B38" t="s">
        <v>16</v>
      </c>
      <c r="C38" t="s">
        <v>2</v>
      </c>
      <c r="D38" t="s">
        <v>18</v>
      </c>
      <c r="E38" t="s">
        <v>4</v>
      </c>
      <c r="G38" t="s">
        <v>1</v>
      </c>
      <c r="H38" t="s">
        <v>16</v>
      </c>
      <c r="I38" t="s">
        <v>2</v>
      </c>
      <c r="J38" t="s">
        <v>18</v>
      </c>
      <c r="K38" t="s">
        <v>27</v>
      </c>
      <c r="M38" t="s">
        <v>1</v>
      </c>
      <c r="N38" t="s">
        <v>16</v>
      </c>
      <c r="O38" t="s">
        <v>2</v>
      </c>
      <c r="P38" t="s">
        <v>18</v>
      </c>
      <c r="Q38" t="s">
        <v>4</v>
      </c>
      <c r="S38" t="s">
        <v>1</v>
      </c>
      <c r="T38" t="s">
        <v>16</v>
      </c>
      <c r="U38" t="s">
        <v>2</v>
      </c>
      <c r="V38" t="s">
        <v>18</v>
      </c>
      <c r="W38" t="s">
        <v>4</v>
      </c>
    </row>
    <row r="39" spans="1:23" x14ac:dyDescent="0.25">
      <c r="A39" t="s">
        <v>6</v>
      </c>
      <c r="B39">
        <v>161967</v>
      </c>
      <c r="C39">
        <v>68551</v>
      </c>
      <c r="D39">
        <f xml:space="preserve"> 128 + 27057</f>
        <v>27185</v>
      </c>
      <c r="E39">
        <v>44060</v>
      </c>
      <c r="G39" t="s">
        <v>6</v>
      </c>
      <c r="H39">
        <v>242369</v>
      </c>
      <c r="I39">
        <v>10660</v>
      </c>
      <c r="J39">
        <f>35 + 5789</f>
        <v>5824</v>
      </c>
      <c r="K39">
        <v>0</v>
      </c>
      <c r="M39" t="s">
        <v>6</v>
      </c>
      <c r="N39">
        <v>236475</v>
      </c>
      <c r="O39">
        <v>37831</v>
      </c>
      <c r="P39">
        <f>5 + 18519</f>
        <v>18524</v>
      </c>
      <c r="Q39">
        <v>0</v>
      </c>
      <c r="S39" t="s">
        <v>6</v>
      </c>
      <c r="T39">
        <v>117931</v>
      </c>
      <c r="U39">
        <v>50279</v>
      </c>
      <c r="V39">
        <f>83 + 22273</f>
        <v>22356</v>
      </c>
      <c r="W39">
        <v>31969</v>
      </c>
    </row>
    <row r="40" spans="1:23" x14ac:dyDescent="0.25">
      <c r="A40" t="s">
        <v>7</v>
      </c>
      <c r="B40">
        <v>7278</v>
      </c>
      <c r="C40">
        <v>25</v>
      </c>
      <c r="D40">
        <v>27</v>
      </c>
      <c r="G40" t="s">
        <v>7</v>
      </c>
      <c r="H40">
        <v>23931</v>
      </c>
      <c r="I40">
        <v>3</v>
      </c>
      <c r="K40">
        <v>0</v>
      </c>
      <c r="M40" t="s">
        <v>7</v>
      </c>
      <c r="N40">
        <v>39332</v>
      </c>
      <c r="O40">
        <v>4</v>
      </c>
      <c r="P40">
        <v>47</v>
      </c>
      <c r="Q40">
        <v>0</v>
      </c>
      <c r="S40" t="s">
        <v>7</v>
      </c>
      <c r="T40">
        <v>13754</v>
      </c>
      <c r="U40">
        <v>21</v>
      </c>
      <c r="V40">
        <v>17</v>
      </c>
    </row>
    <row r="41" spans="1:23" x14ac:dyDescent="0.25">
      <c r="A41" t="s">
        <v>8</v>
      </c>
      <c r="B41">
        <v>3521</v>
      </c>
      <c r="C41">
        <v>56</v>
      </c>
      <c r="D41">
        <v>51</v>
      </c>
      <c r="G41" t="s">
        <v>8</v>
      </c>
      <c r="H41">
        <v>11793</v>
      </c>
      <c r="I41">
        <v>2</v>
      </c>
      <c r="K41">
        <v>0</v>
      </c>
      <c r="M41" t="s">
        <v>8</v>
      </c>
      <c r="N41">
        <v>3462</v>
      </c>
      <c r="P41">
        <v>2</v>
      </c>
      <c r="Q41">
        <v>0</v>
      </c>
      <c r="S41" t="s">
        <v>8</v>
      </c>
      <c r="T41">
        <v>5631</v>
      </c>
      <c r="U41">
        <v>25</v>
      </c>
      <c r="V41">
        <v>28</v>
      </c>
    </row>
    <row r="42" spans="1:23" x14ac:dyDescent="0.25">
      <c r="A42" t="s">
        <v>9</v>
      </c>
      <c r="B42">
        <v>63</v>
      </c>
      <c r="D42">
        <v>14</v>
      </c>
      <c r="G42" t="s">
        <v>9</v>
      </c>
      <c r="H42">
        <v>129</v>
      </c>
      <c r="J42">
        <v>24</v>
      </c>
      <c r="K42">
        <v>0</v>
      </c>
      <c r="M42" t="s">
        <v>9</v>
      </c>
      <c r="N42">
        <v>25</v>
      </c>
      <c r="P42">
        <v>1</v>
      </c>
      <c r="Q42">
        <v>0</v>
      </c>
      <c r="S42" t="s">
        <v>9</v>
      </c>
      <c r="T42">
        <v>101</v>
      </c>
      <c r="V42">
        <v>25</v>
      </c>
    </row>
    <row r="43" spans="1:23" x14ac:dyDescent="0.25">
      <c r="A43" t="s">
        <v>10</v>
      </c>
      <c r="B43">
        <v>376</v>
      </c>
      <c r="G43" t="s">
        <v>10</v>
      </c>
      <c r="H43">
        <v>936</v>
      </c>
      <c r="K43">
        <v>0</v>
      </c>
      <c r="M43" t="s">
        <v>10</v>
      </c>
      <c r="N43">
        <v>394</v>
      </c>
      <c r="Q43">
        <v>0</v>
      </c>
      <c r="S43" t="s">
        <v>10</v>
      </c>
      <c r="T43">
        <v>597</v>
      </c>
    </row>
    <row r="44" spans="1:23" x14ac:dyDescent="0.25">
      <c r="A44" t="s">
        <v>0</v>
      </c>
      <c r="B44">
        <v>3086</v>
      </c>
      <c r="C44">
        <v>911</v>
      </c>
      <c r="D44">
        <v>320</v>
      </c>
      <c r="E44">
        <v>541</v>
      </c>
      <c r="G44" t="s">
        <v>0</v>
      </c>
      <c r="H44">
        <v>11740</v>
      </c>
      <c r="I44">
        <v>420</v>
      </c>
      <c r="J44">
        <v>121</v>
      </c>
      <c r="K44">
        <v>0</v>
      </c>
      <c r="M44" t="s">
        <v>0</v>
      </c>
      <c r="N44">
        <v>14006</v>
      </c>
      <c r="O44">
        <v>4948</v>
      </c>
      <c r="P44">
        <v>2535</v>
      </c>
      <c r="Q44">
        <v>0</v>
      </c>
      <c r="S44" t="s">
        <v>0</v>
      </c>
      <c r="T44">
        <v>12903</v>
      </c>
      <c r="U44">
        <v>2076</v>
      </c>
      <c r="V44">
        <v>902</v>
      </c>
      <c r="W44">
        <v>1458</v>
      </c>
    </row>
    <row r="45" spans="1:23" x14ac:dyDescent="0.25">
      <c r="A45" t="s">
        <v>11</v>
      </c>
      <c r="B45">
        <v>48725</v>
      </c>
      <c r="C45">
        <v>6989</v>
      </c>
      <c r="D45">
        <v>3039</v>
      </c>
      <c r="E45">
        <v>5517</v>
      </c>
      <c r="G45" t="s">
        <v>11</v>
      </c>
      <c r="H45">
        <v>36278</v>
      </c>
      <c r="I45">
        <v>1150</v>
      </c>
      <c r="J45">
        <v>544</v>
      </c>
      <c r="K45">
        <v>0</v>
      </c>
      <c r="M45" t="s">
        <v>11</v>
      </c>
      <c r="N45">
        <v>46335</v>
      </c>
      <c r="O45">
        <v>7877</v>
      </c>
      <c r="P45">
        <f>5554</f>
        <v>5554</v>
      </c>
      <c r="Q45">
        <v>0</v>
      </c>
      <c r="S45" t="s">
        <v>11</v>
      </c>
      <c r="T45">
        <v>35171</v>
      </c>
      <c r="U45">
        <v>8436</v>
      </c>
      <c r="V45">
        <v>4492</v>
      </c>
      <c r="W45">
        <v>6462</v>
      </c>
    </row>
    <row r="46" spans="1:23" x14ac:dyDescent="0.25">
      <c r="A46" t="s">
        <v>12</v>
      </c>
      <c r="B46">
        <v>271155</v>
      </c>
      <c r="C46">
        <v>118163</v>
      </c>
      <c r="D46">
        <v>524</v>
      </c>
      <c r="G46" t="s">
        <v>12</v>
      </c>
      <c r="H46">
        <v>579169</v>
      </c>
      <c r="I46">
        <v>13848</v>
      </c>
      <c r="J46">
        <v>174</v>
      </c>
      <c r="K46">
        <v>0</v>
      </c>
      <c r="M46" t="s">
        <v>12</v>
      </c>
      <c r="N46">
        <v>711682</v>
      </c>
      <c r="O46">
        <v>82957</v>
      </c>
      <c r="P46">
        <v>828</v>
      </c>
      <c r="Q46">
        <v>0</v>
      </c>
      <c r="S46" t="s">
        <v>12</v>
      </c>
      <c r="T46">
        <v>525031</v>
      </c>
      <c r="U46">
        <v>99341</v>
      </c>
      <c r="V46">
        <v>702</v>
      </c>
    </row>
    <row r="51" spans="1:5" x14ac:dyDescent="0.25">
      <c r="A51" t="s">
        <v>30</v>
      </c>
      <c r="B51" t="s">
        <v>31</v>
      </c>
      <c r="C51" t="s">
        <v>2</v>
      </c>
      <c r="D51" t="s">
        <v>3</v>
      </c>
      <c r="E51" t="s">
        <v>32</v>
      </c>
    </row>
    <row r="52" spans="1:5" x14ac:dyDescent="0.25">
      <c r="A52" t="s">
        <v>6</v>
      </c>
      <c r="B52">
        <f>B3+H3+N3+B15+H15+N15+B26+H26+B39+H39+N39+T39</f>
        <v>1827644</v>
      </c>
      <c r="C52">
        <f t="shared" ref="C52:E59" si="0">C3+I3+O3+C15+I15+O15+C26+I26+C39+I39+O39+U39</f>
        <v>318509</v>
      </c>
      <c r="D52">
        <f>D3+J3+P3+D15+J15+P15+D26+J26+D39+J39+P39+V39</f>
        <v>135251</v>
      </c>
      <c r="E52">
        <f t="shared" si="0"/>
        <v>148115</v>
      </c>
    </row>
    <row r="53" spans="1:5" x14ac:dyDescent="0.25">
      <c r="A53" t="s">
        <v>7</v>
      </c>
      <c r="B53">
        <f t="shared" ref="B53:B59" si="1">B4+H4+N4+B16+H16+N16+B27+H27+B40+H40+N40+T40</f>
        <v>236385</v>
      </c>
      <c r="C53">
        <f t="shared" si="0"/>
        <v>116</v>
      </c>
      <c r="D53">
        <f t="shared" si="0"/>
        <v>120</v>
      </c>
      <c r="E53">
        <f t="shared" si="0"/>
        <v>0</v>
      </c>
    </row>
    <row r="54" spans="1:5" x14ac:dyDescent="0.25">
      <c r="A54" t="s">
        <v>8</v>
      </c>
      <c r="B54">
        <f t="shared" si="1"/>
        <v>83126</v>
      </c>
      <c r="C54">
        <f t="shared" si="0"/>
        <v>120</v>
      </c>
      <c r="D54">
        <f t="shared" si="0"/>
        <v>87</v>
      </c>
      <c r="E54">
        <f t="shared" si="0"/>
        <v>0</v>
      </c>
    </row>
    <row r="55" spans="1:5" x14ac:dyDescent="0.25">
      <c r="A55" t="s">
        <v>9</v>
      </c>
      <c r="B55">
        <f t="shared" si="1"/>
        <v>1403</v>
      </c>
      <c r="C55">
        <f t="shared" si="0"/>
        <v>0</v>
      </c>
      <c r="D55">
        <f t="shared" si="0"/>
        <v>115</v>
      </c>
      <c r="E55">
        <f t="shared" si="0"/>
        <v>0</v>
      </c>
    </row>
    <row r="56" spans="1:5" x14ac:dyDescent="0.25">
      <c r="A56" t="s">
        <v>10</v>
      </c>
      <c r="B56">
        <f t="shared" si="1"/>
        <v>11212</v>
      </c>
      <c r="C56">
        <f t="shared" si="0"/>
        <v>0</v>
      </c>
      <c r="D56">
        <f t="shared" si="0"/>
        <v>0</v>
      </c>
      <c r="E56">
        <f t="shared" si="0"/>
        <v>0</v>
      </c>
    </row>
    <row r="57" spans="1:5" x14ac:dyDescent="0.25">
      <c r="A57" t="s">
        <v>0</v>
      </c>
      <c r="B57">
        <f t="shared" si="1"/>
        <v>111165</v>
      </c>
      <c r="C57">
        <f t="shared" si="0"/>
        <v>17048</v>
      </c>
      <c r="D57">
        <f t="shared" si="0"/>
        <v>7763</v>
      </c>
      <c r="E57">
        <f t="shared" si="0"/>
        <v>4929</v>
      </c>
    </row>
    <row r="58" spans="1:5" x14ac:dyDescent="0.25">
      <c r="A58" t="s">
        <v>11</v>
      </c>
      <c r="B58">
        <f t="shared" si="1"/>
        <v>405358</v>
      </c>
      <c r="C58">
        <f t="shared" si="0"/>
        <v>63392</v>
      </c>
      <c r="D58">
        <f t="shared" si="0"/>
        <v>33025</v>
      </c>
      <c r="E58">
        <f t="shared" si="0"/>
        <v>40949</v>
      </c>
    </row>
    <row r="59" spans="1:5" x14ac:dyDescent="0.25">
      <c r="A59" t="s">
        <v>12</v>
      </c>
      <c r="B59">
        <f t="shared" si="1"/>
        <v>5670977</v>
      </c>
      <c r="C59">
        <f t="shared" si="0"/>
        <v>914033</v>
      </c>
      <c r="D59">
        <f t="shared" si="0"/>
        <v>7053</v>
      </c>
      <c r="E59">
        <f t="shared" si="0"/>
        <v>0</v>
      </c>
    </row>
    <row r="62" spans="1:5" x14ac:dyDescent="0.25">
      <c r="A62" t="s">
        <v>33</v>
      </c>
    </row>
    <row r="63" spans="1:5" x14ac:dyDescent="0.25">
      <c r="B63" t="s">
        <v>31</v>
      </c>
      <c r="C63" t="s">
        <v>2</v>
      </c>
      <c r="D63" t="s">
        <v>3</v>
      </c>
      <c r="E63" t="s">
        <v>32</v>
      </c>
    </row>
    <row r="64" spans="1:5" x14ac:dyDescent="0.25">
      <c r="A64" t="s">
        <v>6</v>
      </c>
      <c r="B64">
        <f>B52/12</f>
        <v>152303.66666666666</v>
      </c>
      <c r="C64">
        <f t="shared" ref="C64:E64" si="2">C52/12</f>
        <v>26542.416666666668</v>
      </c>
      <c r="D64">
        <f t="shared" si="2"/>
        <v>11270.916666666666</v>
      </c>
      <c r="E64">
        <f t="shared" si="2"/>
        <v>12342.916666666666</v>
      </c>
    </row>
    <row r="65" spans="1:5" x14ac:dyDescent="0.25">
      <c r="A65" t="s">
        <v>7</v>
      </c>
      <c r="B65">
        <f t="shared" ref="B65:E71" si="3">B53/12</f>
        <v>19698.75</v>
      </c>
      <c r="C65">
        <f t="shared" si="3"/>
        <v>9.6666666666666661</v>
      </c>
      <c r="D65">
        <f t="shared" si="3"/>
        <v>10</v>
      </c>
      <c r="E65">
        <f t="shared" si="3"/>
        <v>0</v>
      </c>
    </row>
    <row r="66" spans="1:5" x14ac:dyDescent="0.25">
      <c r="A66" t="s">
        <v>8</v>
      </c>
      <c r="B66">
        <f t="shared" si="3"/>
        <v>6927.166666666667</v>
      </c>
      <c r="C66">
        <f t="shared" si="3"/>
        <v>10</v>
      </c>
      <c r="D66">
        <f t="shared" si="3"/>
        <v>7.25</v>
      </c>
      <c r="E66">
        <f t="shared" si="3"/>
        <v>0</v>
      </c>
    </row>
    <row r="67" spans="1:5" x14ac:dyDescent="0.25">
      <c r="A67" t="s">
        <v>9</v>
      </c>
      <c r="B67">
        <f t="shared" si="3"/>
        <v>116.91666666666667</v>
      </c>
      <c r="C67">
        <f t="shared" si="3"/>
        <v>0</v>
      </c>
      <c r="D67">
        <f t="shared" si="3"/>
        <v>9.5833333333333339</v>
      </c>
      <c r="E67">
        <f t="shared" si="3"/>
        <v>0</v>
      </c>
    </row>
    <row r="68" spans="1:5" x14ac:dyDescent="0.25">
      <c r="A68" t="s">
        <v>10</v>
      </c>
      <c r="B68">
        <f t="shared" si="3"/>
        <v>934.33333333333337</v>
      </c>
      <c r="C68">
        <f t="shared" si="3"/>
        <v>0</v>
      </c>
      <c r="D68">
        <f t="shared" si="3"/>
        <v>0</v>
      </c>
      <c r="E68">
        <f t="shared" si="3"/>
        <v>0</v>
      </c>
    </row>
    <row r="69" spans="1:5" x14ac:dyDescent="0.25">
      <c r="A69" t="s">
        <v>0</v>
      </c>
      <c r="B69">
        <f t="shared" si="3"/>
        <v>9263.75</v>
      </c>
      <c r="C69">
        <f t="shared" si="3"/>
        <v>1420.6666666666667</v>
      </c>
      <c r="D69">
        <f t="shared" si="3"/>
        <v>646.91666666666663</v>
      </c>
      <c r="E69">
        <f t="shared" si="3"/>
        <v>410.75</v>
      </c>
    </row>
    <row r="70" spans="1:5" x14ac:dyDescent="0.25">
      <c r="A70" t="s">
        <v>11</v>
      </c>
      <c r="B70">
        <f t="shared" si="3"/>
        <v>33779.833333333336</v>
      </c>
      <c r="C70">
        <f t="shared" si="3"/>
        <v>5282.666666666667</v>
      </c>
      <c r="D70">
        <f t="shared" si="3"/>
        <v>2752.0833333333335</v>
      </c>
      <c r="E70">
        <f t="shared" si="3"/>
        <v>3412.4166666666665</v>
      </c>
    </row>
    <row r="71" spans="1:5" x14ac:dyDescent="0.25">
      <c r="A71" t="s">
        <v>12</v>
      </c>
      <c r="B71">
        <f t="shared" si="3"/>
        <v>472581.41666666669</v>
      </c>
      <c r="C71">
        <f t="shared" si="3"/>
        <v>76169.416666666672</v>
      </c>
      <c r="D71">
        <f t="shared" si="3"/>
        <v>587.75</v>
      </c>
      <c r="E71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2019-06-03T18:45:21Z</dcterms:modified>
</cp:coreProperties>
</file>