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F4AEC93-B7AD-47C6-829B-4F8C6F015D5B}" xr6:coauthVersionLast="36" xr6:coauthVersionMax="36" xr10:uidLastSave="{00000000-0000-0000-0000-000000000000}"/>
  <bookViews>
    <workbookView xWindow="651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9" i="1" l="1"/>
  <c r="E70" i="1"/>
  <c r="C71" i="1"/>
  <c r="D71" i="1"/>
  <c r="E71" i="1"/>
  <c r="D74" i="1"/>
  <c r="D67" i="1"/>
  <c r="E67" i="1"/>
  <c r="E55" i="1"/>
  <c r="E56" i="1"/>
  <c r="E68" i="1" s="1"/>
  <c r="E57" i="1"/>
  <c r="E58" i="1"/>
  <c r="E59" i="1"/>
  <c r="E60" i="1"/>
  <c r="E72" i="1" s="1"/>
  <c r="E61" i="1"/>
  <c r="E73" i="1" s="1"/>
  <c r="P42" i="1"/>
  <c r="D55" i="1" s="1"/>
  <c r="E62" i="1"/>
  <c r="E74" i="1" s="1"/>
  <c r="D56" i="1"/>
  <c r="D68" i="1" s="1"/>
  <c r="D57" i="1"/>
  <c r="D69" i="1" s="1"/>
  <c r="D58" i="1"/>
  <c r="D70" i="1" s="1"/>
  <c r="D59" i="1"/>
  <c r="D60" i="1"/>
  <c r="D72" i="1" s="1"/>
  <c r="D61" i="1"/>
  <c r="D73" i="1" s="1"/>
  <c r="D62" i="1"/>
  <c r="C56" i="1"/>
  <c r="C68" i="1" s="1"/>
  <c r="C57" i="1"/>
  <c r="C69" i="1" s="1"/>
  <c r="C58" i="1"/>
  <c r="C70" i="1" s="1"/>
  <c r="C59" i="1"/>
  <c r="C60" i="1"/>
  <c r="C72" i="1" s="1"/>
  <c r="C61" i="1"/>
  <c r="C73" i="1" s="1"/>
  <c r="C62" i="1"/>
  <c r="C74" i="1" s="1"/>
  <c r="C55" i="1"/>
  <c r="C67" i="1" s="1"/>
  <c r="B56" i="1"/>
  <c r="B68" i="1" s="1"/>
  <c r="B57" i="1"/>
  <c r="B69" i="1" s="1"/>
  <c r="B58" i="1"/>
  <c r="B70" i="1" s="1"/>
  <c r="B59" i="1"/>
  <c r="B71" i="1" s="1"/>
  <c r="B60" i="1"/>
  <c r="B72" i="1" s="1"/>
  <c r="B61" i="1"/>
  <c r="B73" i="1" s="1"/>
  <c r="B62" i="1"/>
  <c r="B74" i="1" s="1"/>
  <c r="B55" i="1"/>
  <c r="B67" i="1" s="1"/>
  <c r="V42" i="1"/>
  <c r="P48" i="1"/>
  <c r="J42" i="1"/>
  <c r="D42" i="1"/>
  <c r="J29" i="1"/>
  <c r="D29" i="1"/>
  <c r="P16" i="1"/>
  <c r="J16" i="1"/>
  <c r="P3" i="1"/>
  <c r="J3" i="1"/>
</calcChain>
</file>

<file path=xl/sharedStrings.xml><?xml version="1.0" encoding="utf-8"?>
<sst xmlns="http://schemas.openxmlformats.org/spreadsheetml/2006/main" count="248" uniqueCount="49">
  <si>
    <t>Lactobacillus Murinus ASF361</t>
  </si>
  <si>
    <t>English name</t>
  </si>
  <si>
    <t>MetaPro</t>
  </si>
  <si>
    <t>SAMSA2</t>
  </si>
  <si>
    <t>humann2</t>
  </si>
  <si>
    <t>Clostridium ASF356</t>
  </si>
  <si>
    <t>Clostridium ASF502</t>
  </si>
  <si>
    <t>Eubacterium Plexicaudatum ASF492</t>
  </si>
  <si>
    <t>Firmicutes ASF500</t>
  </si>
  <si>
    <t>Lactobacillus ASF360</t>
  </si>
  <si>
    <t>Mucispirillum Schaedleri ASF457</t>
  </si>
  <si>
    <t>Parabacteroides ASF519</t>
  </si>
  <si>
    <t>501 cecq n</t>
  </si>
  <si>
    <t>501 cecq y</t>
  </si>
  <si>
    <t>sams2 without labels</t>
  </si>
  <si>
    <t>501 colq n</t>
  </si>
  <si>
    <t>SAMSA2 without label</t>
  </si>
  <si>
    <t>502 cecq n</t>
  </si>
  <si>
    <t>Humann2</t>
  </si>
  <si>
    <t>502 cecq y</t>
  </si>
  <si>
    <t>502 colq n</t>
  </si>
  <si>
    <t>503 cecm n</t>
  </si>
  <si>
    <t>503 cecq n</t>
  </si>
  <si>
    <t>504 cecm n</t>
  </si>
  <si>
    <t>504 cecq n</t>
  </si>
  <si>
    <t xml:space="preserve">humann2 </t>
  </si>
  <si>
    <t>504 cecq y</t>
  </si>
  <si>
    <t>504 colq n</t>
  </si>
  <si>
    <t>summed</t>
  </si>
  <si>
    <t>BWA</t>
  </si>
  <si>
    <t>HUMAnN2</t>
  </si>
  <si>
    <t>average</t>
  </si>
  <si>
    <t>mapped reads</t>
  </si>
  <si>
    <t>unmapped reads</t>
  </si>
  <si>
    <t>Expected Results</t>
  </si>
  <si>
    <t>expected</t>
  </si>
  <si>
    <t>1 cq n</t>
  </si>
  <si>
    <t>1 cq y</t>
  </si>
  <si>
    <t>1 lq n</t>
  </si>
  <si>
    <t>2 cq n</t>
  </si>
  <si>
    <t>2 cq y</t>
  </si>
  <si>
    <t>2 lq n</t>
  </si>
  <si>
    <t>3 cm n</t>
  </si>
  <si>
    <t>3 cq n</t>
  </si>
  <si>
    <t>4 cm n</t>
  </si>
  <si>
    <t>4 cq n</t>
  </si>
  <si>
    <t>4 cq y</t>
  </si>
  <si>
    <t>4 lq n</t>
  </si>
  <si>
    <t>metapro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</si>
</sst>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16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7030A0"/>
      </a:accent2>
      <a:accent3>
        <a:srgbClr val="6F3B55"/>
      </a:accent3>
      <a:accent4>
        <a:srgbClr val="FFC000"/>
      </a:accent4>
      <a:accent5>
        <a:srgbClr val="FFFF00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4"/>
  <sheetViews>
    <sheetView tabSelected="1" topLeftCell="A19" zoomScale="85" zoomScaleNormal="85" workbookViewId="0">
      <selection activeCell="L65" sqref="L65:L72"/>
    </sheetView>
  </sheetViews>
  <sheetFormatPr defaultRowHeight="15" x14ac:dyDescent="0.25"/>
  <cols>
    <col min="1" max="1" width="29.28515625" customWidth="1"/>
    <col min="4" max="4" width="14.28515625" customWidth="1"/>
  </cols>
  <sheetData>
    <row r="1" spans="1:17" x14ac:dyDescent="0.25">
      <c r="A1" t="s">
        <v>12</v>
      </c>
      <c r="G1" t="s">
        <v>13</v>
      </c>
      <c r="M1" t="s">
        <v>15</v>
      </c>
    </row>
    <row r="2" spans="1:17" x14ac:dyDescent="0.25">
      <c r="A2" t="s">
        <v>1</v>
      </c>
      <c r="B2" t="s">
        <v>34</v>
      </c>
      <c r="C2" t="s">
        <v>2</v>
      </c>
      <c r="D2" t="s">
        <v>3</v>
      </c>
      <c r="E2" t="s">
        <v>4</v>
      </c>
      <c r="G2" t="s">
        <v>1</v>
      </c>
      <c r="H2" t="s">
        <v>34</v>
      </c>
      <c r="I2" t="s">
        <v>2</v>
      </c>
      <c r="J2" t="s">
        <v>14</v>
      </c>
      <c r="K2" t="s">
        <v>4</v>
      </c>
      <c r="M2" t="s">
        <v>1</v>
      </c>
      <c r="N2" t="s">
        <v>34</v>
      </c>
      <c r="O2" t="s">
        <v>2</v>
      </c>
      <c r="P2" t="s">
        <v>16</v>
      </c>
      <c r="Q2" t="s">
        <v>4</v>
      </c>
    </row>
    <row r="3" spans="1:17" x14ac:dyDescent="0.25">
      <c r="A3" t="s">
        <v>5</v>
      </c>
      <c r="B3">
        <v>67159</v>
      </c>
      <c r="C3">
        <v>4285</v>
      </c>
      <c r="D3">
        <v>878</v>
      </c>
      <c r="E3">
        <v>0</v>
      </c>
      <c r="G3" t="s">
        <v>5</v>
      </c>
      <c r="H3">
        <v>119289</v>
      </c>
      <c r="I3">
        <v>41209</v>
      </c>
      <c r="J3">
        <f>20080 + 192</f>
        <v>20272</v>
      </c>
      <c r="K3">
        <v>34923</v>
      </c>
      <c r="M3" t="s">
        <v>5</v>
      </c>
      <c r="N3">
        <v>86641</v>
      </c>
      <c r="O3">
        <v>2202</v>
      </c>
      <c r="P3">
        <f>892 + 3</f>
        <v>895</v>
      </c>
      <c r="Q3">
        <v>0</v>
      </c>
    </row>
    <row r="4" spans="1:17" x14ac:dyDescent="0.25">
      <c r="A4" t="s">
        <v>6</v>
      </c>
      <c r="B4">
        <v>3137</v>
      </c>
      <c r="C4">
        <v>0</v>
      </c>
      <c r="D4">
        <v>0</v>
      </c>
      <c r="E4">
        <v>0</v>
      </c>
      <c r="G4" t="s">
        <v>6</v>
      </c>
      <c r="H4">
        <v>8182</v>
      </c>
      <c r="I4">
        <v>9</v>
      </c>
      <c r="J4">
        <v>1</v>
      </c>
      <c r="M4" t="s">
        <v>6</v>
      </c>
      <c r="N4">
        <v>28214</v>
      </c>
      <c r="O4">
        <v>0</v>
      </c>
      <c r="P4">
        <v>0</v>
      </c>
      <c r="Q4">
        <v>0</v>
      </c>
    </row>
    <row r="5" spans="1:17" x14ac:dyDescent="0.25">
      <c r="A5" t="s">
        <v>7</v>
      </c>
      <c r="B5">
        <v>1505</v>
      </c>
      <c r="C5">
        <v>0</v>
      </c>
      <c r="D5">
        <v>0</v>
      </c>
      <c r="E5">
        <v>0</v>
      </c>
      <c r="G5" t="s">
        <v>7</v>
      </c>
      <c r="H5">
        <v>978</v>
      </c>
      <c r="I5">
        <v>37</v>
      </c>
      <c r="J5">
        <v>5</v>
      </c>
      <c r="M5" t="s">
        <v>7</v>
      </c>
      <c r="N5">
        <v>9954</v>
      </c>
      <c r="O5">
        <v>0</v>
      </c>
      <c r="P5">
        <v>0</v>
      </c>
      <c r="Q5">
        <v>0</v>
      </c>
    </row>
    <row r="6" spans="1:17" x14ac:dyDescent="0.25">
      <c r="A6" t="s">
        <v>8</v>
      </c>
      <c r="B6">
        <v>28</v>
      </c>
      <c r="C6">
        <v>0</v>
      </c>
      <c r="D6">
        <v>0</v>
      </c>
      <c r="E6">
        <v>0</v>
      </c>
      <c r="G6" t="s">
        <v>8</v>
      </c>
      <c r="H6">
        <v>15</v>
      </c>
      <c r="I6">
        <v>0</v>
      </c>
      <c r="J6">
        <v>3</v>
      </c>
      <c r="M6" t="s">
        <v>8</v>
      </c>
      <c r="N6">
        <v>252</v>
      </c>
      <c r="O6">
        <v>0</v>
      </c>
      <c r="P6">
        <v>0</v>
      </c>
      <c r="Q6">
        <v>0</v>
      </c>
    </row>
    <row r="7" spans="1:17" x14ac:dyDescent="0.25">
      <c r="A7" t="s">
        <v>9</v>
      </c>
      <c r="B7">
        <v>78</v>
      </c>
      <c r="C7">
        <v>0</v>
      </c>
      <c r="D7">
        <v>0</v>
      </c>
      <c r="E7">
        <v>0</v>
      </c>
      <c r="G7" t="s">
        <v>9</v>
      </c>
      <c r="H7">
        <v>10</v>
      </c>
      <c r="I7">
        <v>0</v>
      </c>
      <c r="J7">
        <v>0</v>
      </c>
      <c r="M7" t="s">
        <v>9</v>
      </c>
      <c r="N7">
        <v>3074</v>
      </c>
      <c r="O7">
        <v>0</v>
      </c>
      <c r="P7">
        <v>0</v>
      </c>
      <c r="Q7">
        <v>0</v>
      </c>
    </row>
    <row r="8" spans="1:17" x14ac:dyDescent="0.25">
      <c r="A8" t="s">
        <v>0</v>
      </c>
      <c r="B8">
        <v>1611</v>
      </c>
      <c r="C8">
        <v>96</v>
      </c>
      <c r="D8">
        <v>16</v>
      </c>
      <c r="E8">
        <v>0</v>
      </c>
      <c r="G8" t="s">
        <v>0</v>
      </c>
      <c r="H8">
        <v>4897</v>
      </c>
      <c r="I8">
        <v>2810</v>
      </c>
      <c r="J8">
        <v>1485</v>
      </c>
      <c r="K8">
        <v>1940</v>
      </c>
      <c r="M8" t="s">
        <v>0</v>
      </c>
      <c r="N8">
        <v>15604</v>
      </c>
      <c r="O8">
        <v>356</v>
      </c>
      <c r="P8">
        <v>174</v>
      </c>
      <c r="Q8">
        <v>0</v>
      </c>
    </row>
    <row r="9" spans="1:17" x14ac:dyDescent="0.25">
      <c r="A9" t="s">
        <v>10</v>
      </c>
      <c r="B9">
        <v>11043</v>
      </c>
      <c r="C9">
        <v>772</v>
      </c>
      <c r="D9">
        <v>179</v>
      </c>
      <c r="E9">
        <v>0</v>
      </c>
      <c r="G9" t="s">
        <v>10</v>
      </c>
      <c r="H9">
        <v>27199</v>
      </c>
      <c r="I9">
        <v>16291</v>
      </c>
      <c r="J9">
        <v>9325</v>
      </c>
      <c r="K9">
        <v>13331</v>
      </c>
      <c r="M9" t="s">
        <v>10</v>
      </c>
      <c r="N9">
        <v>10511</v>
      </c>
      <c r="O9">
        <v>322</v>
      </c>
      <c r="P9">
        <v>129</v>
      </c>
      <c r="Q9">
        <v>0</v>
      </c>
    </row>
    <row r="10" spans="1:17" x14ac:dyDescent="0.25">
      <c r="A10" t="s">
        <v>11</v>
      </c>
      <c r="B10">
        <v>103148</v>
      </c>
      <c r="C10">
        <v>9454</v>
      </c>
      <c r="D10">
        <v>47</v>
      </c>
      <c r="E10">
        <v>0</v>
      </c>
      <c r="G10" t="s">
        <v>11</v>
      </c>
      <c r="H10">
        <v>526030</v>
      </c>
      <c r="I10">
        <v>239309</v>
      </c>
      <c r="J10">
        <v>2683</v>
      </c>
      <c r="M10" t="s">
        <v>11</v>
      </c>
      <c r="N10">
        <v>715655</v>
      </c>
      <c r="O10">
        <v>5373</v>
      </c>
      <c r="P10">
        <v>32</v>
      </c>
      <c r="Q10">
        <v>0</v>
      </c>
    </row>
    <row r="11" spans="1:17" x14ac:dyDescent="0.25">
      <c r="A11" t="s">
        <v>32</v>
      </c>
      <c r="B11">
        <v>187709</v>
      </c>
      <c r="G11" t="s">
        <v>32</v>
      </c>
      <c r="H11">
        <v>686600</v>
      </c>
      <c r="M11" t="s">
        <v>32</v>
      </c>
      <c r="N11">
        <v>869905</v>
      </c>
    </row>
    <row r="12" spans="1:17" x14ac:dyDescent="0.25">
      <c r="A12" t="s">
        <v>33</v>
      </c>
      <c r="B12">
        <v>2058585</v>
      </c>
      <c r="G12" t="s">
        <v>33</v>
      </c>
      <c r="H12">
        <v>2244751</v>
      </c>
      <c r="M12" t="s">
        <v>33</v>
      </c>
      <c r="N12">
        <v>500592</v>
      </c>
    </row>
    <row r="14" spans="1:17" x14ac:dyDescent="0.25">
      <c r="A14" t="s">
        <v>17</v>
      </c>
      <c r="G14" t="s">
        <v>19</v>
      </c>
      <c r="M14" t="s">
        <v>20</v>
      </c>
    </row>
    <row r="15" spans="1:17" x14ac:dyDescent="0.25">
      <c r="A15" t="s">
        <v>1</v>
      </c>
      <c r="B15" t="s">
        <v>34</v>
      </c>
      <c r="C15" t="s">
        <v>2</v>
      </c>
      <c r="D15" t="s">
        <v>16</v>
      </c>
      <c r="E15" t="s">
        <v>18</v>
      </c>
      <c r="G15" t="s">
        <v>1</v>
      </c>
      <c r="H15" t="s">
        <v>34</v>
      </c>
      <c r="I15" t="s">
        <v>2</v>
      </c>
      <c r="J15" t="s">
        <v>16</v>
      </c>
      <c r="K15" t="s">
        <v>18</v>
      </c>
      <c r="M15" t="s">
        <v>1</v>
      </c>
      <c r="N15" t="s">
        <v>34</v>
      </c>
      <c r="O15" t="s">
        <v>2</v>
      </c>
      <c r="P15" t="s">
        <v>16</v>
      </c>
      <c r="Q15" t="s">
        <v>4</v>
      </c>
    </row>
    <row r="16" spans="1:17" x14ac:dyDescent="0.25">
      <c r="A16" t="s">
        <v>5</v>
      </c>
      <c r="B16">
        <v>165458</v>
      </c>
      <c r="C16">
        <v>13398</v>
      </c>
      <c r="D16">
        <v>3657</v>
      </c>
      <c r="E16">
        <v>0</v>
      </c>
      <c r="G16" t="s">
        <v>5</v>
      </c>
      <c r="H16">
        <v>84487</v>
      </c>
      <c r="I16">
        <v>14325</v>
      </c>
      <c r="J16">
        <f>6759 + 8</f>
        <v>6767</v>
      </c>
      <c r="M16" t="s">
        <v>5</v>
      </c>
      <c r="N16">
        <v>53784</v>
      </c>
      <c r="O16">
        <v>8418</v>
      </c>
      <c r="P16">
        <f>3830 + 3</f>
        <v>3833</v>
      </c>
    </row>
    <row r="17" spans="1:17" x14ac:dyDescent="0.25">
      <c r="A17" t="s">
        <v>6</v>
      </c>
      <c r="B17">
        <v>14569</v>
      </c>
      <c r="D17">
        <v>0</v>
      </c>
      <c r="E17">
        <v>0</v>
      </c>
      <c r="G17" t="s">
        <v>6</v>
      </c>
      <c r="H17">
        <v>8748</v>
      </c>
      <c r="I17">
        <v>3</v>
      </c>
      <c r="J17">
        <v>2</v>
      </c>
      <c r="M17" t="s">
        <v>6</v>
      </c>
      <c r="N17">
        <v>12767</v>
      </c>
      <c r="O17">
        <v>1</v>
      </c>
      <c r="P17">
        <v>0</v>
      </c>
    </row>
    <row r="18" spans="1:17" x14ac:dyDescent="0.25">
      <c r="A18" t="s">
        <v>7</v>
      </c>
      <c r="B18">
        <v>6547</v>
      </c>
      <c r="D18">
        <v>0</v>
      </c>
      <c r="E18">
        <v>0</v>
      </c>
      <c r="G18" t="s">
        <v>7</v>
      </c>
      <c r="H18">
        <v>684</v>
      </c>
      <c r="J18">
        <v>0</v>
      </c>
      <c r="M18" t="s">
        <v>7</v>
      </c>
      <c r="N18">
        <v>4672</v>
      </c>
      <c r="P18">
        <v>0</v>
      </c>
    </row>
    <row r="19" spans="1:17" x14ac:dyDescent="0.25">
      <c r="A19" t="s">
        <v>8</v>
      </c>
      <c r="B19">
        <v>92</v>
      </c>
      <c r="D19">
        <v>0</v>
      </c>
      <c r="E19">
        <v>0</v>
      </c>
      <c r="G19" t="s">
        <v>8</v>
      </c>
      <c r="H19">
        <v>7</v>
      </c>
      <c r="J19">
        <v>2</v>
      </c>
      <c r="M19" t="s">
        <v>8</v>
      </c>
      <c r="N19">
        <v>113</v>
      </c>
      <c r="P19">
        <v>0</v>
      </c>
    </row>
    <row r="20" spans="1:17" x14ac:dyDescent="0.25">
      <c r="A20" t="s">
        <v>9</v>
      </c>
      <c r="B20">
        <v>1371</v>
      </c>
      <c r="D20">
        <v>0</v>
      </c>
      <c r="E20">
        <v>0</v>
      </c>
      <c r="G20" t="s">
        <v>9</v>
      </c>
      <c r="H20">
        <v>22</v>
      </c>
      <c r="J20">
        <v>0</v>
      </c>
      <c r="M20" t="s">
        <v>9</v>
      </c>
      <c r="N20">
        <v>1465</v>
      </c>
      <c r="P20">
        <v>0</v>
      </c>
    </row>
    <row r="21" spans="1:17" x14ac:dyDescent="0.25">
      <c r="A21" t="s">
        <v>0</v>
      </c>
      <c r="B21">
        <v>5025</v>
      </c>
      <c r="C21">
        <v>392</v>
      </c>
      <c r="D21">
        <v>125</v>
      </c>
      <c r="E21">
        <v>0</v>
      </c>
      <c r="G21" t="s">
        <v>0</v>
      </c>
      <c r="H21">
        <v>2634</v>
      </c>
      <c r="I21">
        <v>1233</v>
      </c>
      <c r="J21">
        <v>595</v>
      </c>
      <c r="M21" t="s">
        <v>0</v>
      </c>
      <c r="N21">
        <v>11815</v>
      </c>
      <c r="O21">
        <v>1080</v>
      </c>
      <c r="P21">
        <v>490</v>
      </c>
    </row>
    <row r="22" spans="1:17" x14ac:dyDescent="0.25">
      <c r="A22" t="s">
        <v>10</v>
      </c>
      <c r="B22">
        <v>25304</v>
      </c>
      <c r="C22">
        <v>907</v>
      </c>
      <c r="D22">
        <v>348</v>
      </c>
      <c r="E22">
        <v>0</v>
      </c>
      <c r="G22" t="s">
        <v>10</v>
      </c>
      <c r="H22">
        <v>11612</v>
      </c>
      <c r="I22">
        <v>2930</v>
      </c>
      <c r="J22">
        <v>1678</v>
      </c>
      <c r="K22">
        <v>2390</v>
      </c>
      <c r="M22" t="s">
        <v>10</v>
      </c>
      <c r="N22">
        <v>8383</v>
      </c>
      <c r="O22">
        <v>779</v>
      </c>
      <c r="P22">
        <v>403</v>
      </c>
      <c r="Q22">
        <v>666</v>
      </c>
    </row>
    <row r="23" spans="1:17" x14ac:dyDescent="0.25">
      <c r="A23" t="s">
        <v>11</v>
      </c>
      <c r="B23">
        <v>276435</v>
      </c>
      <c r="C23">
        <v>16708</v>
      </c>
      <c r="D23">
        <v>200</v>
      </c>
      <c r="E23">
        <v>0</v>
      </c>
      <c r="G23" t="s">
        <v>11</v>
      </c>
      <c r="H23">
        <v>192960</v>
      </c>
      <c r="I23">
        <v>42632</v>
      </c>
      <c r="J23">
        <v>408</v>
      </c>
      <c r="M23" t="s">
        <v>11</v>
      </c>
      <c r="N23">
        <v>381195</v>
      </c>
      <c r="O23">
        <v>16663</v>
      </c>
      <c r="P23">
        <v>254</v>
      </c>
    </row>
    <row r="24" spans="1:17" x14ac:dyDescent="0.25">
      <c r="A24" t="s">
        <v>32</v>
      </c>
      <c r="B24">
        <v>494801</v>
      </c>
      <c r="G24" t="s">
        <v>32</v>
      </c>
      <c r="H24">
        <v>301154</v>
      </c>
      <c r="M24" t="s">
        <v>32</v>
      </c>
      <c r="N24">
        <v>474194</v>
      </c>
    </row>
    <row r="25" spans="1:17" x14ac:dyDescent="0.25">
      <c r="A25" t="s">
        <v>33</v>
      </c>
      <c r="B25">
        <v>2640400</v>
      </c>
      <c r="G25" t="s">
        <v>33</v>
      </c>
      <c r="H25">
        <v>1720542</v>
      </c>
      <c r="M25" t="s">
        <v>33</v>
      </c>
      <c r="N25">
        <v>1105178</v>
      </c>
    </row>
    <row r="27" spans="1:17" x14ac:dyDescent="0.25">
      <c r="A27" t="s">
        <v>21</v>
      </c>
      <c r="G27" t="s">
        <v>22</v>
      </c>
    </row>
    <row r="28" spans="1:17" x14ac:dyDescent="0.25">
      <c r="A28" t="s">
        <v>1</v>
      </c>
      <c r="B28" t="s">
        <v>34</v>
      </c>
      <c r="C28" t="s">
        <v>2</v>
      </c>
      <c r="D28" t="s">
        <v>16</v>
      </c>
      <c r="E28" t="s">
        <v>4</v>
      </c>
      <c r="G28" t="s">
        <v>1</v>
      </c>
      <c r="H28" t="s">
        <v>34</v>
      </c>
      <c r="I28" t="s">
        <v>2</v>
      </c>
      <c r="J28" t="s">
        <v>16</v>
      </c>
      <c r="K28" t="s">
        <v>4</v>
      </c>
    </row>
    <row r="29" spans="1:17" x14ac:dyDescent="0.25">
      <c r="A29" t="s">
        <v>5</v>
      </c>
      <c r="B29">
        <v>125095</v>
      </c>
      <c r="C29">
        <v>61813</v>
      </c>
      <c r="D29">
        <f>111 + 22584</f>
        <v>22695</v>
      </c>
      <c r="E29">
        <v>37163</v>
      </c>
      <c r="G29" t="s">
        <v>5</v>
      </c>
      <c r="H29">
        <v>98656</v>
      </c>
      <c r="I29">
        <v>5538</v>
      </c>
      <c r="J29">
        <f>22 + 2343</f>
        <v>2365</v>
      </c>
    </row>
    <row r="30" spans="1:17" x14ac:dyDescent="0.25">
      <c r="A30" t="s">
        <v>6</v>
      </c>
      <c r="B30">
        <v>10774</v>
      </c>
      <c r="C30">
        <v>50</v>
      </c>
      <c r="D30">
        <v>25</v>
      </c>
      <c r="G30" t="s">
        <v>6</v>
      </c>
      <c r="H30">
        <v>15237</v>
      </c>
      <c r="J30">
        <v>1</v>
      </c>
    </row>
    <row r="31" spans="1:17" x14ac:dyDescent="0.25">
      <c r="A31" t="s">
        <v>7</v>
      </c>
      <c r="B31">
        <v>5309</v>
      </c>
      <c r="G31" t="s">
        <v>7</v>
      </c>
      <c r="H31">
        <v>8241</v>
      </c>
      <c r="J31">
        <v>1</v>
      </c>
    </row>
    <row r="32" spans="1:17" x14ac:dyDescent="0.25">
      <c r="A32" t="s">
        <v>8</v>
      </c>
      <c r="B32">
        <v>68</v>
      </c>
      <c r="D32">
        <v>45</v>
      </c>
      <c r="G32" t="s">
        <v>8</v>
      </c>
      <c r="H32">
        <v>74</v>
      </c>
      <c r="J32">
        <v>1</v>
      </c>
    </row>
    <row r="33" spans="1:23" x14ac:dyDescent="0.25">
      <c r="A33" t="s">
        <v>9</v>
      </c>
      <c r="B33">
        <v>843</v>
      </c>
      <c r="G33" t="s">
        <v>9</v>
      </c>
      <c r="H33">
        <v>972</v>
      </c>
    </row>
    <row r="34" spans="1:23" x14ac:dyDescent="0.25">
      <c r="A34" t="s">
        <v>0</v>
      </c>
      <c r="B34">
        <v>3676</v>
      </c>
      <c r="C34">
        <v>2175</v>
      </c>
      <c r="D34">
        <v>763</v>
      </c>
      <c r="E34">
        <v>990</v>
      </c>
      <c r="G34" t="s">
        <v>0</v>
      </c>
      <c r="H34">
        <v>9489</v>
      </c>
      <c r="I34">
        <v>551</v>
      </c>
      <c r="J34">
        <v>237</v>
      </c>
    </row>
    <row r="35" spans="1:23" x14ac:dyDescent="0.25">
      <c r="A35" t="s">
        <v>10</v>
      </c>
      <c r="B35">
        <v>61738</v>
      </c>
      <c r="C35">
        <v>15526</v>
      </c>
      <c r="D35">
        <v>6712</v>
      </c>
      <c r="E35">
        <v>11613</v>
      </c>
      <c r="G35" t="s">
        <v>10</v>
      </c>
      <c r="H35">
        <v>28832</v>
      </c>
      <c r="I35">
        <v>1413</v>
      </c>
      <c r="J35">
        <v>622</v>
      </c>
      <c r="K35">
        <v>970</v>
      </c>
    </row>
    <row r="36" spans="1:23" x14ac:dyDescent="0.25">
      <c r="A36" t="s">
        <v>11</v>
      </c>
      <c r="B36">
        <v>485562</v>
      </c>
      <c r="C36">
        <v>254769</v>
      </c>
      <c r="D36">
        <v>1079</v>
      </c>
      <c r="G36" t="s">
        <v>11</v>
      </c>
      <c r="H36">
        <v>310965</v>
      </c>
      <c r="I36">
        <v>14816</v>
      </c>
      <c r="J36">
        <v>122</v>
      </c>
    </row>
    <row r="37" spans="1:23" x14ac:dyDescent="0.25">
      <c r="A37" t="s">
        <v>32</v>
      </c>
      <c r="B37">
        <v>693065</v>
      </c>
      <c r="G37" t="s">
        <v>32</v>
      </c>
      <c r="H37">
        <v>472466</v>
      </c>
    </row>
    <row r="38" spans="1:23" x14ac:dyDescent="0.25">
      <c r="A38" t="s">
        <v>33</v>
      </c>
      <c r="B38">
        <v>2394440</v>
      </c>
      <c r="G38" t="s">
        <v>33</v>
      </c>
      <c r="H38">
        <v>1248471</v>
      </c>
    </row>
    <row r="40" spans="1:23" x14ac:dyDescent="0.25">
      <c r="A40" t="s">
        <v>23</v>
      </c>
      <c r="G40" t="s">
        <v>24</v>
      </c>
      <c r="M40" t="s">
        <v>26</v>
      </c>
      <c r="S40" t="s">
        <v>27</v>
      </c>
    </row>
    <row r="41" spans="1:23" x14ac:dyDescent="0.25">
      <c r="A41" t="s">
        <v>1</v>
      </c>
      <c r="B41" t="s">
        <v>34</v>
      </c>
      <c r="C41" t="s">
        <v>2</v>
      </c>
      <c r="D41" t="s">
        <v>16</v>
      </c>
      <c r="E41" t="s">
        <v>4</v>
      </c>
      <c r="G41" t="s">
        <v>1</v>
      </c>
      <c r="H41" t="s">
        <v>34</v>
      </c>
      <c r="I41" t="s">
        <v>2</v>
      </c>
      <c r="J41" t="s">
        <v>16</v>
      </c>
      <c r="K41" t="s">
        <v>25</v>
      </c>
      <c r="M41" t="s">
        <v>1</v>
      </c>
      <c r="N41" t="s">
        <v>34</v>
      </c>
      <c r="O41" t="s">
        <v>2</v>
      </c>
      <c r="P41" t="s">
        <v>16</v>
      </c>
      <c r="Q41" t="s">
        <v>4</v>
      </c>
      <c r="S41" t="s">
        <v>1</v>
      </c>
      <c r="T41" t="s">
        <v>34</v>
      </c>
      <c r="U41" t="s">
        <v>2</v>
      </c>
      <c r="V41" t="s">
        <v>16</v>
      </c>
      <c r="W41" t="s">
        <v>4</v>
      </c>
    </row>
    <row r="42" spans="1:23" x14ac:dyDescent="0.25">
      <c r="A42" t="s">
        <v>5</v>
      </c>
      <c r="B42">
        <v>132896</v>
      </c>
      <c r="C42">
        <v>68551</v>
      </c>
      <c r="D42">
        <f xml:space="preserve"> 128 + 27057</f>
        <v>27185</v>
      </c>
      <c r="E42">
        <v>44060</v>
      </c>
      <c r="G42" t="s">
        <v>5</v>
      </c>
      <c r="H42">
        <v>199935</v>
      </c>
      <c r="I42">
        <v>10660</v>
      </c>
      <c r="J42">
        <f>35 + 5789</f>
        <v>5824</v>
      </c>
      <c r="K42">
        <v>0</v>
      </c>
      <c r="M42" t="s">
        <v>5</v>
      </c>
      <c r="N42">
        <v>207030</v>
      </c>
      <c r="O42">
        <v>37831</v>
      </c>
      <c r="P42">
        <f>5 + 18519</f>
        <v>18524</v>
      </c>
      <c r="Q42">
        <v>0</v>
      </c>
      <c r="S42" t="s">
        <v>5</v>
      </c>
      <c r="T42">
        <v>94117</v>
      </c>
      <c r="U42">
        <v>50279</v>
      </c>
      <c r="V42">
        <f>83 + 22273</f>
        <v>22356</v>
      </c>
      <c r="W42">
        <v>31969</v>
      </c>
    </row>
    <row r="43" spans="1:23" x14ac:dyDescent="0.25">
      <c r="A43" t="s">
        <v>6</v>
      </c>
      <c r="B43">
        <v>5095</v>
      </c>
      <c r="C43">
        <v>25</v>
      </c>
      <c r="D43">
        <v>27</v>
      </c>
      <c r="G43" t="s">
        <v>6</v>
      </c>
      <c r="H43">
        <v>16504</v>
      </c>
      <c r="I43">
        <v>3</v>
      </c>
      <c r="K43">
        <v>0</v>
      </c>
      <c r="M43" t="s">
        <v>6</v>
      </c>
      <c r="N43">
        <v>28030</v>
      </c>
      <c r="O43">
        <v>4</v>
      </c>
      <c r="P43">
        <v>47</v>
      </c>
      <c r="Q43">
        <v>0</v>
      </c>
      <c r="S43" t="s">
        <v>6</v>
      </c>
      <c r="T43">
        <v>9197</v>
      </c>
      <c r="U43">
        <v>21</v>
      </c>
      <c r="V43">
        <v>17</v>
      </c>
    </row>
    <row r="44" spans="1:23" x14ac:dyDescent="0.25">
      <c r="A44" t="s">
        <v>7</v>
      </c>
      <c r="B44">
        <v>2373</v>
      </c>
      <c r="C44">
        <v>56</v>
      </c>
      <c r="D44">
        <v>51</v>
      </c>
      <c r="G44" t="s">
        <v>7</v>
      </c>
      <c r="H44">
        <v>7935</v>
      </c>
      <c r="I44">
        <v>2</v>
      </c>
      <c r="K44">
        <v>0</v>
      </c>
      <c r="M44" t="s">
        <v>7</v>
      </c>
      <c r="N44">
        <v>2681</v>
      </c>
      <c r="P44">
        <v>2</v>
      </c>
      <c r="Q44">
        <v>0</v>
      </c>
      <c r="S44" t="s">
        <v>7</v>
      </c>
      <c r="T44">
        <v>3761</v>
      </c>
      <c r="U44">
        <v>25</v>
      </c>
      <c r="V44">
        <v>28</v>
      </c>
    </row>
    <row r="45" spans="1:23" x14ac:dyDescent="0.25">
      <c r="A45" t="s">
        <v>8</v>
      </c>
      <c r="B45">
        <v>50</v>
      </c>
      <c r="D45">
        <v>14</v>
      </c>
      <c r="G45" t="s">
        <v>8</v>
      </c>
      <c r="H45">
        <v>53</v>
      </c>
      <c r="J45">
        <v>24</v>
      </c>
      <c r="K45">
        <v>0</v>
      </c>
      <c r="M45" t="s">
        <v>8</v>
      </c>
      <c r="N45">
        <v>13</v>
      </c>
      <c r="P45">
        <v>1</v>
      </c>
      <c r="Q45">
        <v>0</v>
      </c>
      <c r="S45" t="s">
        <v>8</v>
      </c>
      <c r="T45">
        <v>52</v>
      </c>
      <c r="V45">
        <v>25</v>
      </c>
    </row>
    <row r="46" spans="1:23" x14ac:dyDescent="0.25">
      <c r="A46" t="s">
        <v>9</v>
      </c>
      <c r="B46">
        <v>354</v>
      </c>
      <c r="G46" t="s">
        <v>9</v>
      </c>
      <c r="H46">
        <v>767</v>
      </c>
      <c r="K46">
        <v>0</v>
      </c>
      <c r="M46" t="s">
        <v>9</v>
      </c>
      <c r="N46">
        <v>394</v>
      </c>
      <c r="Q46">
        <v>0</v>
      </c>
      <c r="S46" t="s">
        <v>9</v>
      </c>
      <c r="T46">
        <v>484</v>
      </c>
    </row>
    <row r="47" spans="1:23" x14ac:dyDescent="0.25">
      <c r="A47" t="s">
        <v>0</v>
      </c>
      <c r="B47">
        <v>2488</v>
      </c>
      <c r="C47">
        <v>911</v>
      </c>
      <c r="D47">
        <v>320</v>
      </c>
      <c r="E47">
        <v>541</v>
      </c>
      <c r="G47" t="s">
        <v>0</v>
      </c>
      <c r="H47">
        <v>9772</v>
      </c>
      <c r="I47">
        <v>420</v>
      </c>
      <c r="J47">
        <v>121</v>
      </c>
      <c r="K47">
        <v>0</v>
      </c>
      <c r="M47" t="s">
        <v>0</v>
      </c>
      <c r="N47">
        <v>12188</v>
      </c>
      <c r="O47">
        <v>4948</v>
      </c>
      <c r="P47">
        <v>2535</v>
      </c>
      <c r="Q47">
        <v>0</v>
      </c>
      <c r="S47" t="s">
        <v>0</v>
      </c>
      <c r="T47">
        <v>10260</v>
      </c>
      <c r="U47">
        <v>2076</v>
      </c>
      <c r="V47">
        <v>902</v>
      </c>
      <c r="W47">
        <v>1458</v>
      </c>
    </row>
    <row r="48" spans="1:23" x14ac:dyDescent="0.25">
      <c r="A48" t="s">
        <v>10</v>
      </c>
      <c r="B48">
        <v>39992</v>
      </c>
      <c r="C48">
        <v>6989</v>
      </c>
      <c r="D48">
        <v>3039</v>
      </c>
      <c r="E48">
        <v>5517</v>
      </c>
      <c r="G48" t="s">
        <v>10</v>
      </c>
      <c r="H48">
        <v>29196</v>
      </c>
      <c r="I48">
        <v>1150</v>
      </c>
      <c r="J48">
        <v>544</v>
      </c>
      <c r="K48">
        <v>0</v>
      </c>
      <c r="M48" t="s">
        <v>10</v>
      </c>
      <c r="N48">
        <v>40547</v>
      </c>
      <c r="O48">
        <v>7877</v>
      </c>
      <c r="P48">
        <f>5554</f>
        <v>5554</v>
      </c>
      <c r="Q48">
        <v>0</v>
      </c>
      <c r="S48" t="s">
        <v>10</v>
      </c>
      <c r="T48">
        <v>28110</v>
      </c>
      <c r="U48">
        <v>8436</v>
      </c>
      <c r="V48">
        <v>4492</v>
      </c>
      <c r="W48">
        <v>6462</v>
      </c>
    </row>
    <row r="49" spans="1:22" x14ac:dyDescent="0.25">
      <c r="A49" t="s">
        <v>11</v>
      </c>
      <c r="B49">
        <v>231899</v>
      </c>
      <c r="C49">
        <v>118163</v>
      </c>
      <c r="D49">
        <v>524</v>
      </c>
      <c r="G49" t="s">
        <v>11</v>
      </c>
      <c r="H49">
        <v>476392</v>
      </c>
      <c r="I49">
        <v>13848</v>
      </c>
      <c r="J49">
        <v>174</v>
      </c>
      <c r="K49">
        <v>0</v>
      </c>
      <c r="M49" t="s">
        <v>11</v>
      </c>
      <c r="N49">
        <v>622139</v>
      </c>
      <c r="O49">
        <v>82957</v>
      </c>
      <c r="P49">
        <v>828</v>
      </c>
      <c r="Q49">
        <v>0</v>
      </c>
      <c r="S49" t="s">
        <v>11</v>
      </c>
      <c r="T49">
        <v>446516</v>
      </c>
      <c r="U49">
        <v>99341</v>
      </c>
      <c r="V49">
        <v>702</v>
      </c>
    </row>
    <row r="50" spans="1:22" x14ac:dyDescent="0.25">
      <c r="A50" t="s">
        <v>32</v>
      </c>
      <c r="B50">
        <v>415147</v>
      </c>
      <c r="G50" t="s">
        <v>32</v>
      </c>
      <c r="H50">
        <v>740554</v>
      </c>
      <c r="M50" t="s">
        <v>32</v>
      </c>
      <c r="N50">
        <v>913022</v>
      </c>
      <c r="S50" t="s">
        <v>32</v>
      </c>
      <c r="T50">
        <v>592497</v>
      </c>
    </row>
    <row r="51" spans="1:22" x14ac:dyDescent="0.25">
      <c r="A51" t="s">
        <v>33</v>
      </c>
      <c r="B51">
        <v>2261677</v>
      </c>
      <c r="G51" t="s">
        <v>33</v>
      </c>
      <c r="H51">
        <v>1781906</v>
      </c>
      <c r="M51" t="s">
        <v>33</v>
      </c>
      <c r="N51">
        <v>3229819</v>
      </c>
      <c r="S51" t="s">
        <v>33</v>
      </c>
      <c r="T51">
        <v>1753306</v>
      </c>
    </row>
    <row r="53" spans="1:22" x14ac:dyDescent="0.25">
      <c r="J53" t="s">
        <v>35</v>
      </c>
      <c r="K53" t="s">
        <v>36</v>
      </c>
      <c r="L53" t="s">
        <v>37</v>
      </c>
      <c r="M53" t="s">
        <v>38</v>
      </c>
      <c r="N53" t="s">
        <v>39</v>
      </c>
      <c r="O53" t="s">
        <v>40</v>
      </c>
      <c r="P53" t="s">
        <v>41</v>
      </c>
      <c r="Q53" t="s">
        <v>42</v>
      </c>
      <c r="R53" t="s">
        <v>43</v>
      </c>
      <c r="S53" t="s">
        <v>44</v>
      </c>
      <c r="T53" t="s">
        <v>45</v>
      </c>
      <c r="U53" t="s">
        <v>46</v>
      </c>
      <c r="V53" t="s">
        <v>47</v>
      </c>
    </row>
    <row r="54" spans="1:22" x14ac:dyDescent="0.25">
      <c r="A54" t="s">
        <v>28</v>
      </c>
      <c r="B54" t="s">
        <v>29</v>
      </c>
      <c r="C54" t="s">
        <v>2</v>
      </c>
      <c r="D54" t="s">
        <v>3</v>
      </c>
      <c r="E54" t="s">
        <v>30</v>
      </c>
    </row>
    <row r="55" spans="1:22" x14ac:dyDescent="0.25">
      <c r="A55" t="s">
        <v>5</v>
      </c>
      <c r="B55">
        <f t="shared" ref="B55:E62" si="0">B3+H3+N3+B16+H16+N16+B29+H29+B42+H42+N42+T42</f>
        <v>1434547</v>
      </c>
      <c r="C55">
        <f t="shared" si="0"/>
        <v>318509</v>
      </c>
      <c r="D55">
        <f t="shared" si="0"/>
        <v>135251</v>
      </c>
      <c r="E55">
        <f t="shared" si="0"/>
        <v>148115</v>
      </c>
      <c r="J55" t="s">
        <v>5</v>
      </c>
      <c r="K55">
        <v>67159</v>
      </c>
      <c r="L55">
        <v>119289</v>
      </c>
      <c r="M55">
        <v>86641</v>
      </c>
      <c r="N55">
        <v>165458</v>
      </c>
      <c r="O55">
        <v>84487</v>
      </c>
      <c r="P55">
        <v>53784</v>
      </c>
      <c r="Q55">
        <v>125095</v>
      </c>
      <c r="R55">
        <v>98656</v>
      </c>
      <c r="S55">
        <v>132896</v>
      </c>
      <c r="T55">
        <v>199935</v>
      </c>
      <c r="U55">
        <v>207030</v>
      </c>
      <c r="V55">
        <v>94117</v>
      </c>
    </row>
    <row r="56" spans="1:22" x14ac:dyDescent="0.25">
      <c r="A56" t="s">
        <v>6</v>
      </c>
      <c r="B56">
        <f t="shared" si="0"/>
        <v>160454</v>
      </c>
      <c r="C56">
        <f t="shared" si="0"/>
        <v>116</v>
      </c>
      <c r="D56">
        <f t="shared" si="0"/>
        <v>120</v>
      </c>
      <c r="E56">
        <f t="shared" si="0"/>
        <v>0</v>
      </c>
      <c r="J56" t="s">
        <v>6</v>
      </c>
      <c r="K56">
        <v>3137</v>
      </c>
      <c r="L56">
        <v>8182</v>
      </c>
      <c r="M56">
        <v>28214</v>
      </c>
      <c r="N56">
        <v>14569</v>
      </c>
      <c r="O56">
        <v>8748</v>
      </c>
      <c r="P56">
        <v>12767</v>
      </c>
      <c r="Q56">
        <v>10774</v>
      </c>
      <c r="R56">
        <v>15237</v>
      </c>
      <c r="S56">
        <v>5095</v>
      </c>
      <c r="T56">
        <v>16504</v>
      </c>
      <c r="U56">
        <v>28030</v>
      </c>
      <c r="V56">
        <v>9197</v>
      </c>
    </row>
    <row r="57" spans="1:22" x14ac:dyDescent="0.25">
      <c r="A57" t="s">
        <v>7</v>
      </c>
      <c r="B57">
        <f t="shared" si="0"/>
        <v>54640</v>
      </c>
      <c r="C57">
        <f t="shared" si="0"/>
        <v>120</v>
      </c>
      <c r="D57">
        <f t="shared" si="0"/>
        <v>87</v>
      </c>
      <c r="E57">
        <f t="shared" si="0"/>
        <v>0</v>
      </c>
      <c r="J57" t="s">
        <v>7</v>
      </c>
      <c r="K57">
        <v>1505</v>
      </c>
      <c r="L57">
        <v>978</v>
      </c>
      <c r="M57">
        <v>9954</v>
      </c>
      <c r="N57">
        <v>6547</v>
      </c>
      <c r="O57">
        <v>684</v>
      </c>
      <c r="P57">
        <v>4672</v>
      </c>
      <c r="Q57">
        <v>5309</v>
      </c>
      <c r="R57">
        <v>8241</v>
      </c>
      <c r="S57">
        <v>2373</v>
      </c>
      <c r="T57">
        <v>7935</v>
      </c>
      <c r="U57">
        <v>2681</v>
      </c>
      <c r="V57">
        <v>3761</v>
      </c>
    </row>
    <row r="58" spans="1:22" x14ac:dyDescent="0.25">
      <c r="A58" t="s">
        <v>8</v>
      </c>
      <c r="B58">
        <f t="shared" si="0"/>
        <v>817</v>
      </c>
      <c r="C58">
        <f t="shared" si="0"/>
        <v>0</v>
      </c>
      <c r="D58">
        <f t="shared" si="0"/>
        <v>115</v>
      </c>
      <c r="E58">
        <f t="shared" si="0"/>
        <v>0</v>
      </c>
      <c r="J58" t="s">
        <v>8</v>
      </c>
      <c r="K58">
        <v>28</v>
      </c>
      <c r="L58">
        <v>15</v>
      </c>
      <c r="M58">
        <v>252</v>
      </c>
      <c r="N58">
        <v>92</v>
      </c>
      <c r="O58">
        <v>7</v>
      </c>
      <c r="P58">
        <v>113</v>
      </c>
      <c r="Q58">
        <v>68</v>
      </c>
      <c r="R58">
        <v>74</v>
      </c>
      <c r="S58">
        <v>50</v>
      </c>
      <c r="T58">
        <v>53</v>
      </c>
      <c r="U58">
        <v>13</v>
      </c>
      <c r="V58">
        <v>52</v>
      </c>
    </row>
    <row r="59" spans="1:22" x14ac:dyDescent="0.25">
      <c r="A59" t="s">
        <v>9</v>
      </c>
      <c r="B59">
        <f t="shared" si="0"/>
        <v>9834</v>
      </c>
      <c r="C59">
        <f t="shared" si="0"/>
        <v>0</v>
      </c>
      <c r="D59">
        <f t="shared" si="0"/>
        <v>0</v>
      </c>
      <c r="E59">
        <f t="shared" si="0"/>
        <v>0</v>
      </c>
      <c r="J59" t="s">
        <v>9</v>
      </c>
      <c r="K59">
        <v>78</v>
      </c>
      <c r="L59">
        <v>10</v>
      </c>
      <c r="M59">
        <v>3074</v>
      </c>
      <c r="N59">
        <v>1371</v>
      </c>
      <c r="O59">
        <v>22</v>
      </c>
      <c r="P59">
        <v>1465</v>
      </c>
      <c r="Q59">
        <v>843</v>
      </c>
      <c r="R59">
        <v>972</v>
      </c>
      <c r="S59">
        <v>354</v>
      </c>
      <c r="T59">
        <v>767</v>
      </c>
      <c r="U59">
        <v>394</v>
      </c>
      <c r="V59">
        <v>484</v>
      </c>
    </row>
    <row r="60" spans="1:22" x14ac:dyDescent="0.25">
      <c r="A60" t="s">
        <v>0</v>
      </c>
      <c r="B60">
        <f t="shared" si="0"/>
        <v>89459</v>
      </c>
      <c r="C60">
        <f t="shared" si="0"/>
        <v>17048</v>
      </c>
      <c r="D60">
        <f t="shared" si="0"/>
        <v>7763</v>
      </c>
      <c r="E60">
        <f t="shared" si="0"/>
        <v>4929</v>
      </c>
      <c r="J60" t="s">
        <v>0</v>
      </c>
      <c r="K60">
        <v>1611</v>
      </c>
      <c r="L60">
        <v>4897</v>
      </c>
      <c r="M60">
        <v>15604</v>
      </c>
      <c r="N60">
        <v>5025</v>
      </c>
      <c r="O60">
        <v>2634</v>
      </c>
      <c r="P60">
        <v>11815</v>
      </c>
      <c r="Q60">
        <v>3676</v>
      </c>
      <c r="R60">
        <v>9489</v>
      </c>
      <c r="S60">
        <v>2488</v>
      </c>
      <c r="T60">
        <v>9772</v>
      </c>
      <c r="U60">
        <v>12188</v>
      </c>
      <c r="V60">
        <v>10260</v>
      </c>
    </row>
    <row r="61" spans="1:22" x14ac:dyDescent="0.25">
      <c r="A61" t="s">
        <v>10</v>
      </c>
      <c r="B61">
        <f t="shared" si="0"/>
        <v>322467</v>
      </c>
      <c r="C61">
        <f t="shared" si="0"/>
        <v>63392</v>
      </c>
      <c r="D61">
        <f t="shared" si="0"/>
        <v>33025</v>
      </c>
      <c r="E61">
        <f t="shared" si="0"/>
        <v>40949</v>
      </c>
      <c r="J61" t="s">
        <v>10</v>
      </c>
      <c r="K61">
        <v>11043</v>
      </c>
      <c r="L61">
        <v>27199</v>
      </c>
      <c r="M61">
        <v>10511</v>
      </c>
      <c r="N61">
        <v>25304</v>
      </c>
      <c r="O61">
        <v>11612</v>
      </c>
      <c r="P61">
        <v>8383</v>
      </c>
      <c r="Q61">
        <v>61738</v>
      </c>
      <c r="R61">
        <v>28832</v>
      </c>
      <c r="S61">
        <v>39992</v>
      </c>
      <c r="T61">
        <v>29196</v>
      </c>
      <c r="U61">
        <v>40547</v>
      </c>
      <c r="V61">
        <v>28110</v>
      </c>
    </row>
    <row r="62" spans="1:22" x14ac:dyDescent="0.25">
      <c r="A62" t="s">
        <v>11</v>
      </c>
      <c r="B62">
        <f t="shared" si="0"/>
        <v>4768896</v>
      </c>
      <c r="C62">
        <f t="shared" si="0"/>
        <v>914033</v>
      </c>
      <c r="D62">
        <f t="shared" si="0"/>
        <v>7053</v>
      </c>
      <c r="E62">
        <f t="shared" si="0"/>
        <v>0</v>
      </c>
      <c r="J62" t="s">
        <v>11</v>
      </c>
      <c r="K62">
        <v>103148</v>
      </c>
      <c r="L62">
        <v>526030</v>
      </c>
      <c r="M62">
        <v>715655</v>
      </c>
      <c r="N62">
        <v>276435</v>
      </c>
      <c r="O62">
        <v>192960</v>
      </c>
      <c r="P62">
        <v>381195</v>
      </c>
      <c r="Q62">
        <v>485562</v>
      </c>
      <c r="R62">
        <v>310965</v>
      </c>
      <c r="S62">
        <v>231899</v>
      </c>
      <c r="T62">
        <v>476392</v>
      </c>
      <c r="U62">
        <v>622139</v>
      </c>
      <c r="V62">
        <v>446516</v>
      </c>
    </row>
    <row r="64" spans="1:22" x14ac:dyDescent="0.25">
      <c r="J64" t="s">
        <v>48</v>
      </c>
    </row>
    <row r="65" spans="1:12" x14ac:dyDescent="0.25">
      <c r="A65" t="s">
        <v>31</v>
      </c>
      <c r="J65" t="s">
        <v>5</v>
      </c>
      <c r="K65">
        <v>4285</v>
      </c>
      <c r="L65">
        <v>41209</v>
      </c>
    </row>
    <row r="66" spans="1:12" x14ac:dyDescent="0.25">
      <c r="B66" t="s">
        <v>34</v>
      </c>
      <c r="C66" t="s">
        <v>2</v>
      </c>
      <c r="D66" t="s">
        <v>3</v>
      </c>
      <c r="E66" t="s">
        <v>30</v>
      </c>
      <c r="J66" t="s">
        <v>6</v>
      </c>
      <c r="K66">
        <v>0</v>
      </c>
      <c r="L66">
        <v>9</v>
      </c>
    </row>
    <row r="67" spans="1:12" x14ac:dyDescent="0.25">
      <c r="A67" t="s">
        <v>5</v>
      </c>
      <c r="B67">
        <f>B55/12</f>
        <v>119545.58333333333</v>
      </c>
      <c r="C67">
        <f t="shared" ref="C67:E67" si="1">C55/12</f>
        <v>26542.416666666668</v>
      </c>
      <c r="D67">
        <f t="shared" si="1"/>
        <v>11270.916666666666</v>
      </c>
      <c r="E67">
        <f t="shared" si="1"/>
        <v>12342.916666666666</v>
      </c>
      <c r="J67" t="s">
        <v>7</v>
      </c>
      <c r="K67">
        <v>0</v>
      </c>
      <c r="L67">
        <v>37</v>
      </c>
    </row>
    <row r="68" spans="1:12" x14ac:dyDescent="0.25">
      <c r="A68" t="s">
        <v>6</v>
      </c>
      <c r="B68">
        <f t="shared" ref="B68:E74" si="2">B56/12</f>
        <v>13371.166666666666</v>
      </c>
      <c r="C68">
        <f t="shared" si="2"/>
        <v>9.6666666666666661</v>
      </c>
      <c r="D68">
        <f t="shared" si="2"/>
        <v>10</v>
      </c>
      <c r="E68">
        <f t="shared" si="2"/>
        <v>0</v>
      </c>
      <c r="J68" t="s">
        <v>8</v>
      </c>
      <c r="K68">
        <v>0</v>
      </c>
      <c r="L68">
        <v>0</v>
      </c>
    </row>
    <row r="69" spans="1:12" x14ac:dyDescent="0.25">
      <c r="A69" t="s">
        <v>7</v>
      </c>
      <c r="B69">
        <f t="shared" si="2"/>
        <v>4553.333333333333</v>
      </c>
      <c r="C69">
        <f t="shared" si="2"/>
        <v>10</v>
      </c>
      <c r="D69">
        <f t="shared" si="2"/>
        <v>7.25</v>
      </c>
      <c r="E69">
        <f t="shared" si="2"/>
        <v>0</v>
      </c>
      <c r="J69" t="s">
        <v>9</v>
      </c>
      <c r="K69">
        <v>0</v>
      </c>
      <c r="L69">
        <v>0</v>
      </c>
    </row>
    <row r="70" spans="1:12" x14ac:dyDescent="0.25">
      <c r="A70" t="s">
        <v>8</v>
      </c>
      <c r="B70">
        <f t="shared" si="2"/>
        <v>68.083333333333329</v>
      </c>
      <c r="C70">
        <f t="shared" si="2"/>
        <v>0</v>
      </c>
      <c r="D70">
        <f t="shared" si="2"/>
        <v>9.5833333333333339</v>
      </c>
      <c r="E70">
        <f t="shared" si="2"/>
        <v>0</v>
      </c>
      <c r="J70" t="s">
        <v>0</v>
      </c>
      <c r="K70">
        <v>96</v>
      </c>
      <c r="L70">
        <v>2810</v>
      </c>
    </row>
    <row r="71" spans="1:12" x14ac:dyDescent="0.25">
      <c r="A71" t="s">
        <v>9</v>
      </c>
      <c r="B71">
        <f t="shared" si="2"/>
        <v>819.5</v>
      </c>
      <c r="C71">
        <f t="shared" si="2"/>
        <v>0</v>
      </c>
      <c r="D71">
        <f t="shared" si="2"/>
        <v>0</v>
      </c>
      <c r="E71">
        <f t="shared" si="2"/>
        <v>0</v>
      </c>
      <c r="J71" t="s">
        <v>10</v>
      </c>
      <c r="K71">
        <v>772</v>
      </c>
      <c r="L71">
        <v>16291</v>
      </c>
    </row>
    <row r="72" spans="1:12" x14ac:dyDescent="0.25">
      <c r="A72" t="s">
        <v>0</v>
      </c>
      <c r="B72">
        <f t="shared" si="2"/>
        <v>7454.916666666667</v>
      </c>
      <c r="C72">
        <f t="shared" si="2"/>
        <v>1420.6666666666667</v>
      </c>
      <c r="D72">
        <f t="shared" si="2"/>
        <v>646.91666666666663</v>
      </c>
      <c r="E72">
        <f t="shared" si="2"/>
        <v>410.75</v>
      </c>
      <c r="J72" t="s">
        <v>11</v>
      </c>
      <c r="K72">
        <v>9454</v>
      </c>
      <c r="L72">
        <v>239309</v>
      </c>
    </row>
    <row r="73" spans="1:12" x14ac:dyDescent="0.25">
      <c r="A73" t="s">
        <v>10</v>
      </c>
      <c r="B73">
        <f t="shared" si="2"/>
        <v>26872.25</v>
      </c>
      <c r="C73">
        <f t="shared" si="2"/>
        <v>5282.666666666667</v>
      </c>
      <c r="D73">
        <f t="shared" si="2"/>
        <v>2752.0833333333335</v>
      </c>
      <c r="E73">
        <f t="shared" si="2"/>
        <v>3412.4166666666665</v>
      </c>
    </row>
    <row r="74" spans="1:12" x14ac:dyDescent="0.25">
      <c r="A74" t="s">
        <v>11</v>
      </c>
      <c r="B74">
        <f t="shared" si="2"/>
        <v>397408</v>
      </c>
      <c r="C74">
        <f t="shared" si="2"/>
        <v>76169.416666666672</v>
      </c>
      <c r="D74">
        <f t="shared" si="2"/>
        <v>587.75</v>
      </c>
      <c r="E74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2019-06-19T20:21:55Z</dcterms:modified>
</cp:coreProperties>
</file>