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4E13B91-D0A0-4C2A-84ED-EF0C972F3AA3}" xr6:coauthVersionLast="36" xr6:coauthVersionMax="36" xr10:uidLastSave="{00000000-0000-0000-0000-000000000000}"/>
  <bookViews>
    <workbookView minimized="1" xWindow="9300" yWindow="0" windowWidth="22260" windowHeight="12645" xr2:uid="{00000000-000D-0000-FFFF-FFFF00000000}"/>
  </bookViews>
  <sheets>
    <sheet name="knead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79" i="2" l="1"/>
  <c r="AP79" i="2"/>
  <c r="AQ79" i="2"/>
  <c r="AR79" i="2"/>
  <c r="AS79" i="2"/>
  <c r="AT79" i="2"/>
  <c r="AU79" i="2"/>
  <c r="AV79" i="2"/>
  <c r="AW79" i="2"/>
  <c r="AX79" i="2"/>
  <c r="AY79" i="2"/>
  <c r="AZ79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AO84" i="2"/>
  <c r="AP84" i="2"/>
  <c r="AQ84" i="2"/>
  <c r="AR84" i="2"/>
  <c r="AS84" i="2"/>
  <c r="AT84" i="2"/>
  <c r="AU84" i="2"/>
  <c r="AV84" i="2"/>
  <c r="AW84" i="2"/>
  <c r="AX84" i="2"/>
  <c r="AZ84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AZ78" i="2"/>
  <c r="AX78" i="2"/>
  <c r="AW78" i="2"/>
  <c r="AV78" i="2"/>
  <c r="AU78" i="2"/>
  <c r="AT78" i="2"/>
  <c r="AS78" i="2"/>
  <c r="AR78" i="2"/>
  <c r="AQ78" i="2"/>
  <c r="AP78" i="2"/>
  <c r="AO78" i="2"/>
  <c r="AC79" i="2"/>
  <c r="AD79" i="2"/>
  <c r="AE79" i="2"/>
  <c r="AF79" i="2"/>
  <c r="AG79" i="2"/>
  <c r="AH79" i="2"/>
  <c r="AI79" i="2"/>
  <c r="AJ79" i="2"/>
  <c r="AK79" i="2"/>
  <c r="AL79" i="2"/>
  <c r="AM79" i="2"/>
  <c r="AC80" i="2"/>
  <c r="AD80" i="2"/>
  <c r="AE80" i="2"/>
  <c r="AF80" i="2"/>
  <c r="AG80" i="2"/>
  <c r="AH80" i="2"/>
  <c r="AI80" i="2"/>
  <c r="AJ80" i="2"/>
  <c r="AK80" i="2"/>
  <c r="AL80" i="2"/>
  <c r="AM80" i="2"/>
  <c r="AC81" i="2"/>
  <c r="AD81" i="2"/>
  <c r="AE81" i="2"/>
  <c r="AF81" i="2"/>
  <c r="AG81" i="2"/>
  <c r="AH81" i="2"/>
  <c r="AI81" i="2"/>
  <c r="AJ81" i="2"/>
  <c r="AK81" i="2"/>
  <c r="AL81" i="2"/>
  <c r="AM81" i="2"/>
  <c r="AC82" i="2"/>
  <c r="AD82" i="2"/>
  <c r="AE82" i="2"/>
  <c r="AF82" i="2"/>
  <c r="AG82" i="2"/>
  <c r="AH82" i="2"/>
  <c r="AI82" i="2"/>
  <c r="AJ82" i="2"/>
  <c r="AK82" i="2"/>
  <c r="AL82" i="2"/>
  <c r="AM82" i="2"/>
  <c r="AC83" i="2"/>
  <c r="AD83" i="2"/>
  <c r="AE83" i="2"/>
  <c r="AF83" i="2"/>
  <c r="AG83" i="2"/>
  <c r="AH83" i="2"/>
  <c r="AI83" i="2"/>
  <c r="AJ83" i="2"/>
  <c r="AK83" i="2"/>
  <c r="AL83" i="2"/>
  <c r="AM83" i="2"/>
  <c r="AC84" i="2"/>
  <c r="AD84" i="2"/>
  <c r="AE84" i="2"/>
  <c r="AF84" i="2"/>
  <c r="AG84" i="2"/>
  <c r="AH84" i="2"/>
  <c r="AI84" i="2"/>
  <c r="AJ84" i="2"/>
  <c r="AK84" i="2"/>
  <c r="AM84" i="2"/>
  <c r="AC85" i="2"/>
  <c r="AD85" i="2"/>
  <c r="AE85" i="2"/>
  <c r="AF85" i="2"/>
  <c r="AG85" i="2"/>
  <c r="AH85" i="2"/>
  <c r="AI85" i="2"/>
  <c r="AJ85" i="2"/>
  <c r="AK85" i="2"/>
  <c r="AL85" i="2"/>
  <c r="AM85" i="2"/>
  <c r="AE78" i="2"/>
  <c r="AB79" i="2"/>
  <c r="AB80" i="2"/>
  <c r="AB81" i="2"/>
  <c r="AB82" i="2"/>
  <c r="AB83" i="2"/>
  <c r="AB84" i="2"/>
  <c r="AB85" i="2"/>
  <c r="AB78" i="2"/>
  <c r="Z79" i="2"/>
  <c r="Z80" i="2"/>
  <c r="Z81" i="2"/>
  <c r="Z82" i="2"/>
  <c r="Z83" i="2"/>
  <c r="Z84" i="2"/>
  <c r="Z85" i="2"/>
  <c r="Z78" i="2"/>
  <c r="Y79" i="2"/>
  <c r="Y80" i="2"/>
  <c r="Y81" i="2"/>
  <c r="Y82" i="2"/>
  <c r="Y83" i="2"/>
  <c r="Y84" i="2"/>
  <c r="Y85" i="2"/>
  <c r="Y78" i="2"/>
  <c r="X79" i="2"/>
  <c r="X80" i="2"/>
  <c r="X81" i="2"/>
  <c r="X82" i="2"/>
  <c r="X83" i="2"/>
  <c r="X84" i="2"/>
  <c r="X85" i="2"/>
  <c r="X78" i="2"/>
  <c r="W79" i="2"/>
  <c r="W80" i="2"/>
  <c r="W81" i="2"/>
  <c r="W82" i="2"/>
  <c r="W83" i="2"/>
  <c r="W84" i="2"/>
  <c r="W85" i="2"/>
  <c r="W78" i="2"/>
  <c r="V79" i="2"/>
  <c r="V80" i="2"/>
  <c r="V81" i="2"/>
  <c r="V82" i="2"/>
  <c r="V83" i="2"/>
  <c r="V84" i="2"/>
  <c r="V85" i="2"/>
  <c r="V78" i="2"/>
  <c r="U79" i="2"/>
  <c r="U80" i="2"/>
  <c r="U81" i="2"/>
  <c r="U82" i="2"/>
  <c r="U83" i="2"/>
  <c r="U84" i="2"/>
  <c r="U85" i="2"/>
  <c r="U78" i="2"/>
  <c r="T79" i="2"/>
  <c r="T80" i="2"/>
  <c r="T81" i="2"/>
  <c r="T82" i="2"/>
  <c r="T83" i="2"/>
  <c r="T84" i="2"/>
  <c r="T85" i="2"/>
  <c r="S79" i="2"/>
  <c r="S80" i="2"/>
  <c r="S81" i="2"/>
  <c r="S82" i="2"/>
  <c r="S83" i="2"/>
  <c r="S84" i="2"/>
  <c r="S85" i="2"/>
  <c r="T78" i="2"/>
  <c r="R79" i="2"/>
  <c r="R80" i="2"/>
  <c r="R81" i="2"/>
  <c r="R82" i="2"/>
  <c r="R83" i="2"/>
  <c r="R84" i="2"/>
  <c r="R85" i="2"/>
  <c r="R78" i="2"/>
  <c r="E79" i="2"/>
  <c r="E80" i="2"/>
  <c r="E81" i="2"/>
  <c r="E82" i="2"/>
  <c r="E83" i="2"/>
  <c r="E84" i="2"/>
  <c r="E85" i="2"/>
  <c r="E78" i="2"/>
  <c r="S78" i="2"/>
  <c r="Q79" i="2"/>
  <c r="Q80" i="2"/>
  <c r="Q81" i="2"/>
  <c r="Q82" i="2"/>
  <c r="Q83" i="2"/>
  <c r="Q84" i="2"/>
  <c r="Q85" i="2"/>
  <c r="Q78" i="2"/>
  <c r="P79" i="2"/>
  <c r="P80" i="2"/>
  <c r="P81" i="2"/>
  <c r="P82" i="2"/>
  <c r="P83" i="2"/>
  <c r="P84" i="2"/>
  <c r="P85" i="2"/>
  <c r="P78" i="2"/>
  <c r="O79" i="2"/>
  <c r="O80" i="2"/>
  <c r="O81" i="2"/>
  <c r="O82" i="2"/>
  <c r="O83" i="2"/>
  <c r="O84" i="2"/>
  <c r="O85" i="2"/>
  <c r="O78" i="2"/>
  <c r="M79" i="2"/>
  <c r="M80" i="2"/>
  <c r="M81" i="2"/>
  <c r="M82" i="2"/>
  <c r="M83" i="2"/>
  <c r="M84" i="2"/>
  <c r="M85" i="2"/>
  <c r="M78" i="2"/>
  <c r="L79" i="2"/>
  <c r="L80" i="2"/>
  <c r="L81" i="2"/>
  <c r="L82" i="2"/>
  <c r="L83" i="2"/>
  <c r="L84" i="2"/>
  <c r="L85" i="2"/>
  <c r="L78" i="2"/>
  <c r="K79" i="2"/>
  <c r="K80" i="2"/>
  <c r="K81" i="2"/>
  <c r="K82" i="2"/>
  <c r="K83" i="2"/>
  <c r="K84" i="2"/>
  <c r="K85" i="2"/>
  <c r="K78" i="2"/>
  <c r="J79" i="2"/>
  <c r="J80" i="2"/>
  <c r="J81" i="2"/>
  <c r="J82" i="2"/>
  <c r="J83" i="2"/>
  <c r="J84" i="2"/>
  <c r="J85" i="2"/>
  <c r="J78" i="2"/>
  <c r="I79" i="2"/>
  <c r="I80" i="2"/>
  <c r="I81" i="2"/>
  <c r="I82" i="2"/>
  <c r="I83" i="2"/>
  <c r="I84" i="2"/>
  <c r="I85" i="2"/>
  <c r="I78" i="2"/>
  <c r="H79" i="2"/>
  <c r="H80" i="2"/>
  <c r="H81" i="2"/>
  <c r="H82" i="2"/>
  <c r="H83" i="2"/>
  <c r="H84" i="2"/>
  <c r="H85" i="2"/>
  <c r="H78" i="2"/>
  <c r="G79" i="2"/>
  <c r="G80" i="2"/>
  <c r="G81" i="2"/>
  <c r="G82" i="2"/>
  <c r="G83" i="2"/>
  <c r="G84" i="2"/>
  <c r="G85" i="2"/>
  <c r="G78" i="2"/>
  <c r="F79" i="2"/>
  <c r="F80" i="2"/>
  <c r="F81" i="2"/>
  <c r="F82" i="2"/>
  <c r="F83" i="2"/>
  <c r="F84" i="2"/>
  <c r="F85" i="2"/>
  <c r="F78" i="2"/>
  <c r="D79" i="2"/>
  <c r="D80" i="2"/>
  <c r="D81" i="2"/>
  <c r="D82" i="2"/>
  <c r="D83" i="2"/>
  <c r="D84" i="2"/>
  <c r="D85" i="2"/>
  <c r="D78" i="2"/>
  <c r="C79" i="2"/>
  <c r="C80" i="2"/>
  <c r="C81" i="2"/>
  <c r="C82" i="2"/>
  <c r="C83" i="2"/>
  <c r="C84" i="2"/>
  <c r="C85" i="2"/>
  <c r="C78" i="2"/>
  <c r="B79" i="2"/>
  <c r="B80" i="2"/>
  <c r="B81" i="2"/>
  <c r="B82" i="2"/>
  <c r="B83" i="2"/>
  <c r="B84" i="2"/>
  <c r="B85" i="2"/>
  <c r="B78" i="2"/>
  <c r="E62" i="2"/>
  <c r="E74" i="2" s="1"/>
  <c r="D62" i="2"/>
  <c r="D74" i="2" s="1"/>
  <c r="C62" i="2"/>
  <c r="C74" i="2" s="1"/>
  <c r="B62" i="2"/>
  <c r="B74" i="2" s="1"/>
  <c r="E61" i="2"/>
  <c r="E73" i="2" s="1"/>
  <c r="C61" i="2"/>
  <c r="C73" i="2" s="1"/>
  <c r="B61" i="2"/>
  <c r="B73" i="2" s="1"/>
  <c r="E60" i="2"/>
  <c r="E72" i="2" s="1"/>
  <c r="D60" i="2"/>
  <c r="D72" i="2" s="1"/>
  <c r="C60" i="2"/>
  <c r="C72" i="2" s="1"/>
  <c r="B60" i="2"/>
  <c r="B72" i="2" s="1"/>
  <c r="E59" i="2"/>
  <c r="E71" i="2" s="1"/>
  <c r="D59" i="2"/>
  <c r="D71" i="2" s="1"/>
  <c r="C59" i="2"/>
  <c r="C71" i="2" s="1"/>
  <c r="B59" i="2"/>
  <c r="B71" i="2" s="1"/>
  <c r="E58" i="2"/>
  <c r="E70" i="2" s="1"/>
  <c r="D58" i="2"/>
  <c r="D70" i="2" s="1"/>
  <c r="C58" i="2"/>
  <c r="C70" i="2" s="1"/>
  <c r="B58" i="2"/>
  <c r="B70" i="2" s="1"/>
  <c r="E57" i="2"/>
  <c r="E69" i="2" s="1"/>
  <c r="D57" i="2"/>
  <c r="D69" i="2" s="1"/>
  <c r="C57" i="2"/>
  <c r="C69" i="2" s="1"/>
  <c r="B57" i="2"/>
  <c r="B69" i="2" s="1"/>
  <c r="E56" i="2"/>
  <c r="E68" i="2" s="1"/>
  <c r="D56" i="2"/>
  <c r="D68" i="2" s="1"/>
  <c r="C56" i="2"/>
  <c r="C68" i="2" s="1"/>
  <c r="B56" i="2"/>
  <c r="B68" i="2" s="1"/>
  <c r="E55" i="2"/>
  <c r="E67" i="2" s="1"/>
  <c r="C55" i="2"/>
  <c r="C67" i="2" s="1"/>
  <c r="B55" i="2"/>
  <c r="B67" i="2" s="1"/>
  <c r="P48" i="2"/>
  <c r="D61" i="2" s="1"/>
  <c r="D73" i="2" s="1"/>
  <c r="V42" i="2"/>
  <c r="AM78" i="2" s="1"/>
  <c r="P42" i="2"/>
  <c r="AY78" i="2" s="1"/>
  <c r="J42" i="2"/>
  <c r="AK78" i="2" s="1"/>
  <c r="D42" i="2"/>
  <c r="AJ78" i="2" s="1"/>
  <c r="J29" i="2"/>
  <c r="AI78" i="2" s="1"/>
  <c r="D29" i="2"/>
  <c r="AH78" i="2" s="1"/>
  <c r="P16" i="2"/>
  <c r="AG78" i="2" s="1"/>
  <c r="J16" i="2"/>
  <c r="AF78" i="2" s="1"/>
  <c r="P3" i="2"/>
  <c r="AD78" i="2" s="1"/>
  <c r="J3" i="2"/>
  <c r="AY84" i="2" l="1"/>
  <c r="AL78" i="2"/>
  <c r="D55" i="2"/>
  <c r="D67" i="2" s="1"/>
  <c r="AL84" i="2"/>
  <c r="AC78" i="2"/>
  <c r="E69" i="1"/>
  <c r="E70" i="1"/>
  <c r="C71" i="1"/>
  <c r="D71" i="1"/>
  <c r="E71" i="1"/>
  <c r="D74" i="1"/>
  <c r="D67" i="1"/>
  <c r="E67" i="1"/>
  <c r="E55" i="1"/>
  <c r="E56" i="1"/>
  <c r="E68" i="1" s="1"/>
  <c r="E57" i="1"/>
  <c r="E58" i="1"/>
  <c r="E59" i="1"/>
  <c r="E60" i="1"/>
  <c r="E72" i="1" s="1"/>
  <c r="E61" i="1"/>
  <c r="E73" i="1" s="1"/>
  <c r="P42" i="1"/>
  <c r="D55" i="1" s="1"/>
  <c r="E62" i="1"/>
  <c r="E74" i="1" s="1"/>
  <c r="D56" i="1"/>
  <c r="D68" i="1" s="1"/>
  <c r="D57" i="1"/>
  <c r="D69" i="1" s="1"/>
  <c r="D58" i="1"/>
  <c r="D70" i="1" s="1"/>
  <c r="D59" i="1"/>
  <c r="D60" i="1"/>
  <c r="D72" i="1" s="1"/>
  <c r="D61" i="1"/>
  <c r="D73" i="1" s="1"/>
  <c r="D62" i="1"/>
  <c r="C56" i="1"/>
  <c r="C68" i="1" s="1"/>
  <c r="C57" i="1"/>
  <c r="C69" i="1" s="1"/>
  <c r="C58" i="1"/>
  <c r="C70" i="1" s="1"/>
  <c r="C59" i="1"/>
  <c r="C60" i="1"/>
  <c r="C72" i="1" s="1"/>
  <c r="C61" i="1"/>
  <c r="C73" i="1" s="1"/>
  <c r="C62" i="1"/>
  <c r="C74" i="1" s="1"/>
  <c r="C55" i="1"/>
  <c r="C67" i="1" s="1"/>
  <c r="B56" i="1"/>
  <c r="B68" i="1" s="1"/>
  <c r="B57" i="1"/>
  <c r="B69" i="1" s="1"/>
  <c r="B58" i="1"/>
  <c r="B70" i="1" s="1"/>
  <c r="B59" i="1"/>
  <c r="B71" i="1" s="1"/>
  <c r="B60" i="1"/>
  <c r="B72" i="1" s="1"/>
  <c r="B61" i="1"/>
  <c r="B73" i="1" s="1"/>
  <c r="B62" i="1"/>
  <c r="B74" i="1" s="1"/>
  <c r="B55" i="1"/>
  <c r="B67" i="1" s="1"/>
  <c r="V42" i="1"/>
  <c r="P48" i="1"/>
  <c r="J42" i="1"/>
  <c r="D42" i="1"/>
  <c r="J29" i="1"/>
  <c r="D29" i="1"/>
  <c r="P16" i="1"/>
  <c r="J16" i="1"/>
  <c r="P3" i="1"/>
  <c r="J3" i="1"/>
</calcChain>
</file>

<file path=xl/sharedStrings.xml><?xml version="1.0" encoding="utf-8"?>
<sst xmlns="http://schemas.openxmlformats.org/spreadsheetml/2006/main" count="524" uniqueCount="58">
  <si>
    <t>Lactobacillus Murinus ASF361</t>
  </si>
  <si>
    <t>English name</t>
  </si>
  <si>
    <t>MetaPro</t>
  </si>
  <si>
    <t>SAMSA2</t>
  </si>
  <si>
    <t>humann2</t>
  </si>
  <si>
    <t>Clostridium ASF356</t>
  </si>
  <si>
    <t>Clostridium ASF502</t>
  </si>
  <si>
    <t>Eubacterium Plexicaudatum ASF492</t>
  </si>
  <si>
    <t>Firmicutes ASF500</t>
  </si>
  <si>
    <t>Lactobacillus ASF360</t>
  </si>
  <si>
    <t>Mucispirillum Schaedleri ASF457</t>
  </si>
  <si>
    <t>Parabacteroides ASF519</t>
  </si>
  <si>
    <t>501 cecq n</t>
  </si>
  <si>
    <t>501 cecq y</t>
  </si>
  <si>
    <t>sams2 without labels</t>
  </si>
  <si>
    <t>501 colq n</t>
  </si>
  <si>
    <t>SAMSA2 without label</t>
  </si>
  <si>
    <t>502 cecq n</t>
  </si>
  <si>
    <t>Humann2</t>
  </si>
  <si>
    <t>502 cecq y</t>
  </si>
  <si>
    <t>502 colq n</t>
  </si>
  <si>
    <t>503 cecm n</t>
  </si>
  <si>
    <t>503 cecq n</t>
  </si>
  <si>
    <t>504 cecm n</t>
  </si>
  <si>
    <t>504 cecq n</t>
  </si>
  <si>
    <t xml:space="preserve">humann2 </t>
  </si>
  <si>
    <t>504 cecq y</t>
  </si>
  <si>
    <t>504 colq n</t>
  </si>
  <si>
    <t>summed</t>
  </si>
  <si>
    <t>BWA</t>
  </si>
  <si>
    <t>HUMAnN2</t>
  </si>
  <si>
    <t>average</t>
  </si>
  <si>
    <t>mapped reads</t>
  </si>
  <si>
    <t>unmapped reads</t>
  </si>
  <si>
    <t>Expected Results</t>
  </si>
  <si>
    <t>expected</t>
  </si>
  <si>
    <t>1 cq n</t>
  </si>
  <si>
    <t>1 cq y</t>
  </si>
  <si>
    <t>1 lq n</t>
  </si>
  <si>
    <t>2 cq n</t>
  </si>
  <si>
    <t>2 cq y</t>
  </si>
  <si>
    <t>2 lq n</t>
  </si>
  <si>
    <t>3 cm n</t>
  </si>
  <si>
    <t>3 cq n</t>
  </si>
  <si>
    <t>4 cm n</t>
  </si>
  <si>
    <t>4 cq n</t>
  </si>
  <si>
    <t>4 cq y</t>
  </si>
  <si>
    <t>4 lq n</t>
  </si>
  <si>
    <t>metapro</t>
  </si>
  <si>
    <t>samsa2</t>
  </si>
  <si>
    <t>mpro</t>
  </si>
  <si>
    <t>expected 1 cq n</t>
  </si>
  <si>
    <t>mpro 1 cq n</t>
  </si>
  <si>
    <t>samsa2 1 cq n</t>
  </si>
  <si>
    <t>humann2 1 cq n</t>
  </si>
  <si>
    <t>mpro 4 lq n</t>
  </si>
  <si>
    <t>samsa2 4 lq n</t>
  </si>
  <si>
    <t>humann2 4 lq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</si>
</sst>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kneaddata!$A$78</c:f>
              <c:strCache>
                <c:ptCount val="1"/>
                <c:pt idx="0">
                  <c:v>Clostridium ASF356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kneaddata!$B$77:$AZ$77</c:f>
              <c:strCache>
                <c:ptCount val="51"/>
                <c:pt idx="0">
                  <c:v>expected 1 cq n</c:v>
                </c:pt>
                <c:pt idx="1">
                  <c:v>1 cq y</c:v>
                </c:pt>
                <c:pt idx="2">
                  <c:v>1 lq n</c:v>
                </c:pt>
                <c:pt idx="3">
                  <c:v>2 cq n</c:v>
                </c:pt>
                <c:pt idx="4">
                  <c:v>2 cq y</c:v>
                </c:pt>
                <c:pt idx="5">
                  <c:v>2 lq n</c:v>
                </c:pt>
                <c:pt idx="6">
                  <c:v>3 cm n</c:v>
                </c:pt>
                <c:pt idx="7">
                  <c:v>3 cq n</c:v>
                </c:pt>
                <c:pt idx="8">
                  <c:v>4 cm n</c:v>
                </c:pt>
                <c:pt idx="9">
                  <c:v>4 cq n</c:v>
                </c:pt>
                <c:pt idx="10">
                  <c:v>4 cq y</c:v>
                </c:pt>
                <c:pt idx="11">
                  <c:v>4 lq n</c:v>
                </c:pt>
                <c:pt idx="13">
                  <c:v>mpro 1 cq n</c:v>
                </c:pt>
                <c:pt idx="24">
                  <c:v>mpro 4 lq n</c:v>
                </c:pt>
                <c:pt idx="26">
                  <c:v>samsa2 1 cq n</c:v>
                </c:pt>
                <c:pt idx="37">
                  <c:v>samsa2 4 lq n</c:v>
                </c:pt>
                <c:pt idx="39">
                  <c:v>humann2 1 cq n</c:v>
                </c:pt>
                <c:pt idx="50">
                  <c:v>humann2 4 lq n</c:v>
                </c:pt>
              </c:strCache>
            </c:strRef>
          </c:cat>
          <c:val>
            <c:numRef>
              <c:f>kneaddata!$B$78:$AZ$78</c:f>
              <c:numCache>
                <c:formatCode>General</c:formatCode>
                <c:ptCount val="51"/>
                <c:pt idx="0">
                  <c:v>67159</c:v>
                </c:pt>
                <c:pt idx="1">
                  <c:v>119289</c:v>
                </c:pt>
                <c:pt idx="2">
                  <c:v>86641</c:v>
                </c:pt>
                <c:pt idx="3">
                  <c:v>165458</c:v>
                </c:pt>
                <c:pt idx="4">
                  <c:v>84487</c:v>
                </c:pt>
                <c:pt idx="5">
                  <c:v>53784</c:v>
                </c:pt>
                <c:pt idx="6">
                  <c:v>125095</c:v>
                </c:pt>
                <c:pt idx="7">
                  <c:v>98656</c:v>
                </c:pt>
                <c:pt idx="8">
                  <c:v>132896</c:v>
                </c:pt>
                <c:pt idx="9">
                  <c:v>199935</c:v>
                </c:pt>
                <c:pt idx="10">
                  <c:v>207030</c:v>
                </c:pt>
                <c:pt idx="11">
                  <c:v>94117</c:v>
                </c:pt>
                <c:pt idx="13">
                  <c:v>4285</c:v>
                </c:pt>
                <c:pt idx="14">
                  <c:v>41209</c:v>
                </c:pt>
                <c:pt idx="15">
                  <c:v>2202</c:v>
                </c:pt>
                <c:pt idx="16">
                  <c:v>13398</c:v>
                </c:pt>
                <c:pt idx="17">
                  <c:v>14325</c:v>
                </c:pt>
                <c:pt idx="18">
                  <c:v>8418</c:v>
                </c:pt>
                <c:pt idx="19">
                  <c:v>61813</c:v>
                </c:pt>
                <c:pt idx="20">
                  <c:v>5538</c:v>
                </c:pt>
                <c:pt idx="21">
                  <c:v>68551</c:v>
                </c:pt>
                <c:pt idx="22">
                  <c:v>10660</c:v>
                </c:pt>
                <c:pt idx="23">
                  <c:v>37831</c:v>
                </c:pt>
                <c:pt idx="24">
                  <c:v>50279</c:v>
                </c:pt>
                <c:pt idx="26">
                  <c:v>878</c:v>
                </c:pt>
                <c:pt idx="27">
                  <c:v>20272</c:v>
                </c:pt>
                <c:pt idx="28">
                  <c:v>895</c:v>
                </c:pt>
                <c:pt idx="29">
                  <c:v>3657</c:v>
                </c:pt>
                <c:pt idx="30">
                  <c:v>6767</c:v>
                </c:pt>
                <c:pt idx="31">
                  <c:v>3833</c:v>
                </c:pt>
                <c:pt idx="32">
                  <c:v>22695</c:v>
                </c:pt>
                <c:pt idx="33">
                  <c:v>2365</c:v>
                </c:pt>
                <c:pt idx="34">
                  <c:v>27185</c:v>
                </c:pt>
                <c:pt idx="35">
                  <c:v>5824</c:v>
                </c:pt>
                <c:pt idx="36">
                  <c:v>18524</c:v>
                </c:pt>
                <c:pt idx="37">
                  <c:v>22356</c:v>
                </c:pt>
                <c:pt idx="39">
                  <c:v>0</c:v>
                </c:pt>
                <c:pt idx="40">
                  <c:v>67635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83495</c:v>
                </c:pt>
                <c:pt idx="46">
                  <c:v>0</c:v>
                </c:pt>
                <c:pt idx="47">
                  <c:v>96668</c:v>
                </c:pt>
                <c:pt idx="48">
                  <c:v>0</c:v>
                </c:pt>
                <c:pt idx="49">
                  <c:v>18524</c:v>
                </c:pt>
                <c:pt idx="50">
                  <c:v>73086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064-A3E0-A9F74507D6A3}"/>
            </c:ext>
          </c:extLst>
        </c:ser>
        <c:ser>
          <c:idx val="1"/>
          <c:order val="1"/>
          <c:tx>
            <c:strRef>
              <c:f>kneaddata!$A$79</c:f>
              <c:strCache>
                <c:ptCount val="1"/>
                <c:pt idx="0">
                  <c:v>Clostridium ASF502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kneaddata!$B$77:$AZ$77</c:f>
              <c:strCache>
                <c:ptCount val="51"/>
                <c:pt idx="0">
                  <c:v>expected 1 cq n</c:v>
                </c:pt>
                <c:pt idx="1">
                  <c:v>1 cq y</c:v>
                </c:pt>
                <c:pt idx="2">
                  <c:v>1 lq n</c:v>
                </c:pt>
                <c:pt idx="3">
                  <c:v>2 cq n</c:v>
                </c:pt>
                <c:pt idx="4">
                  <c:v>2 cq y</c:v>
                </c:pt>
                <c:pt idx="5">
                  <c:v>2 lq n</c:v>
                </c:pt>
                <c:pt idx="6">
                  <c:v>3 cm n</c:v>
                </c:pt>
                <c:pt idx="7">
                  <c:v>3 cq n</c:v>
                </c:pt>
                <c:pt idx="8">
                  <c:v>4 cm n</c:v>
                </c:pt>
                <c:pt idx="9">
                  <c:v>4 cq n</c:v>
                </c:pt>
                <c:pt idx="10">
                  <c:v>4 cq y</c:v>
                </c:pt>
                <c:pt idx="11">
                  <c:v>4 lq n</c:v>
                </c:pt>
                <c:pt idx="13">
                  <c:v>mpro 1 cq n</c:v>
                </c:pt>
                <c:pt idx="24">
                  <c:v>mpro 4 lq n</c:v>
                </c:pt>
                <c:pt idx="26">
                  <c:v>samsa2 1 cq n</c:v>
                </c:pt>
                <c:pt idx="37">
                  <c:v>samsa2 4 lq n</c:v>
                </c:pt>
                <c:pt idx="39">
                  <c:v>humann2 1 cq n</c:v>
                </c:pt>
                <c:pt idx="50">
                  <c:v>humann2 4 lq n</c:v>
                </c:pt>
              </c:strCache>
            </c:strRef>
          </c:cat>
          <c:val>
            <c:numRef>
              <c:f>kneaddata!$B$79:$AZ$79</c:f>
              <c:numCache>
                <c:formatCode>General</c:formatCode>
                <c:ptCount val="51"/>
                <c:pt idx="0">
                  <c:v>3137</c:v>
                </c:pt>
                <c:pt idx="1">
                  <c:v>8182</c:v>
                </c:pt>
                <c:pt idx="2">
                  <c:v>28214</c:v>
                </c:pt>
                <c:pt idx="3">
                  <c:v>14569</c:v>
                </c:pt>
                <c:pt idx="4">
                  <c:v>8748</c:v>
                </c:pt>
                <c:pt idx="5">
                  <c:v>12767</c:v>
                </c:pt>
                <c:pt idx="6">
                  <c:v>10774</c:v>
                </c:pt>
                <c:pt idx="7">
                  <c:v>15237</c:v>
                </c:pt>
                <c:pt idx="8">
                  <c:v>5095</c:v>
                </c:pt>
                <c:pt idx="9">
                  <c:v>16504</c:v>
                </c:pt>
                <c:pt idx="10">
                  <c:v>28030</c:v>
                </c:pt>
                <c:pt idx="11">
                  <c:v>9197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50</c:v>
                </c:pt>
                <c:pt idx="20">
                  <c:v>0</c:v>
                </c:pt>
                <c:pt idx="21">
                  <c:v>25</c:v>
                </c:pt>
                <c:pt idx="22">
                  <c:v>3</c:v>
                </c:pt>
                <c:pt idx="23">
                  <c:v>4</c:v>
                </c:pt>
                <c:pt idx="24">
                  <c:v>21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25</c:v>
                </c:pt>
                <c:pt idx="33">
                  <c:v>1</c:v>
                </c:pt>
                <c:pt idx="34">
                  <c:v>27</c:v>
                </c:pt>
                <c:pt idx="35">
                  <c:v>0</c:v>
                </c:pt>
                <c:pt idx="36">
                  <c:v>47</c:v>
                </c:pt>
                <c:pt idx="37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47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064-A3E0-A9F74507D6A3}"/>
            </c:ext>
          </c:extLst>
        </c:ser>
        <c:ser>
          <c:idx val="2"/>
          <c:order val="2"/>
          <c:tx>
            <c:strRef>
              <c:f>kneaddata!$A$80</c:f>
              <c:strCache>
                <c:ptCount val="1"/>
                <c:pt idx="0">
                  <c:v>Eubacterium Plexicaudatum ASF492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kneaddata!$B$77:$AZ$77</c:f>
              <c:strCache>
                <c:ptCount val="51"/>
                <c:pt idx="0">
                  <c:v>expected 1 cq n</c:v>
                </c:pt>
                <c:pt idx="1">
                  <c:v>1 cq y</c:v>
                </c:pt>
                <c:pt idx="2">
                  <c:v>1 lq n</c:v>
                </c:pt>
                <c:pt idx="3">
                  <c:v>2 cq n</c:v>
                </c:pt>
                <c:pt idx="4">
                  <c:v>2 cq y</c:v>
                </c:pt>
                <c:pt idx="5">
                  <c:v>2 lq n</c:v>
                </c:pt>
                <c:pt idx="6">
                  <c:v>3 cm n</c:v>
                </c:pt>
                <c:pt idx="7">
                  <c:v>3 cq n</c:v>
                </c:pt>
                <c:pt idx="8">
                  <c:v>4 cm n</c:v>
                </c:pt>
                <c:pt idx="9">
                  <c:v>4 cq n</c:v>
                </c:pt>
                <c:pt idx="10">
                  <c:v>4 cq y</c:v>
                </c:pt>
                <c:pt idx="11">
                  <c:v>4 lq n</c:v>
                </c:pt>
                <c:pt idx="13">
                  <c:v>mpro 1 cq n</c:v>
                </c:pt>
                <c:pt idx="24">
                  <c:v>mpro 4 lq n</c:v>
                </c:pt>
                <c:pt idx="26">
                  <c:v>samsa2 1 cq n</c:v>
                </c:pt>
                <c:pt idx="37">
                  <c:v>samsa2 4 lq n</c:v>
                </c:pt>
                <c:pt idx="39">
                  <c:v>humann2 1 cq n</c:v>
                </c:pt>
                <c:pt idx="50">
                  <c:v>humann2 4 lq n</c:v>
                </c:pt>
              </c:strCache>
            </c:strRef>
          </c:cat>
          <c:val>
            <c:numRef>
              <c:f>kneaddata!$B$80:$AZ$80</c:f>
              <c:numCache>
                <c:formatCode>General</c:formatCode>
                <c:ptCount val="51"/>
                <c:pt idx="0">
                  <c:v>1505</c:v>
                </c:pt>
                <c:pt idx="1">
                  <c:v>978</c:v>
                </c:pt>
                <c:pt idx="2">
                  <c:v>9954</c:v>
                </c:pt>
                <c:pt idx="3">
                  <c:v>6547</c:v>
                </c:pt>
                <c:pt idx="4">
                  <c:v>684</c:v>
                </c:pt>
                <c:pt idx="5">
                  <c:v>4672</c:v>
                </c:pt>
                <c:pt idx="6">
                  <c:v>5309</c:v>
                </c:pt>
                <c:pt idx="7">
                  <c:v>8241</c:v>
                </c:pt>
                <c:pt idx="8">
                  <c:v>2373</c:v>
                </c:pt>
                <c:pt idx="9">
                  <c:v>7935</c:v>
                </c:pt>
                <c:pt idx="10">
                  <c:v>2681</c:v>
                </c:pt>
                <c:pt idx="11">
                  <c:v>3761</c:v>
                </c:pt>
                <c:pt idx="13">
                  <c:v>0</c:v>
                </c:pt>
                <c:pt idx="14">
                  <c:v>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</c:v>
                </c:pt>
                <c:pt idx="22">
                  <c:v>2</c:v>
                </c:pt>
                <c:pt idx="23">
                  <c:v>0</c:v>
                </c:pt>
                <c:pt idx="24">
                  <c:v>25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51</c:v>
                </c:pt>
                <c:pt idx="35">
                  <c:v>0</c:v>
                </c:pt>
                <c:pt idx="36">
                  <c:v>2</c:v>
                </c:pt>
                <c:pt idx="37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8-4064-A3E0-A9F74507D6A3}"/>
            </c:ext>
          </c:extLst>
        </c:ser>
        <c:ser>
          <c:idx val="3"/>
          <c:order val="3"/>
          <c:tx>
            <c:strRef>
              <c:f>kneaddata!$A$81</c:f>
              <c:strCache>
                <c:ptCount val="1"/>
                <c:pt idx="0">
                  <c:v>Firmicutes ASF500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kneaddata!$B$77:$AZ$77</c:f>
              <c:strCache>
                <c:ptCount val="51"/>
                <c:pt idx="0">
                  <c:v>expected 1 cq n</c:v>
                </c:pt>
                <c:pt idx="1">
                  <c:v>1 cq y</c:v>
                </c:pt>
                <c:pt idx="2">
                  <c:v>1 lq n</c:v>
                </c:pt>
                <c:pt idx="3">
                  <c:v>2 cq n</c:v>
                </c:pt>
                <c:pt idx="4">
                  <c:v>2 cq y</c:v>
                </c:pt>
                <c:pt idx="5">
                  <c:v>2 lq n</c:v>
                </c:pt>
                <c:pt idx="6">
                  <c:v>3 cm n</c:v>
                </c:pt>
                <c:pt idx="7">
                  <c:v>3 cq n</c:v>
                </c:pt>
                <c:pt idx="8">
                  <c:v>4 cm n</c:v>
                </c:pt>
                <c:pt idx="9">
                  <c:v>4 cq n</c:v>
                </c:pt>
                <c:pt idx="10">
                  <c:v>4 cq y</c:v>
                </c:pt>
                <c:pt idx="11">
                  <c:v>4 lq n</c:v>
                </c:pt>
                <c:pt idx="13">
                  <c:v>mpro 1 cq n</c:v>
                </c:pt>
                <c:pt idx="24">
                  <c:v>mpro 4 lq n</c:v>
                </c:pt>
                <c:pt idx="26">
                  <c:v>samsa2 1 cq n</c:v>
                </c:pt>
                <c:pt idx="37">
                  <c:v>samsa2 4 lq n</c:v>
                </c:pt>
                <c:pt idx="39">
                  <c:v>humann2 1 cq n</c:v>
                </c:pt>
                <c:pt idx="50">
                  <c:v>humann2 4 lq n</c:v>
                </c:pt>
              </c:strCache>
            </c:strRef>
          </c:cat>
          <c:val>
            <c:numRef>
              <c:f>kneaddata!$B$81:$AZ$81</c:f>
              <c:numCache>
                <c:formatCode>General</c:formatCode>
                <c:ptCount val="51"/>
                <c:pt idx="0">
                  <c:v>28</c:v>
                </c:pt>
                <c:pt idx="1">
                  <c:v>15</c:v>
                </c:pt>
                <c:pt idx="2">
                  <c:v>252</c:v>
                </c:pt>
                <c:pt idx="3">
                  <c:v>92</c:v>
                </c:pt>
                <c:pt idx="4">
                  <c:v>7</c:v>
                </c:pt>
                <c:pt idx="5">
                  <c:v>113</c:v>
                </c:pt>
                <c:pt idx="6">
                  <c:v>68</c:v>
                </c:pt>
                <c:pt idx="7">
                  <c:v>74</c:v>
                </c:pt>
                <c:pt idx="8">
                  <c:v>50</c:v>
                </c:pt>
                <c:pt idx="9">
                  <c:v>53</c:v>
                </c:pt>
                <c:pt idx="10">
                  <c:v>13</c:v>
                </c:pt>
                <c:pt idx="11">
                  <c:v>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45</c:v>
                </c:pt>
                <c:pt idx="33">
                  <c:v>1</c:v>
                </c:pt>
                <c:pt idx="34">
                  <c:v>14</c:v>
                </c:pt>
                <c:pt idx="35">
                  <c:v>24</c:v>
                </c:pt>
                <c:pt idx="36">
                  <c:v>1</c:v>
                </c:pt>
                <c:pt idx="37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8-4064-A3E0-A9F74507D6A3}"/>
            </c:ext>
          </c:extLst>
        </c:ser>
        <c:ser>
          <c:idx val="4"/>
          <c:order val="4"/>
          <c:tx>
            <c:strRef>
              <c:f>kneaddata!$A$82</c:f>
              <c:strCache>
                <c:ptCount val="1"/>
                <c:pt idx="0">
                  <c:v>Lactobacillus ASF360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kneaddata!$B$77:$AZ$77</c:f>
              <c:strCache>
                <c:ptCount val="51"/>
                <c:pt idx="0">
                  <c:v>expected 1 cq n</c:v>
                </c:pt>
                <c:pt idx="1">
                  <c:v>1 cq y</c:v>
                </c:pt>
                <c:pt idx="2">
                  <c:v>1 lq n</c:v>
                </c:pt>
                <c:pt idx="3">
                  <c:v>2 cq n</c:v>
                </c:pt>
                <c:pt idx="4">
                  <c:v>2 cq y</c:v>
                </c:pt>
                <c:pt idx="5">
                  <c:v>2 lq n</c:v>
                </c:pt>
                <c:pt idx="6">
                  <c:v>3 cm n</c:v>
                </c:pt>
                <c:pt idx="7">
                  <c:v>3 cq n</c:v>
                </c:pt>
                <c:pt idx="8">
                  <c:v>4 cm n</c:v>
                </c:pt>
                <c:pt idx="9">
                  <c:v>4 cq n</c:v>
                </c:pt>
                <c:pt idx="10">
                  <c:v>4 cq y</c:v>
                </c:pt>
                <c:pt idx="11">
                  <c:v>4 lq n</c:v>
                </c:pt>
                <c:pt idx="13">
                  <c:v>mpro 1 cq n</c:v>
                </c:pt>
                <c:pt idx="24">
                  <c:v>mpro 4 lq n</c:v>
                </c:pt>
                <c:pt idx="26">
                  <c:v>samsa2 1 cq n</c:v>
                </c:pt>
                <c:pt idx="37">
                  <c:v>samsa2 4 lq n</c:v>
                </c:pt>
                <c:pt idx="39">
                  <c:v>humann2 1 cq n</c:v>
                </c:pt>
                <c:pt idx="50">
                  <c:v>humann2 4 lq n</c:v>
                </c:pt>
              </c:strCache>
            </c:strRef>
          </c:cat>
          <c:val>
            <c:numRef>
              <c:f>kneaddata!$B$82:$AZ$82</c:f>
              <c:numCache>
                <c:formatCode>General</c:formatCode>
                <c:ptCount val="51"/>
                <c:pt idx="0">
                  <c:v>78</c:v>
                </c:pt>
                <c:pt idx="1">
                  <c:v>10</c:v>
                </c:pt>
                <c:pt idx="2">
                  <c:v>3074</c:v>
                </c:pt>
                <c:pt idx="3">
                  <c:v>1371</c:v>
                </c:pt>
                <c:pt idx="4">
                  <c:v>22</c:v>
                </c:pt>
                <c:pt idx="5">
                  <c:v>1465</c:v>
                </c:pt>
                <c:pt idx="6">
                  <c:v>843</c:v>
                </c:pt>
                <c:pt idx="7">
                  <c:v>972</c:v>
                </c:pt>
                <c:pt idx="8">
                  <c:v>354</c:v>
                </c:pt>
                <c:pt idx="9">
                  <c:v>767</c:v>
                </c:pt>
                <c:pt idx="10">
                  <c:v>394</c:v>
                </c:pt>
                <c:pt idx="11">
                  <c:v>484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8-4064-A3E0-A9F74507D6A3}"/>
            </c:ext>
          </c:extLst>
        </c:ser>
        <c:ser>
          <c:idx val="5"/>
          <c:order val="5"/>
          <c:tx>
            <c:strRef>
              <c:f>kneaddata!$A$83</c:f>
              <c:strCache>
                <c:ptCount val="1"/>
                <c:pt idx="0">
                  <c:v>Lactobacillus Murinus ASF361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kneaddata!$B$77:$AZ$77</c:f>
              <c:strCache>
                <c:ptCount val="51"/>
                <c:pt idx="0">
                  <c:v>expected 1 cq n</c:v>
                </c:pt>
                <c:pt idx="1">
                  <c:v>1 cq y</c:v>
                </c:pt>
                <c:pt idx="2">
                  <c:v>1 lq n</c:v>
                </c:pt>
                <c:pt idx="3">
                  <c:v>2 cq n</c:v>
                </c:pt>
                <c:pt idx="4">
                  <c:v>2 cq y</c:v>
                </c:pt>
                <c:pt idx="5">
                  <c:v>2 lq n</c:v>
                </c:pt>
                <c:pt idx="6">
                  <c:v>3 cm n</c:v>
                </c:pt>
                <c:pt idx="7">
                  <c:v>3 cq n</c:v>
                </c:pt>
                <c:pt idx="8">
                  <c:v>4 cm n</c:v>
                </c:pt>
                <c:pt idx="9">
                  <c:v>4 cq n</c:v>
                </c:pt>
                <c:pt idx="10">
                  <c:v>4 cq y</c:v>
                </c:pt>
                <c:pt idx="11">
                  <c:v>4 lq n</c:v>
                </c:pt>
                <c:pt idx="13">
                  <c:v>mpro 1 cq n</c:v>
                </c:pt>
                <c:pt idx="24">
                  <c:v>mpro 4 lq n</c:v>
                </c:pt>
                <c:pt idx="26">
                  <c:v>samsa2 1 cq n</c:v>
                </c:pt>
                <c:pt idx="37">
                  <c:v>samsa2 4 lq n</c:v>
                </c:pt>
                <c:pt idx="39">
                  <c:v>humann2 1 cq n</c:v>
                </c:pt>
                <c:pt idx="50">
                  <c:v>humann2 4 lq n</c:v>
                </c:pt>
              </c:strCache>
            </c:strRef>
          </c:cat>
          <c:val>
            <c:numRef>
              <c:f>kneaddata!$B$83:$AZ$83</c:f>
              <c:numCache>
                <c:formatCode>General</c:formatCode>
                <c:ptCount val="51"/>
                <c:pt idx="0">
                  <c:v>1611</c:v>
                </c:pt>
                <c:pt idx="1">
                  <c:v>4897</c:v>
                </c:pt>
                <c:pt idx="2">
                  <c:v>15604</c:v>
                </c:pt>
                <c:pt idx="3">
                  <c:v>5025</c:v>
                </c:pt>
                <c:pt idx="4">
                  <c:v>2634</c:v>
                </c:pt>
                <c:pt idx="5">
                  <c:v>11815</c:v>
                </c:pt>
                <c:pt idx="6">
                  <c:v>3676</c:v>
                </c:pt>
                <c:pt idx="7">
                  <c:v>9489</c:v>
                </c:pt>
                <c:pt idx="8">
                  <c:v>2488</c:v>
                </c:pt>
                <c:pt idx="9">
                  <c:v>9772</c:v>
                </c:pt>
                <c:pt idx="10">
                  <c:v>12188</c:v>
                </c:pt>
                <c:pt idx="11">
                  <c:v>10260</c:v>
                </c:pt>
                <c:pt idx="13">
                  <c:v>96</c:v>
                </c:pt>
                <c:pt idx="14">
                  <c:v>2810</c:v>
                </c:pt>
                <c:pt idx="15">
                  <c:v>356</c:v>
                </c:pt>
                <c:pt idx="16">
                  <c:v>392</c:v>
                </c:pt>
                <c:pt idx="17">
                  <c:v>1233</c:v>
                </c:pt>
                <c:pt idx="18">
                  <c:v>1080</c:v>
                </c:pt>
                <c:pt idx="19">
                  <c:v>2175</c:v>
                </c:pt>
                <c:pt idx="20">
                  <c:v>551</c:v>
                </c:pt>
                <c:pt idx="21">
                  <c:v>911</c:v>
                </c:pt>
                <c:pt idx="22">
                  <c:v>420</c:v>
                </c:pt>
                <c:pt idx="23">
                  <c:v>4948</c:v>
                </c:pt>
                <c:pt idx="24">
                  <c:v>2076</c:v>
                </c:pt>
                <c:pt idx="26">
                  <c:v>16</c:v>
                </c:pt>
                <c:pt idx="27">
                  <c:v>1485</c:v>
                </c:pt>
                <c:pt idx="28">
                  <c:v>174</c:v>
                </c:pt>
                <c:pt idx="29">
                  <c:v>125</c:v>
                </c:pt>
                <c:pt idx="30">
                  <c:v>595</c:v>
                </c:pt>
                <c:pt idx="31">
                  <c:v>490</c:v>
                </c:pt>
                <c:pt idx="32">
                  <c:v>763</c:v>
                </c:pt>
                <c:pt idx="33">
                  <c:v>237</c:v>
                </c:pt>
                <c:pt idx="34">
                  <c:v>320</c:v>
                </c:pt>
                <c:pt idx="35">
                  <c:v>121</c:v>
                </c:pt>
                <c:pt idx="36">
                  <c:v>2535</c:v>
                </c:pt>
                <c:pt idx="37">
                  <c:v>902</c:v>
                </c:pt>
                <c:pt idx="39">
                  <c:v>0</c:v>
                </c:pt>
                <c:pt idx="40">
                  <c:v>4497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3029</c:v>
                </c:pt>
                <c:pt idx="46">
                  <c:v>0</c:v>
                </c:pt>
                <c:pt idx="47">
                  <c:v>1301</c:v>
                </c:pt>
                <c:pt idx="48">
                  <c:v>0</c:v>
                </c:pt>
                <c:pt idx="49">
                  <c:v>2535</c:v>
                </c:pt>
                <c:pt idx="50">
                  <c:v>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8-4064-A3E0-A9F74507D6A3}"/>
            </c:ext>
          </c:extLst>
        </c:ser>
        <c:ser>
          <c:idx val="6"/>
          <c:order val="6"/>
          <c:tx>
            <c:strRef>
              <c:f>kneaddata!$A$84</c:f>
              <c:strCache>
                <c:ptCount val="1"/>
                <c:pt idx="0">
                  <c:v>Mucispirillum Schaedleri ASF457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kneaddata!$B$77:$AZ$77</c:f>
              <c:strCache>
                <c:ptCount val="51"/>
                <c:pt idx="0">
                  <c:v>expected 1 cq n</c:v>
                </c:pt>
                <c:pt idx="1">
                  <c:v>1 cq y</c:v>
                </c:pt>
                <c:pt idx="2">
                  <c:v>1 lq n</c:v>
                </c:pt>
                <c:pt idx="3">
                  <c:v>2 cq n</c:v>
                </c:pt>
                <c:pt idx="4">
                  <c:v>2 cq y</c:v>
                </c:pt>
                <c:pt idx="5">
                  <c:v>2 lq n</c:v>
                </c:pt>
                <c:pt idx="6">
                  <c:v>3 cm n</c:v>
                </c:pt>
                <c:pt idx="7">
                  <c:v>3 cq n</c:v>
                </c:pt>
                <c:pt idx="8">
                  <c:v>4 cm n</c:v>
                </c:pt>
                <c:pt idx="9">
                  <c:v>4 cq n</c:v>
                </c:pt>
                <c:pt idx="10">
                  <c:v>4 cq y</c:v>
                </c:pt>
                <c:pt idx="11">
                  <c:v>4 lq n</c:v>
                </c:pt>
                <c:pt idx="13">
                  <c:v>mpro 1 cq n</c:v>
                </c:pt>
                <c:pt idx="24">
                  <c:v>mpro 4 lq n</c:v>
                </c:pt>
                <c:pt idx="26">
                  <c:v>samsa2 1 cq n</c:v>
                </c:pt>
                <c:pt idx="37">
                  <c:v>samsa2 4 lq n</c:v>
                </c:pt>
                <c:pt idx="39">
                  <c:v>humann2 1 cq n</c:v>
                </c:pt>
                <c:pt idx="50">
                  <c:v>humann2 4 lq n</c:v>
                </c:pt>
              </c:strCache>
            </c:strRef>
          </c:cat>
          <c:val>
            <c:numRef>
              <c:f>kneaddata!$B$84:$AZ$84</c:f>
              <c:numCache>
                <c:formatCode>General</c:formatCode>
                <c:ptCount val="51"/>
                <c:pt idx="0">
                  <c:v>11043</c:v>
                </c:pt>
                <c:pt idx="1">
                  <c:v>27199</c:v>
                </c:pt>
                <c:pt idx="2">
                  <c:v>10511</c:v>
                </c:pt>
                <c:pt idx="3">
                  <c:v>25304</c:v>
                </c:pt>
                <c:pt idx="4">
                  <c:v>11612</c:v>
                </c:pt>
                <c:pt idx="5">
                  <c:v>8383</c:v>
                </c:pt>
                <c:pt idx="6">
                  <c:v>61738</c:v>
                </c:pt>
                <c:pt idx="7">
                  <c:v>28832</c:v>
                </c:pt>
                <c:pt idx="8">
                  <c:v>39992</c:v>
                </c:pt>
                <c:pt idx="9">
                  <c:v>29196</c:v>
                </c:pt>
                <c:pt idx="10">
                  <c:v>40547</c:v>
                </c:pt>
                <c:pt idx="11">
                  <c:v>28110</c:v>
                </c:pt>
                <c:pt idx="13">
                  <c:v>772</c:v>
                </c:pt>
                <c:pt idx="14">
                  <c:v>16291</c:v>
                </c:pt>
                <c:pt idx="15">
                  <c:v>322</c:v>
                </c:pt>
                <c:pt idx="16">
                  <c:v>907</c:v>
                </c:pt>
                <c:pt idx="17">
                  <c:v>2930</c:v>
                </c:pt>
                <c:pt idx="18">
                  <c:v>779</c:v>
                </c:pt>
                <c:pt idx="19">
                  <c:v>15526</c:v>
                </c:pt>
                <c:pt idx="20">
                  <c:v>1413</c:v>
                </c:pt>
                <c:pt idx="21">
                  <c:v>6989</c:v>
                </c:pt>
                <c:pt idx="22">
                  <c:v>1150</c:v>
                </c:pt>
                <c:pt idx="23">
                  <c:v>7877</c:v>
                </c:pt>
                <c:pt idx="24">
                  <c:v>8436</c:v>
                </c:pt>
                <c:pt idx="26">
                  <c:v>179</c:v>
                </c:pt>
                <c:pt idx="27">
                  <c:v>9325</c:v>
                </c:pt>
                <c:pt idx="28">
                  <c:v>129</c:v>
                </c:pt>
                <c:pt idx="29">
                  <c:v>348</c:v>
                </c:pt>
                <c:pt idx="30">
                  <c:v>1678</c:v>
                </c:pt>
                <c:pt idx="31">
                  <c:v>403</c:v>
                </c:pt>
                <c:pt idx="32">
                  <c:v>6712</c:v>
                </c:pt>
                <c:pt idx="33">
                  <c:v>622</c:v>
                </c:pt>
                <c:pt idx="34">
                  <c:v>3039</c:v>
                </c:pt>
                <c:pt idx="35">
                  <c:v>544</c:v>
                </c:pt>
                <c:pt idx="36">
                  <c:v>5554</c:v>
                </c:pt>
                <c:pt idx="37">
                  <c:v>4492</c:v>
                </c:pt>
                <c:pt idx="39">
                  <c:v>0</c:v>
                </c:pt>
                <c:pt idx="40">
                  <c:v>27136</c:v>
                </c:pt>
                <c:pt idx="41">
                  <c:v>0</c:v>
                </c:pt>
                <c:pt idx="42">
                  <c:v>0</c:v>
                </c:pt>
                <c:pt idx="43">
                  <c:v>4595</c:v>
                </c:pt>
                <c:pt idx="44">
                  <c:v>1271</c:v>
                </c:pt>
                <c:pt idx="45">
                  <c:v>22798</c:v>
                </c:pt>
                <c:pt idx="46">
                  <c:v>2048</c:v>
                </c:pt>
                <c:pt idx="47">
                  <c:v>10764</c:v>
                </c:pt>
                <c:pt idx="48">
                  <c:v>0</c:v>
                </c:pt>
                <c:pt idx="49">
                  <c:v>5554</c:v>
                </c:pt>
                <c:pt idx="50">
                  <c:v>12950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8-4064-A3E0-A9F74507D6A3}"/>
            </c:ext>
          </c:extLst>
        </c:ser>
        <c:ser>
          <c:idx val="7"/>
          <c:order val="7"/>
          <c:tx>
            <c:strRef>
              <c:f>kneaddata!$A$85</c:f>
              <c:strCache>
                <c:ptCount val="1"/>
                <c:pt idx="0">
                  <c:v>Parabacteroides ASF519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kneaddata!$B$77:$AZ$77</c:f>
              <c:strCache>
                <c:ptCount val="51"/>
                <c:pt idx="0">
                  <c:v>expected 1 cq n</c:v>
                </c:pt>
                <c:pt idx="1">
                  <c:v>1 cq y</c:v>
                </c:pt>
                <c:pt idx="2">
                  <c:v>1 lq n</c:v>
                </c:pt>
                <c:pt idx="3">
                  <c:v>2 cq n</c:v>
                </c:pt>
                <c:pt idx="4">
                  <c:v>2 cq y</c:v>
                </c:pt>
                <c:pt idx="5">
                  <c:v>2 lq n</c:v>
                </c:pt>
                <c:pt idx="6">
                  <c:v>3 cm n</c:v>
                </c:pt>
                <c:pt idx="7">
                  <c:v>3 cq n</c:v>
                </c:pt>
                <c:pt idx="8">
                  <c:v>4 cm n</c:v>
                </c:pt>
                <c:pt idx="9">
                  <c:v>4 cq n</c:v>
                </c:pt>
                <c:pt idx="10">
                  <c:v>4 cq y</c:v>
                </c:pt>
                <c:pt idx="11">
                  <c:v>4 lq n</c:v>
                </c:pt>
                <c:pt idx="13">
                  <c:v>mpro 1 cq n</c:v>
                </c:pt>
                <c:pt idx="24">
                  <c:v>mpro 4 lq n</c:v>
                </c:pt>
                <c:pt idx="26">
                  <c:v>samsa2 1 cq n</c:v>
                </c:pt>
                <c:pt idx="37">
                  <c:v>samsa2 4 lq n</c:v>
                </c:pt>
                <c:pt idx="39">
                  <c:v>humann2 1 cq n</c:v>
                </c:pt>
                <c:pt idx="50">
                  <c:v>humann2 4 lq n</c:v>
                </c:pt>
              </c:strCache>
            </c:strRef>
          </c:cat>
          <c:val>
            <c:numRef>
              <c:f>kneaddata!$B$85:$AZ$85</c:f>
              <c:numCache>
                <c:formatCode>General</c:formatCode>
                <c:ptCount val="51"/>
                <c:pt idx="0">
                  <c:v>103148</c:v>
                </c:pt>
                <c:pt idx="1">
                  <c:v>526030</c:v>
                </c:pt>
                <c:pt idx="2">
                  <c:v>715655</c:v>
                </c:pt>
                <c:pt idx="3">
                  <c:v>276435</c:v>
                </c:pt>
                <c:pt idx="4">
                  <c:v>192960</c:v>
                </c:pt>
                <c:pt idx="5">
                  <c:v>381195</c:v>
                </c:pt>
                <c:pt idx="6">
                  <c:v>485562</c:v>
                </c:pt>
                <c:pt idx="7">
                  <c:v>310965</c:v>
                </c:pt>
                <c:pt idx="8">
                  <c:v>231899</c:v>
                </c:pt>
                <c:pt idx="9">
                  <c:v>476392</c:v>
                </c:pt>
                <c:pt idx="10">
                  <c:v>622139</c:v>
                </c:pt>
                <c:pt idx="11">
                  <c:v>446516</c:v>
                </c:pt>
                <c:pt idx="13">
                  <c:v>9454</c:v>
                </c:pt>
                <c:pt idx="14">
                  <c:v>239309</c:v>
                </c:pt>
                <c:pt idx="15">
                  <c:v>5373</c:v>
                </c:pt>
                <c:pt idx="16">
                  <c:v>16708</c:v>
                </c:pt>
                <c:pt idx="17">
                  <c:v>42632</c:v>
                </c:pt>
                <c:pt idx="18">
                  <c:v>16663</c:v>
                </c:pt>
                <c:pt idx="19">
                  <c:v>254769</c:v>
                </c:pt>
                <c:pt idx="20">
                  <c:v>14816</c:v>
                </c:pt>
                <c:pt idx="21">
                  <c:v>118163</c:v>
                </c:pt>
                <c:pt idx="22">
                  <c:v>13848</c:v>
                </c:pt>
                <c:pt idx="23">
                  <c:v>82957</c:v>
                </c:pt>
                <c:pt idx="24">
                  <c:v>99341</c:v>
                </c:pt>
                <c:pt idx="26">
                  <c:v>47</c:v>
                </c:pt>
                <c:pt idx="27">
                  <c:v>2683</c:v>
                </c:pt>
                <c:pt idx="28">
                  <c:v>32</c:v>
                </c:pt>
                <c:pt idx="29">
                  <c:v>200</c:v>
                </c:pt>
                <c:pt idx="30">
                  <c:v>408</c:v>
                </c:pt>
                <c:pt idx="31">
                  <c:v>254</c:v>
                </c:pt>
                <c:pt idx="32">
                  <c:v>1079</c:v>
                </c:pt>
                <c:pt idx="33">
                  <c:v>122</c:v>
                </c:pt>
                <c:pt idx="34">
                  <c:v>524</c:v>
                </c:pt>
                <c:pt idx="35">
                  <c:v>174</c:v>
                </c:pt>
                <c:pt idx="36">
                  <c:v>828</c:v>
                </c:pt>
                <c:pt idx="37">
                  <c:v>702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828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C8-4064-A3E0-A9F74507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350170208"/>
        <c:axId val="444227952"/>
      </c:barChart>
      <c:catAx>
        <c:axId val="350170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227952"/>
        <c:crosses val="autoZero"/>
        <c:auto val="1"/>
        <c:lblAlgn val="ctr"/>
        <c:lblOffset val="100"/>
        <c:noMultiLvlLbl val="0"/>
      </c:catAx>
      <c:valAx>
        <c:axId val="4442279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501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251789</xdr:colOff>
      <xdr:row>43</xdr:row>
      <xdr:rowOff>9711</xdr:rowOff>
    </xdr:from>
    <xdr:to>
      <xdr:col>34</xdr:col>
      <xdr:colOff>96733</xdr:colOff>
      <xdr:row>94</xdr:row>
      <xdr:rowOff>188025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918C70-8337-4D9C-B21B-1E2676843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7030A0"/>
      </a:accent2>
      <a:accent3>
        <a:srgbClr val="6F3B55"/>
      </a:accent3>
      <a:accent4>
        <a:srgbClr val="FFC000"/>
      </a:accent4>
      <a:accent5>
        <a:srgbClr val="FFFF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248C-FBAB-4AA2-A1FF-4AC22F3E3EB6}">
  <dimension ref="A1:AZ115"/>
  <sheetViews>
    <sheetView tabSelected="1" topLeftCell="U55" zoomScale="130" zoomScaleNormal="130" workbookViewId="0">
      <selection activeCell="AI55" sqref="AI55"/>
    </sheetView>
  </sheetViews>
  <sheetFormatPr defaultRowHeight="15" x14ac:dyDescent="0.25"/>
  <cols>
    <col min="1" max="1" width="29.28515625" customWidth="1"/>
    <col min="4" max="4" width="14.28515625" customWidth="1"/>
    <col min="13" max="13" width="24.140625" customWidth="1"/>
    <col min="19" max="19" width="34" customWidth="1"/>
  </cols>
  <sheetData>
    <row r="1" spans="1:17" x14ac:dyDescent="0.25">
      <c r="A1" t="s">
        <v>12</v>
      </c>
      <c r="G1" t="s">
        <v>13</v>
      </c>
      <c r="M1" t="s">
        <v>15</v>
      </c>
    </row>
    <row r="2" spans="1:17" x14ac:dyDescent="0.25">
      <c r="A2" t="s">
        <v>1</v>
      </c>
      <c r="B2" t="s">
        <v>34</v>
      </c>
      <c r="C2" t="s">
        <v>2</v>
      </c>
      <c r="D2" t="s">
        <v>3</v>
      </c>
      <c r="E2" t="s">
        <v>4</v>
      </c>
      <c r="G2" t="s">
        <v>1</v>
      </c>
      <c r="H2" t="s">
        <v>34</v>
      </c>
      <c r="I2" t="s">
        <v>2</v>
      </c>
      <c r="J2" t="s">
        <v>14</v>
      </c>
      <c r="K2" t="s">
        <v>4</v>
      </c>
      <c r="M2" t="s">
        <v>1</v>
      </c>
      <c r="N2" t="s">
        <v>34</v>
      </c>
      <c r="O2" t="s">
        <v>2</v>
      </c>
      <c r="P2" t="s">
        <v>16</v>
      </c>
      <c r="Q2" t="s">
        <v>4</v>
      </c>
    </row>
    <row r="3" spans="1:17" x14ac:dyDescent="0.25">
      <c r="A3" t="s">
        <v>5</v>
      </c>
      <c r="B3">
        <v>67159</v>
      </c>
      <c r="C3">
        <v>4285</v>
      </c>
      <c r="D3">
        <v>878</v>
      </c>
      <c r="E3">
        <v>0</v>
      </c>
      <c r="G3" t="s">
        <v>5</v>
      </c>
      <c r="H3">
        <v>119289</v>
      </c>
      <c r="I3">
        <v>41209</v>
      </c>
      <c r="J3">
        <f>20080 + 192</f>
        <v>20272</v>
      </c>
      <c r="K3">
        <v>67635</v>
      </c>
      <c r="M3" t="s">
        <v>5</v>
      </c>
      <c r="N3">
        <v>86641</v>
      </c>
      <c r="O3">
        <v>2202</v>
      </c>
      <c r="P3">
        <f>892 + 3</f>
        <v>895</v>
      </c>
      <c r="Q3">
        <v>0</v>
      </c>
    </row>
    <row r="4" spans="1:17" x14ac:dyDescent="0.25">
      <c r="A4" t="s">
        <v>6</v>
      </c>
      <c r="B4">
        <v>3137</v>
      </c>
      <c r="C4">
        <v>0</v>
      </c>
      <c r="D4">
        <v>0</v>
      </c>
      <c r="E4">
        <v>0</v>
      </c>
      <c r="G4" t="s">
        <v>6</v>
      </c>
      <c r="H4">
        <v>8182</v>
      </c>
      <c r="I4">
        <v>9</v>
      </c>
      <c r="J4">
        <v>1</v>
      </c>
      <c r="M4" t="s">
        <v>6</v>
      </c>
      <c r="N4">
        <v>28214</v>
      </c>
      <c r="O4">
        <v>0</v>
      </c>
      <c r="P4">
        <v>0</v>
      </c>
      <c r="Q4">
        <v>0</v>
      </c>
    </row>
    <row r="5" spans="1:17" x14ac:dyDescent="0.25">
      <c r="A5" t="s">
        <v>7</v>
      </c>
      <c r="B5">
        <v>1505</v>
      </c>
      <c r="C5">
        <v>0</v>
      </c>
      <c r="D5">
        <v>0</v>
      </c>
      <c r="E5">
        <v>0</v>
      </c>
      <c r="G5" t="s">
        <v>7</v>
      </c>
      <c r="H5">
        <v>978</v>
      </c>
      <c r="I5">
        <v>37</v>
      </c>
      <c r="J5">
        <v>5</v>
      </c>
      <c r="M5" t="s">
        <v>7</v>
      </c>
      <c r="N5">
        <v>9954</v>
      </c>
      <c r="O5">
        <v>0</v>
      </c>
      <c r="P5">
        <v>0</v>
      </c>
      <c r="Q5">
        <v>0</v>
      </c>
    </row>
    <row r="6" spans="1:17" x14ac:dyDescent="0.25">
      <c r="A6" t="s">
        <v>8</v>
      </c>
      <c r="B6">
        <v>28</v>
      </c>
      <c r="C6">
        <v>0</v>
      </c>
      <c r="D6">
        <v>0</v>
      </c>
      <c r="E6">
        <v>0</v>
      </c>
      <c r="G6" t="s">
        <v>8</v>
      </c>
      <c r="H6">
        <v>15</v>
      </c>
      <c r="I6">
        <v>0</v>
      </c>
      <c r="J6">
        <v>3</v>
      </c>
      <c r="M6" t="s">
        <v>8</v>
      </c>
      <c r="N6">
        <v>252</v>
      </c>
      <c r="O6">
        <v>0</v>
      </c>
      <c r="P6">
        <v>0</v>
      </c>
      <c r="Q6">
        <v>0</v>
      </c>
    </row>
    <row r="7" spans="1:17" x14ac:dyDescent="0.25">
      <c r="A7" t="s">
        <v>9</v>
      </c>
      <c r="B7">
        <v>78</v>
      </c>
      <c r="C7">
        <v>0</v>
      </c>
      <c r="D7">
        <v>0</v>
      </c>
      <c r="E7">
        <v>0</v>
      </c>
      <c r="G7" t="s">
        <v>9</v>
      </c>
      <c r="H7">
        <v>10</v>
      </c>
      <c r="I7">
        <v>0</v>
      </c>
      <c r="J7">
        <v>0</v>
      </c>
      <c r="M7" t="s">
        <v>9</v>
      </c>
      <c r="N7">
        <v>3074</v>
      </c>
      <c r="O7">
        <v>0</v>
      </c>
      <c r="P7">
        <v>0</v>
      </c>
      <c r="Q7">
        <v>0</v>
      </c>
    </row>
    <row r="8" spans="1:17" x14ac:dyDescent="0.25">
      <c r="A8" t="s">
        <v>0</v>
      </c>
      <c r="B8">
        <v>1611</v>
      </c>
      <c r="C8">
        <v>96</v>
      </c>
      <c r="D8">
        <v>16</v>
      </c>
      <c r="E8">
        <v>0</v>
      </c>
      <c r="G8" t="s">
        <v>0</v>
      </c>
      <c r="H8">
        <v>4897</v>
      </c>
      <c r="I8">
        <v>2810</v>
      </c>
      <c r="J8">
        <v>1485</v>
      </c>
      <c r="K8">
        <v>4497</v>
      </c>
      <c r="M8" t="s">
        <v>0</v>
      </c>
      <c r="N8">
        <v>15604</v>
      </c>
      <c r="O8">
        <v>356</v>
      </c>
      <c r="P8">
        <v>174</v>
      </c>
      <c r="Q8">
        <v>0</v>
      </c>
    </row>
    <row r="9" spans="1:17" x14ac:dyDescent="0.25">
      <c r="A9" t="s">
        <v>10</v>
      </c>
      <c r="B9">
        <v>11043</v>
      </c>
      <c r="C9">
        <v>772</v>
      </c>
      <c r="D9">
        <v>179</v>
      </c>
      <c r="E9">
        <v>0</v>
      </c>
      <c r="G9" t="s">
        <v>10</v>
      </c>
      <c r="H9">
        <v>27199</v>
      </c>
      <c r="I9">
        <v>16291</v>
      </c>
      <c r="J9">
        <v>9325</v>
      </c>
      <c r="K9">
        <v>27136</v>
      </c>
      <c r="M9" t="s">
        <v>10</v>
      </c>
      <c r="N9">
        <v>10511</v>
      </c>
      <c r="O9">
        <v>322</v>
      </c>
      <c r="P9">
        <v>129</v>
      </c>
      <c r="Q9">
        <v>0</v>
      </c>
    </row>
    <row r="10" spans="1:17" x14ac:dyDescent="0.25">
      <c r="A10" t="s">
        <v>11</v>
      </c>
      <c r="B10">
        <v>103148</v>
      </c>
      <c r="C10">
        <v>9454</v>
      </c>
      <c r="D10">
        <v>47</v>
      </c>
      <c r="E10">
        <v>0</v>
      </c>
      <c r="G10" t="s">
        <v>11</v>
      </c>
      <c r="H10">
        <v>526030</v>
      </c>
      <c r="I10">
        <v>239309</v>
      </c>
      <c r="J10">
        <v>2683</v>
      </c>
      <c r="M10" t="s">
        <v>11</v>
      </c>
      <c r="N10">
        <v>715655</v>
      </c>
      <c r="O10">
        <v>5373</v>
      </c>
      <c r="P10">
        <v>32</v>
      </c>
      <c r="Q10">
        <v>0</v>
      </c>
    </row>
    <row r="11" spans="1:17" x14ac:dyDescent="0.25">
      <c r="A11" t="s">
        <v>32</v>
      </c>
      <c r="B11">
        <v>187709</v>
      </c>
      <c r="G11" t="s">
        <v>32</v>
      </c>
      <c r="H11">
        <v>686600</v>
      </c>
      <c r="M11" t="s">
        <v>32</v>
      </c>
      <c r="N11">
        <v>869905</v>
      </c>
    </row>
    <row r="12" spans="1:17" x14ac:dyDescent="0.25">
      <c r="A12" t="s">
        <v>33</v>
      </c>
      <c r="B12">
        <v>2058585</v>
      </c>
      <c r="G12" t="s">
        <v>33</v>
      </c>
      <c r="H12">
        <v>2244751</v>
      </c>
      <c r="M12" t="s">
        <v>33</v>
      </c>
      <c r="N12">
        <v>500592</v>
      </c>
    </row>
    <row r="14" spans="1:17" x14ac:dyDescent="0.25">
      <c r="A14" t="s">
        <v>17</v>
      </c>
      <c r="G14" t="s">
        <v>19</v>
      </c>
      <c r="M14" t="s">
        <v>20</v>
      </c>
    </row>
    <row r="15" spans="1:17" x14ac:dyDescent="0.25">
      <c r="A15" t="s">
        <v>1</v>
      </c>
      <c r="B15" t="s">
        <v>34</v>
      </c>
      <c r="C15" t="s">
        <v>2</v>
      </c>
      <c r="D15" t="s">
        <v>16</v>
      </c>
      <c r="E15" t="s">
        <v>18</v>
      </c>
      <c r="G15" t="s">
        <v>1</v>
      </c>
      <c r="H15" t="s">
        <v>34</v>
      </c>
      <c r="I15" t="s">
        <v>2</v>
      </c>
      <c r="J15" t="s">
        <v>16</v>
      </c>
      <c r="K15" t="s">
        <v>18</v>
      </c>
      <c r="M15" t="s">
        <v>1</v>
      </c>
      <c r="N15" t="s">
        <v>34</v>
      </c>
      <c r="O15" t="s">
        <v>2</v>
      </c>
      <c r="P15" t="s">
        <v>16</v>
      </c>
      <c r="Q15" t="s">
        <v>4</v>
      </c>
    </row>
    <row r="16" spans="1:17" x14ac:dyDescent="0.25">
      <c r="A16" t="s">
        <v>5</v>
      </c>
      <c r="B16">
        <v>165458</v>
      </c>
      <c r="C16">
        <v>13398</v>
      </c>
      <c r="D16">
        <v>3657</v>
      </c>
      <c r="E16">
        <v>0</v>
      </c>
      <c r="G16" t="s">
        <v>5</v>
      </c>
      <c r="H16">
        <v>84487</v>
      </c>
      <c r="I16">
        <v>14325</v>
      </c>
      <c r="J16">
        <f>6759 + 8</f>
        <v>6767</v>
      </c>
      <c r="M16" t="s">
        <v>5</v>
      </c>
      <c r="N16">
        <v>53784</v>
      </c>
      <c r="O16">
        <v>8418</v>
      </c>
      <c r="P16">
        <f>3830 + 3</f>
        <v>3833</v>
      </c>
    </row>
    <row r="17" spans="1:17" x14ac:dyDescent="0.25">
      <c r="A17" t="s">
        <v>6</v>
      </c>
      <c r="B17">
        <v>14569</v>
      </c>
      <c r="D17">
        <v>0</v>
      </c>
      <c r="E17">
        <v>0</v>
      </c>
      <c r="G17" t="s">
        <v>6</v>
      </c>
      <c r="H17">
        <v>8748</v>
      </c>
      <c r="I17">
        <v>3</v>
      </c>
      <c r="J17">
        <v>2</v>
      </c>
      <c r="M17" t="s">
        <v>6</v>
      </c>
      <c r="N17">
        <v>12767</v>
      </c>
      <c r="O17">
        <v>1</v>
      </c>
      <c r="P17">
        <v>0</v>
      </c>
    </row>
    <row r="18" spans="1:17" x14ac:dyDescent="0.25">
      <c r="A18" t="s">
        <v>7</v>
      </c>
      <c r="B18">
        <v>6547</v>
      </c>
      <c r="D18">
        <v>0</v>
      </c>
      <c r="E18">
        <v>0</v>
      </c>
      <c r="G18" t="s">
        <v>7</v>
      </c>
      <c r="H18">
        <v>684</v>
      </c>
      <c r="J18">
        <v>0</v>
      </c>
      <c r="M18" t="s">
        <v>7</v>
      </c>
      <c r="N18">
        <v>4672</v>
      </c>
      <c r="P18">
        <v>0</v>
      </c>
    </row>
    <row r="19" spans="1:17" x14ac:dyDescent="0.25">
      <c r="A19" t="s">
        <v>8</v>
      </c>
      <c r="B19">
        <v>92</v>
      </c>
      <c r="D19">
        <v>0</v>
      </c>
      <c r="E19">
        <v>0</v>
      </c>
      <c r="G19" t="s">
        <v>8</v>
      </c>
      <c r="H19">
        <v>7</v>
      </c>
      <c r="J19">
        <v>2</v>
      </c>
      <c r="M19" t="s">
        <v>8</v>
      </c>
      <c r="N19">
        <v>113</v>
      </c>
      <c r="P19">
        <v>0</v>
      </c>
    </row>
    <row r="20" spans="1:17" x14ac:dyDescent="0.25">
      <c r="A20" t="s">
        <v>9</v>
      </c>
      <c r="B20">
        <v>1371</v>
      </c>
      <c r="D20">
        <v>0</v>
      </c>
      <c r="E20">
        <v>0</v>
      </c>
      <c r="G20" t="s">
        <v>9</v>
      </c>
      <c r="H20">
        <v>22</v>
      </c>
      <c r="J20">
        <v>0</v>
      </c>
      <c r="M20" t="s">
        <v>9</v>
      </c>
      <c r="N20">
        <v>1465</v>
      </c>
      <c r="P20">
        <v>0</v>
      </c>
    </row>
    <row r="21" spans="1:17" x14ac:dyDescent="0.25">
      <c r="A21" t="s">
        <v>0</v>
      </c>
      <c r="B21">
        <v>5025</v>
      </c>
      <c r="C21">
        <v>392</v>
      </c>
      <c r="D21">
        <v>125</v>
      </c>
      <c r="E21">
        <v>0</v>
      </c>
      <c r="G21" t="s">
        <v>0</v>
      </c>
      <c r="H21">
        <v>2634</v>
      </c>
      <c r="I21">
        <v>1233</v>
      </c>
      <c r="J21">
        <v>595</v>
      </c>
      <c r="M21" t="s">
        <v>0</v>
      </c>
      <c r="N21">
        <v>11815</v>
      </c>
      <c r="O21">
        <v>1080</v>
      </c>
      <c r="P21">
        <v>490</v>
      </c>
    </row>
    <row r="22" spans="1:17" x14ac:dyDescent="0.25">
      <c r="A22" t="s">
        <v>10</v>
      </c>
      <c r="B22">
        <v>25304</v>
      </c>
      <c r="C22">
        <v>907</v>
      </c>
      <c r="D22">
        <v>348</v>
      </c>
      <c r="E22">
        <v>0</v>
      </c>
      <c r="G22" t="s">
        <v>10</v>
      </c>
      <c r="H22">
        <v>11612</v>
      </c>
      <c r="I22">
        <v>2930</v>
      </c>
      <c r="J22">
        <v>1678</v>
      </c>
      <c r="K22">
        <v>4595</v>
      </c>
      <c r="M22" t="s">
        <v>10</v>
      </c>
      <c r="N22">
        <v>8383</v>
      </c>
      <c r="O22">
        <v>779</v>
      </c>
      <c r="P22">
        <v>403</v>
      </c>
      <c r="Q22">
        <v>1271</v>
      </c>
    </row>
    <row r="23" spans="1:17" x14ac:dyDescent="0.25">
      <c r="A23" t="s">
        <v>11</v>
      </c>
      <c r="B23">
        <v>276435</v>
      </c>
      <c r="C23">
        <v>16708</v>
      </c>
      <c r="D23">
        <v>200</v>
      </c>
      <c r="E23">
        <v>0</v>
      </c>
      <c r="G23" t="s">
        <v>11</v>
      </c>
      <c r="H23">
        <v>192960</v>
      </c>
      <c r="I23">
        <v>42632</v>
      </c>
      <c r="J23">
        <v>408</v>
      </c>
      <c r="M23" t="s">
        <v>11</v>
      </c>
      <c r="N23">
        <v>381195</v>
      </c>
      <c r="O23">
        <v>16663</v>
      </c>
      <c r="P23">
        <v>254</v>
      </c>
    </row>
    <row r="24" spans="1:17" x14ac:dyDescent="0.25">
      <c r="A24" t="s">
        <v>32</v>
      </c>
      <c r="B24">
        <v>494801</v>
      </c>
      <c r="G24" t="s">
        <v>32</v>
      </c>
      <c r="H24">
        <v>301154</v>
      </c>
      <c r="M24" t="s">
        <v>32</v>
      </c>
      <c r="N24">
        <v>474194</v>
      </c>
    </row>
    <row r="25" spans="1:17" x14ac:dyDescent="0.25">
      <c r="A25" t="s">
        <v>33</v>
      </c>
      <c r="B25">
        <v>2640400</v>
      </c>
      <c r="G25" t="s">
        <v>33</v>
      </c>
      <c r="H25">
        <v>1720542</v>
      </c>
      <c r="M25" t="s">
        <v>33</v>
      </c>
      <c r="N25">
        <v>1105178</v>
      </c>
    </row>
    <row r="27" spans="1:17" x14ac:dyDescent="0.25">
      <c r="A27" t="s">
        <v>21</v>
      </c>
      <c r="G27" t="s">
        <v>22</v>
      </c>
    </row>
    <row r="28" spans="1:17" x14ac:dyDescent="0.25">
      <c r="A28" t="s">
        <v>1</v>
      </c>
      <c r="B28" t="s">
        <v>34</v>
      </c>
      <c r="C28" t="s">
        <v>2</v>
      </c>
      <c r="D28" t="s">
        <v>16</v>
      </c>
      <c r="E28" t="s">
        <v>4</v>
      </c>
      <c r="G28" t="s">
        <v>1</v>
      </c>
      <c r="H28" t="s">
        <v>34</v>
      </c>
      <c r="I28" t="s">
        <v>2</v>
      </c>
      <c r="J28" t="s">
        <v>16</v>
      </c>
      <c r="K28" t="s">
        <v>4</v>
      </c>
    </row>
    <row r="29" spans="1:17" x14ac:dyDescent="0.25">
      <c r="A29" t="s">
        <v>5</v>
      </c>
      <c r="B29">
        <v>125095</v>
      </c>
      <c r="C29">
        <v>61813</v>
      </c>
      <c r="D29">
        <f>111 + 22584</f>
        <v>22695</v>
      </c>
      <c r="E29">
        <v>83495</v>
      </c>
      <c r="G29" t="s">
        <v>5</v>
      </c>
      <c r="H29">
        <v>98656</v>
      </c>
      <c r="I29">
        <v>5538</v>
      </c>
      <c r="J29">
        <f>22 + 2343</f>
        <v>2365</v>
      </c>
    </row>
    <row r="30" spans="1:17" x14ac:dyDescent="0.25">
      <c r="A30" t="s">
        <v>6</v>
      </c>
      <c r="B30">
        <v>10774</v>
      </c>
      <c r="C30">
        <v>50</v>
      </c>
      <c r="D30">
        <v>25</v>
      </c>
      <c r="G30" t="s">
        <v>6</v>
      </c>
      <c r="H30">
        <v>15237</v>
      </c>
      <c r="J30">
        <v>1</v>
      </c>
    </row>
    <row r="31" spans="1:17" x14ac:dyDescent="0.25">
      <c r="A31" t="s">
        <v>7</v>
      </c>
      <c r="B31">
        <v>5309</v>
      </c>
      <c r="G31" t="s">
        <v>7</v>
      </c>
      <c r="H31">
        <v>8241</v>
      </c>
      <c r="J31">
        <v>1</v>
      </c>
    </row>
    <row r="32" spans="1:17" x14ac:dyDescent="0.25">
      <c r="A32" t="s">
        <v>8</v>
      </c>
      <c r="B32">
        <v>68</v>
      </c>
      <c r="D32">
        <v>45</v>
      </c>
      <c r="G32" t="s">
        <v>8</v>
      </c>
      <c r="H32">
        <v>74</v>
      </c>
      <c r="J32">
        <v>1</v>
      </c>
    </row>
    <row r="33" spans="1:23" x14ac:dyDescent="0.25">
      <c r="A33" t="s">
        <v>9</v>
      </c>
      <c r="B33">
        <v>843</v>
      </c>
      <c r="G33" t="s">
        <v>9</v>
      </c>
      <c r="H33">
        <v>972</v>
      </c>
    </row>
    <row r="34" spans="1:23" x14ac:dyDescent="0.25">
      <c r="A34" t="s">
        <v>0</v>
      </c>
      <c r="B34">
        <v>3676</v>
      </c>
      <c r="C34">
        <v>2175</v>
      </c>
      <c r="D34">
        <v>763</v>
      </c>
      <c r="E34">
        <v>3029</v>
      </c>
      <c r="G34" t="s">
        <v>0</v>
      </c>
      <c r="H34">
        <v>9489</v>
      </c>
      <c r="I34">
        <v>551</v>
      </c>
      <c r="J34">
        <v>237</v>
      </c>
    </row>
    <row r="35" spans="1:23" x14ac:dyDescent="0.25">
      <c r="A35" t="s">
        <v>10</v>
      </c>
      <c r="B35">
        <v>61738</v>
      </c>
      <c r="C35">
        <v>15526</v>
      </c>
      <c r="D35">
        <v>6712</v>
      </c>
      <c r="E35">
        <v>22798</v>
      </c>
      <c r="G35" t="s">
        <v>10</v>
      </c>
      <c r="H35">
        <v>28832</v>
      </c>
      <c r="I35">
        <v>1413</v>
      </c>
      <c r="J35">
        <v>622</v>
      </c>
      <c r="K35">
        <v>2048</v>
      </c>
    </row>
    <row r="36" spans="1:23" x14ac:dyDescent="0.25">
      <c r="A36" t="s">
        <v>11</v>
      </c>
      <c r="B36">
        <v>485562</v>
      </c>
      <c r="C36">
        <v>254769</v>
      </c>
      <c r="D36">
        <v>1079</v>
      </c>
      <c r="G36" t="s">
        <v>11</v>
      </c>
      <c r="H36">
        <v>310965</v>
      </c>
      <c r="I36">
        <v>14816</v>
      </c>
      <c r="J36">
        <v>122</v>
      </c>
    </row>
    <row r="37" spans="1:23" x14ac:dyDescent="0.25">
      <c r="A37" t="s">
        <v>32</v>
      </c>
      <c r="B37">
        <v>693065</v>
      </c>
      <c r="G37" t="s">
        <v>32</v>
      </c>
      <c r="H37">
        <v>472466</v>
      </c>
    </row>
    <row r="38" spans="1:23" x14ac:dyDescent="0.25">
      <c r="A38" t="s">
        <v>33</v>
      </c>
      <c r="B38">
        <v>2394440</v>
      </c>
      <c r="G38" t="s">
        <v>33</v>
      </c>
      <c r="H38">
        <v>1248471</v>
      </c>
    </row>
    <row r="40" spans="1:23" x14ac:dyDescent="0.25">
      <c r="A40" t="s">
        <v>23</v>
      </c>
      <c r="G40" t="s">
        <v>24</v>
      </c>
      <c r="M40" t="s">
        <v>26</v>
      </c>
      <c r="S40" t="s">
        <v>27</v>
      </c>
    </row>
    <row r="41" spans="1:23" x14ac:dyDescent="0.25">
      <c r="A41" t="s">
        <v>1</v>
      </c>
      <c r="B41" t="s">
        <v>34</v>
      </c>
      <c r="C41" t="s">
        <v>2</v>
      </c>
      <c r="D41" t="s">
        <v>16</v>
      </c>
      <c r="E41" t="s">
        <v>4</v>
      </c>
      <c r="G41" t="s">
        <v>1</v>
      </c>
      <c r="H41" t="s">
        <v>34</v>
      </c>
      <c r="I41" t="s">
        <v>2</v>
      </c>
      <c r="J41" t="s">
        <v>16</v>
      </c>
      <c r="K41" t="s">
        <v>25</v>
      </c>
      <c r="M41" t="s">
        <v>1</v>
      </c>
      <c r="N41" t="s">
        <v>34</v>
      </c>
      <c r="O41" t="s">
        <v>2</v>
      </c>
      <c r="P41" t="s">
        <v>16</v>
      </c>
      <c r="Q41" t="s">
        <v>4</v>
      </c>
      <c r="S41" t="s">
        <v>1</v>
      </c>
      <c r="T41" t="s">
        <v>34</v>
      </c>
      <c r="U41" t="s">
        <v>2</v>
      </c>
      <c r="V41" t="s">
        <v>16</v>
      </c>
      <c r="W41" t="s">
        <v>4</v>
      </c>
    </row>
    <row r="42" spans="1:23" x14ac:dyDescent="0.25">
      <c r="A42" t="s">
        <v>5</v>
      </c>
      <c r="B42">
        <v>132896</v>
      </c>
      <c r="C42">
        <v>68551</v>
      </c>
      <c r="D42">
        <f xml:space="preserve"> 128 + 27057</f>
        <v>27185</v>
      </c>
      <c r="E42">
        <v>96668</v>
      </c>
      <c r="G42" t="s">
        <v>5</v>
      </c>
      <c r="H42">
        <v>199935</v>
      </c>
      <c r="I42">
        <v>10660</v>
      </c>
      <c r="J42">
        <f>35 + 5789</f>
        <v>5824</v>
      </c>
      <c r="K42">
        <v>0</v>
      </c>
      <c r="M42" t="s">
        <v>5</v>
      </c>
      <c r="N42">
        <v>207030</v>
      </c>
      <c r="O42">
        <v>37831</v>
      </c>
      <c r="P42">
        <f>5 + 18519</f>
        <v>18524</v>
      </c>
      <c r="Q42">
        <v>0</v>
      </c>
      <c r="S42" t="s">
        <v>5</v>
      </c>
      <c r="T42">
        <v>94117</v>
      </c>
      <c r="U42">
        <v>50279</v>
      </c>
      <c r="V42">
        <f>83 + 22273</f>
        <v>22356</v>
      </c>
      <c r="W42">
        <v>73086</v>
      </c>
    </row>
    <row r="43" spans="1:23" x14ac:dyDescent="0.25">
      <c r="A43" t="s">
        <v>6</v>
      </c>
      <c r="B43">
        <v>5095</v>
      </c>
      <c r="C43">
        <v>25</v>
      </c>
      <c r="D43">
        <v>27</v>
      </c>
      <c r="G43" t="s">
        <v>6</v>
      </c>
      <c r="H43">
        <v>16504</v>
      </c>
      <c r="I43">
        <v>3</v>
      </c>
      <c r="K43">
        <v>0</v>
      </c>
      <c r="M43" t="s">
        <v>6</v>
      </c>
      <c r="N43">
        <v>28030</v>
      </c>
      <c r="O43">
        <v>4</v>
      </c>
      <c r="P43">
        <v>47</v>
      </c>
      <c r="Q43">
        <v>0</v>
      </c>
      <c r="S43" t="s">
        <v>6</v>
      </c>
      <c r="T43">
        <v>9197</v>
      </c>
      <c r="U43">
        <v>21</v>
      </c>
      <c r="V43">
        <v>17</v>
      </c>
    </row>
    <row r="44" spans="1:23" x14ac:dyDescent="0.25">
      <c r="A44" t="s">
        <v>7</v>
      </c>
      <c r="B44">
        <v>2373</v>
      </c>
      <c r="C44">
        <v>56</v>
      </c>
      <c r="D44">
        <v>51</v>
      </c>
      <c r="G44" t="s">
        <v>7</v>
      </c>
      <c r="H44">
        <v>7935</v>
      </c>
      <c r="I44">
        <v>2</v>
      </c>
      <c r="K44">
        <v>0</v>
      </c>
      <c r="M44" t="s">
        <v>7</v>
      </c>
      <c r="N44">
        <v>2681</v>
      </c>
      <c r="P44">
        <v>2</v>
      </c>
      <c r="Q44">
        <v>0</v>
      </c>
      <c r="S44" t="s">
        <v>7</v>
      </c>
      <c r="T44">
        <v>3761</v>
      </c>
      <c r="U44">
        <v>25</v>
      </c>
      <c r="V44">
        <v>28</v>
      </c>
    </row>
    <row r="45" spans="1:23" x14ac:dyDescent="0.25">
      <c r="A45" t="s">
        <v>8</v>
      </c>
      <c r="B45">
        <v>50</v>
      </c>
      <c r="D45">
        <v>14</v>
      </c>
      <c r="G45" t="s">
        <v>8</v>
      </c>
      <c r="H45">
        <v>53</v>
      </c>
      <c r="J45">
        <v>24</v>
      </c>
      <c r="K45">
        <v>0</v>
      </c>
      <c r="M45" t="s">
        <v>8</v>
      </c>
      <c r="N45">
        <v>13</v>
      </c>
      <c r="P45">
        <v>1</v>
      </c>
      <c r="Q45">
        <v>0</v>
      </c>
      <c r="S45" t="s">
        <v>8</v>
      </c>
      <c r="T45">
        <v>52</v>
      </c>
      <c r="V45">
        <v>25</v>
      </c>
    </row>
    <row r="46" spans="1:23" x14ac:dyDescent="0.25">
      <c r="A46" t="s">
        <v>9</v>
      </c>
      <c r="B46">
        <v>354</v>
      </c>
      <c r="G46" t="s">
        <v>9</v>
      </c>
      <c r="H46">
        <v>767</v>
      </c>
      <c r="K46">
        <v>0</v>
      </c>
      <c r="M46" t="s">
        <v>9</v>
      </c>
      <c r="N46">
        <v>394</v>
      </c>
      <c r="Q46">
        <v>0</v>
      </c>
      <c r="S46" t="s">
        <v>9</v>
      </c>
      <c r="T46">
        <v>484</v>
      </c>
    </row>
    <row r="47" spans="1:23" x14ac:dyDescent="0.25">
      <c r="A47" t="s">
        <v>0</v>
      </c>
      <c r="B47">
        <v>2488</v>
      </c>
      <c r="C47">
        <v>911</v>
      </c>
      <c r="D47">
        <v>320</v>
      </c>
      <c r="E47">
        <v>1301</v>
      </c>
      <c r="G47" t="s">
        <v>0</v>
      </c>
      <c r="H47">
        <v>9772</v>
      </c>
      <c r="I47">
        <v>420</v>
      </c>
      <c r="J47">
        <v>121</v>
      </c>
      <c r="K47">
        <v>0</v>
      </c>
      <c r="M47" t="s">
        <v>0</v>
      </c>
      <c r="N47">
        <v>12188</v>
      </c>
      <c r="O47">
        <v>4948</v>
      </c>
      <c r="P47">
        <v>2535</v>
      </c>
      <c r="Q47">
        <v>13062</v>
      </c>
      <c r="S47" t="s">
        <v>0</v>
      </c>
      <c r="T47">
        <v>10260</v>
      </c>
      <c r="U47">
        <v>2076</v>
      </c>
      <c r="V47">
        <v>902</v>
      </c>
      <c r="W47">
        <v>3265</v>
      </c>
    </row>
    <row r="48" spans="1:23" x14ac:dyDescent="0.25">
      <c r="A48" t="s">
        <v>10</v>
      </c>
      <c r="B48">
        <v>39992</v>
      </c>
      <c r="C48">
        <v>6989</v>
      </c>
      <c r="D48">
        <v>3039</v>
      </c>
      <c r="E48">
        <v>10764</v>
      </c>
      <c r="G48" t="s">
        <v>10</v>
      </c>
      <c r="H48">
        <v>29196</v>
      </c>
      <c r="I48">
        <v>1150</v>
      </c>
      <c r="J48">
        <v>544</v>
      </c>
      <c r="K48">
        <v>0</v>
      </c>
      <c r="M48" t="s">
        <v>10</v>
      </c>
      <c r="N48">
        <v>40547</v>
      </c>
      <c r="O48">
        <v>7877</v>
      </c>
      <c r="P48">
        <f>5554</f>
        <v>5554</v>
      </c>
      <c r="Q48">
        <v>0</v>
      </c>
      <c r="S48" t="s">
        <v>10</v>
      </c>
      <c r="T48">
        <v>28110</v>
      </c>
      <c r="U48">
        <v>8436</v>
      </c>
      <c r="V48">
        <v>4492</v>
      </c>
      <c r="W48">
        <v>12950</v>
      </c>
    </row>
    <row r="49" spans="1:24" x14ac:dyDescent="0.25">
      <c r="A49" t="s">
        <v>11</v>
      </c>
      <c r="B49">
        <v>231899</v>
      </c>
      <c r="C49">
        <v>118163</v>
      </c>
      <c r="D49">
        <v>524</v>
      </c>
      <c r="G49" t="s">
        <v>11</v>
      </c>
      <c r="H49">
        <v>476392</v>
      </c>
      <c r="I49">
        <v>13848</v>
      </c>
      <c r="J49">
        <v>174</v>
      </c>
      <c r="K49">
        <v>0</v>
      </c>
      <c r="M49" t="s">
        <v>11</v>
      </c>
      <c r="N49">
        <v>622139</v>
      </c>
      <c r="O49">
        <v>82957</v>
      </c>
      <c r="P49">
        <v>828</v>
      </c>
      <c r="Q49">
        <v>0</v>
      </c>
      <c r="S49" t="s">
        <v>11</v>
      </c>
      <c r="T49">
        <v>446516</v>
      </c>
      <c r="U49">
        <v>99341</v>
      </c>
      <c r="V49">
        <v>702</v>
      </c>
    </row>
    <row r="50" spans="1:24" x14ac:dyDescent="0.25">
      <c r="A50" t="s">
        <v>32</v>
      </c>
      <c r="B50">
        <v>415147</v>
      </c>
      <c r="G50" t="s">
        <v>32</v>
      </c>
      <c r="H50">
        <v>740554</v>
      </c>
      <c r="M50" t="s">
        <v>32</v>
      </c>
      <c r="N50">
        <v>913022</v>
      </c>
      <c r="S50" t="s">
        <v>32</v>
      </c>
      <c r="T50">
        <v>592497</v>
      </c>
    </row>
    <row r="51" spans="1:24" x14ac:dyDescent="0.25">
      <c r="A51" t="s">
        <v>33</v>
      </c>
      <c r="B51">
        <v>2261677</v>
      </c>
      <c r="G51" t="s">
        <v>33</v>
      </c>
      <c r="H51">
        <v>1781906</v>
      </c>
      <c r="M51" t="s">
        <v>33</v>
      </c>
      <c r="N51">
        <v>3229819</v>
      </c>
      <c r="S51" t="s">
        <v>33</v>
      </c>
      <c r="T51">
        <v>1753306</v>
      </c>
      <c r="X51" t="s">
        <v>50</v>
      </c>
    </row>
    <row r="54" spans="1:24" x14ac:dyDescent="0.25">
      <c r="A54" t="s">
        <v>28</v>
      </c>
      <c r="B54" t="s">
        <v>29</v>
      </c>
      <c r="C54" t="s">
        <v>2</v>
      </c>
      <c r="D54" t="s">
        <v>3</v>
      </c>
      <c r="E54" t="s">
        <v>30</v>
      </c>
    </row>
    <row r="55" spans="1:24" x14ac:dyDescent="0.25">
      <c r="A55" t="s">
        <v>5</v>
      </c>
      <c r="B55">
        <f t="shared" ref="B55:E62" si="0">B3+H3+N3+B16+H16+N16+B29+H29+B42+H42+N42+T42</f>
        <v>1434547</v>
      </c>
      <c r="C55">
        <f t="shared" si="0"/>
        <v>318509</v>
      </c>
      <c r="D55">
        <f t="shared" si="0"/>
        <v>135251</v>
      </c>
      <c r="E55">
        <f t="shared" si="0"/>
        <v>320884</v>
      </c>
    </row>
    <row r="56" spans="1:24" x14ac:dyDescent="0.25">
      <c r="A56" t="s">
        <v>6</v>
      </c>
      <c r="B56">
        <f t="shared" si="0"/>
        <v>160454</v>
      </c>
      <c r="C56">
        <f t="shared" si="0"/>
        <v>116</v>
      </c>
      <c r="D56">
        <f t="shared" si="0"/>
        <v>120</v>
      </c>
      <c r="E56">
        <f t="shared" si="0"/>
        <v>0</v>
      </c>
    </row>
    <row r="57" spans="1:24" x14ac:dyDescent="0.25">
      <c r="A57" t="s">
        <v>7</v>
      </c>
      <c r="B57">
        <f t="shared" si="0"/>
        <v>54640</v>
      </c>
      <c r="C57">
        <f t="shared" si="0"/>
        <v>120</v>
      </c>
      <c r="D57">
        <f t="shared" si="0"/>
        <v>87</v>
      </c>
      <c r="E57">
        <f t="shared" si="0"/>
        <v>0</v>
      </c>
    </row>
    <row r="58" spans="1:24" x14ac:dyDescent="0.25">
      <c r="A58" t="s">
        <v>8</v>
      </c>
      <c r="B58">
        <f t="shared" si="0"/>
        <v>817</v>
      </c>
      <c r="C58">
        <f t="shared" si="0"/>
        <v>0</v>
      </c>
      <c r="D58">
        <f t="shared" si="0"/>
        <v>115</v>
      </c>
      <c r="E58">
        <f t="shared" si="0"/>
        <v>0</v>
      </c>
    </row>
    <row r="59" spans="1:24" x14ac:dyDescent="0.25">
      <c r="A59" t="s">
        <v>9</v>
      </c>
      <c r="B59">
        <f t="shared" si="0"/>
        <v>9834</v>
      </c>
      <c r="C59">
        <f t="shared" si="0"/>
        <v>0</v>
      </c>
      <c r="D59">
        <f t="shared" si="0"/>
        <v>0</v>
      </c>
      <c r="E59">
        <f t="shared" si="0"/>
        <v>0</v>
      </c>
    </row>
    <row r="60" spans="1:24" x14ac:dyDescent="0.25">
      <c r="A60" t="s">
        <v>0</v>
      </c>
      <c r="B60">
        <f t="shared" si="0"/>
        <v>89459</v>
      </c>
      <c r="C60">
        <f t="shared" si="0"/>
        <v>17048</v>
      </c>
      <c r="D60">
        <f t="shared" si="0"/>
        <v>7763</v>
      </c>
      <c r="E60">
        <f t="shared" si="0"/>
        <v>25154</v>
      </c>
    </row>
    <row r="61" spans="1:24" x14ac:dyDescent="0.25">
      <c r="A61" t="s">
        <v>10</v>
      </c>
      <c r="B61">
        <f t="shared" si="0"/>
        <v>322467</v>
      </c>
      <c r="C61">
        <f t="shared" si="0"/>
        <v>63392</v>
      </c>
      <c r="D61">
        <f t="shared" si="0"/>
        <v>33025</v>
      </c>
      <c r="E61">
        <f t="shared" si="0"/>
        <v>81562</v>
      </c>
    </row>
    <row r="62" spans="1:24" x14ac:dyDescent="0.25">
      <c r="A62" t="s">
        <v>11</v>
      </c>
      <c r="B62">
        <f t="shared" si="0"/>
        <v>4768896</v>
      </c>
      <c r="C62">
        <f t="shared" si="0"/>
        <v>914033</v>
      </c>
      <c r="D62">
        <f t="shared" si="0"/>
        <v>7053</v>
      </c>
      <c r="E62">
        <f t="shared" si="0"/>
        <v>0</v>
      </c>
    </row>
    <row r="65" spans="1:52" x14ac:dyDescent="0.25">
      <c r="A65" t="s">
        <v>31</v>
      </c>
    </row>
    <row r="66" spans="1:52" x14ac:dyDescent="0.25">
      <c r="B66" t="s">
        <v>34</v>
      </c>
      <c r="C66" t="s">
        <v>2</v>
      </c>
      <c r="D66" t="s">
        <v>3</v>
      </c>
      <c r="E66" t="s">
        <v>30</v>
      </c>
    </row>
    <row r="67" spans="1:52" x14ac:dyDescent="0.25">
      <c r="A67" t="s">
        <v>5</v>
      </c>
      <c r="B67">
        <f>B55/12</f>
        <v>119545.58333333333</v>
      </c>
      <c r="C67">
        <f t="shared" ref="C67:E67" si="1">C55/12</f>
        <v>26542.416666666668</v>
      </c>
      <c r="D67">
        <f t="shared" si="1"/>
        <v>11270.916666666666</v>
      </c>
      <c r="E67">
        <f t="shared" si="1"/>
        <v>26740.333333333332</v>
      </c>
    </row>
    <row r="68" spans="1:52" x14ac:dyDescent="0.25">
      <c r="A68" t="s">
        <v>6</v>
      </c>
      <c r="B68">
        <f t="shared" ref="B68:E74" si="2">B56/12</f>
        <v>13371.166666666666</v>
      </c>
      <c r="C68">
        <f t="shared" si="2"/>
        <v>9.6666666666666661</v>
      </c>
      <c r="D68">
        <f t="shared" si="2"/>
        <v>10</v>
      </c>
      <c r="E68">
        <f t="shared" si="2"/>
        <v>0</v>
      </c>
    </row>
    <row r="69" spans="1:52" x14ac:dyDescent="0.25">
      <c r="A69" t="s">
        <v>7</v>
      </c>
      <c r="B69">
        <f t="shared" si="2"/>
        <v>4553.333333333333</v>
      </c>
      <c r="C69">
        <f t="shared" si="2"/>
        <v>10</v>
      </c>
      <c r="D69">
        <f t="shared" si="2"/>
        <v>7.25</v>
      </c>
      <c r="E69">
        <f t="shared" si="2"/>
        <v>0</v>
      </c>
    </row>
    <row r="70" spans="1:52" x14ac:dyDescent="0.25">
      <c r="A70" t="s">
        <v>8</v>
      </c>
      <c r="B70">
        <f t="shared" si="2"/>
        <v>68.083333333333329</v>
      </c>
      <c r="C70">
        <f t="shared" si="2"/>
        <v>0</v>
      </c>
      <c r="D70">
        <f t="shared" si="2"/>
        <v>9.5833333333333339</v>
      </c>
      <c r="E70">
        <f t="shared" si="2"/>
        <v>0</v>
      </c>
    </row>
    <row r="71" spans="1:52" x14ac:dyDescent="0.25">
      <c r="A71" t="s">
        <v>9</v>
      </c>
      <c r="B71">
        <f t="shared" si="2"/>
        <v>819.5</v>
      </c>
      <c r="C71">
        <f t="shared" si="2"/>
        <v>0</v>
      </c>
      <c r="D71">
        <f t="shared" si="2"/>
        <v>0</v>
      </c>
      <c r="E71">
        <f t="shared" si="2"/>
        <v>0</v>
      </c>
    </row>
    <row r="72" spans="1:52" x14ac:dyDescent="0.25">
      <c r="A72" t="s">
        <v>0</v>
      </c>
      <c r="B72">
        <f t="shared" si="2"/>
        <v>7454.916666666667</v>
      </c>
      <c r="C72">
        <f t="shared" si="2"/>
        <v>1420.6666666666667</v>
      </c>
      <c r="D72">
        <f t="shared" si="2"/>
        <v>646.91666666666663</v>
      </c>
      <c r="E72">
        <f t="shared" si="2"/>
        <v>2096.1666666666665</v>
      </c>
    </row>
    <row r="73" spans="1:52" x14ac:dyDescent="0.25">
      <c r="A73" t="s">
        <v>10</v>
      </c>
      <c r="B73">
        <f t="shared" si="2"/>
        <v>26872.25</v>
      </c>
      <c r="C73">
        <f t="shared" si="2"/>
        <v>5282.666666666667</v>
      </c>
      <c r="D73">
        <f t="shared" si="2"/>
        <v>2752.0833333333335</v>
      </c>
      <c r="E73">
        <f t="shared" si="2"/>
        <v>6796.833333333333</v>
      </c>
    </row>
    <row r="74" spans="1:52" x14ac:dyDescent="0.25">
      <c r="A74" t="s">
        <v>11</v>
      </c>
      <c r="B74">
        <f t="shared" si="2"/>
        <v>397408</v>
      </c>
      <c r="C74">
        <f t="shared" si="2"/>
        <v>76169.416666666672</v>
      </c>
      <c r="D74">
        <f t="shared" si="2"/>
        <v>587.75</v>
      </c>
      <c r="E74">
        <f t="shared" si="2"/>
        <v>0</v>
      </c>
    </row>
    <row r="76" spans="1:52" x14ac:dyDescent="0.25">
      <c r="B76" t="s">
        <v>35</v>
      </c>
      <c r="O76" t="s">
        <v>50</v>
      </c>
      <c r="AB76" t="s">
        <v>49</v>
      </c>
      <c r="AO76" t="s">
        <v>4</v>
      </c>
    </row>
    <row r="77" spans="1:52" x14ac:dyDescent="0.25">
      <c r="B77" t="s">
        <v>51</v>
      </c>
      <c r="C77" t="s">
        <v>37</v>
      </c>
      <c r="D77" t="s">
        <v>38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 t="s">
        <v>44</v>
      </c>
      <c r="K77" t="s">
        <v>45</v>
      </c>
      <c r="L77" t="s">
        <v>46</v>
      </c>
      <c r="M77" t="s">
        <v>47</v>
      </c>
      <c r="O77" t="s">
        <v>52</v>
      </c>
      <c r="Z77" t="s">
        <v>55</v>
      </c>
      <c r="AB77" t="s">
        <v>53</v>
      </c>
      <c r="AM77" t="s">
        <v>56</v>
      </c>
      <c r="AO77" t="s">
        <v>54</v>
      </c>
      <c r="AZ77" t="s">
        <v>57</v>
      </c>
    </row>
    <row r="78" spans="1:52" x14ac:dyDescent="0.25">
      <c r="A78" t="s">
        <v>5</v>
      </c>
      <c r="B78">
        <f t="shared" ref="B78:B85" si="3">B3</f>
        <v>67159</v>
      </c>
      <c r="C78">
        <f t="shared" ref="C78:C85" si="4">H3</f>
        <v>119289</v>
      </c>
      <c r="D78">
        <f t="shared" ref="D78:D85" si="5">N3</f>
        <v>86641</v>
      </c>
      <c r="E78">
        <f t="shared" ref="E78:E85" si="6">B16</f>
        <v>165458</v>
      </c>
      <c r="F78">
        <f t="shared" ref="F78:F85" si="7">H16</f>
        <v>84487</v>
      </c>
      <c r="G78">
        <f t="shared" ref="G78:G85" si="8">N16</f>
        <v>53784</v>
      </c>
      <c r="H78">
        <f t="shared" ref="H78:H85" si="9">B29</f>
        <v>125095</v>
      </c>
      <c r="I78">
        <f t="shared" ref="I78:I85" si="10">H29</f>
        <v>98656</v>
      </c>
      <c r="J78">
        <f t="shared" ref="J78:J85" si="11">B42</f>
        <v>132896</v>
      </c>
      <c r="K78">
        <f t="shared" ref="K78:K85" si="12">H42</f>
        <v>199935</v>
      </c>
      <c r="L78">
        <f t="shared" ref="L78:L85" si="13">N42</f>
        <v>207030</v>
      </c>
      <c r="M78">
        <f t="shared" ref="M78:M85" si="14">T42</f>
        <v>94117</v>
      </c>
      <c r="O78">
        <f t="shared" ref="O78:O85" si="15">C3</f>
        <v>4285</v>
      </c>
      <c r="P78">
        <f t="shared" ref="P78:P85" si="16">I3</f>
        <v>41209</v>
      </c>
      <c r="Q78">
        <f t="shared" ref="Q78:Q85" si="17">O3</f>
        <v>2202</v>
      </c>
      <c r="R78">
        <f t="shared" ref="R78:R85" si="18">C16</f>
        <v>13398</v>
      </c>
      <c r="S78">
        <f t="shared" ref="S78:S85" si="19">I16</f>
        <v>14325</v>
      </c>
      <c r="T78">
        <f t="shared" ref="T78:T85" si="20">O16</f>
        <v>8418</v>
      </c>
      <c r="U78">
        <f t="shared" ref="U78:U85" si="21">C29</f>
        <v>61813</v>
      </c>
      <c r="V78">
        <f t="shared" ref="V78:V85" si="22">I29</f>
        <v>5538</v>
      </c>
      <c r="W78">
        <f t="shared" ref="W78:W85" si="23">C42</f>
        <v>68551</v>
      </c>
      <c r="X78">
        <f t="shared" ref="X78:X85" si="24">I42</f>
        <v>10660</v>
      </c>
      <c r="Y78">
        <f t="shared" ref="Y78:Y85" si="25">O42</f>
        <v>37831</v>
      </c>
      <c r="Z78">
        <f t="shared" ref="Z78:Z85" si="26">U42</f>
        <v>50279</v>
      </c>
      <c r="AB78">
        <f t="shared" ref="AB78:AB85" si="27">D3</f>
        <v>878</v>
      </c>
      <c r="AC78">
        <f t="shared" ref="AC78:AC85" si="28">J3</f>
        <v>20272</v>
      </c>
      <c r="AD78">
        <f t="shared" ref="AD78:AD85" si="29">P3</f>
        <v>895</v>
      </c>
      <c r="AE78">
        <f t="shared" ref="AE78:AE85" si="30">D16</f>
        <v>3657</v>
      </c>
      <c r="AF78">
        <f t="shared" ref="AF78:AF85" si="31">J16</f>
        <v>6767</v>
      </c>
      <c r="AG78">
        <f t="shared" ref="AG78:AG85" si="32">P16</f>
        <v>3833</v>
      </c>
      <c r="AH78">
        <f t="shared" ref="AH78:AH85" si="33">D29</f>
        <v>22695</v>
      </c>
      <c r="AI78">
        <f t="shared" ref="AI78:AI85" si="34">J29</f>
        <v>2365</v>
      </c>
      <c r="AJ78">
        <f t="shared" ref="AJ78:AJ85" si="35">D42</f>
        <v>27185</v>
      </c>
      <c r="AK78">
        <f t="shared" ref="AK78:AK85" si="36">J42</f>
        <v>5824</v>
      </c>
      <c r="AL78">
        <f t="shared" ref="AL78:AL85" si="37">P42</f>
        <v>18524</v>
      </c>
      <c r="AM78">
        <f t="shared" ref="AM78:AM85" si="38">V42</f>
        <v>22356</v>
      </c>
      <c r="AO78">
        <f t="shared" ref="AO78:AO85" si="39">E3</f>
        <v>0</v>
      </c>
      <c r="AP78">
        <f t="shared" ref="AP78:AP85" si="40">K3</f>
        <v>67635</v>
      </c>
      <c r="AQ78">
        <f t="shared" ref="AQ78:AQ85" si="41">Q3</f>
        <v>0</v>
      </c>
      <c r="AR78">
        <f t="shared" ref="AR78:AR85" si="42">E16</f>
        <v>0</v>
      </c>
      <c r="AS78">
        <f t="shared" ref="AS78:AS85" si="43">K16</f>
        <v>0</v>
      </c>
      <c r="AT78">
        <f t="shared" ref="AT78:AT85" si="44">Q16</f>
        <v>0</v>
      </c>
      <c r="AU78">
        <f t="shared" ref="AU78:AU85" si="45">E29</f>
        <v>83495</v>
      </c>
      <c r="AV78">
        <f t="shared" ref="AV78:AV85" si="46">K29</f>
        <v>0</v>
      </c>
      <c r="AW78">
        <f t="shared" ref="AW78:AW85" si="47">E42</f>
        <v>96668</v>
      </c>
      <c r="AX78">
        <f t="shared" ref="AX78:AX85" si="48">K42</f>
        <v>0</v>
      </c>
      <c r="AY78">
        <f t="shared" ref="AY78:AY85" si="49">P42</f>
        <v>18524</v>
      </c>
      <c r="AZ78">
        <f t="shared" ref="AZ78:AZ85" si="50">W42</f>
        <v>73086</v>
      </c>
    </row>
    <row r="79" spans="1:52" x14ac:dyDescent="0.25">
      <c r="A79" t="s">
        <v>6</v>
      </c>
      <c r="B79">
        <f t="shared" si="3"/>
        <v>3137</v>
      </c>
      <c r="C79">
        <f t="shared" si="4"/>
        <v>8182</v>
      </c>
      <c r="D79">
        <f t="shared" si="5"/>
        <v>28214</v>
      </c>
      <c r="E79">
        <f t="shared" si="6"/>
        <v>14569</v>
      </c>
      <c r="F79">
        <f t="shared" si="7"/>
        <v>8748</v>
      </c>
      <c r="G79">
        <f t="shared" si="8"/>
        <v>12767</v>
      </c>
      <c r="H79">
        <f t="shared" si="9"/>
        <v>10774</v>
      </c>
      <c r="I79">
        <f t="shared" si="10"/>
        <v>15237</v>
      </c>
      <c r="J79">
        <f t="shared" si="11"/>
        <v>5095</v>
      </c>
      <c r="K79">
        <f t="shared" si="12"/>
        <v>16504</v>
      </c>
      <c r="L79">
        <f t="shared" si="13"/>
        <v>28030</v>
      </c>
      <c r="M79">
        <f t="shared" si="14"/>
        <v>9197</v>
      </c>
      <c r="O79">
        <f t="shared" si="15"/>
        <v>0</v>
      </c>
      <c r="P79">
        <f t="shared" si="16"/>
        <v>9</v>
      </c>
      <c r="Q79">
        <f t="shared" si="17"/>
        <v>0</v>
      </c>
      <c r="R79">
        <f t="shared" si="18"/>
        <v>0</v>
      </c>
      <c r="S79">
        <f t="shared" si="19"/>
        <v>3</v>
      </c>
      <c r="T79">
        <f t="shared" si="20"/>
        <v>1</v>
      </c>
      <c r="U79">
        <f t="shared" si="21"/>
        <v>50</v>
      </c>
      <c r="V79">
        <f t="shared" si="22"/>
        <v>0</v>
      </c>
      <c r="W79">
        <f t="shared" si="23"/>
        <v>25</v>
      </c>
      <c r="X79">
        <f t="shared" si="24"/>
        <v>3</v>
      </c>
      <c r="Y79">
        <f t="shared" si="25"/>
        <v>4</v>
      </c>
      <c r="Z79">
        <f t="shared" si="26"/>
        <v>21</v>
      </c>
      <c r="AB79">
        <f t="shared" si="27"/>
        <v>0</v>
      </c>
      <c r="AC79">
        <f t="shared" si="28"/>
        <v>1</v>
      </c>
      <c r="AD79">
        <f t="shared" si="29"/>
        <v>0</v>
      </c>
      <c r="AE79">
        <f t="shared" si="30"/>
        <v>0</v>
      </c>
      <c r="AF79">
        <f t="shared" si="31"/>
        <v>2</v>
      </c>
      <c r="AG79">
        <f t="shared" si="32"/>
        <v>0</v>
      </c>
      <c r="AH79">
        <f t="shared" si="33"/>
        <v>25</v>
      </c>
      <c r="AI79">
        <f t="shared" si="34"/>
        <v>1</v>
      </c>
      <c r="AJ79">
        <f t="shared" si="35"/>
        <v>27</v>
      </c>
      <c r="AK79">
        <f t="shared" si="36"/>
        <v>0</v>
      </c>
      <c r="AL79">
        <f t="shared" si="37"/>
        <v>47</v>
      </c>
      <c r="AM79">
        <f t="shared" si="38"/>
        <v>17</v>
      </c>
      <c r="AO79">
        <f t="shared" si="39"/>
        <v>0</v>
      </c>
      <c r="AP79">
        <f t="shared" si="40"/>
        <v>0</v>
      </c>
      <c r="AQ79">
        <f t="shared" si="41"/>
        <v>0</v>
      </c>
      <c r="AR79">
        <f t="shared" si="42"/>
        <v>0</v>
      </c>
      <c r="AS79">
        <f t="shared" si="43"/>
        <v>0</v>
      </c>
      <c r="AT79">
        <f t="shared" si="44"/>
        <v>0</v>
      </c>
      <c r="AU79">
        <f t="shared" si="45"/>
        <v>0</v>
      </c>
      <c r="AV79">
        <f t="shared" si="46"/>
        <v>0</v>
      </c>
      <c r="AW79">
        <f t="shared" si="47"/>
        <v>0</v>
      </c>
      <c r="AX79">
        <f t="shared" si="48"/>
        <v>0</v>
      </c>
      <c r="AY79">
        <f t="shared" si="49"/>
        <v>47</v>
      </c>
      <c r="AZ79">
        <f t="shared" si="50"/>
        <v>0</v>
      </c>
    </row>
    <row r="80" spans="1:52" x14ac:dyDescent="0.25">
      <c r="A80" t="s">
        <v>7</v>
      </c>
      <c r="B80">
        <f t="shared" si="3"/>
        <v>1505</v>
      </c>
      <c r="C80">
        <f t="shared" si="4"/>
        <v>978</v>
      </c>
      <c r="D80">
        <f t="shared" si="5"/>
        <v>9954</v>
      </c>
      <c r="E80">
        <f t="shared" si="6"/>
        <v>6547</v>
      </c>
      <c r="F80">
        <f t="shared" si="7"/>
        <v>684</v>
      </c>
      <c r="G80">
        <f t="shared" si="8"/>
        <v>4672</v>
      </c>
      <c r="H80">
        <f t="shared" si="9"/>
        <v>5309</v>
      </c>
      <c r="I80">
        <f t="shared" si="10"/>
        <v>8241</v>
      </c>
      <c r="J80">
        <f t="shared" si="11"/>
        <v>2373</v>
      </c>
      <c r="K80">
        <f t="shared" si="12"/>
        <v>7935</v>
      </c>
      <c r="L80">
        <f t="shared" si="13"/>
        <v>2681</v>
      </c>
      <c r="M80">
        <f t="shared" si="14"/>
        <v>3761</v>
      </c>
      <c r="O80">
        <f t="shared" si="15"/>
        <v>0</v>
      </c>
      <c r="P80">
        <f t="shared" si="16"/>
        <v>37</v>
      </c>
      <c r="Q80">
        <f t="shared" si="17"/>
        <v>0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  <c r="W80">
        <f t="shared" si="23"/>
        <v>56</v>
      </c>
      <c r="X80">
        <f t="shared" si="24"/>
        <v>2</v>
      </c>
      <c r="Y80">
        <f t="shared" si="25"/>
        <v>0</v>
      </c>
      <c r="Z80">
        <f t="shared" si="26"/>
        <v>25</v>
      </c>
      <c r="AB80">
        <f t="shared" si="27"/>
        <v>0</v>
      </c>
      <c r="AC80">
        <f t="shared" si="28"/>
        <v>5</v>
      </c>
      <c r="AD80">
        <f t="shared" si="29"/>
        <v>0</v>
      </c>
      <c r="AE80">
        <f t="shared" si="30"/>
        <v>0</v>
      </c>
      <c r="AF80">
        <f t="shared" si="31"/>
        <v>0</v>
      </c>
      <c r="AG80">
        <f t="shared" si="32"/>
        <v>0</v>
      </c>
      <c r="AH80">
        <f t="shared" si="33"/>
        <v>0</v>
      </c>
      <c r="AI80">
        <f t="shared" si="34"/>
        <v>1</v>
      </c>
      <c r="AJ80">
        <f t="shared" si="35"/>
        <v>51</v>
      </c>
      <c r="AK80">
        <f t="shared" si="36"/>
        <v>0</v>
      </c>
      <c r="AL80">
        <f t="shared" si="37"/>
        <v>2</v>
      </c>
      <c r="AM80">
        <f t="shared" si="38"/>
        <v>28</v>
      </c>
      <c r="AO80">
        <f t="shared" si="39"/>
        <v>0</v>
      </c>
      <c r="AP80">
        <f t="shared" si="40"/>
        <v>0</v>
      </c>
      <c r="AQ80">
        <f t="shared" si="41"/>
        <v>0</v>
      </c>
      <c r="AR80">
        <f t="shared" si="42"/>
        <v>0</v>
      </c>
      <c r="AS80">
        <f t="shared" si="43"/>
        <v>0</v>
      </c>
      <c r="AT80">
        <f t="shared" si="44"/>
        <v>0</v>
      </c>
      <c r="AU80">
        <f t="shared" si="45"/>
        <v>0</v>
      </c>
      <c r="AV80">
        <f t="shared" si="46"/>
        <v>0</v>
      </c>
      <c r="AW80">
        <f t="shared" si="47"/>
        <v>0</v>
      </c>
      <c r="AX80">
        <f t="shared" si="48"/>
        <v>0</v>
      </c>
      <c r="AY80">
        <f t="shared" si="49"/>
        <v>2</v>
      </c>
      <c r="AZ80">
        <f t="shared" si="50"/>
        <v>0</v>
      </c>
    </row>
    <row r="81" spans="1:52" x14ac:dyDescent="0.25">
      <c r="A81" t="s">
        <v>8</v>
      </c>
      <c r="B81">
        <f t="shared" si="3"/>
        <v>28</v>
      </c>
      <c r="C81">
        <f t="shared" si="4"/>
        <v>15</v>
      </c>
      <c r="D81">
        <f t="shared" si="5"/>
        <v>252</v>
      </c>
      <c r="E81">
        <f t="shared" si="6"/>
        <v>92</v>
      </c>
      <c r="F81">
        <f t="shared" si="7"/>
        <v>7</v>
      </c>
      <c r="G81">
        <f t="shared" si="8"/>
        <v>113</v>
      </c>
      <c r="H81">
        <f t="shared" si="9"/>
        <v>68</v>
      </c>
      <c r="I81">
        <f t="shared" si="10"/>
        <v>74</v>
      </c>
      <c r="J81">
        <f t="shared" si="11"/>
        <v>50</v>
      </c>
      <c r="K81">
        <f t="shared" si="12"/>
        <v>53</v>
      </c>
      <c r="L81">
        <f t="shared" si="13"/>
        <v>13</v>
      </c>
      <c r="M81">
        <f t="shared" si="14"/>
        <v>52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  <c r="W81">
        <f t="shared" si="23"/>
        <v>0</v>
      </c>
      <c r="X81">
        <f t="shared" si="24"/>
        <v>0</v>
      </c>
      <c r="Y81">
        <f t="shared" si="25"/>
        <v>0</v>
      </c>
      <c r="Z81">
        <f t="shared" si="26"/>
        <v>0</v>
      </c>
      <c r="AB81">
        <f t="shared" si="27"/>
        <v>0</v>
      </c>
      <c r="AC81">
        <f t="shared" si="28"/>
        <v>3</v>
      </c>
      <c r="AD81">
        <f t="shared" si="29"/>
        <v>0</v>
      </c>
      <c r="AE81">
        <f t="shared" si="30"/>
        <v>0</v>
      </c>
      <c r="AF81">
        <f t="shared" si="31"/>
        <v>2</v>
      </c>
      <c r="AG81">
        <f t="shared" si="32"/>
        <v>0</v>
      </c>
      <c r="AH81">
        <f t="shared" si="33"/>
        <v>45</v>
      </c>
      <c r="AI81">
        <f t="shared" si="34"/>
        <v>1</v>
      </c>
      <c r="AJ81">
        <f t="shared" si="35"/>
        <v>14</v>
      </c>
      <c r="AK81">
        <f t="shared" si="36"/>
        <v>24</v>
      </c>
      <c r="AL81">
        <f t="shared" si="37"/>
        <v>1</v>
      </c>
      <c r="AM81">
        <f t="shared" si="38"/>
        <v>25</v>
      </c>
      <c r="AO81">
        <f t="shared" si="39"/>
        <v>0</v>
      </c>
      <c r="AP81">
        <f t="shared" si="40"/>
        <v>0</v>
      </c>
      <c r="AQ81">
        <f t="shared" si="41"/>
        <v>0</v>
      </c>
      <c r="AR81">
        <f t="shared" si="42"/>
        <v>0</v>
      </c>
      <c r="AS81">
        <f t="shared" si="43"/>
        <v>0</v>
      </c>
      <c r="AT81">
        <f t="shared" si="44"/>
        <v>0</v>
      </c>
      <c r="AU81">
        <f t="shared" si="45"/>
        <v>0</v>
      </c>
      <c r="AV81">
        <f t="shared" si="46"/>
        <v>0</v>
      </c>
      <c r="AW81">
        <f t="shared" si="47"/>
        <v>0</v>
      </c>
      <c r="AX81">
        <f t="shared" si="48"/>
        <v>0</v>
      </c>
      <c r="AY81">
        <f t="shared" si="49"/>
        <v>1</v>
      </c>
      <c r="AZ81">
        <f t="shared" si="50"/>
        <v>0</v>
      </c>
    </row>
    <row r="82" spans="1:52" x14ac:dyDescent="0.25">
      <c r="A82" t="s">
        <v>9</v>
      </c>
      <c r="B82">
        <f t="shared" si="3"/>
        <v>78</v>
      </c>
      <c r="C82">
        <f t="shared" si="4"/>
        <v>10</v>
      </c>
      <c r="D82">
        <f t="shared" si="5"/>
        <v>3074</v>
      </c>
      <c r="E82">
        <f t="shared" si="6"/>
        <v>1371</v>
      </c>
      <c r="F82">
        <f t="shared" si="7"/>
        <v>22</v>
      </c>
      <c r="G82">
        <f t="shared" si="8"/>
        <v>1465</v>
      </c>
      <c r="H82">
        <f t="shared" si="9"/>
        <v>843</v>
      </c>
      <c r="I82">
        <f t="shared" si="10"/>
        <v>972</v>
      </c>
      <c r="J82">
        <f t="shared" si="11"/>
        <v>354</v>
      </c>
      <c r="K82">
        <f t="shared" si="12"/>
        <v>767</v>
      </c>
      <c r="L82">
        <f t="shared" si="13"/>
        <v>394</v>
      </c>
      <c r="M82">
        <f t="shared" si="14"/>
        <v>484</v>
      </c>
      <c r="O82">
        <f t="shared" si="15"/>
        <v>0</v>
      </c>
      <c r="P82">
        <f t="shared" si="16"/>
        <v>0</v>
      </c>
      <c r="Q82">
        <f t="shared" si="17"/>
        <v>0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  <c r="W82">
        <f t="shared" si="23"/>
        <v>0</v>
      </c>
      <c r="X82">
        <f t="shared" si="24"/>
        <v>0</v>
      </c>
      <c r="Y82">
        <f t="shared" si="25"/>
        <v>0</v>
      </c>
      <c r="Z82">
        <f t="shared" si="26"/>
        <v>0</v>
      </c>
      <c r="AB82">
        <f t="shared" si="27"/>
        <v>0</v>
      </c>
      <c r="AC82">
        <f t="shared" si="28"/>
        <v>0</v>
      </c>
      <c r="AD82">
        <f t="shared" si="29"/>
        <v>0</v>
      </c>
      <c r="AE82">
        <f t="shared" si="30"/>
        <v>0</v>
      </c>
      <c r="AF82">
        <f t="shared" si="31"/>
        <v>0</v>
      </c>
      <c r="AG82">
        <f t="shared" si="32"/>
        <v>0</v>
      </c>
      <c r="AH82">
        <f t="shared" si="33"/>
        <v>0</v>
      </c>
      <c r="AI82">
        <f t="shared" si="34"/>
        <v>0</v>
      </c>
      <c r="AJ82">
        <f t="shared" si="35"/>
        <v>0</v>
      </c>
      <c r="AK82">
        <f t="shared" si="36"/>
        <v>0</v>
      </c>
      <c r="AL82">
        <f t="shared" si="37"/>
        <v>0</v>
      </c>
      <c r="AM82">
        <f t="shared" si="38"/>
        <v>0</v>
      </c>
      <c r="AO82">
        <f t="shared" si="39"/>
        <v>0</v>
      </c>
      <c r="AP82">
        <f t="shared" si="40"/>
        <v>0</v>
      </c>
      <c r="AQ82">
        <f t="shared" si="41"/>
        <v>0</v>
      </c>
      <c r="AR82">
        <f t="shared" si="42"/>
        <v>0</v>
      </c>
      <c r="AS82">
        <f t="shared" si="43"/>
        <v>0</v>
      </c>
      <c r="AT82">
        <f t="shared" si="44"/>
        <v>0</v>
      </c>
      <c r="AU82">
        <f t="shared" si="45"/>
        <v>0</v>
      </c>
      <c r="AV82">
        <f t="shared" si="46"/>
        <v>0</v>
      </c>
      <c r="AW82">
        <f t="shared" si="47"/>
        <v>0</v>
      </c>
      <c r="AX82">
        <f t="shared" si="48"/>
        <v>0</v>
      </c>
      <c r="AY82">
        <f t="shared" si="49"/>
        <v>0</v>
      </c>
      <c r="AZ82">
        <f t="shared" si="50"/>
        <v>0</v>
      </c>
    </row>
    <row r="83" spans="1:52" x14ac:dyDescent="0.25">
      <c r="A83" t="s">
        <v>0</v>
      </c>
      <c r="B83">
        <f t="shared" si="3"/>
        <v>1611</v>
      </c>
      <c r="C83">
        <f t="shared" si="4"/>
        <v>4897</v>
      </c>
      <c r="D83">
        <f t="shared" si="5"/>
        <v>15604</v>
      </c>
      <c r="E83">
        <f t="shared" si="6"/>
        <v>5025</v>
      </c>
      <c r="F83">
        <f t="shared" si="7"/>
        <v>2634</v>
      </c>
      <c r="G83">
        <f t="shared" si="8"/>
        <v>11815</v>
      </c>
      <c r="H83">
        <f t="shared" si="9"/>
        <v>3676</v>
      </c>
      <c r="I83">
        <f t="shared" si="10"/>
        <v>9489</v>
      </c>
      <c r="J83">
        <f t="shared" si="11"/>
        <v>2488</v>
      </c>
      <c r="K83">
        <f t="shared" si="12"/>
        <v>9772</v>
      </c>
      <c r="L83">
        <f t="shared" si="13"/>
        <v>12188</v>
      </c>
      <c r="M83">
        <f t="shared" si="14"/>
        <v>10260</v>
      </c>
      <c r="O83">
        <f t="shared" si="15"/>
        <v>96</v>
      </c>
      <c r="P83">
        <f t="shared" si="16"/>
        <v>2810</v>
      </c>
      <c r="Q83">
        <f t="shared" si="17"/>
        <v>356</v>
      </c>
      <c r="R83">
        <f t="shared" si="18"/>
        <v>392</v>
      </c>
      <c r="S83">
        <f t="shared" si="19"/>
        <v>1233</v>
      </c>
      <c r="T83">
        <f t="shared" si="20"/>
        <v>1080</v>
      </c>
      <c r="U83">
        <f t="shared" si="21"/>
        <v>2175</v>
      </c>
      <c r="V83">
        <f t="shared" si="22"/>
        <v>551</v>
      </c>
      <c r="W83">
        <f t="shared" si="23"/>
        <v>911</v>
      </c>
      <c r="X83">
        <f t="shared" si="24"/>
        <v>420</v>
      </c>
      <c r="Y83">
        <f t="shared" si="25"/>
        <v>4948</v>
      </c>
      <c r="Z83">
        <f t="shared" si="26"/>
        <v>2076</v>
      </c>
      <c r="AB83">
        <f t="shared" si="27"/>
        <v>16</v>
      </c>
      <c r="AC83">
        <f t="shared" si="28"/>
        <v>1485</v>
      </c>
      <c r="AD83">
        <f t="shared" si="29"/>
        <v>174</v>
      </c>
      <c r="AE83">
        <f t="shared" si="30"/>
        <v>125</v>
      </c>
      <c r="AF83">
        <f t="shared" si="31"/>
        <v>595</v>
      </c>
      <c r="AG83">
        <f t="shared" si="32"/>
        <v>490</v>
      </c>
      <c r="AH83">
        <f t="shared" si="33"/>
        <v>763</v>
      </c>
      <c r="AI83">
        <f t="shared" si="34"/>
        <v>237</v>
      </c>
      <c r="AJ83">
        <f t="shared" si="35"/>
        <v>320</v>
      </c>
      <c r="AK83">
        <f t="shared" si="36"/>
        <v>121</v>
      </c>
      <c r="AL83">
        <f t="shared" si="37"/>
        <v>2535</v>
      </c>
      <c r="AM83">
        <f t="shared" si="38"/>
        <v>902</v>
      </c>
      <c r="AO83">
        <f t="shared" si="39"/>
        <v>0</v>
      </c>
      <c r="AP83">
        <f t="shared" si="40"/>
        <v>4497</v>
      </c>
      <c r="AQ83">
        <f t="shared" si="41"/>
        <v>0</v>
      </c>
      <c r="AR83">
        <f t="shared" si="42"/>
        <v>0</v>
      </c>
      <c r="AS83">
        <f t="shared" si="43"/>
        <v>0</v>
      </c>
      <c r="AT83">
        <f t="shared" si="44"/>
        <v>0</v>
      </c>
      <c r="AU83">
        <f t="shared" si="45"/>
        <v>3029</v>
      </c>
      <c r="AV83">
        <f t="shared" si="46"/>
        <v>0</v>
      </c>
      <c r="AW83">
        <f t="shared" si="47"/>
        <v>1301</v>
      </c>
      <c r="AX83">
        <f t="shared" si="48"/>
        <v>0</v>
      </c>
      <c r="AY83">
        <f t="shared" si="49"/>
        <v>2535</v>
      </c>
      <c r="AZ83">
        <f t="shared" si="50"/>
        <v>3265</v>
      </c>
    </row>
    <row r="84" spans="1:52" x14ac:dyDescent="0.25">
      <c r="A84" t="s">
        <v>10</v>
      </c>
      <c r="B84">
        <f t="shared" si="3"/>
        <v>11043</v>
      </c>
      <c r="C84">
        <f t="shared" si="4"/>
        <v>27199</v>
      </c>
      <c r="D84">
        <f t="shared" si="5"/>
        <v>10511</v>
      </c>
      <c r="E84">
        <f t="shared" si="6"/>
        <v>25304</v>
      </c>
      <c r="F84">
        <f t="shared" si="7"/>
        <v>11612</v>
      </c>
      <c r="G84">
        <f t="shared" si="8"/>
        <v>8383</v>
      </c>
      <c r="H84">
        <f t="shared" si="9"/>
        <v>61738</v>
      </c>
      <c r="I84">
        <f t="shared" si="10"/>
        <v>28832</v>
      </c>
      <c r="J84">
        <f t="shared" si="11"/>
        <v>39992</v>
      </c>
      <c r="K84">
        <f t="shared" si="12"/>
        <v>29196</v>
      </c>
      <c r="L84">
        <f t="shared" si="13"/>
        <v>40547</v>
      </c>
      <c r="M84">
        <f t="shared" si="14"/>
        <v>28110</v>
      </c>
      <c r="O84">
        <f t="shared" si="15"/>
        <v>772</v>
      </c>
      <c r="P84">
        <f t="shared" si="16"/>
        <v>16291</v>
      </c>
      <c r="Q84">
        <f t="shared" si="17"/>
        <v>322</v>
      </c>
      <c r="R84">
        <f t="shared" si="18"/>
        <v>907</v>
      </c>
      <c r="S84">
        <f t="shared" si="19"/>
        <v>2930</v>
      </c>
      <c r="T84">
        <f t="shared" si="20"/>
        <v>779</v>
      </c>
      <c r="U84">
        <f t="shared" si="21"/>
        <v>15526</v>
      </c>
      <c r="V84">
        <f t="shared" si="22"/>
        <v>1413</v>
      </c>
      <c r="W84">
        <f t="shared" si="23"/>
        <v>6989</v>
      </c>
      <c r="X84">
        <f t="shared" si="24"/>
        <v>1150</v>
      </c>
      <c r="Y84">
        <f t="shared" si="25"/>
        <v>7877</v>
      </c>
      <c r="Z84">
        <f t="shared" si="26"/>
        <v>8436</v>
      </c>
      <c r="AB84">
        <f t="shared" si="27"/>
        <v>179</v>
      </c>
      <c r="AC84">
        <f t="shared" si="28"/>
        <v>9325</v>
      </c>
      <c r="AD84">
        <f t="shared" si="29"/>
        <v>129</v>
      </c>
      <c r="AE84">
        <f t="shared" si="30"/>
        <v>348</v>
      </c>
      <c r="AF84">
        <f t="shared" si="31"/>
        <v>1678</v>
      </c>
      <c r="AG84">
        <f t="shared" si="32"/>
        <v>403</v>
      </c>
      <c r="AH84">
        <f t="shared" si="33"/>
        <v>6712</v>
      </c>
      <c r="AI84">
        <f t="shared" si="34"/>
        <v>622</v>
      </c>
      <c r="AJ84">
        <f t="shared" si="35"/>
        <v>3039</v>
      </c>
      <c r="AK84">
        <f t="shared" si="36"/>
        <v>544</v>
      </c>
      <c r="AL84">
        <f t="shared" si="37"/>
        <v>5554</v>
      </c>
      <c r="AM84">
        <f t="shared" si="38"/>
        <v>4492</v>
      </c>
      <c r="AO84">
        <f t="shared" si="39"/>
        <v>0</v>
      </c>
      <c r="AP84">
        <f t="shared" si="40"/>
        <v>27136</v>
      </c>
      <c r="AQ84">
        <f t="shared" si="41"/>
        <v>0</v>
      </c>
      <c r="AR84">
        <f t="shared" si="42"/>
        <v>0</v>
      </c>
      <c r="AS84">
        <f t="shared" si="43"/>
        <v>4595</v>
      </c>
      <c r="AT84">
        <f t="shared" si="44"/>
        <v>1271</v>
      </c>
      <c r="AU84">
        <f t="shared" si="45"/>
        <v>22798</v>
      </c>
      <c r="AV84">
        <f t="shared" si="46"/>
        <v>2048</v>
      </c>
      <c r="AW84">
        <f t="shared" si="47"/>
        <v>10764</v>
      </c>
      <c r="AX84">
        <f t="shared" si="48"/>
        <v>0</v>
      </c>
      <c r="AY84">
        <f t="shared" si="49"/>
        <v>5554</v>
      </c>
      <c r="AZ84">
        <f t="shared" si="50"/>
        <v>12950</v>
      </c>
    </row>
    <row r="85" spans="1:52" x14ac:dyDescent="0.25">
      <c r="A85" t="s">
        <v>11</v>
      </c>
      <c r="B85">
        <f t="shared" si="3"/>
        <v>103148</v>
      </c>
      <c r="C85">
        <f t="shared" si="4"/>
        <v>526030</v>
      </c>
      <c r="D85">
        <f t="shared" si="5"/>
        <v>715655</v>
      </c>
      <c r="E85">
        <f t="shared" si="6"/>
        <v>276435</v>
      </c>
      <c r="F85">
        <f t="shared" si="7"/>
        <v>192960</v>
      </c>
      <c r="G85">
        <f t="shared" si="8"/>
        <v>381195</v>
      </c>
      <c r="H85">
        <f t="shared" si="9"/>
        <v>485562</v>
      </c>
      <c r="I85">
        <f t="shared" si="10"/>
        <v>310965</v>
      </c>
      <c r="J85">
        <f t="shared" si="11"/>
        <v>231899</v>
      </c>
      <c r="K85">
        <f t="shared" si="12"/>
        <v>476392</v>
      </c>
      <c r="L85">
        <f t="shared" si="13"/>
        <v>622139</v>
      </c>
      <c r="M85">
        <f t="shared" si="14"/>
        <v>446516</v>
      </c>
      <c r="O85">
        <f t="shared" si="15"/>
        <v>9454</v>
      </c>
      <c r="P85">
        <f t="shared" si="16"/>
        <v>239309</v>
      </c>
      <c r="Q85">
        <f t="shared" si="17"/>
        <v>5373</v>
      </c>
      <c r="R85">
        <f t="shared" si="18"/>
        <v>16708</v>
      </c>
      <c r="S85">
        <f t="shared" si="19"/>
        <v>42632</v>
      </c>
      <c r="T85">
        <f t="shared" si="20"/>
        <v>16663</v>
      </c>
      <c r="U85">
        <f t="shared" si="21"/>
        <v>254769</v>
      </c>
      <c r="V85">
        <f t="shared" si="22"/>
        <v>14816</v>
      </c>
      <c r="W85">
        <f t="shared" si="23"/>
        <v>118163</v>
      </c>
      <c r="X85">
        <f t="shared" si="24"/>
        <v>13848</v>
      </c>
      <c r="Y85">
        <f t="shared" si="25"/>
        <v>82957</v>
      </c>
      <c r="Z85">
        <f t="shared" si="26"/>
        <v>99341</v>
      </c>
      <c r="AB85">
        <f t="shared" si="27"/>
        <v>47</v>
      </c>
      <c r="AC85">
        <f t="shared" si="28"/>
        <v>2683</v>
      </c>
      <c r="AD85">
        <f t="shared" si="29"/>
        <v>32</v>
      </c>
      <c r="AE85">
        <f t="shared" si="30"/>
        <v>200</v>
      </c>
      <c r="AF85">
        <f t="shared" si="31"/>
        <v>408</v>
      </c>
      <c r="AG85">
        <f t="shared" si="32"/>
        <v>254</v>
      </c>
      <c r="AH85">
        <f t="shared" si="33"/>
        <v>1079</v>
      </c>
      <c r="AI85">
        <f t="shared" si="34"/>
        <v>122</v>
      </c>
      <c r="AJ85">
        <f t="shared" si="35"/>
        <v>524</v>
      </c>
      <c r="AK85">
        <f t="shared" si="36"/>
        <v>174</v>
      </c>
      <c r="AL85">
        <f t="shared" si="37"/>
        <v>828</v>
      </c>
      <c r="AM85">
        <f t="shared" si="38"/>
        <v>702</v>
      </c>
      <c r="AO85">
        <f t="shared" si="39"/>
        <v>0</v>
      </c>
      <c r="AP85">
        <f t="shared" si="40"/>
        <v>0</v>
      </c>
      <c r="AQ85">
        <f t="shared" si="41"/>
        <v>0</v>
      </c>
      <c r="AR85">
        <f t="shared" si="42"/>
        <v>0</v>
      </c>
      <c r="AS85">
        <f t="shared" si="43"/>
        <v>0</v>
      </c>
      <c r="AT85">
        <f t="shared" si="44"/>
        <v>0</v>
      </c>
      <c r="AU85">
        <f t="shared" si="45"/>
        <v>0</v>
      </c>
      <c r="AV85">
        <f t="shared" si="46"/>
        <v>0</v>
      </c>
      <c r="AW85">
        <f t="shared" si="47"/>
        <v>0</v>
      </c>
      <c r="AX85">
        <f t="shared" si="48"/>
        <v>0</v>
      </c>
      <c r="AY85">
        <f t="shared" si="49"/>
        <v>828</v>
      </c>
      <c r="AZ85">
        <f t="shared" si="50"/>
        <v>0</v>
      </c>
    </row>
    <row r="87" spans="1:52" x14ac:dyDescent="0.25">
      <c r="A87" t="s">
        <v>48</v>
      </c>
    </row>
    <row r="88" spans="1:52" x14ac:dyDescent="0.25">
      <c r="A88" t="s">
        <v>5</v>
      </c>
    </row>
    <row r="89" spans="1:52" x14ac:dyDescent="0.25">
      <c r="A89" t="s">
        <v>6</v>
      </c>
    </row>
    <row r="90" spans="1:52" x14ac:dyDescent="0.25">
      <c r="A90" t="s">
        <v>7</v>
      </c>
    </row>
    <row r="91" spans="1:52" x14ac:dyDescent="0.25">
      <c r="A91" t="s">
        <v>8</v>
      </c>
    </row>
    <row r="92" spans="1:52" x14ac:dyDescent="0.25">
      <c r="A92" t="s">
        <v>9</v>
      </c>
    </row>
    <row r="93" spans="1:52" x14ac:dyDescent="0.25">
      <c r="A93" t="s">
        <v>0</v>
      </c>
    </row>
    <row r="94" spans="1:52" x14ac:dyDescent="0.25">
      <c r="A94" t="s">
        <v>10</v>
      </c>
    </row>
    <row r="95" spans="1:52" x14ac:dyDescent="0.25">
      <c r="A95" t="s">
        <v>11</v>
      </c>
    </row>
    <row r="97" spans="1:1" x14ac:dyDescent="0.25">
      <c r="A97" t="s">
        <v>49</v>
      </c>
    </row>
    <row r="98" spans="1:1" x14ac:dyDescent="0.25">
      <c r="A98" t="s">
        <v>5</v>
      </c>
    </row>
    <row r="99" spans="1:1" x14ac:dyDescent="0.25">
      <c r="A99" t="s">
        <v>6</v>
      </c>
    </row>
    <row r="100" spans="1:1" x14ac:dyDescent="0.25">
      <c r="A100" t="s">
        <v>7</v>
      </c>
    </row>
    <row r="101" spans="1:1" x14ac:dyDescent="0.25">
      <c r="A101" t="s">
        <v>8</v>
      </c>
    </row>
    <row r="102" spans="1:1" x14ac:dyDescent="0.25">
      <c r="A102" t="s">
        <v>9</v>
      </c>
    </row>
    <row r="103" spans="1:1" x14ac:dyDescent="0.25">
      <c r="A103" t="s">
        <v>0</v>
      </c>
    </row>
    <row r="104" spans="1:1" x14ac:dyDescent="0.25">
      <c r="A104" t="s">
        <v>10</v>
      </c>
    </row>
    <row r="105" spans="1:1" x14ac:dyDescent="0.25">
      <c r="A105" t="s">
        <v>11</v>
      </c>
    </row>
    <row r="107" spans="1:1" x14ac:dyDescent="0.25">
      <c r="A107" t="s">
        <v>4</v>
      </c>
    </row>
    <row r="108" spans="1:1" x14ac:dyDescent="0.25">
      <c r="A108" t="s">
        <v>5</v>
      </c>
    </row>
    <row r="109" spans="1:1" x14ac:dyDescent="0.25">
      <c r="A109" t="s">
        <v>6</v>
      </c>
    </row>
    <row r="110" spans="1:1" x14ac:dyDescent="0.25">
      <c r="A110" t="s">
        <v>7</v>
      </c>
    </row>
    <row r="111" spans="1:1" x14ac:dyDescent="0.25">
      <c r="A111" t="s">
        <v>8</v>
      </c>
    </row>
    <row r="112" spans="1:1" x14ac:dyDescent="0.25">
      <c r="A112" t="s">
        <v>9</v>
      </c>
    </row>
    <row r="113" spans="1:1" x14ac:dyDescent="0.25">
      <c r="A113" t="s">
        <v>0</v>
      </c>
    </row>
    <row r="114" spans="1:1" x14ac:dyDescent="0.25">
      <c r="A114" t="s">
        <v>10</v>
      </c>
    </row>
    <row r="115" spans="1:1" x14ac:dyDescent="0.25">
      <c r="A115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opLeftCell="A22" zoomScale="85" zoomScaleNormal="85" workbookViewId="0">
      <selection activeCell="L65" sqref="L65:L72"/>
    </sheetView>
  </sheetViews>
  <sheetFormatPr defaultRowHeight="15" x14ac:dyDescent="0.25"/>
  <cols>
    <col min="1" max="1" width="29.28515625" customWidth="1"/>
    <col min="4" max="4" width="14.28515625" customWidth="1"/>
  </cols>
  <sheetData>
    <row r="1" spans="1:17" x14ac:dyDescent="0.25">
      <c r="A1" t="s">
        <v>12</v>
      </c>
      <c r="G1" t="s">
        <v>13</v>
      </c>
      <c r="M1" t="s">
        <v>15</v>
      </c>
    </row>
    <row r="2" spans="1:17" x14ac:dyDescent="0.25">
      <c r="A2" t="s">
        <v>1</v>
      </c>
      <c r="B2" t="s">
        <v>34</v>
      </c>
      <c r="C2" t="s">
        <v>2</v>
      </c>
      <c r="D2" t="s">
        <v>3</v>
      </c>
      <c r="E2" t="s">
        <v>4</v>
      </c>
      <c r="G2" t="s">
        <v>1</v>
      </c>
      <c r="H2" t="s">
        <v>34</v>
      </c>
      <c r="I2" t="s">
        <v>2</v>
      </c>
      <c r="J2" t="s">
        <v>14</v>
      </c>
      <c r="K2" t="s">
        <v>4</v>
      </c>
      <c r="M2" t="s">
        <v>1</v>
      </c>
      <c r="N2" t="s">
        <v>34</v>
      </c>
      <c r="O2" t="s">
        <v>2</v>
      </c>
      <c r="P2" t="s">
        <v>16</v>
      </c>
      <c r="Q2" t="s">
        <v>4</v>
      </c>
    </row>
    <row r="3" spans="1:17" x14ac:dyDescent="0.25">
      <c r="A3" t="s">
        <v>5</v>
      </c>
      <c r="B3">
        <v>67159</v>
      </c>
      <c r="C3">
        <v>4285</v>
      </c>
      <c r="D3">
        <v>878</v>
      </c>
      <c r="E3">
        <v>0</v>
      </c>
      <c r="G3" t="s">
        <v>5</v>
      </c>
      <c r="H3">
        <v>119289</v>
      </c>
      <c r="I3">
        <v>41209</v>
      </c>
      <c r="J3">
        <f>20080 + 192</f>
        <v>20272</v>
      </c>
      <c r="K3">
        <v>34923</v>
      </c>
      <c r="M3" t="s">
        <v>5</v>
      </c>
      <c r="N3">
        <v>86641</v>
      </c>
      <c r="O3">
        <v>2202</v>
      </c>
      <c r="P3">
        <f>892 + 3</f>
        <v>895</v>
      </c>
      <c r="Q3">
        <v>0</v>
      </c>
    </row>
    <row r="4" spans="1:17" x14ac:dyDescent="0.25">
      <c r="A4" t="s">
        <v>6</v>
      </c>
      <c r="B4">
        <v>3137</v>
      </c>
      <c r="C4">
        <v>0</v>
      </c>
      <c r="D4">
        <v>0</v>
      </c>
      <c r="E4">
        <v>0</v>
      </c>
      <c r="G4" t="s">
        <v>6</v>
      </c>
      <c r="H4">
        <v>8182</v>
      </c>
      <c r="I4">
        <v>9</v>
      </c>
      <c r="J4">
        <v>1</v>
      </c>
      <c r="M4" t="s">
        <v>6</v>
      </c>
      <c r="N4">
        <v>28214</v>
      </c>
      <c r="O4">
        <v>0</v>
      </c>
      <c r="P4">
        <v>0</v>
      </c>
      <c r="Q4">
        <v>0</v>
      </c>
    </row>
    <row r="5" spans="1:17" x14ac:dyDescent="0.25">
      <c r="A5" t="s">
        <v>7</v>
      </c>
      <c r="B5">
        <v>1505</v>
      </c>
      <c r="C5">
        <v>0</v>
      </c>
      <c r="D5">
        <v>0</v>
      </c>
      <c r="E5">
        <v>0</v>
      </c>
      <c r="G5" t="s">
        <v>7</v>
      </c>
      <c r="H5">
        <v>978</v>
      </c>
      <c r="I5">
        <v>37</v>
      </c>
      <c r="J5">
        <v>5</v>
      </c>
      <c r="M5" t="s">
        <v>7</v>
      </c>
      <c r="N5">
        <v>9954</v>
      </c>
      <c r="O5">
        <v>0</v>
      </c>
      <c r="P5">
        <v>0</v>
      </c>
      <c r="Q5">
        <v>0</v>
      </c>
    </row>
    <row r="6" spans="1:17" x14ac:dyDescent="0.25">
      <c r="A6" t="s">
        <v>8</v>
      </c>
      <c r="B6">
        <v>28</v>
      </c>
      <c r="C6">
        <v>0</v>
      </c>
      <c r="D6">
        <v>0</v>
      </c>
      <c r="E6">
        <v>0</v>
      </c>
      <c r="G6" t="s">
        <v>8</v>
      </c>
      <c r="H6">
        <v>15</v>
      </c>
      <c r="I6">
        <v>0</v>
      </c>
      <c r="J6">
        <v>3</v>
      </c>
      <c r="M6" t="s">
        <v>8</v>
      </c>
      <c r="N6">
        <v>252</v>
      </c>
      <c r="O6">
        <v>0</v>
      </c>
      <c r="P6">
        <v>0</v>
      </c>
      <c r="Q6">
        <v>0</v>
      </c>
    </row>
    <row r="7" spans="1:17" x14ac:dyDescent="0.25">
      <c r="A7" t="s">
        <v>9</v>
      </c>
      <c r="B7">
        <v>78</v>
      </c>
      <c r="C7">
        <v>0</v>
      </c>
      <c r="D7">
        <v>0</v>
      </c>
      <c r="E7">
        <v>0</v>
      </c>
      <c r="G7" t="s">
        <v>9</v>
      </c>
      <c r="H7">
        <v>10</v>
      </c>
      <c r="I7">
        <v>0</v>
      </c>
      <c r="J7">
        <v>0</v>
      </c>
      <c r="M7" t="s">
        <v>9</v>
      </c>
      <c r="N7">
        <v>3074</v>
      </c>
      <c r="O7">
        <v>0</v>
      </c>
      <c r="P7">
        <v>0</v>
      </c>
      <c r="Q7">
        <v>0</v>
      </c>
    </row>
    <row r="8" spans="1:17" x14ac:dyDescent="0.25">
      <c r="A8" t="s">
        <v>0</v>
      </c>
      <c r="B8">
        <v>1611</v>
      </c>
      <c r="C8">
        <v>96</v>
      </c>
      <c r="D8">
        <v>16</v>
      </c>
      <c r="E8">
        <v>0</v>
      </c>
      <c r="G8" t="s">
        <v>0</v>
      </c>
      <c r="H8">
        <v>4897</v>
      </c>
      <c r="I8">
        <v>2810</v>
      </c>
      <c r="J8">
        <v>1485</v>
      </c>
      <c r="K8">
        <v>1940</v>
      </c>
      <c r="M8" t="s">
        <v>0</v>
      </c>
      <c r="N8">
        <v>15604</v>
      </c>
      <c r="O8">
        <v>356</v>
      </c>
      <c r="P8">
        <v>174</v>
      </c>
      <c r="Q8">
        <v>0</v>
      </c>
    </row>
    <row r="9" spans="1:17" x14ac:dyDescent="0.25">
      <c r="A9" t="s">
        <v>10</v>
      </c>
      <c r="B9">
        <v>11043</v>
      </c>
      <c r="C9">
        <v>772</v>
      </c>
      <c r="D9">
        <v>179</v>
      </c>
      <c r="E9">
        <v>0</v>
      </c>
      <c r="G9" t="s">
        <v>10</v>
      </c>
      <c r="H9">
        <v>27199</v>
      </c>
      <c r="I9">
        <v>16291</v>
      </c>
      <c r="J9">
        <v>9325</v>
      </c>
      <c r="K9">
        <v>13331</v>
      </c>
      <c r="M9" t="s">
        <v>10</v>
      </c>
      <c r="N9">
        <v>10511</v>
      </c>
      <c r="O9">
        <v>322</v>
      </c>
      <c r="P9">
        <v>129</v>
      </c>
      <c r="Q9">
        <v>0</v>
      </c>
    </row>
    <row r="10" spans="1:17" x14ac:dyDescent="0.25">
      <c r="A10" t="s">
        <v>11</v>
      </c>
      <c r="B10">
        <v>103148</v>
      </c>
      <c r="C10">
        <v>9454</v>
      </c>
      <c r="D10">
        <v>47</v>
      </c>
      <c r="E10">
        <v>0</v>
      </c>
      <c r="G10" t="s">
        <v>11</v>
      </c>
      <c r="H10">
        <v>526030</v>
      </c>
      <c r="I10">
        <v>239309</v>
      </c>
      <c r="J10">
        <v>2683</v>
      </c>
      <c r="M10" t="s">
        <v>11</v>
      </c>
      <c r="N10">
        <v>715655</v>
      </c>
      <c r="O10">
        <v>5373</v>
      </c>
      <c r="P10">
        <v>32</v>
      </c>
      <c r="Q10">
        <v>0</v>
      </c>
    </row>
    <row r="11" spans="1:17" x14ac:dyDescent="0.25">
      <c r="A11" t="s">
        <v>32</v>
      </c>
      <c r="B11">
        <v>187709</v>
      </c>
      <c r="G11" t="s">
        <v>32</v>
      </c>
      <c r="H11">
        <v>686600</v>
      </c>
      <c r="M11" t="s">
        <v>32</v>
      </c>
      <c r="N11">
        <v>869905</v>
      </c>
    </row>
    <row r="12" spans="1:17" x14ac:dyDescent="0.25">
      <c r="A12" t="s">
        <v>33</v>
      </c>
      <c r="B12">
        <v>2058585</v>
      </c>
      <c r="G12" t="s">
        <v>33</v>
      </c>
      <c r="H12">
        <v>2244751</v>
      </c>
      <c r="M12" t="s">
        <v>33</v>
      </c>
      <c r="N12">
        <v>500592</v>
      </c>
    </row>
    <row r="14" spans="1:17" x14ac:dyDescent="0.25">
      <c r="A14" t="s">
        <v>17</v>
      </c>
      <c r="G14" t="s">
        <v>19</v>
      </c>
      <c r="M14" t="s">
        <v>20</v>
      </c>
    </row>
    <row r="15" spans="1:17" x14ac:dyDescent="0.25">
      <c r="A15" t="s">
        <v>1</v>
      </c>
      <c r="B15" t="s">
        <v>34</v>
      </c>
      <c r="C15" t="s">
        <v>2</v>
      </c>
      <c r="D15" t="s">
        <v>16</v>
      </c>
      <c r="E15" t="s">
        <v>18</v>
      </c>
      <c r="G15" t="s">
        <v>1</v>
      </c>
      <c r="H15" t="s">
        <v>34</v>
      </c>
      <c r="I15" t="s">
        <v>2</v>
      </c>
      <c r="J15" t="s">
        <v>16</v>
      </c>
      <c r="K15" t="s">
        <v>18</v>
      </c>
      <c r="M15" t="s">
        <v>1</v>
      </c>
      <c r="N15" t="s">
        <v>34</v>
      </c>
      <c r="O15" t="s">
        <v>2</v>
      </c>
      <c r="P15" t="s">
        <v>16</v>
      </c>
      <c r="Q15" t="s">
        <v>4</v>
      </c>
    </row>
    <row r="16" spans="1:17" x14ac:dyDescent="0.25">
      <c r="A16" t="s">
        <v>5</v>
      </c>
      <c r="B16">
        <v>165458</v>
      </c>
      <c r="C16">
        <v>13398</v>
      </c>
      <c r="D16">
        <v>3657</v>
      </c>
      <c r="E16">
        <v>0</v>
      </c>
      <c r="G16" t="s">
        <v>5</v>
      </c>
      <c r="H16">
        <v>84487</v>
      </c>
      <c r="I16">
        <v>14325</v>
      </c>
      <c r="J16">
        <f>6759 + 8</f>
        <v>6767</v>
      </c>
      <c r="M16" t="s">
        <v>5</v>
      </c>
      <c r="N16">
        <v>53784</v>
      </c>
      <c r="O16">
        <v>8418</v>
      </c>
      <c r="P16">
        <f>3830 + 3</f>
        <v>3833</v>
      </c>
    </row>
    <row r="17" spans="1:17" x14ac:dyDescent="0.25">
      <c r="A17" t="s">
        <v>6</v>
      </c>
      <c r="B17">
        <v>14569</v>
      </c>
      <c r="D17">
        <v>0</v>
      </c>
      <c r="E17">
        <v>0</v>
      </c>
      <c r="G17" t="s">
        <v>6</v>
      </c>
      <c r="H17">
        <v>8748</v>
      </c>
      <c r="I17">
        <v>3</v>
      </c>
      <c r="J17">
        <v>2</v>
      </c>
      <c r="M17" t="s">
        <v>6</v>
      </c>
      <c r="N17">
        <v>12767</v>
      </c>
      <c r="O17">
        <v>1</v>
      </c>
      <c r="P17">
        <v>0</v>
      </c>
    </row>
    <row r="18" spans="1:17" x14ac:dyDescent="0.25">
      <c r="A18" t="s">
        <v>7</v>
      </c>
      <c r="B18">
        <v>6547</v>
      </c>
      <c r="D18">
        <v>0</v>
      </c>
      <c r="E18">
        <v>0</v>
      </c>
      <c r="G18" t="s">
        <v>7</v>
      </c>
      <c r="H18">
        <v>684</v>
      </c>
      <c r="J18">
        <v>0</v>
      </c>
      <c r="M18" t="s">
        <v>7</v>
      </c>
      <c r="N18">
        <v>4672</v>
      </c>
      <c r="P18">
        <v>0</v>
      </c>
    </row>
    <row r="19" spans="1:17" x14ac:dyDescent="0.25">
      <c r="A19" t="s">
        <v>8</v>
      </c>
      <c r="B19">
        <v>92</v>
      </c>
      <c r="D19">
        <v>0</v>
      </c>
      <c r="E19">
        <v>0</v>
      </c>
      <c r="G19" t="s">
        <v>8</v>
      </c>
      <c r="H19">
        <v>7</v>
      </c>
      <c r="J19">
        <v>2</v>
      </c>
      <c r="M19" t="s">
        <v>8</v>
      </c>
      <c r="N19">
        <v>113</v>
      </c>
      <c r="P19">
        <v>0</v>
      </c>
    </row>
    <row r="20" spans="1:17" x14ac:dyDescent="0.25">
      <c r="A20" t="s">
        <v>9</v>
      </c>
      <c r="B20">
        <v>1371</v>
      </c>
      <c r="D20">
        <v>0</v>
      </c>
      <c r="E20">
        <v>0</v>
      </c>
      <c r="G20" t="s">
        <v>9</v>
      </c>
      <c r="H20">
        <v>22</v>
      </c>
      <c r="J20">
        <v>0</v>
      </c>
      <c r="M20" t="s">
        <v>9</v>
      </c>
      <c r="N20">
        <v>1465</v>
      </c>
      <c r="P20">
        <v>0</v>
      </c>
    </row>
    <row r="21" spans="1:17" x14ac:dyDescent="0.25">
      <c r="A21" t="s">
        <v>0</v>
      </c>
      <c r="B21">
        <v>5025</v>
      </c>
      <c r="C21">
        <v>392</v>
      </c>
      <c r="D21">
        <v>125</v>
      </c>
      <c r="E21">
        <v>0</v>
      </c>
      <c r="G21" t="s">
        <v>0</v>
      </c>
      <c r="H21">
        <v>2634</v>
      </c>
      <c r="I21">
        <v>1233</v>
      </c>
      <c r="J21">
        <v>595</v>
      </c>
      <c r="M21" t="s">
        <v>0</v>
      </c>
      <c r="N21">
        <v>11815</v>
      </c>
      <c r="O21">
        <v>1080</v>
      </c>
      <c r="P21">
        <v>490</v>
      </c>
    </row>
    <row r="22" spans="1:17" x14ac:dyDescent="0.25">
      <c r="A22" t="s">
        <v>10</v>
      </c>
      <c r="B22">
        <v>25304</v>
      </c>
      <c r="C22">
        <v>907</v>
      </c>
      <c r="D22">
        <v>348</v>
      </c>
      <c r="E22">
        <v>0</v>
      </c>
      <c r="G22" t="s">
        <v>10</v>
      </c>
      <c r="H22">
        <v>11612</v>
      </c>
      <c r="I22">
        <v>2930</v>
      </c>
      <c r="J22">
        <v>1678</v>
      </c>
      <c r="K22">
        <v>2390</v>
      </c>
      <c r="M22" t="s">
        <v>10</v>
      </c>
      <c r="N22">
        <v>8383</v>
      </c>
      <c r="O22">
        <v>779</v>
      </c>
      <c r="P22">
        <v>403</v>
      </c>
      <c r="Q22">
        <v>666</v>
      </c>
    </row>
    <row r="23" spans="1:17" x14ac:dyDescent="0.25">
      <c r="A23" t="s">
        <v>11</v>
      </c>
      <c r="B23">
        <v>276435</v>
      </c>
      <c r="C23">
        <v>16708</v>
      </c>
      <c r="D23">
        <v>200</v>
      </c>
      <c r="E23">
        <v>0</v>
      </c>
      <c r="G23" t="s">
        <v>11</v>
      </c>
      <c r="H23">
        <v>192960</v>
      </c>
      <c r="I23">
        <v>42632</v>
      </c>
      <c r="J23">
        <v>408</v>
      </c>
      <c r="M23" t="s">
        <v>11</v>
      </c>
      <c r="N23">
        <v>381195</v>
      </c>
      <c r="O23">
        <v>16663</v>
      </c>
      <c r="P23">
        <v>254</v>
      </c>
    </row>
    <row r="24" spans="1:17" x14ac:dyDescent="0.25">
      <c r="A24" t="s">
        <v>32</v>
      </c>
      <c r="B24">
        <v>494801</v>
      </c>
      <c r="G24" t="s">
        <v>32</v>
      </c>
      <c r="H24">
        <v>301154</v>
      </c>
      <c r="M24" t="s">
        <v>32</v>
      </c>
      <c r="N24">
        <v>474194</v>
      </c>
    </row>
    <row r="25" spans="1:17" x14ac:dyDescent="0.25">
      <c r="A25" t="s">
        <v>33</v>
      </c>
      <c r="B25">
        <v>2640400</v>
      </c>
      <c r="G25" t="s">
        <v>33</v>
      </c>
      <c r="H25">
        <v>1720542</v>
      </c>
      <c r="M25" t="s">
        <v>33</v>
      </c>
      <c r="N25">
        <v>1105178</v>
      </c>
    </row>
    <row r="27" spans="1:17" x14ac:dyDescent="0.25">
      <c r="A27" t="s">
        <v>21</v>
      </c>
      <c r="G27" t="s">
        <v>22</v>
      </c>
    </row>
    <row r="28" spans="1:17" x14ac:dyDescent="0.25">
      <c r="A28" t="s">
        <v>1</v>
      </c>
      <c r="B28" t="s">
        <v>34</v>
      </c>
      <c r="C28" t="s">
        <v>2</v>
      </c>
      <c r="D28" t="s">
        <v>16</v>
      </c>
      <c r="E28" t="s">
        <v>4</v>
      </c>
      <c r="G28" t="s">
        <v>1</v>
      </c>
      <c r="H28" t="s">
        <v>34</v>
      </c>
      <c r="I28" t="s">
        <v>2</v>
      </c>
      <c r="J28" t="s">
        <v>16</v>
      </c>
      <c r="K28" t="s">
        <v>4</v>
      </c>
    </row>
    <row r="29" spans="1:17" x14ac:dyDescent="0.25">
      <c r="A29" t="s">
        <v>5</v>
      </c>
      <c r="B29">
        <v>125095</v>
      </c>
      <c r="C29">
        <v>61813</v>
      </c>
      <c r="D29">
        <f>111 + 22584</f>
        <v>22695</v>
      </c>
      <c r="E29">
        <v>37163</v>
      </c>
      <c r="G29" t="s">
        <v>5</v>
      </c>
      <c r="H29">
        <v>98656</v>
      </c>
      <c r="I29">
        <v>5538</v>
      </c>
      <c r="J29">
        <f>22 + 2343</f>
        <v>2365</v>
      </c>
    </row>
    <row r="30" spans="1:17" x14ac:dyDescent="0.25">
      <c r="A30" t="s">
        <v>6</v>
      </c>
      <c r="B30">
        <v>10774</v>
      </c>
      <c r="C30">
        <v>50</v>
      </c>
      <c r="D30">
        <v>25</v>
      </c>
      <c r="G30" t="s">
        <v>6</v>
      </c>
      <c r="H30">
        <v>15237</v>
      </c>
      <c r="J30">
        <v>1</v>
      </c>
    </row>
    <row r="31" spans="1:17" x14ac:dyDescent="0.25">
      <c r="A31" t="s">
        <v>7</v>
      </c>
      <c r="B31">
        <v>5309</v>
      </c>
      <c r="G31" t="s">
        <v>7</v>
      </c>
      <c r="H31">
        <v>8241</v>
      </c>
      <c r="J31">
        <v>1</v>
      </c>
    </row>
    <row r="32" spans="1:17" x14ac:dyDescent="0.25">
      <c r="A32" t="s">
        <v>8</v>
      </c>
      <c r="B32">
        <v>68</v>
      </c>
      <c r="D32">
        <v>45</v>
      </c>
      <c r="G32" t="s">
        <v>8</v>
      </c>
      <c r="H32">
        <v>74</v>
      </c>
      <c r="J32">
        <v>1</v>
      </c>
    </row>
    <row r="33" spans="1:23" x14ac:dyDescent="0.25">
      <c r="A33" t="s">
        <v>9</v>
      </c>
      <c r="B33">
        <v>843</v>
      </c>
      <c r="G33" t="s">
        <v>9</v>
      </c>
      <c r="H33">
        <v>972</v>
      </c>
    </row>
    <row r="34" spans="1:23" x14ac:dyDescent="0.25">
      <c r="A34" t="s">
        <v>0</v>
      </c>
      <c r="B34">
        <v>3676</v>
      </c>
      <c r="C34">
        <v>2175</v>
      </c>
      <c r="D34">
        <v>763</v>
      </c>
      <c r="E34">
        <v>990</v>
      </c>
      <c r="G34" t="s">
        <v>0</v>
      </c>
      <c r="H34">
        <v>9489</v>
      </c>
      <c r="I34">
        <v>551</v>
      </c>
      <c r="J34">
        <v>237</v>
      </c>
    </row>
    <row r="35" spans="1:23" x14ac:dyDescent="0.25">
      <c r="A35" t="s">
        <v>10</v>
      </c>
      <c r="B35">
        <v>61738</v>
      </c>
      <c r="C35">
        <v>15526</v>
      </c>
      <c r="D35">
        <v>6712</v>
      </c>
      <c r="E35">
        <v>11613</v>
      </c>
      <c r="G35" t="s">
        <v>10</v>
      </c>
      <c r="H35">
        <v>28832</v>
      </c>
      <c r="I35">
        <v>1413</v>
      </c>
      <c r="J35">
        <v>622</v>
      </c>
      <c r="K35">
        <v>970</v>
      </c>
    </row>
    <row r="36" spans="1:23" x14ac:dyDescent="0.25">
      <c r="A36" t="s">
        <v>11</v>
      </c>
      <c r="B36">
        <v>485562</v>
      </c>
      <c r="C36">
        <v>254769</v>
      </c>
      <c r="D36">
        <v>1079</v>
      </c>
      <c r="G36" t="s">
        <v>11</v>
      </c>
      <c r="H36">
        <v>310965</v>
      </c>
      <c r="I36">
        <v>14816</v>
      </c>
      <c r="J36">
        <v>122</v>
      </c>
    </row>
    <row r="37" spans="1:23" x14ac:dyDescent="0.25">
      <c r="A37" t="s">
        <v>32</v>
      </c>
      <c r="B37">
        <v>693065</v>
      </c>
      <c r="G37" t="s">
        <v>32</v>
      </c>
      <c r="H37">
        <v>472466</v>
      </c>
    </row>
    <row r="38" spans="1:23" x14ac:dyDescent="0.25">
      <c r="A38" t="s">
        <v>33</v>
      </c>
      <c r="B38">
        <v>2394440</v>
      </c>
      <c r="G38" t="s">
        <v>33</v>
      </c>
      <c r="H38">
        <v>1248471</v>
      </c>
    </row>
    <row r="40" spans="1:23" x14ac:dyDescent="0.25">
      <c r="A40" t="s">
        <v>23</v>
      </c>
      <c r="G40" t="s">
        <v>24</v>
      </c>
      <c r="M40" t="s">
        <v>26</v>
      </c>
      <c r="S40" t="s">
        <v>27</v>
      </c>
    </row>
    <row r="41" spans="1:23" x14ac:dyDescent="0.25">
      <c r="A41" t="s">
        <v>1</v>
      </c>
      <c r="B41" t="s">
        <v>34</v>
      </c>
      <c r="C41" t="s">
        <v>2</v>
      </c>
      <c r="D41" t="s">
        <v>16</v>
      </c>
      <c r="E41" t="s">
        <v>4</v>
      </c>
      <c r="G41" t="s">
        <v>1</v>
      </c>
      <c r="H41" t="s">
        <v>34</v>
      </c>
      <c r="I41" t="s">
        <v>2</v>
      </c>
      <c r="J41" t="s">
        <v>16</v>
      </c>
      <c r="K41" t="s">
        <v>25</v>
      </c>
      <c r="M41" t="s">
        <v>1</v>
      </c>
      <c r="N41" t="s">
        <v>34</v>
      </c>
      <c r="O41" t="s">
        <v>2</v>
      </c>
      <c r="P41" t="s">
        <v>16</v>
      </c>
      <c r="Q41" t="s">
        <v>4</v>
      </c>
      <c r="S41" t="s">
        <v>1</v>
      </c>
      <c r="T41" t="s">
        <v>34</v>
      </c>
      <c r="U41" t="s">
        <v>2</v>
      </c>
      <c r="V41" t="s">
        <v>16</v>
      </c>
      <c r="W41" t="s">
        <v>4</v>
      </c>
    </row>
    <row r="42" spans="1:23" x14ac:dyDescent="0.25">
      <c r="A42" t="s">
        <v>5</v>
      </c>
      <c r="B42">
        <v>132896</v>
      </c>
      <c r="C42">
        <v>68551</v>
      </c>
      <c r="D42">
        <f xml:space="preserve"> 128 + 27057</f>
        <v>27185</v>
      </c>
      <c r="E42">
        <v>44060</v>
      </c>
      <c r="G42" t="s">
        <v>5</v>
      </c>
      <c r="H42">
        <v>199935</v>
      </c>
      <c r="I42">
        <v>10660</v>
      </c>
      <c r="J42">
        <f>35 + 5789</f>
        <v>5824</v>
      </c>
      <c r="K42">
        <v>0</v>
      </c>
      <c r="M42" t="s">
        <v>5</v>
      </c>
      <c r="N42">
        <v>207030</v>
      </c>
      <c r="O42">
        <v>37831</v>
      </c>
      <c r="P42">
        <f>5 + 18519</f>
        <v>18524</v>
      </c>
      <c r="Q42">
        <v>0</v>
      </c>
      <c r="S42" t="s">
        <v>5</v>
      </c>
      <c r="T42">
        <v>94117</v>
      </c>
      <c r="U42">
        <v>50279</v>
      </c>
      <c r="V42">
        <f>83 + 22273</f>
        <v>22356</v>
      </c>
      <c r="W42">
        <v>31969</v>
      </c>
    </row>
    <row r="43" spans="1:23" x14ac:dyDescent="0.25">
      <c r="A43" t="s">
        <v>6</v>
      </c>
      <c r="B43">
        <v>5095</v>
      </c>
      <c r="C43">
        <v>25</v>
      </c>
      <c r="D43">
        <v>27</v>
      </c>
      <c r="G43" t="s">
        <v>6</v>
      </c>
      <c r="H43">
        <v>16504</v>
      </c>
      <c r="I43">
        <v>3</v>
      </c>
      <c r="K43">
        <v>0</v>
      </c>
      <c r="M43" t="s">
        <v>6</v>
      </c>
      <c r="N43">
        <v>28030</v>
      </c>
      <c r="O43">
        <v>4</v>
      </c>
      <c r="P43">
        <v>47</v>
      </c>
      <c r="Q43">
        <v>0</v>
      </c>
      <c r="S43" t="s">
        <v>6</v>
      </c>
      <c r="T43">
        <v>9197</v>
      </c>
      <c r="U43">
        <v>21</v>
      </c>
      <c r="V43">
        <v>17</v>
      </c>
    </row>
    <row r="44" spans="1:23" x14ac:dyDescent="0.25">
      <c r="A44" t="s">
        <v>7</v>
      </c>
      <c r="B44">
        <v>2373</v>
      </c>
      <c r="C44">
        <v>56</v>
      </c>
      <c r="D44">
        <v>51</v>
      </c>
      <c r="G44" t="s">
        <v>7</v>
      </c>
      <c r="H44">
        <v>7935</v>
      </c>
      <c r="I44">
        <v>2</v>
      </c>
      <c r="K44">
        <v>0</v>
      </c>
      <c r="M44" t="s">
        <v>7</v>
      </c>
      <c r="N44">
        <v>2681</v>
      </c>
      <c r="P44">
        <v>2</v>
      </c>
      <c r="Q44">
        <v>0</v>
      </c>
      <c r="S44" t="s">
        <v>7</v>
      </c>
      <c r="T44">
        <v>3761</v>
      </c>
      <c r="U44">
        <v>25</v>
      </c>
      <c r="V44">
        <v>28</v>
      </c>
    </row>
    <row r="45" spans="1:23" x14ac:dyDescent="0.25">
      <c r="A45" t="s">
        <v>8</v>
      </c>
      <c r="B45">
        <v>50</v>
      </c>
      <c r="D45">
        <v>14</v>
      </c>
      <c r="G45" t="s">
        <v>8</v>
      </c>
      <c r="H45">
        <v>53</v>
      </c>
      <c r="J45">
        <v>24</v>
      </c>
      <c r="K45">
        <v>0</v>
      </c>
      <c r="M45" t="s">
        <v>8</v>
      </c>
      <c r="N45">
        <v>13</v>
      </c>
      <c r="P45">
        <v>1</v>
      </c>
      <c r="Q45">
        <v>0</v>
      </c>
      <c r="S45" t="s">
        <v>8</v>
      </c>
      <c r="T45">
        <v>52</v>
      </c>
      <c r="V45">
        <v>25</v>
      </c>
    </row>
    <row r="46" spans="1:23" x14ac:dyDescent="0.25">
      <c r="A46" t="s">
        <v>9</v>
      </c>
      <c r="B46">
        <v>354</v>
      </c>
      <c r="G46" t="s">
        <v>9</v>
      </c>
      <c r="H46">
        <v>767</v>
      </c>
      <c r="K46">
        <v>0</v>
      </c>
      <c r="M46" t="s">
        <v>9</v>
      </c>
      <c r="N46">
        <v>394</v>
      </c>
      <c r="Q46">
        <v>0</v>
      </c>
      <c r="S46" t="s">
        <v>9</v>
      </c>
      <c r="T46">
        <v>484</v>
      </c>
    </row>
    <row r="47" spans="1:23" x14ac:dyDescent="0.25">
      <c r="A47" t="s">
        <v>0</v>
      </c>
      <c r="B47">
        <v>2488</v>
      </c>
      <c r="C47">
        <v>911</v>
      </c>
      <c r="D47">
        <v>320</v>
      </c>
      <c r="E47">
        <v>541</v>
      </c>
      <c r="G47" t="s">
        <v>0</v>
      </c>
      <c r="H47">
        <v>9772</v>
      </c>
      <c r="I47">
        <v>420</v>
      </c>
      <c r="J47">
        <v>121</v>
      </c>
      <c r="K47">
        <v>0</v>
      </c>
      <c r="M47" t="s">
        <v>0</v>
      </c>
      <c r="N47">
        <v>12188</v>
      </c>
      <c r="O47">
        <v>4948</v>
      </c>
      <c r="P47">
        <v>2535</v>
      </c>
      <c r="Q47">
        <v>0</v>
      </c>
      <c r="S47" t="s">
        <v>0</v>
      </c>
      <c r="T47">
        <v>10260</v>
      </c>
      <c r="U47">
        <v>2076</v>
      </c>
      <c r="V47">
        <v>902</v>
      </c>
      <c r="W47">
        <v>1458</v>
      </c>
    </row>
    <row r="48" spans="1:23" x14ac:dyDescent="0.25">
      <c r="A48" t="s">
        <v>10</v>
      </c>
      <c r="B48">
        <v>39992</v>
      </c>
      <c r="C48">
        <v>6989</v>
      </c>
      <c r="D48">
        <v>3039</v>
      </c>
      <c r="E48">
        <v>5517</v>
      </c>
      <c r="G48" t="s">
        <v>10</v>
      </c>
      <c r="H48">
        <v>29196</v>
      </c>
      <c r="I48">
        <v>1150</v>
      </c>
      <c r="J48">
        <v>544</v>
      </c>
      <c r="K48">
        <v>0</v>
      </c>
      <c r="M48" t="s">
        <v>10</v>
      </c>
      <c r="N48">
        <v>40547</v>
      </c>
      <c r="O48">
        <v>7877</v>
      </c>
      <c r="P48">
        <f>5554</f>
        <v>5554</v>
      </c>
      <c r="Q48">
        <v>0</v>
      </c>
      <c r="S48" t="s">
        <v>10</v>
      </c>
      <c r="T48">
        <v>28110</v>
      </c>
      <c r="U48">
        <v>8436</v>
      </c>
      <c r="V48">
        <v>4492</v>
      </c>
      <c r="W48">
        <v>6462</v>
      </c>
    </row>
    <row r="49" spans="1:22" x14ac:dyDescent="0.25">
      <c r="A49" t="s">
        <v>11</v>
      </c>
      <c r="B49">
        <v>231899</v>
      </c>
      <c r="C49">
        <v>118163</v>
      </c>
      <c r="D49">
        <v>524</v>
      </c>
      <c r="G49" t="s">
        <v>11</v>
      </c>
      <c r="H49">
        <v>476392</v>
      </c>
      <c r="I49">
        <v>13848</v>
      </c>
      <c r="J49">
        <v>174</v>
      </c>
      <c r="K49">
        <v>0</v>
      </c>
      <c r="M49" t="s">
        <v>11</v>
      </c>
      <c r="N49">
        <v>622139</v>
      </c>
      <c r="O49">
        <v>82957</v>
      </c>
      <c r="P49">
        <v>828</v>
      </c>
      <c r="Q49">
        <v>0</v>
      </c>
      <c r="S49" t="s">
        <v>11</v>
      </c>
      <c r="T49">
        <v>446516</v>
      </c>
      <c r="U49">
        <v>99341</v>
      </c>
      <c r="V49">
        <v>702</v>
      </c>
    </row>
    <row r="50" spans="1:22" x14ac:dyDescent="0.25">
      <c r="A50" t="s">
        <v>32</v>
      </c>
      <c r="B50">
        <v>415147</v>
      </c>
      <c r="G50" t="s">
        <v>32</v>
      </c>
      <c r="H50">
        <v>740554</v>
      </c>
      <c r="M50" t="s">
        <v>32</v>
      </c>
      <c r="N50">
        <v>913022</v>
      </c>
      <c r="S50" t="s">
        <v>32</v>
      </c>
      <c r="T50">
        <v>592497</v>
      </c>
    </row>
    <row r="51" spans="1:22" x14ac:dyDescent="0.25">
      <c r="A51" t="s">
        <v>33</v>
      </c>
      <c r="B51">
        <v>2261677</v>
      </c>
      <c r="G51" t="s">
        <v>33</v>
      </c>
      <c r="H51">
        <v>1781906</v>
      </c>
      <c r="M51" t="s">
        <v>33</v>
      </c>
      <c r="N51">
        <v>3229819</v>
      </c>
      <c r="S51" t="s">
        <v>33</v>
      </c>
      <c r="T51">
        <v>1753306</v>
      </c>
    </row>
    <row r="53" spans="1:22" x14ac:dyDescent="0.25">
      <c r="J53" t="s">
        <v>35</v>
      </c>
      <c r="K53" t="s">
        <v>36</v>
      </c>
      <c r="L53" t="s">
        <v>37</v>
      </c>
      <c r="M53" t="s">
        <v>38</v>
      </c>
      <c r="N53" t="s">
        <v>39</v>
      </c>
      <c r="O53" t="s">
        <v>40</v>
      </c>
      <c r="P53" t="s">
        <v>41</v>
      </c>
      <c r="Q53" t="s">
        <v>42</v>
      </c>
      <c r="R53" t="s">
        <v>43</v>
      </c>
      <c r="S53" t="s">
        <v>44</v>
      </c>
      <c r="T53" t="s">
        <v>45</v>
      </c>
      <c r="U53" t="s">
        <v>46</v>
      </c>
      <c r="V53" t="s">
        <v>47</v>
      </c>
    </row>
    <row r="54" spans="1:22" x14ac:dyDescent="0.25">
      <c r="A54" t="s">
        <v>28</v>
      </c>
      <c r="B54" t="s">
        <v>29</v>
      </c>
      <c r="C54" t="s">
        <v>2</v>
      </c>
      <c r="D54" t="s">
        <v>3</v>
      </c>
      <c r="E54" t="s">
        <v>30</v>
      </c>
    </row>
    <row r="55" spans="1:22" x14ac:dyDescent="0.25">
      <c r="A55" t="s">
        <v>5</v>
      </c>
      <c r="B55">
        <f t="shared" ref="B55:E62" si="0">B3+H3+N3+B16+H16+N16+B29+H29+B42+H42+N42+T42</f>
        <v>1434547</v>
      </c>
      <c r="C55">
        <f t="shared" si="0"/>
        <v>318509</v>
      </c>
      <c r="D55">
        <f t="shared" si="0"/>
        <v>135251</v>
      </c>
      <c r="E55">
        <f t="shared" si="0"/>
        <v>148115</v>
      </c>
      <c r="J55" t="s">
        <v>5</v>
      </c>
      <c r="K55">
        <v>67159</v>
      </c>
      <c r="L55">
        <v>119289</v>
      </c>
      <c r="M55">
        <v>86641</v>
      </c>
      <c r="N55">
        <v>165458</v>
      </c>
      <c r="O55">
        <v>84487</v>
      </c>
      <c r="P55">
        <v>53784</v>
      </c>
      <c r="Q55">
        <v>125095</v>
      </c>
      <c r="R55">
        <v>98656</v>
      </c>
      <c r="S55">
        <v>132896</v>
      </c>
      <c r="T55">
        <v>199935</v>
      </c>
      <c r="U55">
        <v>207030</v>
      </c>
      <c r="V55">
        <v>94117</v>
      </c>
    </row>
    <row r="56" spans="1:22" x14ac:dyDescent="0.25">
      <c r="A56" t="s">
        <v>6</v>
      </c>
      <c r="B56">
        <f t="shared" si="0"/>
        <v>160454</v>
      </c>
      <c r="C56">
        <f t="shared" si="0"/>
        <v>116</v>
      </c>
      <c r="D56">
        <f t="shared" si="0"/>
        <v>120</v>
      </c>
      <c r="E56">
        <f t="shared" si="0"/>
        <v>0</v>
      </c>
      <c r="J56" t="s">
        <v>6</v>
      </c>
      <c r="K56">
        <v>3137</v>
      </c>
      <c r="L56">
        <v>8182</v>
      </c>
      <c r="M56">
        <v>28214</v>
      </c>
      <c r="N56">
        <v>14569</v>
      </c>
      <c r="O56">
        <v>8748</v>
      </c>
      <c r="P56">
        <v>12767</v>
      </c>
      <c r="Q56">
        <v>10774</v>
      </c>
      <c r="R56">
        <v>15237</v>
      </c>
      <c r="S56">
        <v>5095</v>
      </c>
      <c r="T56">
        <v>16504</v>
      </c>
      <c r="U56">
        <v>28030</v>
      </c>
      <c r="V56">
        <v>9197</v>
      </c>
    </row>
    <row r="57" spans="1:22" x14ac:dyDescent="0.25">
      <c r="A57" t="s">
        <v>7</v>
      </c>
      <c r="B57">
        <f t="shared" si="0"/>
        <v>54640</v>
      </c>
      <c r="C57">
        <f t="shared" si="0"/>
        <v>120</v>
      </c>
      <c r="D57">
        <f t="shared" si="0"/>
        <v>87</v>
      </c>
      <c r="E57">
        <f t="shared" si="0"/>
        <v>0</v>
      </c>
      <c r="J57" t="s">
        <v>7</v>
      </c>
      <c r="K57">
        <v>1505</v>
      </c>
      <c r="L57">
        <v>978</v>
      </c>
      <c r="M57">
        <v>9954</v>
      </c>
      <c r="N57">
        <v>6547</v>
      </c>
      <c r="O57">
        <v>684</v>
      </c>
      <c r="P57">
        <v>4672</v>
      </c>
      <c r="Q57">
        <v>5309</v>
      </c>
      <c r="R57">
        <v>8241</v>
      </c>
      <c r="S57">
        <v>2373</v>
      </c>
      <c r="T57">
        <v>7935</v>
      </c>
      <c r="U57">
        <v>2681</v>
      </c>
      <c r="V57">
        <v>3761</v>
      </c>
    </row>
    <row r="58" spans="1:22" x14ac:dyDescent="0.25">
      <c r="A58" t="s">
        <v>8</v>
      </c>
      <c r="B58">
        <f t="shared" si="0"/>
        <v>817</v>
      </c>
      <c r="C58">
        <f t="shared" si="0"/>
        <v>0</v>
      </c>
      <c r="D58">
        <f t="shared" si="0"/>
        <v>115</v>
      </c>
      <c r="E58">
        <f t="shared" si="0"/>
        <v>0</v>
      </c>
      <c r="J58" t="s">
        <v>8</v>
      </c>
      <c r="K58">
        <v>28</v>
      </c>
      <c r="L58">
        <v>15</v>
      </c>
      <c r="M58">
        <v>252</v>
      </c>
      <c r="N58">
        <v>92</v>
      </c>
      <c r="O58">
        <v>7</v>
      </c>
      <c r="P58">
        <v>113</v>
      </c>
      <c r="Q58">
        <v>68</v>
      </c>
      <c r="R58">
        <v>74</v>
      </c>
      <c r="S58">
        <v>50</v>
      </c>
      <c r="T58">
        <v>53</v>
      </c>
      <c r="U58">
        <v>13</v>
      </c>
      <c r="V58">
        <v>52</v>
      </c>
    </row>
    <row r="59" spans="1:22" x14ac:dyDescent="0.25">
      <c r="A59" t="s">
        <v>9</v>
      </c>
      <c r="B59">
        <f t="shared" si="0"/>
        <v>9834</v>
      </c>
      <c r="C59">
        <f t="shared" si="0"/>
        <v>0</v>
      </c>
      <c r="D59">
        <f t="shared" si="0"/>
        <v>0</v>
      </c>
      <c r="E59">
        <f t="shared" si="0"/>
        <v>0</v>
      </c>
      <c r="J59" t="s">
        <v>9</v>
      </c>
      <c r="K59">
        <v>78</v>
      </c>
      <c r="L59">
        <v>10</v>
      </c>
      <c r="M59">
        <v>3074</v>
      </c>
      <c r="N59">
        <v>1371</v>
      </c>
      <c r="O59">
        <v>22</v>
      </c>
      <c r="P59">
        <v>1465</v>
      </c>
      <c r="Q59">
        <v>843</v>
      </c>
      <c r="R59">
        <v>972</v>
      </c>
      <c r="S59">
        <v>354</v>
      </c>
      <c r="T59">
        <v>767</v>
      </c>
      <c r="U59">
        <v>394</v>
      </c>
      <c r="V59">
        <v>484</v>
      </c>
    </row>
    <row r="60" spans="1:22" x14ac:dyDescent="0.25">
      <c r="A60" t="s">
        <v>0</v>
      </c>
      <c r="B60">
        <f t="shared" si="0"/>
        <v>89459</v>
      </c>
      <c r="C60">
        <f t="shared" si="0"/>
        <v>17048</v>
      </c>
      <c r="D60">
        <f t="shared" si="0"/>
        <v>7763</v>
      </c>
      <c r="E60">
        <f t="shared" si="0"/>
        <v>4929</v>
      </c>
      <c r="J60" t="s">
        <v>0</v>
      </c>
      <c r="K60">
        <v>1611</v>
      </c>
      <c r="L60">
        <v>4897</v>
      </c>
      <c r="M60">
        <v>15604</v>
      </c>
      <c r="N60">
        <v>5025</v>
      </c>
      <c r="O60">
        <v>2634</v>
      </c>
      <c r="P60">
        <v>11815</v>
      </c>
      <c r="Q60">
        <v>3676</v>
      </c>
      <c r="R60">
        <v>9489</v>
      </c>
      <c r="S60">
        <v>2488</v>
      </c>
      <c r="T60">
        <v>9772</v>
      </c>
      <c r="U60">
        <v>12188</v>
      </c>
      <c r="V60">
        <v>10260</v>
      </c>
    </row>
    <row r="61" spans="1:22" x14ac:dyDescent="0.25">
      <c r="A61" t="s">
        <v>10</v>
      </c>
      <c r="B61">
        <f t="shared" si="0"/>
        <v>322467</v>
      </c>
      <c r="C61">
        <f t="shared" si="0"/>
        <v>63392</v>
      </c>
      <c r="D61">
        <f t="shared" si="0"/>
        <v>33025</v>
      </c>
      <c r="E61">
        <f t="shared" si="0"/>
        <v>40949</v>
      </c>
      <c r="J61" t="s">
        <v>10</v>
      </c>
      <c r="K61">
        <v>11043</v>
      </c>
      <c r="L61">
        <v>27199</v>
      </c>
      <c r="M61">
        <v>10511</v>
      </c>
      <c r="N61">
        <v>25304</v>
      </c>
      <c r="O61">
        <v>11612</v>
      </c>
      <c r="P61">
        <v>8383</v>
      </c>
      <c r="Q61">
        <v>61738</v>
      </c>
      <c r="R61">
        <v>28832</v>
      </c>
      <c r="S61">
        <v>39992</v>
      </c>
      <c r="T61">
        <v>29196</v>
      </c>
      <c r="U61">
        <v>40547</v>
      </c>
      <c r="V61">
        <v>28110</v>
      </c>
    </row>
    <row r="62" spans="1:22" x14ac:dyDescent="0.25">
      <c r="A62" t="s">
        <v>11</v>
      </c>
      <c r="B62">
        <f t="shared" si="0"/>
        <v>4768896</v>
      </c>
      <c r="C62">
        <f t="shared" si="0"/>
        <v>914033</v>
      </c>
      <c r="D62">
        <f t="shared" si="0"/>
        <v>7053</v>
      </c>
      <c r="E62">
        <f t="shared" si="0"/>
        <v>0</v>
      </c>
      <c r="J62" t="s">
        <v>11</v>
      </c>
      <c r="K62">
        <v>103148</v>
      </c>
      <c r="L62">
        <v>526030</v>
      </c>
      <c r="M62">
        <v>715655</v>
      </c>
      <c r="N62">
        <v>276435</v>
      </c>
      <c r="O62">
        <v>192960</v>
      </c>
      <c r="P62">
        <v>381195</v>
      </c>
      <c r="Q62">
        <v>485562</v>
      </c>
      <c r="R62">
        <v>310965</v>
      </c>
      <c r="S62">
        <v>231899</v>
      </c>
      <c r="T62">
        <v>476392</v>
      </c>
      <c r="U62">
        <v>622139</v>
      </c>
      <c r="V62">
        <v>446516</v>
      </c>
    </row>
    <row r="64" spans="1:22" x14ac:dyDescent="0.25">
      <c r="J64" t="s">
        <v>48</v>
      </c>
    </row>
    <row r="65" spans="1:12" x14ac:dyDescent="0.25">
      <c r="A65" t="s">
        <v>31</v>
      </c>
      <c r="J65" t="s">
        <v>5</v>
      </c>
      <c r="K65">
        <v>4285</v>
      </c>
      <c r="L65">
        <v>41209</v>
      </c>
    </row>
    <row r="66" spans="1:12" x14ac:dyDescent="0.25">
      <c r="B66" t="s">
        <v>34</v>
      </c>
      <c r="C66" t="s">
        <v>2</v>
      </c>
      <c r="D66" t="s">
        <v>3</v>
      </c>
      <c r="E66" t="s">
        <v>30</v>
      </c>
      <c r="J66" t="s">
        <v>6</v>
      </c>
      <c r="K66">
        <v>0</v>
      </c>
      <c r="L66">
        <v>9</v>
      </c>
    </row>
    <row r="67" spans="1:12" x14ac:dyDescent="0.25">
      <c r="A67" t="s">
        <v>5</v>
      </c>
      <c r="B67">
        <f>B55/12</f>
        <v>119545.58333333333</v>
      </c>
      <c r="C67">
        <f t="shared" ref="C67:E67" si="1">C55/12</f>
        <v>26542.416666666668</v>
      </c>
      <c r="D67">
        <f t="shared" si="1"/>
        <v>11270.916666666666</v>
      </c>
      <c r="E67">
        <f t="shared" si="1"/>
        <v>12342.916666666666</v>
      </c>
      <c r="J67" t="s">
        <v>7</v>
      </c>
      <c r="K67">
        <v>0</v>
      </c>
      <c r="L67">
        <v>37</v>
      </c>
    </row>
    <row r="68" spans="1:12" x14ac:dyDescent="0.25">
      <c r="A68" t="s">
        <v>6</v>
      </c>
      <c r="B68">
        <f t="shared" ref="B68:E74" si="2">B56/12</f>
        <v>13371.166666666666</v>
      </c>
      <c r="C68">
        <f t="shared" si="2"/>
        <v>9.6666666666666661</v>
      </c>
      <c r="D68">
        <f t="shared" si="2"/>
        <v>10</v>
      </c>
      <c r="E68">
        <f t="shared" si="2"/>
        <v>0</v>
      </c>
      <c r="J68" t="s">
        <v>8</v>
      </c>
      <c r="K68">
        <v>0</v>
      </c>
      <c r="L68">
        <v>0</v>
      </c>
    </row>
    <row r="69" spans="1:12" x14ac:dyDescent="0.25">
      <c r="A69" t="s">
        <v>7</v>
      </c>
      <c r="B69">
        <f t="shared" si="2"/>
        <v>4553.333333333333</v>
      </c>
      <c r="C69">
        <f t="shared" si="2"/>
        <v>10</v>
      </c>
      <c r="D69">
        <f t="shared" si="2"/>
        <v>7.25</v>
      </c>
      <c r="E69">
        <f t="shared" si="2"/>
        <v>0</v>
      </c>
      <c r="J69" t="s">
        <v>9</v>
      </c>
      <c r="K69">
        <v>0</v>
      </c>
      <c r="L69">
        <v>0</v>
      </c>
    </row>
    <row r="70" spans="1:12" x14ac:dyDescent="0.25">
      <c r="A70" t="s">
        <v>8</v>
      </c>
      <c r="B70">
        <f t="shared" si="2"/>
        <v>68.083333333333329</v>
      </c>
      <c r="C70">
        <f t="shared" si="2"/>
        <v>0</v>
      </c>
      <c r="D70">
        <f t="shared" si="2"/>
        <v>9.5833333333333339</v>
      </c>
      <c r="E70">
        <f t="shared" si="2"/>
        <v>0</v>
      </c>
      <c r="J70" t="s">
        <v>0</v>
      </c>
      <c r="K70">
        <v>96</v>
      </c>
      <c r="L70">
        <v>2810</v>
      </c>
    </row>
    <row r="71" spans="1:12" x14ac:dyDescent="0.25">
      <c r="A71" t="s">
        <v>9</v>
      </c>
      <c r="B71">
        <f t="shared" si="2"/>
        <v>819.5</v>
      </c>
      <c r="C71">
        <f t="shared" si="2"/>
        <v>0</v>
      </c>
      <c r="D71">
        <f t="shared" si="2"/>
        <v>0</v>
      </c>
      <c r="E71">
        <f t="shared" si="2"/>
        <v>0</v>
      </c>
      <c r="J71" t="s">
        <v>10</v>
      </c>
      <c r="K71">
        <v>772</v>
      </c>
      <c r="L71">
        <v>16291</v>
      </c>
    </row>
    <row r="72" spans="1:12" x14ac:dyDescent="0.25">
      <c r="A72" t="s">
        <v>0</v>
      </c>
      <c r="B72">
        <f t="shared" si="2"/>
        <v>7454.916666666667</v>
      </c>
      <c r="C72">
        <f t="shared" si="2"/>
        <v>1420.6666666666667</v>
      </c>
      <c r="D72">
        <f t="shared" si="2"/>
        <v>646.91666666666663</v>
      </c>
      <c r="E72">
        <f t="shared" si="2"/>
        <v>410.75</v>
      </c>
      <c r="J72" t="s">
        <v>11</v>
      </c>
      <c r="K72">
        <v>9454</v>
      </c>
      <c r="L72">
        <v>239309</v>
      </c>
    </row>
    <row r="73" spans="1:12" x14ac:dyDescent="0.25">
      <c r="A73" t="s">
        <v>10</v>
      </c>
      <c r="B73">
        <f t="shared" si="2"/>
        <v>26872.25</v>
      </c>
      <c r="C73">
        <f t="shared" si="2"/>
        <v>5282.666666666667</v>
      </c>
      <c r="D73">
        <f t="shared" si="2"/>
        <v>2752.0833333333335</v>
      </c>
      <c r="E73">
        <f t="shared" si="2"/>
        <v>3412.4166666666665</v>
      </c>
    </row>
    <row r="74" spans="1:12" x14ac:dyDescent="0.25">
      <c r="A74" t="s">
        <v>11</v>
      </c>
      <c r="B74">
        <f t="shared" si="2"/>
        <v>397408</v>
      </c>
      <c r="C74">
        <f t="shared" si="2"/>
        <v>76169.416666666672</v>
      </c>
      <c r="D74">
        <f t="shared" si="2"/>
        <v>587.75</v>
      </c>
      <c r="E74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kneaddata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2019-07-05T22:27:54Z</dcterms:modified>
</cp:coreProperties>
</file>