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Loan Amortization Template\"/>
    </mc:Choice>
  </mc:AlternateContent>
  <bookViews>
    <workbookView xWindow="0" yWindow="0" windowWidth="19200" windowHeight="8235"/>
  </bookViews>
  <sheets>
    <sheet name="Loan Amortization Schedule" sheetId="1" r:id="rId1"/>
  </sheets>
  <definedNames>
    <definedName name="Actual_Number_Payments">NPER(Interest_Rate_Per_Month, 'Loan Amortization Schedule'!$I$4+Extra_Payments, -Loan_Amount)</definedName>
    <definedName name="Extra_Payments">'Loan Amortization Schedule'!$E$9</definedName>
    <definedName name="Interest_Rate">'Loan Amortization Schedule'!$E$5</definedName>
    <definedName name="Interest_Rate_Per_Month">Interest_Rate/Number_of_Payments_Per_Year</definedName>
    <definedName name="Loan_Amount">'Loan Amortization Schedule'!$E$4</definedName>
    <definedName name="Loan_Start">'Loan Amortization Schedule'!$E$8</definedName>
    <definedName name="Loan_Years">'Loan Amortization Schedule'!$E$6</definedName>
    <definedName name="Number_of_Payments_Per_Year">'Loan Amortization Schedule'!$E$7</definedName>
    <definedName name="_xlnm.Print_Titles" localSheetId="0">'Loan Amortization Schedule'!$11:$11</definedName>
    <definedName name="Scheduled_Number_Payments">'Loan Amortization Schedule'!$I$5</definedName>
    <definedName name="Scheduled_payment">'Loan Amortization Schedule'!$I$4</definedName>
  </definedNames>
  <calcPr calcId="152511"/>
</workbook>
</file>

<file path=xl/calcChain.xml><?xml version="1.0" encoding="utf-8"?>
<calcChain xmlns="http://schemas.openxmlformats.org/spreadsheetml/2006/main">
  <c r="D1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I5" i="1"/>
  <c r="I4" i="1" s="1"/>
  <c r="I6" i="1" l="1"/>
  <c r="J12" i="1"/>
  <c r="E12" i="1"/>
  <c r="I12" i="1"/>
  <c r="H12" i="1" l="1"/>
  <c r="G12" i="1" s="1"/>
  <c r="F12" i="1" s="1"/>
  <c r="D13" i="1"/>
  <c r="K12" i="1"/>
  <c r="E13" i="1" l="1"/>
  <c r="J13" i="1"/>
  <c r="I13" i="1"/>
  <c r="K13" i="1" l="1"/>
  <c r="H13" i="1"/>
  <c r="G13" i="1" s="1"/>
  <c r="F13" i="1" s="1"/>
  <c r="D14" i="1"/>
  <c r="E14" i="1" l="1"/>
  <c r="J14" i="1"/>
  <c r="I14" i="1"/>
  <c r="K14" i="1" l="1"/>
  <c r="D15" i="1"/>
  <c r="H14" i="1"/>
  <c r="G14" i="1" s="1"/>
  <c r="F14" i="1" s="1"/>
  <c r="J15" i="1" l="1"/>
  <c r="E15" i="1"/>
  <c r="I15" i="1"/>
  <c r="H15" i="1" l="1"/>
  <c r="G15" i="1" s="1"/>
  <c r="F15" i="1" s="1"/>
  <c r="D16" i="1"/>
  <c r="K15" i="1"/>
  <c r="J16" i="1" l="1"/>
  <c r="E16" i="1"/>
  <c r="I16" i="1"/>
  <c r="K16" i="1" l="1"/>
  <c r="H16" i="1"/>
  <c r="G16" i="1" s="1"/>
  <c r="F16" i="1" s="1"/>
  <c r="D17" i="1"/>
  <c r="E17" i="1" l="1"/>
  <c r="J17" i="1"/>
  <c r="I17" i="1"/>
  <c r="K17" i="1" s="1"/>
  <c r="H17" i="1" l="1"/>
  <c r="G17" i="1" s="1"/>
  <c r="F17" i="1" s="1"/>
  <c r="D18" i="1"/>
  <c r="E18" i="1" l="1"/>
  <c r="J18" i="1"/>
  <c r="I18" i="1"/>
  <c r="K18" i="1" s="1"/>
  <c r="D19" i="1" l="1"/>
  <c r="H18" i="1"/>
  <c r="G18" i="1" s="1"/>
  <c r="F18" i="1" s="1"/>
  <c r="J19" i="1" l="1"/>
  <c r="E19" i="1"/>
  <c r="I19" i="1"/>
  <c r="K19" i="1" s="1"/>
  <c r="H19" i="1" l="1"/>
  <c r="G19" i="1" s="1"/>
  <c r="F19" i="1" s="1"/>
  <c r="D20" i="1"/>
  <c r="J20" i="1" l="1"/>
  <c r="E20" i="1"/>
  <c r="I20" i="1"/>
  <c r="K20" i="1" s="1"/>
  <c r="H20" i="1" l="1"/>
  <c r="G20" i="1" s="1"/>
  <c r="F20" i="1" s="1"/>
  <c r="D21" i="1"/>
  <c r="E21" i="1" l="1"/>
  <c r="J21" i="1"/>
  <c r="I21" i="1"/>
  <c r="K21" i="1" s="1"/>
  <c r="H21" i="1" l="1"/>
  <c r="G21" i="1" s="1"/>
  <c r="F21" i="1" s="1"/>
  <c r="D22" i="1"/>
  <c r="E22" i="1" l="1"/>
  <c r="J22" i="1"/>
  <c r="I22" i="1"/>
  <c r="K22" i="1" s="1"/>
  <c r="D23" i="1" l="1"/>
  <c r="H22" i="1"/>
  <c r="G22" i="1" s="1"/>
  <c r="F22" i="1" s="1"/>
  <c r="J23" i="1" l="1"/>
  <c r="E23" i="1"/>
  <c r="I23" i="1"/>
  <c r="K23" i="1" s="1"/>
  <c r="H23" i="1" l="1"/>
  <c r="G23" i="1" s="1"/>
  <c r="F23" i="1" s="1"/>
  <c r="D24" i="1"/>
  <c r="J24" i="1" l="1"/>
  <c r="E24" i="1"/>
  <c r="I24" i="1"/>
  <c r="K24" i="1" s="1"/>
  <c r="H24" i="1" l="1"/>
  <c r="G24" i="1" s="1"/>
  <c r="F24" i="1" s="1"/>
  <c r="D25" i="1"/>
  <c r="E25" i="1" l="1"/>
  <c r="J25" i="1"/>
  <c r="I25" i="1"/>
  <c r="K25" i="1" s="1"/>
  <c r="H25" i="1" l="1"/>
  <c r="G25" i="1" s="1"/>
  <c r="F25" i="1" s="1"/>
  <c r="D26" i="1"/>
  <c r="E26" i="1" l="1"/>
  <c r="J26" i="1"/>
  <c r="I26" i="1"/>
  <c r="K26" i="1" s="1"/>
  <c r="D27" i="1" l="1"/>
  <c r="H26" i="1"/>
  <c r="G26" i="1" s="1"/>
  <c r="F26" i="1" s="1"/>
  <c r="J27" i="1" l="1"/>
  <c r="E27" i="1"/>
  <c r="I27" i="1"/>
  <c r="K27" i="1" s="1"/>
  <c r="H27" i="1" l="1"/>
  <c r="G27" i="1" s="1"/>
  <c r="F27" i="1" s="1"/>
  <c r="D28" i="1"/>
  <c r="J28" i="1" l="1"/>
  <c r="E28" i="1"/>
  <c r="I28" i="1"/>
  <c r="K28" i="1" s="1"/>
  <c r="H28" i="1" l="1"/>
  <c r="G28" i="1" s="1"/>
  <c r="F28" i="1" s="1"/>
  <c r="D29" i="1"/>
  <c r="E29" i="1" l="1"/>
  <c r="J29" i="1"/>
  <c r="I29" i="1"/>
  <c r="K29" i="1" s="1"/>
  <c r="H29" i="1" l="1"/>
  <c r="G29" i="1" s="1"/>
  <c r="F29" i="1" s="1"/>
  <c r="D30" i="1"/>
  <c r="E30" i="1" l="1"/>
  <c r="J30" i="1"/>
  <c r="I30" i="1"/>
  <c r="K30" i="1" s="1"/>
  <c r="D31" i="1" l="1"/>
  <c r="H30" i="1"/>
  <c r="G30" i="1" s="1"/>
  <c r="F30" i="1" s="1"/>
  <c r="J31" i="1" l="1"/>
  <c r="H31" i="1" s="1"/>
  <c r="E31" i="1"/>
  <c r="I31" i="1"/>
  <c r="F31" i="1"/>
  <c r="I7" i="1" s="1"/>
  <c r="K31" i="1" l="1"/>
  <c r="I8" i="1"/>
  <c r="G31" i="1"/>
</calcChain>
</file>

<file path=xl/sharedStrings.xml><?xml version="1.0" encoding="utf-8"?>
<sst xmlns="http://schemas.openxmlformats.org/spreadsheetml/2006/main" count="22" uniqueCount="22">
  <si>
    <t>Loan Amortization Schedule</t>
  </si>
  <si>
    <t>Loan amount:</t>
  </si>
  <si>
    <t>First scheduled payment:</t>
  </si>
  <si>
    <t>Annual interest rate:</t>
  </si>
  <si>
    <t>Scheduled number of payments:</t>
  </si>
  <si>
    <t>Loan period in years:</t>
  </si>
  <si>
    <t>Actual number of payments:</t>
  </si>
  <si>
    <t>Number of payments per year:</t>
  </si>
  <si>
    <t>Total early payments:</t>
  </si>
  <si>
    <t>Start date of loan:</t>
  </si>
  <si>
    <t>Total interest:</t>
  </si>
  <si>
    <t>Optional extra payments:</t>
  </si>
  <si>
    <t>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</si>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</sst>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\ #,##0.00;\$\ #,##0.00;\$\ &quot; - &quot;??;@"/>
    <numFmt numFmtId="165" formatCode="_(\$* #,##0.00_);_(\$\ \(#,##0.00\);_(\$* &quot; - &quot;??_);_(@_)"/>
  </numFmts>
  <fonts count="3" x14ac:knownFonts="1">
    <font>
      <sz val="10"/>
      <name val="Tahoma"/>
      <family val="2"/>
    </font>
    <font>
      <sz val="26"/>
      <color rgb="FF00B050"/>
      <name val="Tahoma"/>
      <family val="2"/>
    </font>
    <font>
      <sz val="10"/>
      <color rgb="FFFFFF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Font="1" applyAlignment="1">
      <alignment horizontal="left"/>
    </xf>
    <xf numFmtId="1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vertical="center"/>
    </xf>
    <xf numFmtId="165" fontId="0" fillId="0" borderId="3" xfId="0" applyNumberFormat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14" fontId="0" fillId="3" borderId="2" xfId="0" applyNumberFormat="1" applyFill="1" applyBorder="1" applyAlignment="1">
      <alignment horizontal="right" vertical="center"/>
    </xf>
    <xf numFmtId="165" fontId="0" fillId="3" borderId="2" xfId="0" applyNumberFormat="1" applyFill="1" applyBorder="1" applyAlignment="1">
      <alignment vertical="center"/>
    </xf>
    <xf numFmtId="165" fontId="0" fillId="3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right" inden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1"/>
  <sheetViews>
    <sheetView showGridLines="0" tabSelected="1" zoomScale="93" zoomScaleNormal="93" workbookViewId="0">
      <selection activeCell="N11" sqref="N11"/>
    </sheetView>
  </sheetViews>
  <sheetFormatPr defaultColWidth="9.7109375" defaultRowHeight="15" customHeight="1" x14ac:dyDescent="0.2"/>
  <cols>
    <col min="1" max="1" width="4.140625" customWidth="1"/>
    <col min="2" max="2" width="5.85546875" customWidth="1"/>
    <col min="3" max="11" width="12.42578125" customWidth="1"/>
  </cols>
  <sheetData>
    <row r="2" spans="2:11" ht="30.95" customHeight="1" x14ac:dyDescent="0.2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</row>
    <row r="4" spans="2:11" ht="15" customHeight="1" x14ac:dyDescent="0.2">
      <c r="B4" s="18" t="s">
        <v>1</v>
      </c>
      <c r="C4" s="18"/>
      <c r="D4" s="18"/>
      <c r="E4" s="1">
        <v>19900</v>
      </c>
      <c r="F4" s="18" t="s">
        <v>2</v>
      </c>
      <c r="G4" s="18"/>
      <c r="H4" s="18"/>
      <c r="I4" s="1">
        <f>PMT(Interest_Rate_Per_Month,Scheduled_Number_Payments,-Loan_Amount)</f>
        <v>877.50355754691839</v>
      </c>
    </row>
    <row r="5" spans="2:11" ht="15" customHeight="1" x14ac:dyDescent="0.2">
      <c r="B5" s="18" t="s">
        <v>3</v>
      </c>
      <c r="C5" s="18"/>
      <c r="D5" s="18"/>
      <c r="E5" s="2">
        <v>5.5E-2</v>
      </c>
      <c r="F5" s="18" t="s">
        <v>4</v>
      </c>
      <c r="G5" s="18"/>
      <c r="H5" s="18"/>
      <c r="I5" s="3">
        <f>Loan_Years*Number_of_Payments_Per_Year</f>
        <v>24</v>
      </c>
    </row>
    <row r="6" spans="2:11" ht="15" customHeight="1" x14ac:dyDescent="0.2">
      <c r="B6" s="18" t="s">
        <v>5</v>
      </c>
      <c r="C6" s="18"/>
      <c r="D6" s="18"/>
      <c r="E6" s="3">
        <v>2</v>
      </c>
      <c r="F6" s="18" t="s">
        <v>6</v>
      </c>
      <c r="G6" s="18"/>
      <c r="H6" s="18"/>
      <c r="I6" s="3">
        <f>ROUNDUP(Actual_Number_Payments,0)</f>
        <v>20</v>
      </c>
    </row>
    <row r="7" spans="2:11" ht="15" customHeight="1" x14ac:dyDescent="0.2">
      <c r="B7" s="18" t="s">
        <v>7</v>
      </c>
      <c r="C7" s="18"/>
      <c r="D7" s="18"/>
      <c r="E7" s="3">
        <v>12</v>
      </c>
      <c r="F7" s="18" t="s">
        <v>8</v>
      </c>
      <c r="G7" s="18"/>
      <c r="H7" s="18"/>
      <c r="I7" s="1">
        <f>SUM(F12:F31)</f>
        <v>3800.0000000002019</v>
      </c>
    </row>
    <row r="8" spans="2:11" ht="15" customHeight="1" x14ac:dyDescent="0.2">
      <c r="B8" s="18" t="s">
        <v>9</v>
      </c>
      <c r="C8" s="18"/>
      <c r="D8" s="18"/>
      <c r="E8" s="4">
        <v>42559.613286550921</v>
      </c>
      <c r="F8" s="18" t="s">
        <v>10</v>
      </c>
      <c r="G8" s="18"/>
      <c r="H8" s="18"/>
      <c r="I8" s="1">
        <f>SUM($I$12:$I$31)</f>
        <v>941.18127463760027</v>
      </c>
    </row>
    <row r="9" spans="2:11" ht="15" customHeight="1" x14ac:dyDescent="0.2">
      <c r="B9" s="18" t="s">
        <v>11</v>
      </c>
      <c r="C9" s="18"/>
      <c r="D9" s="18"/>
      <c r="E9" s="1">
        <v>200</v>
      </c>
    </row>
    <row r="11" spans="2:11" ht="35.1" customHeight="1" x14ac:dyDescent="0.2">
      <c r="B11" s="5" t="s">
        <v>12</v>
      </c>
      <c r="C11" s="6" t="s">
        <v>13</v>
      </c>
      <c r="D11" s="7" t="s">
        <v>14</v>
      </c>
      <c r="E11" s="7" t="s">
        <v>15</v>
      </c>
      <c r="F11" s="7" t="s">
        <v>16</v>
      </c>
      <c r="G11" s="7" t="s">
        <v>17</v>
      </c>
      <c r="H11" s="7" t="s">
        <v>18</v>
      </c>
      <c r="I11" s="7" t="s">
        <v>19</v>
      </c>
      <c r="J11" s="7" t="s">
        <v>20</v>
      </c>
      <c r="K11" s="8" t="s">
        <v>21</v>
      </c>
    </row>
    <row r="12" spans="2:11" ht="15" customHeight="1" x14ac:dyDescent="0.2">
      <c r="B12" s="9">
        <v>1</v>
      </c>
      <c r="C12" s="10">
        <f t="shared" ref="C12:C31" si="0">DATE(YEAR(Loan_Start),MONTH(Loan_Start)+(B12)*12/Number_of_Payments_Per_Year,DAY(Loan_Start))</f>
        <v>42590</v>
      </c>
      <c r="D12" s="11">
        <f>Loan_Amount</f>
        <v>19900</v>
      </c>
      <c r="E12" s="11">
        <f t="shared" ref="E12:E31" si="1">IF(D12&gt;0,IF(Scheduled_payment&lt;D12, Scheduled_payment, D12),0)</f>
        <v>877.50355754691839</v>
      </c>
      <c r="F12" s="11">
        <f t="shared" ref="F12:F31" si="2">IF(Extra_Payments&lt;&gt;0, IF(Scheduled_payment&lt;D12, G12-E12, 0), 0)</f>
        <v>200.00000000001057</v>
      </c>
      <c r="G12" s="11">
        <f t="shared" ref="G12:G31" si="3">H12+I12</f>
        <v>1077.503557546929</v>
      </c>
      <c r="H12" s="11">
        <f t="shared" ref="H12:H31" si="4">IF(J12&gt;0,PPMT(Interest_Rate_Per_Month,B12,Actual_Number_Payments,-Loan_Amount),D12)</f>
        <v>986.2952242135957</v>
      </c>
      <c r="I12" s="11">
        <f t="shared" ref="I12:I31" si="5">IF(D12&gt;0,IPMT(Interest_Rate_Per_Month,B12,Actual_Number_Payments,-Loan_Amount),0)</f>
        <v>91.208333333333329</v>
      </c>
      <c r="J12" s="11">
        <f t="shared" ref="J12:J31" si="6">IF(D12-PPMT(Interest_Rate_Per_Month,B12,Actual_Number_Payments,-Loan_Amount)&gt;0,D12-PPMT(Interest_Rate_Per_Month,B12,Actual_Number_Payments,-Loan_Amount),0)</f>
        <v>18913.704775786406</v>
      </c>
      <c r="K12" s="12">
        <f t="shared" ref="K12:K31" si="7">SUM($I$12:$I12)</f>
        <v>91.208333333333329</v>
      </c>
    </row>
    <row r="13" spans="2:11" ht="15" customHeight="1" x14ac:dyDescent="0.2">
      <c r="B13" s="13">
        <v>2</v>
      </c>
      <c r="C13" s="14">
        <f t="shared" si="0"/>
        <v>42621</v>
      </c>
      <c r="D13" s="15">
        <f t="shared" ref="D13:D31" si="8">J12</f>
        <v>18913.704775786406</v>
      </c>
      <c r="E13" s="15">
        <f t="shared" si="1"/>
        <v>877.50355754691839</v>
      </c>
      <c r="F13" s="15">
        <f t="shared" si="2"/>
        <v>200.0000000000108</v>
      </c>
      <c r="G13" s="15">
        <f t="shared" si="3"/>
        <v>1077.5035575469292</v>
      </c>
      <c r="H13" s="15">
        <f t="shared" si="4"/>
        <v>990.81574399124145</v>
      </c>
      <c r="I13" s="15">
        <f t="shared" si="5"/>
        <v>86.687813555687683</v>
      </c>
      <c r="J13" s="15">
        <f t="shared" si="6"/>
        <v>17922.889031795163</v>
      </c>
      <c r="K13" s="16">
        <f t="shared" si="7"/>
        <v>177.896146889021</v>
      </c>
    </row>
    <row r="14" spans="2:11" ht="15" customHeight="1" x14ac:dyDescent="0.2">
      <c r="B14" s="9">
        <v>3</v>
      </c>
      <c r="C14" s="10">
        <f t="shared" si="0"/>
        <v>42651</v>
      </c>
      <c r="D14" s="11">
        <f t="shared" si="8"/>
        <v>17922.889031795163</v>
      </c>
      <c r="E14" s="11">
        <f t="shared" si="1"/>
        <v>877.50355754691839</v>
      </c>
      <c r="F14" s="11">
        <f t="shared" si="2"/>
        <v>200.00000000001057</v>
      </c>
      <c r="G14" s="11">
        <f t="shared" si="3"/>
        <v>1077.503557546929</v>
      </c>
      <c r="H14" s="11">
        <f t="shared" si="4"/>
        <v>995.3569828178679</v>
      </c>
      <c r="I14" s="11">
        <f t="shared" si="5"/>
        <v>82.146574729061157</v>
      </c>
      <c r="J14" s="11">
        <f t="shared" si="6"/>
        <v>16927.532048977293</v>
      </c>
      <c r="K14" s="12">
        <f t="shared" si="7"/>
        <v>260.04272161808217</v>
      </c>
    </row>
    <row r="15" spans="2:11" ht="15" customHeight="1" x14ac:dyDescent="0.2">
      <c r="B15" s="13">
        <v>4</v>
      </c>
      <c r="C15" s="14">
        <f t="shared" si="0"/>
        <v>42682</v>
      </c>
      <c r="D15" s="15">
        <f t="shared" si="8"/>
        <v>16927.532048977293</v>
      </c>
      <c r="E15" s="15">
        <f t="shared" si="1"/>
        <v>877.50355754691839</v>
      </c>
      <c r="F15" s="15">
        <f t="shared" si="2"/>
        <v>200.00000000001057</v>
      </c>
      <c r="G15" s="15">
        <f t="shared" si="3"/>
        <v>1077.503557546929</v>
      </c>
      <c r="H15" s="15">
        <f t="shared" si="4"/>
        <v>999.91903565578309</v>
      </c>
      <c r="I15" s="15">
        <f t="shared" si="5"/>
        <v>77.584521891145926</v>
      </c>
      <c r="J15" s="15">
        <f t="shared" si="6"/>
        <v>15927.61301332151</v>
      </c>
      <c r="K15" s="16">
        <f t="shared" si="7"/>
        <v>337.62724350922809</v>
      </c>
    </row>
    <row r="16" spans="2:11" ht="15" customHeight="1" x14ac:dyDescent="0.2">
      <c r="B16" s="9">
        <v>5</v>
      </c>
      <c r="C16" s="10">
        <f t="shared" si="0"/>
        <v>42712</v>
      </c>
      <c r="D16" s="11">
        <f t="shared" si="8"/>
        <v>15927.61301332151</v>
      </c>
      <c r="E16" s="11">
        <f t="shared" si="1"/>
        <v>877.50355754691839</v>
      </c>
      <c r="F16" s="11">
        <f t="shared" si="2"/>
        <v>200.00000000001057</v>
      </c>
      <c r="G16" s="11">
        <f t="shared" si="3"/>
        <v>1077.503557546929</v>
      </c>
      <c r="H16" s="11">
        <f t="shared" si="4"/>
        <v>1004.5019979025387</v>
      </c>
      <c r="I16" s="11">
        <f t="shared" si="5"/>
        <v>73.001559644390241</v>
      </c>
      <c r="J16" s="11">
        <f t="shared" si="6"/>
        <v>14923.111015418972</v>
      </c>
      <c r="K16" s="12">
        <f t="shared" si="7"/>
        <v>410.62880315361832</v>
      </c>
    </row>
    <row r="17" spans="2:11" ht="15" customHeight="1" x14ac:dyDescent="0.2">
      <c r="B17" s="13">
        <v>6</v>
      </c>
      <c r="C17" s="14">
        <f t="shared" si="0"/>
        <v>42743</v>
      </c>
      <c r="D17" s="15">
        <f t="shared" si="8"/>
        <v>14923.111015418972</v>
      </c>
      <c r="E17" s="15">
        <f t="shared" si="1"/>
        <v>877.50355754691839</v>
      </c>
      <c r="F17" s="15">
        <f t="shared" si="2"/>
        <v>200.00000000001057</v>
      </c>
      <c r="G17" s="15">
        <f t="shared" si="3"/>
        <v>1077.503557546929</v>
      </c>
      <c r="H17" s="15">
        <f t="shared" si="4"/>
        <v>1009.1059653929253</v>
      </c>
      <c r="I17" s="15">
        <f t="shared" si="5"/>
        <v>68.397592154003604</v>
      </c>
      <c r="J17" s="15">
        <f t="shared" si="6"/>
        <v>13914.005050026046</v>
      </c>
      <c r="K17" s="16">
        <f t="shared" si="7"/>
        <v>479.0263953076219</v>
      </c>
    </row>
    <row r="18" spans="2:11" ht="15" customHeight="1" x14ac:dyDescent="0.2">
      <c r="B18" s="9">
        <v>7</v>
      </c>
      <c r="C18" s="10">
        <f t="shared" si="0"/>
        <v>42774</v>
      </c>
      <c r="D18" s="11">
        <f t="shared" si="8"/>
        <v>13914.005050026046</v>
      </c>
      <c r="E18" s="11">
        <f t="shared" si="1"/>
        <v>877.50355754691839</v>
      </c>
      <c r="F18" s="11">
        <f t="shared" si="2"/>
        <v>200.00000000001057</v>
      </c>
      <c r="G18" s="11">
        <f t="shared" si="3"/>
        <v>1077.503557546929</v>
      </c>
      <c r="H18" s="11">
        <f t="shared" si="4"/>
        <v>1013.7310344009762</v>
      </c>
      <c r="I18" s="11">
        <f t="shared" si="5"/>
        <v>63.772523145952704</v>
      </c>
      <c r="J18" s="11">
        <f t="shared" si="6"/>
        <v>12900.274015625069</v>
      </c>
      <c r="K18" s="12">
        <f t="shared" si="7"/>
        <v>542.79891845357463</v>
      </c>
    </row>
    <row r="19" spans="2:11" ht="15" customHeight="1" x14ac:dyDescent="0.2">
      <c r="B19" s="13">
        <v>8</v>
      </c>
      <c r="C19" s="14">
        <f t="shared" si="0"/>
        <v>42802</v>
      </c>
      <c r="D19" s="15">
        <f t="shared" si="8"/>
        <v>12900.274015625069</v>
      </c>
      <c r="E19" s="15">
        <f t="shared" si="1"/>
        <v>877.50355754691839</v>
      </c>
      <c r="F19" s="15">
        <f t="shared" si="2"/>
        <v>200.00000000001057</v>
      </c>
      <c r="G19" s="15">
        <f t="shared" si="3"/>
        <v>1077.503557546929</v>
      </c>
      <c r="H19" s="15">
        <f t="shared" si="4"/>
        <v>1018.3773016419808</v>
      </c>
      <c r="I19" s="15">
        <f t="shared" si="5"/>
        <v>59.126255904948223</v>
      </c>
      <c r="J19" s="15">
        <f t="shared" si="6"/>
        <v>11881.896713983089</v>
      </c>
      <c r="K19" s="16">
        <f t="shared" si="7"/>
        <v>601.9251743585229</v>
      </c>
    </row>
    <row r="20" spans="2:11" ht="15" customHeight="1" x14ac:dyDescent="0.2">
      <c r="B20" s="9">
        <v>9</v>
      </c>
      <c r="C20" s="10">
        <f t="shared" si="0"/>
        <v>42833</v>
      </c>
      <c r="D20" s="11">
        <f t="shared" si="8"/>
        <v>11881.896713983089</v>
      </c>
      <c r="E20" s="11">
        <f t="shared" si="1"/>
        <v>877.50355754691839</v>
      </c>
      <c r="F20" s="11">
        <f t="shared" si="2"/>
        <v>200.0000000000108</v>
      </c>
      <c r="G20" s="11">
        <f t="shared" si="3"/>
        <v>1077.5035575469292</v>
      </c>
      <c r="H20" s="11">
        <f t="shared" si="4"/>
        <v>1023.0448642745066</v>
      </c>
      <c r="I20" s="11">
        <f t="shared" si="5"/>
        <v>54.458693272422479</v>
      </c>
      <c r="J20" s="11">
        <f t="shared" si="6"/>
        <v>10858.851849708582</v>
      </c>
      <c r="K20" s="12">
        <f t="shared" si="7"/>
        <v>656.38386763094536</v>
      </c>
    </row>
    <row r="21" spans="2:11" ht="15" customHeight="1" x14ac:dyDescent="0.2">
      <c r="B21" s="13">
        <v>10</v>
      </c>
      <c r="C21" s="14">
        <f t="shared" si="0"/>
        <v>42863</v>
      </c>
      <c r="D21" s="15">
        <f t="shared" si="8"/>
        <v>10858.851849708582</v>
      </c>
      <c r="E21" s="15">
        <f t="shared" si="1"/>
        <v>877.50355754691839</v>
      </c>
      <c r="F21" s="15">
        <f t="shared" si="2"/>
        <v>200.00000000001057</v>
      </c>
      <c r="G21" s="15">
        <f t="shared" si="3"/>
        <v>1077.503557546929</v>
      </c>
      <c r="H21" s="15">
        <f t="shared" si="4"/>
        <v>1027.7338199024314</v>
      </c>
      <c r="I21" s="15">
        <f t="shared" si="5"/>
        <v>49.76973764449766</v>
      </c>
      <c r="J21" s="15">
        <f t="shared" si="6"/>
        <v>9831.1180298061518</v>
      </c>
      <c r="K21" s="16">
        <f t="shared" si="7"/>
        <v>706.15360527544306</v>
      </c>
    </row>
    <row r="22" spans="2:11" ht="15" customHeight="1" x14ac:dyDescent="0.2">
      <c r="B22" s="9">
        <v>11</v>
      </c>
      <c r="C22" s="10">
        <f t="shared" si="0"/>
        <v>42894</v>
      </c>
      <c r="D22" s="11">
        <f t="shared" si="8"/>
        <v>9831.1180298061518</v>
      </c>
      <c r="E22" s="11">
        <f t="shared" si="1"/>
        <v>877.50355754691839</v>
      </c>
      <c r="F22" s="11">
        <f t="shared" si="2"/>
        <v>200.00000000001057</v>
      </c>
      <c r="G22" s="11">
        <f t="shared" si="3"/>
        <v>1077.503557546929</v>
      </c>
      <c r="H22" s="11">
        <f t="shared" si="4"/>
        <v>1032.4442665769841</v>
      </c>
      <c r="I22" s="11">
        <f t="shared" si="5"/>
        <v>45.059290969944847</v>
      </c>
      <c r="J22" s="11">
        <f t="shared" si="6"/>
        <v>8798.6737632291679</v>
      </c>
      <c r="K22" s="12">
        <f t="shared" si="7"/>
        <v>751.21289624538792</v>
      </c>
    </row>
    <row r="23" spans="2:11" ht="15" customHeight="1" x14ac:dyDescent="0.2">
      <c r="B23" s="13">
        <v>12</v>
      </c>
      <c r="C23" s="14">
        <f t="shared" si="0"/>
        <v>42924</v>
      </c>
      <c r="D23" s="15">
        <f t="shared" si="8"/>
        <v>8798.6737632291679</v>
      </c>
      <c r="E23" s="15">
        <f t="shared" si="1"/>
        <v>877.50355754691839</v>
      </c>
      <c r="F23" s="15">
        <f t="shared" si="2"/>
        <v>200.0000000000108</v>
      </c>
      <c r="G23" s="15">
        <f t="shared" si="3"/>
        <v>1077.5035575469292</v>
      </c>
      <c r="H23" s="15">
        <f t="shared" si="4"/>
        <v>1037.1763027987954</v>
      </c>
      <c r="I23" s="15">
        <f t="shared" si="5"/>
        <v>40.327254748133669</v>
      </c>
      <c r="J23" s="15">
        <f t="shared" si="6"/>
        <v>7761.4974604303725</v>
      </c>
      <c r="K23" s="16">
        <f t="shared" si="7"/>
        <v>791.54015099352159</v>
      </c>
    </row>
    <row r="24" spans="2:11" ht="15" customHeight="1" x14ac:dyDescent="0.2">
      <c r="B24" s="9">
        <v>13</v>
      </c>
      <c r="C24" s="10">
        <f t="shared" si="0"/>
        <v>42955</v>
      </c>
      <c r="D24" s="11">
        <f t="shared" si="8"/>
        <v>7761.4974604303725</v>
      </c>
      <c r="E24" s="11">
        <f t="shared" si="1"/>
        <v>877.50355754691839</v>
      </c>
      <c r="F24" s="11">
        <f t="shared" si="2"/>
        <v>200.00000000001057</v>
      </c>
      <c r="G24" s="11">
        <f t="shared" si="3"/>
        <v>1077.503557546929</v>
      </c>
      <c r="H24" s="11">
        <f t="shared" si="4"/>
        <v>1041.9300275199564</v>
      </c>
      <c r="I24" s="11">
        <f t="shared" si="5"/>
        <v>35.573530026972527</v>
      </c>
      <c r="J24" s="11">
        <f t="shared" si="6"/>
        <v>6719.5674329104158</v>
      </c>
      <c r="K24" s="12">
        <f t="shared" si="7"/>
        <v>827.11368102049414</v>
      </c>
    </row>
    <row r="25" spans="2:11" ht="15" customHeight="1" x14ac:dyDescent="0.2">
      <c r="B25" s="13">
        <v>14</v>
      </c>
      <c r="C25" s="14">
        <f t="shared" si="0"/>
        <v>42986</v>
      </c>
      <c r="D25" s="15">
        <f t="shared" si="8"/>
        <v>6719.5674329104158</v>
      </c>
      <c r="E25" s="15">
        <f t="shared" si="1"/>
        <v>877.50355754691839</v>
      </c>
      <c r="F25" s="15">
        <f t="shared" si="2"/>
        <v>200.00000000001057</v>
      </c>
      <c r="G25" s="15">
        <f t="shared" si="3"/>
        <v>1077.503557546929</v>
      </c>
      <c r="H25" s="15">
        <f t="shared" si="4"/>
        <v>1046.7055401460896</v>
      </c>
      <c r="I25" s="15">
        <f t="shared" si="5"/>
        <v>30.798017400839399</v>
      </c>
      <c r="J25" s="15">
        <f t="shared" si="6"/>
        <v>5672.8618927643265</v>
      </c>
      <c r="K25" s="16">
        <f t="shared" si="7"/>
        <v>857.91169842133354</v>
      </c>
    </row>
    <row r="26" spans="2:11" ht="15" customHeight="1" x14ac:dyDescent="0.2">
      <c r="B26" s="9">
        <v>15</v>
      </c>
      <c r="C26" s="10">
        <f t="shared" si="0"/>
        <v>43016</v>
      </c>
      <c r="D26" s="11">
        <f t="shared" si="8"/>
        <v>5672.8618927643265</v>
      </c>
      <c r="E26" s="11">
        <f t="shared" si="1"/>
        <v>877.50355754691839</v>
      </c>
      <c r="F26" s="11">
        <f t="shared" si="2"/>
        <v>200.00000000001057</v>
      </c>
      <c r="G26" s="11">
        <f t="shared" si="3"/>
        <v>1077.503557546929</v>
      </c>
      <c r="H26" s="11">
        <f t="shared" si="4"/>
        <v>1051.5029405384257</v>
      </c>
      <c r="I26" s="11">
        <f t="shared" si="5"/>
        <v>26.000617008503145</v>
      </c>
      <c r="J26" s="11">
        <f t="shared" si="6"/>
        <v>4621.3589522259008</v>
      </c>
      <c r="K26" s="12">
        <f t="shared" si="7"/>
        <v>883.91231542983667</v>
      </c>
    </row>
    <row r="27" spans="2:11" ht="15" customHeight="1" x14ac:dyDescent="0.2">
      <c r="B27" s="13">
        <v>16</v>
      </c>
      <c r="C27" s="14">
        <f t="shared" si="0"/>
        <v>43047</v>
      </c>
      <c r="D27" s="15">
        <f t="shared" si="8"/>
        <v>4621.3589522259008</v>
      </c>
      <c r="E27" s="15">
        <f t="shared" si="1"/>
        <v>877.50355754691839</v>
      </c>
      <c r="F27" s="15">
        <f t="shared" si="2"/>
        <v>200.0000000000108</v>
      </c>
      <c r="G27" s="15">
        <f t="shared" si="3"/>
        <v>1077.5035575469292</v>
      </c>
      <c r="H27" s="15">
        <f t="shared" si="4"/>
        <v>1056.3223290158937</v>
      </c>
      <c r="I27" s="15">
        <f t="shared" si="5"/>
        <v>21.181228531035366</v>
      </c>
      <c r="J27" s="15">
        <f t="shared" si="6"/>
        <v>3565.0366232100068</v>
      </c>
      <c r="K27" s="16">
        <f t="shared" si="7"/>
        <v>905.09354396087201</v>
      </c>
    </row>
    <row r="28" spans="2:11" ht="15" customHeight="1" x14ac:dyDescent="0.2">
      <c r="B28" s="9">
        <v>17</v>
      </c>
      <c r="C28" s="10">
        <f t="shared" si="0"/>
        <v>43077</v>
      </c>
      <c r="D28" s="11">
        <f t="shared" si="8"/>
        <v>3565.0366232100068</v>
      </c>
      <c r="E28" s="11">
        <f t="shared" si="1"/>
        <v>877.50355754691839</v>
      </c>
      <c r="F28" s="11">
        <f t="shared" si="2"/>
        <v>200.0000000000108</v>
      </c>
      <c r="G28" s="11">
        <f t="shared" si="3"/>
        <v>1077.5035575469292</v>
      </c>
      <c r="H28" s="11">
        <f t="shared" si="4"/>
        <v>1061.1638063572166</v>
      </c>
      <c r="I28" s="11">
        <f t="shared" si="5"/>
        <v>16.339751189712516</v>
      </c>
      <c r="J28" s="11">
        <f t="shared" si="6"/>
        <v>2503.8728168527905</v>
      </c>
      <c r="K28" s="12">
        <f t="shared" si="7"/>
        <v>921.43329515058451</v>
      </c>
    </row>
    <row r="29" spans="2:11" ht="15" customHeight="1" x14ac:dyDescent="0.2">
      <c r="B29" s="13">
        <v>18</v>
      </c>
      <c r="C29" s="14">
        <f t="shared" si="0"/>
        <v>43108</v>
      </c>
      <c r="D29" s="15">
        <f t="shared" si="8"/>
        <v>2503.8728168527905</v>
      </c>
      <c r="E29" s="15">
        <f t="shared" si="1"/>
        <v>877.50355754691839</v>
      </c>
      <c r="F29" s="15">
        <f t="shared" si="2"/>
        <v>200.0000000000108</v>
      </c>
      <c r="G29" s="15">
        <f t="shared" si="3"/>
        <v>1077.5035575469292</v>
      </c>
      <c r="H29" s="15">
        <f t="shared" si="4"/>
        <v>1066.0274738030205</v>
      </c>
      <c r="I29" s="15">
        <f t="shared" si="5"/>
        <v>11.476083743908607</v>
      </c>
      <c r="J29" s="15">
        <f t="shared" si="6"/>
        <v>1437.84534304977</v>
      </c>
      <c r="K29" s="16">
        <f t="shared" si="7"/>
        <v>932.9093788944931</v>
      </c>
    </row>
    <row r="30" spans="2:11" ht="15" customHeight="1" x14ac:dyDescent="0.2">
      <c r="B30" s="9">
        <v>19</v>
      </c>
      <c r="C30" s="10">
        <f t="shared" si="0"/>
        <v>43139</v>
      </c>
      <c r="D30" s="11">
        <f t="shared" si="8"/>
        <v>1437.84534304977</v>
      </c>
      <c r="E30" s="11">
        <f t="shared" si="1"/>
        <v>877.50355754691839</v>
      </c>
      <c r="F30" s="11">
        <f t="shared" si="2"/>
        <v>200.00000000001057</v>
      </c>
      <c r="G30" s="11">
        <f t="shared" si="3"/>
        <v>1077.503557546929</v>
      </c>
      <c r="H30" s="11">
        <f t="shared" si="4"/>
        <v>1070.9134330579509</v>
      </c>
      <c r="I30" s="11">
        <f t="shared" si="5"/>
        <v>6.5901244889780957</v>
      </c>
      <c r="J30" s="11">
        <f t="shared" si="6"/>
        <v>366.93190999181911</v>
      </c>
      <c r="K30" s="12">
        <f t="shared" si="7"/>
        <v>939.49950338347116</v>
      </c>
    </row>
    <row r="31" spans="2:11" ht="15" customHeight="1" x14ac:dyDescent="0.2">
      <c r="B31" s="13">
        <v>20</v>
      </c>
      <c r="C31" s="14">
        <f t="shared" si="0"/>
        <v>43167</v>
      </c>
      <c r="D31" s="15">
        <f t="shared" si="8"/>
        <v>366.93190999181911</v>
      </c>
      <c r="E31" s="15">
        <f t="shared" si="1"/>
        <v>366.93190999181911</v>
      </c>
      <c r="F31" s="15">
        <f t="shared" si="2"/>
        <v>0</v>
      </c>
      <c r="G31" s="15">
        <f t="shared" si="3"/>
        <v>368.61368124594827</v>
      </c>
      <c r="H31" s="15">
        <f t="shared" si="4"/>
        <v>366.93190999181911</v>
      </c>
      <c r="I31" s="15">
        <f t="shared" si="5"/>
        <v>1.6817712541291532</v>
      </c>
      <c r="J31" s="15">
        <f t="shared" si="6"/>
        <v>0</v>
      </c>
      <c r="K31" s="16">
        <f t="shared" si="7"/>
        <v>941.18127463760027</v>
      </c>
    </row>
  </sheetData>
  <mergeCells count="12">
    <mergeCell ref="B8:D8"/>
    <mergeCell ref="B9:D9"/>
    <mergeCell ref="F4:H4"/>
    <mergeCell ref="F5:H5"/>
    <mergeCell ref="F6:H6"/>
    <mergeCell ref="F7:H7"/>
    <mergeCell ref="F8:H8"/>
    <mergeCell ref="B2:K2"/>
    <mergeCell ref="B4:D4"/>
    <mergeCell ref="B5:D5"/>
    <mergeCell ref="B6:D6"/>
    <mergeCell ref="B7:D7"/>
  </mergeCells>
  <pageMargins left="0.7" right="0.7" top="0.75" bottom="0.75" header="0.3" footer="0.3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Amortization Schedule</vt:lpstr>
      <vt:lpstr>Extra_Payments</vt:lpstr>
      <vt:lpstr>Interest_Rate</vt:lpstr>
      <vt:lpstr>Loan_Amount</vt:lpstr>
      <vt:lpstr>Loan_Start</vt:lpstr>
      <vt:lpstr>Loan_Years</vt:lpstr>
      <vt:lpstr>Number_of_Payments_Per_Year</vt:lpstr>
      <vt:lpstr>'Loan Amortization Schedule'!Print_Titles</vt:lpstr>
      <vt:lpstr>Scheduled_Number_Payments</vt:lpstr>
      <vt:lpstr>Scheduled_payment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APPPOOL\Demos.DocumentServer</dc:creator>
  <cp:lastModifiedBy>user</cp:lastModifiedBy>
  <dcterms:created xsi:type="dcterms:W3CDTF">2016-07-08T06:43:32Z</dcterms:created>
  <dcterms:modified xsi:type="dcterms:W3CDTF">2016-07-09T03:05:44Z</dcterms:modified>
</cp:coreProperties>
</file>