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esktop\Loan Amortization Template\"/>
    </mc:Choice>
  </mc:AlternateContent>
  <bookViews>
    <workbookView xWindow="0" yWindow="0" windowWidth="19200" windowHeight="8235"/>
  </bookViews>
  <sheets>
    <sheet name="Amortization" sheetId="5" r:id="rId1"/>
    <sheet name="Chart Data" sheetId="8" state="hidden" r:id="rId2"/>
    <sheet name="EULA" sheetId="7" r:id="rId3"/>
  </sheets>
  <definedNames>
    <definedName name="Amount" localSheetId="0">Amortization!$D$6</definedName>
    <definedName name="Balance">OFFSET('Chart Data'!$E$5,1,0,MAX('Chart Data'!$A$6:$A$70),1)</definedName>
    <definedName name="compound_frequency" localSheetId="0">INDEX({1;2;4;6;12;24;26;52},MATCH(Amortization!$D$10,{"Annual";"Semi-Annual";"Quarterly";"Bi-Monthly";"Monthly";"Semi-Monthly";"Bi-Weekly";"Weekly"},0))</definedName>
    <definedName name="compound_frequency">INDEX({1;2;4;6;12;24;26;52},MATCH(#REF!,{"Annual";"Semi-Annual";"Quarterly";"Bi-Monthly";"Monthly";"Semi-Monthly";"Bi-Weekly";"Weekly"},0))</definedName>
    <definedName name="first_payment" localSheetId="0">Amortization!$D$12</definedName>
    <definedName name="Inte">OFFSET('Chart Data'!$D$5,1,0,COUNT('Chart Data'!$D$6:$D$70,"&gt;0"),1)</definedName>
    <definedName name="Interest">OFFSET('Chart Data'!$C$5,1,0,MAX('Chart Data'!$A$6:$A$70),1)</definedName>
    <definedName name="loan_period" localSheetId="0">Amortization!$D$8</definedName>
    <definedName name="number_of_payments" localSheetId="0">Amortization!loan_period*Amortization!per_year</definedName>
    <definedName name="number_of_payments">loan_period*per_year</definedName>
    <definedName name="pay_num" localSheetId="0">Amortization!$A$38:$A$817</definedName>
    <definedName name="payment" localSheetId="0">Amortization!$K$14</definedName>
    <definedName name="payment_frequency">{"Annual";"Semi-Annual";"Quarterly";"Bi-Monthly";"Monthly";"Semi-Monthly";"Bi-Weekly";"Weekly"}</definedName>
    <definedName name="payment_type" localSheetId="0">INDEX({0,1},MATCH(Amortization!$D$11,{"End of Period","Beginning of Period"},0))</definedName>
    <definedName name="payment_type">INDEX({0,1},MATCH(#REF!,{"End of Period","Beginning of Period"},0))</definedName>
    <definedName name="per_y">INDEX({12;6;3;2;1;0.5;0.5;0.25},MATCH(Amortization!$D$9,payment_frequency,0))</definedName>
    <definedName name="per_year" localSheetId="0">INDEX({1;2;4;6;12;24;26;52},MATCH(Amortization!$D$9,payment_frequency,0))</definedName>
    <definedName name="per_year">INDEX({1;2;4;6;12;24;26;52},MATCH(Amortization!$D$9,payment_frequency,0))</definedName>
    <definedName name="periodic_rate" localSheetId="0">Amortization!$K$6</definedName>
    <definedName name="Principal">OFFSET('Chart Data'!$B$5,1,0,MAX('Chart Data'!$A$6:$A$70),1)</definedName>
    <definedName name="_xlnm.Print_Area" localSheetId="0">Amortization!$A$1:$L$397</definedName>
    <definedName name="rounding" localSheetId="0">Amortization!$F$14</definedName>
    <definedName name="schedules">IF(Amortization!$B$14=1,TRUE,FALSE)</definedName>
  </definedNames>
  <calcPr calcId="152511"/>
</workbook>
</file>

<file path=xl/calcChain.xml><?xml version="1.0" encoding="utf-8"?>
<calcChain xmlns="http://schemas.openxmlformats.org/spreadsheetml/2006/main">
  <c r="I3" i="7" l="1"/>
  <c r="K37" i="5"/>
  <c r="A38" i="5" s="1"/>
  <c r="K6" i="5"/>
  <c r="K14" i="5" s="1"/>
  <c r="E2" i="8"/>
  <c r="I2" i="5"/>
  <c r="K7" i="5"/>
  <c r="A35" i="5"/>
  <c r="G6" i="5"/>
  <c r="G14" i="5"/>
  <c r="C36" i="5"/>
  <c r="B36" i="5"/>
  <c r="C38" i="5" l="1"/>
  <c r="K8" i="5"/>
  <c r="K9" i="5" s="1"/>
  <c r="I38" i="5"/>
  <c r="J38" i="5" s="1"/>
  <c r="B38" i="5"/>
  <c r="K38" i="5" l="1"/>
  <c r="A39" i="5" s="1"/>
  <c r="B39" i="5" l="1"/>
  <c r="C39" i="5"/>
  <c r="I39" i="5"/>
  <c r="J39" i="5" l="1"/>
  <c r="K39" i="5" s="1"/>
  <c r="A40" i="5" s="1"/>
  <c r="C40" i="5" l="1"/>
  <c r="B40" i="5"/>
  <c r="I40" i="5"/>
  <c r="J40" i="5" l="1"/>
  <c r="K40" i="5"/>
  <c r="A41" i="5" s="1"/>
  <c r="B41" i="5" l="1"/>
  <c r="I41" i="5"/>
  <c r="C41" i="5"/>
  <c r="J41" i="5" s="1"/>
  <c r="K41" i="5" l="1"/>
  <c r="A42" i="5" s="1"/>
  <c r="C42" i="5" l="1"/>
  <c r="I42" i="5"/>
  <c r="B42" i="5"/>
  <c r="J42" i="5" l="1"/>
  <c r="K42" i="5"/>
  <c r="A43" i="5" s="1"/>
  <c r="I43" i="5" l="1"/>
  <c r="C43" i="5"/>
  <c r="J43" i="5" s="1"/>
  <c r="K43" i="5" s="1"/>
  <c r="A44" i="5" s="1"/>
  <c r="B43" i="5"/>
  <c r="C44" i="5" l="1"/>
  <c r="J44" i="5" s="1"/>
  <c r="K44" i="5" s="1"/>
  <c r="A45" i="5" s="1"/>
  <c r="B44" i="5"/>
  <c r="I44" i="5"/>
  <c r="C45" i="5" l="1"/>
  <c r="J45" i="5" s="1"/>
  <c r="K45" i="5" s="1"/>
  <c r="A46" i="5" s="1"/>
  <c r="I45" i="5"/>
  <c r="B45" i="5"/>
  <c r="C46" i="5" l="1"/>
  <c r="J46" i="5" s="1"/>
  <c r="K46" i="5" s="1"/>
  <c r="A47" i="5" s="1"/>
  <c r="I46" i="5"/>
  <c r="B46" i="5"/>
  <c r="B47" i="5" l="1"/>
  <c r="I47" i="5"/>
  <c r="C47" i="5"/>
  <c r="J47" i="5" s="1"/>
  <c r="K47" i="5" s="1"/>
  <c r="A48" i="5" s="1"/>
  <c r="I48" i="5" l="1"/>
  <c r="B48" i="5"/>
  <c r="C48" i="5"/>
  <c r="J48" i="5" s="1"/>
  <c r="K48" i="5" s="1"/>
  <c r="A49" i="5" s="1"/>
  <c r="B49" i="5" l="1"/>
  <c r="I49" i="5"/>
  <c r="C6" i="8" s="1"/>
  <c r="C49" i="5"/>
  <c r="J49" i="5" s="1"/>
  <c r="B6" i="8" l="1"/>
  <c r="K49" i="5"/>
  <c r="A50" i="5" s="1"/>
  <c r="C50" i="5" l="1"/>
  <c r="J50" i="5" s="1"/>
  <c r="K50" i="5" s="1"/>
  <c r="A51" i="5" s="1"/>
  <c r="I50" i="5"/>
  <c r="B50" i="5"/>
  <c r="E6" i="8"/>
  <c r="D6" i="8" s="1"/>
  <c r="A6" i="8"/>
  <c r="B51" i="5" l="1"/>
  <c r="C51" i="5"/>
  <c r="J51" i="5" s="1"/>
  <c r="K51" i="5" s="1"/>
  <c r="A52" i="5" s="1"/>
  <c r="I51" i="5"/>
  <c r="B52" i="5" l="1"/>
  <c r="I52" i="5"/>
  <c r="C52" i="5"/>
  <c r="J52" i="5" s="1"/>
  <c r="K52" i="5" s="1"/>
  <c r="A53" i="5" s="1"/>
  <c r="B53" i="5" l="1"/>
  <c r="C53" i="5"/>
  <c r="I53" i="5"/>
  <c r="J53" i="5" l="1"/>
  <c r="K53" i="5" s="1"/>
  <c r="A54" i="5" s="1"/>
  <c r="I54" i="5" s="1"/>
  <c r="C54" i="5" l="1"/>
  <c r="J54" i="5" s="1"/>
  <c r="K54" i="5" s="1"/>
  <c r="A55" i="5" s="1"/>
  <c r="C55" i="5" s="1"/>
  <c r="B54" i="5"/>
  <c r="I55" i="5" l="1"/>
  <c r="J55" i="5" s="1"/>
  <c r="K55" i="5" s="1"/>
  <c r="A56" i="5" s="1"/>
  <c r="B55" i="5"/>
  <c r="I56" i="5" l="1"/>
  <c r="C56" i="5"/>
  <c r="J56" i="5" s="1"/>
  <c r="K56" i="5" s="1"/>
  <c r="A57" i="5" s="1"/>
  <c r="C57" i="5" s="1"/>
  <c r="B56" i="5"/>
  <c r="B57" i="5" l="1"/>
  <c r="I57" i="5"/>
  <c r="J57" i="5" s="1"/>
  <c r="K57" i="5" s="1"/>
  <c r="A58" i="5" s="1"/>
  <c r="B58" i="5" l="1"/>
  <c r="C58" i="5"/>
  <c r="I58" i="5"/>
  <c r="J58" i="5" l="1"/>
  <c r="K58" i="5" s="1"/>
  <c r="A59" i="5" s="1"/>
  <c r="I59" i="5" l="1"/>
  <c r="C59" i="5"/>
  <c r="J59" i="5" s="1"/>
  <c r="K59" i="5" s="1"/>
  <c r="A60" i="5" s="1"/>
  <c r="B59" i="5"/>
  <c r="B60" i="5" l="1"/>
  <c r="C60" i="5"/>
  <c r="J60" i="5" s="1"/>
  <c r="K60" i="5" s="1"/>
  <c r="A61" i="5" s="1"/>
  <c r="I60" i="5"/>
  <c r="I61" i="5" l="1"/>
  <c r="C7" i="8" s="1"/>
  <c r="C61" i="5"/>
  <c r="J61" i="5" s="1"/>
  <c r="B7" i="8" s="1"/>
  <c r="A7" i="8" s="1"/>
  <c r="E7" i="8" s="1"/>
  <c r="D7" i="8" s="1"/>
  <c r="B61" i="5"/>
  <c r="K61" i="5" l="1"/>
  <c r="A62" i="5" s="1"/>
  <c r="B62" i="5" l="1"/>
  <c r="C62" i="5"/>
  <c r="I62" i="5"/>
  <c r="J62" i="5" l="1"/>
  <c r="K62" i="5" s="1"/>
  <c r="A63" i="5" s="1"/>
  <c r="I63" i="5" l="1"/>
  <c r="B63" i="5"/>
  <c r="C63" i="5"/>
  <c r="J63" i="5" s="1"/>
  <c r="K63" i="5" s="1"/>
  <c r="A64" i="5" s="1"/>
  <c r="B64" i="5" l="1"/>
  <c r="C64" i="5"/>
  <c r="J64" i="5" s="1"/>
  <c r="K64" i="5" s="1"/>
  <c r="A65" i="5" s="1"/>
  <c r="I64" i="5"/>
  <c r="I65" i="5" l="1"/>
  <c r="B65" i="5"/>
  <c r="C65" i="5"/>
  <c r="J65" i="5" s="1"/>
  <c r="K65" i="5" s="1"/>
  <c r="A66" i="5" s="1"/>
  <c r="B66" i="5" l="1"/>
  <c r="C66" i="5"/>
  <c r="J66" i="5" s="1"/>
  <c r="K66" i="5" s="1"/>
  <c r="A67" i="5" s="1"/>
  <c r="I66" i="5"/>
  <c r="C67" i="5" l="1"/>
  <c r="J67" i="5" s="1"/>
  <c r="K67" i="5" s="1"/>
  <c r="A68" i="5" s="1"/>
  <c r="I67" i="5"/>
  <c r="B67" i="5"/>
  <c r="B68" i="5" l="1"/>
  <c r="C68" i="5"/>
  <c r="J68" i="5" s="1"/>
  <c r="K68" i="5" s="1"/>
  <c r="A69" i="5" s="1"/>
  <c r="I68" i="5"/>
  <c r="B69" i="5" l="1"/>
  <c r="I69" i="5"/>
  <c r="C69" i="5"/>
  <c r="J69" i="5" s="1"/>
  <c r="K69" i="5" s="1"/>
  <c r="A70" i="5" s="1"/>
  <c r="I70" i="5" l="1"/>
  <c r="B70" i="5"/>
  <c r="C70" i="5"/>
  <c r="J70" i="5" s="1"/>
  <c r="K70" i="5" s="1"/>
  <c r="A71" i="5" s="1"/>
  <c r="C71" i="5" l="1"/>
  <c r="J71" i="5" s="1"/>
  <c r="K71" i="5" s="1"/>
  <c r="A72" i="5" s="1"/>
  <c r="I71" i="5"/>
  <c r="B71" i="5"/>
  <c r="B72" i="5" l="1"/>
  <c r="C72" i="5"/>
  <c r="I72" i="5"/>
  <c r="J72" i="5" l="1"/>
  <c r="K72" i="5" s="1"/>
  <c r="A73" i="5" s="1"/>
  <c r="B73" i="5" l="1"/>
  <c r="C73" i="5"/>
  <c r="J73" i="5" s="1"/>
  <c r="I73" i="5"/>
  <c r="C8" i="8" s="1"/>
  <c r="B8" i="8" l="1"/>
  <c r="A8" i="8" s="1"/>
  <c r="E8" i="8" s="1"/>
  <c r="D8" i="8" s="1"/>
  <c r="K73" i="5"/>
  <c r="A74" i="5" s="1"/>
  <c r="C74" i="5" l="1"/>
  <c r="B74" i="5"/>
  <c r="I74" i="5"/>
  <c r="J74" i="5" l="1"/>
  <c r="K74" i="5" s="1"/>
  <c r="A75" i="5" s="1"/>
  <c r="I75" i="5" l="1"/>
  <c r="B75" i="5"/>
  <c r="C75" i="5"/>
  <c r="J75" i="5" s="1"/>
  <c r="K75" i="5" s="1"/>
  <c r="A76" i="5" s="1"/>
  <c r="C76" i="5" l="1"/>
  <c r="J76" i="5" s="1"/>
  <c r="K76" i="5" s="1"/>
  <c r="A77" i="5" s="1"/>
  <c r="I76" i="5"/>
  <c r="B76" i="5"/>
  <c r="B77" i="5" l="1"/>
  <c r="C77" i="5"/>
  <c r="I77" i="5"/>
  <c r="J77" i="5" l="1"/>
  <c r="K77" i="5" s="1"/>
  <c r="A78" i="5" s="1"/>
  <c r="I78" i="5" l="1"/>
  <c r="C78" i="5"/>
  <c r="J78" i="5" s="1"/>
  <c r="K78" i="5" s="1"/>
  <c r="A79" i="5" s="1"/>
  <c r="B78" i="5"/>
  <c r="C79" i="5" l="1"/>
  <c r="J79" i="5" s="1"/>
  <c r="I79" i="5"/>
  <c r="B79" i="5"/>
  <c r="K79" i="5" l="1"/>
  <c r="A80" i="5" s="1"/>
  <c r="I80" i="5" l="1"/>
  <c r="C80" i="5"/>
  <c r="J80" i="5" s="1"/>
  <c r="B80" i="5"/>
  <c r="K80" i="5" l="1"/>
  <c r="A81" i="5" s="1"/>
  <c r="C81" i="5" l="1"/>
  <c r="J81" i="5" s="1"/>
  <c r="I81" i="5"/>
  <c r="B81" i="5"/>
  <c r="K81" i="5" l="1"/>
  <c r="A82" i="5" s="1"/>
  <c r="I82" i="5" l="1"/>
  <c r="B82" i="5"/>
  <c r="C82" i="5"/>
  <c r="J82" i="5" s="1"/>
  <c r="K82" i="5" l="1"/>
  <c r="A83" i="5" s="1"/>
  <c r="C83" i="5" l="1"/>
  <c r="B83" i="5"/>
  <c r="I83" i="5"/>
  <c r="J83" i="5" l="1"/>
  <c r="K83" i="5" l="1"/>
  <c r="A84" i="5" s="1"/>
  <c r="C84" i="5" l="1"/>
  <c r="J84" i="5" s="1"/>
  <c r="K84" i="5" s="1"/>
  <c r="A85" i="5" s="1"/>
  <c r="I84" i="5"/>
  <c r="B84" i="5"/>
  <c r="B85" i="5" l="1"/>
  <c r="C85" i="5"/>
  <c r="I85" i="5"/>
  <c r="C9" i="8" s="1"/>
  <c r="J85" i="5" l="1"/>
  <c r="B9" i="8" l="1"/>
  <c r="A9" i="8" s="1"/>
  <c r="E9" i="8" s="1"/>
  <c r="D9" i="8" s="1"/>
  <c r="K85" i="5"/>
  <c r="A86" i="5" s="1"/>
  <c r="C86" i="5" l="1"/>
  <c r="J86" i="5" s="1"/>
  <c r="I86" i="5"/>
  <c r="B86" i="5"/>
  <c r="K86" i="5" l="1"/>
  <c r="A87" i="5" s="1"/>
  <c r="I87" i="5" l="1"/>
  <c r="B87" i="5"/>
  <c r="C87" i="5"/>
  <c r="J87" i="5" s="1"/>
  <c r="K87" i="5" l="1"/>
  <c r="A88" i="5" s="1"/>
  <c r="I88" i="5" l="1"/>
  <c r="C88" i="5"/>
  <c r="J88" i="5" s="1"/>
  <c r="B88" i="5"/>
  <c r="K88" i="5" l="1"/>
  <c r="A89" i="5" s="1"/>
  <c r="B89" i="5" l="1"/>
  <c r="I89" i="5"/>
  <c r="C89" i="5"/>
  <c r="J89" i="5" s="1"/>
  <c r="K89" i="5" l="1"/>
  <c r="A90" i="5" s="1"/>
  <c r="I90" i="5" l="1"/>
  <c r="C90" i="5"/>
  <c r="J90" i="5" s="1"/>
  <c r="B90" i="5"/>
  <c r="K90" i="5" l="1"/>
  <c r="A91" i="5" s="1"/>
  <c r="B91" i="5" l="1"/>
  <c r="I91" i="5"/>
  <c r="C91" i="5"/>
  <c r="J91" i="5" s="1"/>
  <c r="K91" i="5" s="1"/>
  <c r="A92" i="5" s="1"/>
  <c r="I92" i="5" l="1"/>
  <c r="C92" i="5"/>
  <c r="J92" i="5" s="1"/>
  <c r="K92" i="5" s="1"/>
  <c r="A93" i="5" s="1"/>
  <c r="B92" i="5"/>
  <c r="I93" i="5" l="1"/>
  <c r="C93" i="5"/>
  <c r="J93" i="5" s="1"/>
  <c r="B93" i="5"/>
  <c r="K93" i="5" l="1"/>
  <c r="A94" i="5" s="1"/>
  <c r="I94" i="5" l="1"/>
  <c r="C94" i="5"/>
  <c r="J94" i="5" s="1"/>
  <c r="B94" i="5"/>
  <c r="K94" i="5" l="1"/>
  <c r="A95" i="5" s="1"/>
  <c r="I95" i="5" l="1"/>
  <c r="C95" i="5"/>
  <c r="J95" i="5" s="1"/>
  <c r="B95" i="5"/>
  <c r="K95" i="5" l="1"/>
  <c r="A96" i="5" s="1"/>
  <c r="C96" i="5" l="1"/>
  <c r="B96" i="5"/>
  <c r="I96" i="5"/>
  <c r="J96" i="5" l="1"/>
  <c r="K96" i="5" l="1"/>
  <c r="A97" i="5" s="1"/>
  <c r="B97" i="5" l="1"/>
  <c r="C97" i="5"/>
  <c r="J97" i="5" s="1"/>
  <c r="K97" i="5" s="1"/>
  <c r="A98" i="5" s="1"/>
  <c r="I97" i="5"/>
  <c r="C10" i="8" s="1"/>
  <c r="I98" i="5" l="1"/>
  <c r="B98" i="5"/>
  <c r="C98" i="5"/>
  <c r="J98" i="5" s="1"/>
  <c r="K98" i="5" s="1"/>
  <c r="A99" i="5" s="1"/>
  <c r="B10" i="8"/>
  <c r="A10" i="8" s="1"/>
  <c r="E10" i="8" s="1"/>
  <c r="D10" i="8" s="1"/>
  <c r="I99" i="5" l="1"/>
  <c r="C99" i="5"/>
  <c r="J99" i="5" s="1"/>
  <c r="K99" i="5" s="1"/>
  <c r="A100" i="5" s="1"/>
  <c r="B99" i="5"/>
  <c r="I100" i="5" l="1"/>
  <c r="C100" i="5"/>
  <c r="J100" i="5" s="1"/>
  <c r="K100" i="5" s="1"/>
  <c r="A101" i="5" s="1"/>
  <c r="B100" i="5"/>
  <c r="B101" i="5" l="1"/>
  <c r="C101" i="5"/>
  <c r="J101" i="5" s="1"/>
  <c r="I101" i="5"/>
  <c r="K101" i="5" l="1"/>
  <c r="A102" i="5" s="1"/>
  <c r="I102" i="5" l="1"/>
  <c r="C102" i="5"/>
  <c r="J102" i="5" s="1"/>
  <c r="B102" i="5"/>
  <c r="K102" i="5" l="1"/>
  <c r="A103" i="5" s="1"/>
  <c r="C103" i="5" l="1"/>
  <c r="B103" i="5"/>
  <c r="I103" i="5"/>
  <c r="J103" i="5" l="1"/>
  <c r="K103" i="5" l="1"/>
  <c r="A104" i="5" s="1"/>
  <c r="I104" i="5" l="1"/>
  <c r="B104" i="5"/>
  <c r="C104" i="5"/>
  <c r="J104" i="5" s="1"/>
  <c r="K104" i="5" l="1"/>
  <c r="A105" i="5" s="1"/>
  <c r="I105" i="5" l="1"/>
  <c r="C105" i="5"/>
  <c r="J105" i="5" s="1"/>
  <c r="B105" i="5"/>
  <c r="K105" i="5" l="1"/>
  <c r="A106" i="5" s="1"/>
  <c r="B106" i="5" l="1"/>
  <c r="I106" i="5"/>
  <c r="C106" i="5"/>
  <c r="J106" i="5" s="1"/>
  <c r="K106" i="5" s="1"/>
  <c r="A107" i="5" s="1"/>
  <c r="I107" i="5" l="1"/>
  <c r="C107" i="5"/>
  <c r="J107" i="5" s="1"/>
  <c r="K107" i="5" s="1"/>
  <c r="A108" i="5" s="1"/>
  <c r="B107" i="5"/>
  <c r="B108" i="5" l="1"/>
  <c r="I108" i="5"/>
  <c r="C108" i="5"/>
  <c r="J108" i="5" s="1"/>
  <c r="K108" i="5" s="1"/>
  <c r="A109" i="5" s="1"/>
  <c r="B109" i="5" l="1"/>
  <c r="C109" i="5"/>
  <c r="J109" i="5" s="1"/>
  <c r="B11" i="8" s="1"/>
  <c r="I109" i="5"/>
  <c r="C11" i="8" s="1"/>
  <c r="K109" i="5" l="1"/>
  <c r="A110" i="5" s="1"/>
  <c r="A11" i="8"/>
  <c r="E11" i="8" s="1"/>
  <c r="D11" i="8" s="1"/>
  <c r="B110" i="5" l="1"/>
  <c r="I110" i="5"/>
  <c r="C110" i="5"/>
  <c r="J110" i="5" s="1"/>
  <c r="K110" i="5" s="1"/>
  <c r="A111" i="5" s="1"/>
  <c r="B111" i="5" l="1"/>
  <c r="I111" i="5"/>
  <c r="C111" i="5"/>
  <c r="J111" i="5" s="1"/>
  <c r="K111" i="5" s="1"/>
  <c r="A112" i="5" s="1"/>
  <c r="I112" i="5" l="1"/>
  <c r="C112" i="5"/>
  <c r="J112" i="5" s="1"/>
  <c r="K112" i="5" s="1"/>
  <c r="A113" i="5" s="1"/>
  <c r="B112" i="5"/>
  <c r="B113" i="5" l="1"/>
  <c r="C113" i="5"/>
  <c r="J113" i="5" s="1"/>
  <c r="K113" i="5" s="1"/>
  <c r="A114" i="5" s="1"/>
  <c r="I113" i="5"/>
  <c r="I114" i="5" l="1"/>
  <c r="B114" i="5"/>
  <c r="C114" i="5"/>
  <c r="J114" i="5" s="1"/>
  <c r="K114" i="5" s="1"/>
  <c r="A115" i="5" s="1"/>
  <c r="I115" i="5" l="1"/>
  <c r="C115" i="5"/>
  <c r="J115" i="5" s="1"/>
  <c r="K115" i="5" s="1"/>
  <c r="A116" i="5" s="1"/>
  <c r="B115" i="5"/>
  <c r="B116" i="5" l="1"/>
  <c r="C116" i="5"/>
  <c r="I116" i="5"/>
  <c r="J116" i="5" l="1"/>
  <c r="K116" i="5" s="1"/>
  <c r="A117" i="5" s="1"/>
  <c r="C117" i="5" l="1"/>
  <c r="B117" i="5"/>
  <c r="I117" i="5"/>
  <c r="J117" i="5" l="1"/>
  <c r="K117" i="5" s="1"/>
  <c r="A118" i="5" s="1"/>
  <c r="C118" i="5" l="1"/>
  <c r="J118" i="5" s="1"/>
  <c r="B118" i="5"/>
  <c r="I118" i="5"/>
  <c r="K118" i="5" l="1"/>
  <c r="A119" i="5" s="1"/>
  <c r="I119" i="5" l="1"/>
  <c r="B119" i="5"/>
  <c r="C119" i="5"/>
  <c r="J119" i="5" s="1"/>
  <c r="K119" i="5" l="1"/>
  <c r="A120" i="5" s="1"/>
  <c r="B120" i="5" l="1"/>
  <c r="I120" i="5"/>
  <c r="C120" i="5"/>
  <c r="J120" i="5" s="1"/>
  <c r="K120" i="5" l="1"/>
  <c r="A121" i="5" s="1"/>
  <c r="C121" i="5" l="1"/>
  <c r="J121" i="5" s="1"/>
  <c r="K121" i="5" s="1"/>
  <c r="A122" i="5" s="1"/>
  <c r="B121" i="5"/>
  <c r="I121" i="5"/>
  <c r="C12" i="8" s="1"/>
  <c r="B122" i="5" l="1"/>
  <c r="C122" i="5"/>
  <c r="J122" i="5" s="1"/>
  <c r="K122" i="5" s="1"/>
  <c r="A123" i="5" s="1"/>
  <c r="I122" i="5"/>
  <c r="B12" i="8"/>
  <c r="A12" i="8" s="1"/>
  <c r="E12" i="8" s="1"/>
  <c r="D12" i="8" s="1"/>
  <c r="C123" i="5" l="1"/>
  <c r="J123" i="5" s="1"/>
  <c r="K123" i="5" s="1"/>
  <c r="A124" i="5" s="1"/>
  <c r="I123" i="5"/>
  <c r="B123" i="5"/>
  <c r="B124" i="5" l="1"/>
  <c r="I124" i="5"/>
  <c r="C124" i="5"/>
  <c r="J124" i="5" s="1"/>
  <c r="K124" i="5" s="1"/>
  <c r="A125" i="5" s="1"/>
  <c r="B125" i="5" l="1"/>
  <c r="I125" i="5"/>
  <c r="C125" i="5"/>
  <c r="J125" i="5" s="1"/>
  <c r="K125" i="5" s="1"/>
  <c r="A126" i="5" s="1"/>
  <c r="B126" i="5" l="1"/>
  <c r="C126" i="5"/>
  <c r="J126" i="5" s="1"/>
  <c r="K126" i="5" s="1"/>
  <c r="A127" i="5" s="1"/>
  <c r="I126" i="5"/>
  <c r="C127" i="5" l="1"/>
  <c r="J127" i="5" s="1"/>
  <c r="K127" i="5" s="1"/>
  <c r="A128" i="5" s="1"/>
  <c r="I127" i="5"/>
  <c r="B127" i="5"/>
  <c r="B128" i="5" l="1"/>
  <c r="I128" i="5"/>
  <c r="C128" i="5"/>
  <c r="J128" i="5" l="1"/>
  <c r="K128" i="5" l="1"/>
  <c r="A129" i="5" s="1"/>
  <c r="B129" i="5" l="1"/>
  <c r="C129" i="5"/>
  <c r="J129" i="5" s="1"/>
  <c r="I129" i="5"/>
  <c r="K129" i="5" l="1"/>
  <c r="A130" i="5" s="1"/>
  <c r="B130" i="5" l="1"/>
  <c r="C130" i="5"/>
  <c r="J130" i="5" s="1"/>
  <c r="I130" i="5"/>
  <c r="K130" i="5" l="1"/>
  <c r="A131" i="5" s="1"/>
  <c r="I131" i="5" l="1"/>
  <c r="C131" i="5"/>
  <c r="J131" i="5" s="1"/>
  <c r="B131" i="5"/>
  <c r="K131" i="5" l="1"/>
  <c r="A132" i="5" s="1"/>
  <c r="C132" i="5" l="1"/>
  <c r="J132" i="5" s="1"/>
  <c r="B132" i="5"/>
  <c r="I132" i="5"/>
  <c r="K132" i="5" l="1"/>
  <c r="A133" i="5" s="1"/>
  <c r="I133" i="5" l="1"/>
  <c r="C13" i="8" s="1"/>
  <c r="B133" i="5"/>
  <c r="C133" i="5"/>
  <c r="J133" i="5" s="1"/>
  <c r="B13" i="8" l="1"/>
  <c r="A13" i="8" s="1"/>
  <c r="E13" i="8" s="1"/>
  <c r="D13" i="8" s="1"/>
  <c r="K133" i="5"/>
  <c r="A134" i="5" s="1"/>
  <c r="B134" i="5" l="1"/>
  <c r="C134" i="5"/>
  <c r="J134" i="5" s="1"/>
  <c r="I134" i="5"/>
  <c r="K134" i="5" l="1"/>
  <c r="A135" i="5" s="1"/>
  <c r="C135" i="5" l="1"/>
  <c r="J135" i="5" s="1"/>
  <c r="B135" i="5"/>
  <c r="I135" i="5"/>
  <c r="K135" i="5" l="1"/>
  <c r="A136" i="5" s="1"/>
  <c r="I136" i="5" l="1"/>
  <c r="B136" i="5"/>
  <c r="C136" i="5"/>
  <c r="J136" i="5" s="1"/>
  <c r="K136" i="5" l="1"/>
  <c r="A137" i="5" s="1"/>
  <c r="B137" i="5" l="1"/>
  <c r="I137" i="5"/>
  <c r="C137" i="5"/>
  <c r="J137" i="5" s="1"/>
  <c r="K137" i="5" l="1"/>
  <c r="A138" i="5" s="1"/>
  <c r="B138" i="5" l="1"/>
  <c r="I138" i="5"/>
  <c r="C138" i="5"/>
  <c r="J138" i="5" s="1"/>
  <c r="K138" i="5" l="1"/>
  <c r="A139" i="5" s="1"/>
  <c r="B139" i="5" l="1"/>
  <c r="C139" i="5"/>
  <c r="J139" i="5" s="1"/>
  <c r="K139" i="5" s="1"/>
  <c r="A140" i="5" s="1"/>
  <c r="I139" i="5"/>
  <c r="I140" i="5" l="1"/>
  <c r="C140" i="5"/>
  <c r="J140" i="5" s="1"/>
  <c r="K140" i="5" s="1"/>
  <c r="A141" i="5" s="1"/>
  <c r="B140" i="5"/>
  <c r="B141" i="5" l="1"/>
  <c r="I141" i="5"/>
  <c r="C141" i="5"/>
  <c r="J141" i="5" s="1"/>
  <c r="K141" i="5" s="1"/>
  <c r="A142" i="5" s="1"/>
  <c r="B142" i="5" l="1"/>
  <c r="C142" i="5"/>
  <c r="J142" i="5" s="1"/>
  <c r="K142" i="5" s="1"/>
  <c r="A143" i="5" s="1"/>
  <c r="I142" i="5"/>
  <c r="B143" i="5" l="1"/>
  <c r="I143" i="5"/>
  <c r="C143" i="5"/>
  <c r="J143" i="5" s="1"/>
  <c r="K143" i="5" s="1"/>
  <c r="A144" i="5" s="1"/>
  <c r="I144" i="5" l="1"/>
  <c r="C144" i="5"/>
  <c r="J144" i="5" s="1"/>
  <c r="K144" i="5" s="1"/>
  <c r="A145" i="5" s="1"/>
  <c r="B144" i="5"/>
  <c r="I145" i="5" l="1"/>
  <c r="C14" i="8" s="1"/>
  <c r="C145" i="5"/>
  <c r="J145" i="5" s="1"/>
  <c r="B14" i="8" s="1"/>
  <c r="B145" i="5"/>
  <c r="A14" i="8" l="1"/>
  <c r="E14" i="8" s="1"/>
  <c r="D14" i="8" s="1"/>
  <c r="K145" i="5"/>
  <c r="A146" i="5" s="1"/>
  <c r="B146" i="5" l="1"/>
  <c r="C146" i="5"/>
  <c r="J146" i="5" s="1"/>
  <c r="K146" i="5" s="1"/>
  <c r="A147" i="5" s="1"/>
  <c r="I146" i="5"/>
  <c r="I147" i="5" l="1"/>
  <c r="B147" i="5"/>
  <c r="C147" i="5"/>
  <c r="J147" i="5" s="1"/>
  <c r="K147" i="5" s="1"/>
  <c r="A148" i="5" s="1"/>
  <c r="C148" i="5" l="1"/>
  <c r="J148" i="5" s="1"/>
  <c r="K148" i="5" s="1"/>
  <c r="A149" i="5" s="1"/>
  <c r="B148" i="5"/>
  <c r="I148" i="5"/>
  <c r="B149" i="5" l="1"/>
  <c r="I149" i="5"/>
  <c r="C149" i="5"/>
  <c r="J149" i="5" s="1"/>
  <c r="K149" i="5" s="1"/>
  <c r="A150" i="5" s="1"/>
  <c r="I150" i="5" l="1"/>
  <c r="B150" i="5"/>
  <c r="C150" i="5"/>
  <c r="J150" i="5" s="1"/>
  <c r="K150" i="5" s="1"/>
  <c r="A151" i="5" s="1"/>
  <c r="C151" i="5" l="1"/>
  <c r="J151" i="5" s="1"/>
  <c r="K151" i="5" s="1"/>
  <c r="A152" i="5" s="1"/>
  <c r="I151" i="5"/>
  <c r="B151" i="5"/>
  <c r="B152" i="5" l="1"/>
  <c r="C152" i="5"/>
  <c r="J152" i="5" s="1"/>
  <c r="K152" i="5" s="1"/>
  <c r="A153" i="5" s="1"/>
  <c r="I152" i="5"/>
  <c r="C153" i="5" l="1"/>
  <c r="J153" i="5" s="1"/>
  <c r="K153" i="5" s="1"/>
  <c r="A154" i="5" s="1"/>
  <c r="I153" i="5"/>
  <c r="B153" i="5"/>
  <c r="C154" i="5" l="1"/>
  <c r="J154" i="5" s="1"/>
  <c r="I154" i="5"/>
  <c r="B154" i="5"/>
  <c r="K154" i="5" l="1"/>
  <c r="A155" i="5" s="1"/>
  <c r="C155" i="5" l="1"/>
  <c r="J155" i="5" s="1"/>
  <c r="B155" i="5"/>
  <c r="I155" i="5"/>
  <c r="K155" i="5" l="1"/>
  <c r="A156" i="5" s="1"/>
  <c r="I156" i="5" l="1"/>
  <c r="C156" i="5"/>
  <c r="J156" i="5" s="1"/>
  <c r="B156" i="5"/>
  <c r="K156" i="5" l="1"/>
  <c r="A157" i="5" s="1"/>
  <c r="I157" i="5" l="1"/>
  <c r="C15" i="8" s="1"/>
  <c r="C157" i="5"/>
  <c r="J157" i="5" s="1"/>
  <c r="K157" i="5" s="1"/>
  <c r="A158" i="5" s="1"/>
  <c r="B157" i="5"/>
  <c r="B158" i="5" l="1"/>
  <c r="I158" i="5"/>
  <c r="C158" i="5"/>
  <c r="J158" i="5" s="1"/>
  <c r="K158" i="5" s="1"/>
  <c r="A159" i="5" s="1"/>
  <c r="B15" i="8"/>
  <c r="A15" i="8" s="1"/>
  <c r="E15" i="8" s="1"/>
  <c r="D15" i="8" s="1"/>
  <c r="B159" i="5" l="1"/>
  <c r="C159" i="5"/>
  <c r="J159" i="5" s="1"/>
  <c r="K159" i="5" s="1"/>
  <c r="A160" i="5" s="1"/>
  <c r="I159" i="5"/>
  <c r="B160" i="5" l="1"/>
  <c r="I160" i="5"/>
  <c r="C160" i="5"/>
  <c r="J160" i="5" s="1"/>
  <c r="K160" i="5" s="1"/>
  <c r="A161" i="5" s="1"/>
  <c r="C161" i="5" l="1"/>
  <c r="J161" i="5" s="1"/>
  <c r="K161" i="5" s="1"/>
  <c r="A162" i="5" s="1"/>
  <c r="I161" i="5"/>
  <c r="B161" i="5"/>
  <c r="B162" i="5" l="1"/>
  <c r="I162" i="5"/>
  <c r="C162" i="5"/>
  <c r="J162" i="5" s="1"/>
  <c r="K162" i="5" s="1"/>
  <c r="A163" i="5" s="1"/>
  <c r="C163" i="5" l="1"/>
  <c r="B163" i="5"/>
  <c r="I163" i="5"/>
  <c r="J163" i="5" l="1"/>
  <c r="K163" i="5" l="1"/>
  <c r="A164" i="5" s="1"/>
  <c r="B164" i="5" l="1"/>
  <c r="C164" i="5"/>
  <c r="J164" i="5" s="1"/>
  <c r="I164" i="5"/>
  <c r="K164" i="5" l="1"/>
  <c r="A165" i="5" s="1"/>
  <c r="C165" i="5" l="1"/>
  <c r="J165" i="5" s="1"/>
  <c r="B165" i="5"/>
  <c r="I165" i="5"/>
  <c r="K165" i="5" l="1"/>
  <c r="A166" i="5" s="1"/>
  <c r="C166" i="5" l="1"/>
  <c r="J166" i="5" s="1"/>
  <c r="B166" i="5"/>
  <c r="I166" i="5"/>
  <c r="K166" i="5" l="1"/>
  <c r="A167" i="5" s="1"/>
  <c r="I167" i="5" l="1"/>
  <c r="B167" i="5"/>
  <c r="C167" i="5"/>
  <c r="J167" i="5" s="1"/>
  <c r="K167" i="5" l="1"/>
  <c r="A168" i="5" s="1"/>
  <c r="C168" i="5" l="1"/>
  <c r="I168" i="5"/>
  <c r="J168" i="5" s="1"/>
  <c r="K168" i="5" s="1"/>
  <c r="A169" i="5" s="1"/>
  <c r="B168" i="5"/>
  <c r="C169" i="5" l="1"/>
  <c r="J169" i="5" s="1"/>
  <c r="B16" i="8" s="1"/>
  <c r="I169" i="5"/>
  <c r="C16" i="8" s="1"/>
  <c r="B169" i="5"/>
  <c r="K169" i="5" l="1"/>
  <c r="A170" i="5" s="1"/>
  <c r="A16" i="8"/>
  <c r="E16" i="8" s="1"/>
  <c r="D16" i="8" s="1"/>
  <c r="B170" i="5" l="1"/>
  <c r="I170" i="5"/>
  <c r="C170" i="5"/>
  <c r="J170" i="5" s="1"/>
  <c r="K170" i="5" l="1"/>
  <c r="A171" i="5" s="1"/>
  <c r="C171" i="5" l="1"/>
  <c r="J171" i="5" s="1"/>
  <c r="I171" i="5"/>
  <c r="B171" i="5"/>
  <c r="K171" i="5" l="1"/>
  <c r="A172" i="5" s="1"/>
  <c r="I172" i="5" l="1"/>
  <c r="C172" i="5"/>
  <c r="J172" i="5" s="1"/>
  <c r="B172" i="5"/>
  <c r="K172" i="5" l="1"/>
  <c r="A173" i="5" s="1"/>
  <c r="C173" i="5" l="1"/>
  <c r="J173" i="5" s="1"/>
  <c r="I173" i="5"/>
  <c r="B173" i="5"/>
  <c r="K173" i="5" l="1"/>
  <c r="A174" i="5" s="1"/>
  <c r="B174" i="5" l="1"/>
  <c r="I174" i="5"/>
  <c r="C174" i="5"/>
  <c r="J174" i="5" s="1"/>
  <c r="K174" i="5" l="1"/>
  <c r="A175" i="5" s="1"/>
  <c r="I175" i="5" l="1"/>
  <c r="B175" i="5"/>
  <c r="C175" i="5"/>
  <c r="J175" i="5" s="1"/>
  <c r="K175" i="5" s="1"/>
  <c r="A176" i="5" s="1"/>
  <c r="B176" i="5" l="1"/>
  <c r="I176" i="5"/>
  <c r="C176" i="5"/>
  <c r="J176" i="5" s="1"/>
  <c r="K176" i="5" s="1"/>
  <c r="A177" i="5" s="1"/>
  <c r="C177" i="5" l="1"/>
  <c r="J177" i="5" s="1"/>
  <c r="K177" i="5" s="1"/>
  <c r="A178" i="5" s="1"/>
  <c r="I177" i="5"/>
  <c r="B177" i="5"/>
  <c r="C178" i="5" l="1"/>
  <c r="J178" i="5" s="1"/>
  <c r="B178" i="5"/>
  <c r="I178" i="5"/>
  <c r="K178" i="5" l="1"/>
  <c r="A179" i="5" s="1"/>
  <c r="B179" i="5" l="1"/>
  <c r="I179" i="5"/>
  <c r="C179" i="5"/>
  <c r="J179" i="5" s="1"/>
  <c r="K179" i="5" l="1"/>
  <c r="A180" i="5" s="1"/>
  <c r="C180" i="5" l="1"/>
  <c r="J180" i="5" s="1"/>
  <c r="I180" i="5"/>
  <c r="B180" i="5"/>
  <c r="K180" i="5" l="1"/>
  <c r="A181" i="5" s="1"/>
  <c r="B181" i="5" l="1"/>
  <c r="I181" i="5"/>
  <c r="C17" i="8" s="1"/>
  <c r="C181" i="5"/>
  <c r="J181" i="5" s="1"/>
  <c r="K181" i="5" s="1"/>
  <c r="A182" i="5" s="1"/>
  <c r="B182" i="5" l="1"/>
  <c r="I182" i="5"/>
  <c r="C182" i="5"/>
  <c r="J182" i="5" s="1"/>
  <c r="K182" i="5" s="1"/>
  <c r="A183" i="5" s="1"/>
  <c r="B17" i="8"/>
  <c r="A17" i="8" s="1"/>
  <c r="E17" i="8" s="1"/>
  <c r="D17" i="8" s="1"/>
  <c r="B183" i="5" l="1"/>
  <c r="I183" i="5"/>
  <c r="C183" i="5"/>
  <c r="J183" i="5" s="1"/>
  <c r="K183" i="5" s="1"/>
  <c r="A184" i="5" s="1"/>
  <c r="C184" i="5" l="1"/>
  <c r="J184" i="5" s="1"/>
  <c r="K184" i="5" s="1"/>
  <c r="A185" i="5" s="1"/>
  <c r="I184" i="5"/>
  <c r="B184" i="5"/>
  <c r="I185" i="5" l="1"/>
  <c r="B185" i="5"/>
  <c r="C185" i="5"/>
  <c r="J185" i="5" s="1"/>
  <c r="K185" i="5" s="1"/>
  <c r="A186" i="5" s="1"/>
  <c r="B186" i="5" l="1"/>
  <c r="C186" i="5"/>
  <c r="J186" i="5" s="1"/>
  <c r="K186" i="5" s="1"/>
  <c r="A187" i="5" s="1"/>
  <c r="I186" i="5"/>
  <c r="I187" i="5" l="1"/>
  <c r="B187" i="5"/>
  <c r="C187" i="5"/>
  <c r="J187" i="5" s="1"/>
  <c r="K187" i="5" s="1"/>
  <c r="A188" i="5" s="1"/>
  <c r="B188" i="5" l="1"/>
  <c r="C188" i="5"/>
  <c r="J188" i="5" s="1"/>
  <c r="K188" i="5" s="1"/>
  <c r="A189" i="5" s="1"/>
  <c r="I188" i="5"/>
  <c r="C189" i="5" l="1"/>
  <c r="J189" i="5" s="1"/>
  <c r="K189" i="5" s="1"/>
  <c r="A190" i="5" s="1"/>
  <c r="B189" i="5"/>
  <c r="I189" i="5"/>
  <c r="B190" i="5" l="1"/>
  <c r="C190" i="5"/>
  <c r="J190" i="5" s="1"/>
  <c r="I190" i="5"/>
  <c r="K190" i="5" l="1"/>
  <c r="A191" i="5" s="1"/>
  <c r="I191" i="5" l="1"/>
  <c r="C191" i="5"/>
  <c r="J191" i="5" s="1"/>
  <c r="B191" i="5"/>
  <c r="K191" i="5" l="1"/>
  <c r="A192" i="5" s="1"/>
  <c r="I192" i="5" l="1"/>
  <c r="C192" i="5"/>
  <c r="J192" i="5" s="1"/>
  <c r="B192" i="5"/>
  <c r="K192" i="5" l="1"/>
  <c r="A193" i="5" s="1"/>
  <c r="B193" i="5" l="1"/>
  <c r="I193" i="5"/>
  <c r="C18" i="8" s="1"/>
  <c r="C193" i="5"/>
  <c r="J193" i="5" s="1"/>
  <c r="B18" i="8" s="1"/>
  <c r="A18" i="8" l="1"/>
  <c r="E18" i="8" s="1"/>
  <c r="D18" i="8" s="1"/>
  <c r="K193" i="5"/>
  <c r="A194" i="5" s="1"/>
  <c r="B194" i="5" l="1"/>
  <c r="I194" i="5"/>
  <c r="C194" i="5"/>
  <c r="J194" i="5" s="1"/>
  <c r="K194" i="5" s="1"/>
  <c r="A195" i="5" s="1"/>
  <c r="C195" i="5" l="1"/>
  <c r="J195" i="5" s="1"/>
  <c r="K195" i="5" s="1"/>
  <c r="A196" i="5" s="1"/>
  <c r="B195" i="5"/>
  <c r="I195" i="5"/>
  <c r="B196" i="5" l="1"/>
  <c r="I196" i="5"/>
  <c r="C196" i="5"/>
  <c r="J196" i="5" s="1"/>
  <c r="K196" i="5" s="1"/>
  <c r="A197" i="5" s="1"/>
  <c r="C197" i="5" l="1"/>
  <c r="J197" i="5" s="1"/>
  <c r="K197" i="5" s="1"/>
  <c r="A198" i="5" s="1"/>
  <c r="I197" i="5"/>
  <c r="B197" i="5"/>
  <c r="I198" i="5" l="1"/>
  <c r="C198" i="5"/>
  <c r="J198" i="5" s="1"/>
  <c r="K198" i="5" s="1"/>
  <c r="A199" i="5" s="1"/>
  <c r="B198" i="5"/>
  <c r="B199" i="5" l="1"/>
  <c r="I199" i="5"/>
  <c r="C199" i="5"/>
  <c r="J199" i="5" s="1"/>
  <c r="K199" i="5" s="1"/>
  <c r="A200" i="5" s="1"/>
  <c r="B200" i="5" l="1"/>
  <c r="I200" i="5"/>
  <c r="C200" i="5"/>
  <c r="J200" i="5" s="1"/>
  <c r="K200" i="5" s="1"/>
  <c r="A201" i="5" s="1"/>
  <c r="B201" i="5" l="1"/>
  <c r="I201" i="5"/>
  <c r="C201" i="5"/>
  <c r="J201" i="5" s="1"/>
  <c r="K201" i="5" s="1"/>
  <c r="A202" i="5" s="1"/>
  <c r="B202" i="5" l="1"/>
  <c r="I202" i="5"/>
  <c r="C202" i="5"/>
  <c r="J202" i="5" s="1"/>
  <c r="K202" i="5" s="1"/>
  <c r="A203" i="5" s="1"/>
  <c r="B203" i="5" l="1"/>
  <c r="C203" i="5"/>
  <c r="J203" i="5" s="1"/>
  <c r="K203" i="5" s="1"/>
  <c r="A204" i="5" s="1"/>
  <c r="I203" i="5"/>
  <c r="B204" i="5" l="1"/>
  <c r="I204" i="5"/>
  <c r="C204" i="5"/>
  <c r="J204" i="5" s="1"/>
  <c r="K204" i="5" s="1"/>
  <c r="A205" i="5" s="1"/>
  <c r="C205" i="5" l="1"/>
  <c r="J205" i="5" s="1"/>
  <c r="B19" i="8" s="1"/>
  <c r="I205" i="5"/>
  <c r="C19" i="8" s="1"/>
  <c r="B205" i="5"/>
  <c r="A19" i="8" l="1"/>
  <c r="E19" i="8" s="1"/>
  <c r="D19" i="8" s="1"/>
  <c r="K205" i="5"/>
  <c r="A206" i="5" s="1"/>
  <c r="I206" i="5" l="1"/>
  <c r="B206" i="5"/>
  <c r="C206" i="5"/>
  <c r="J206" i="5" s="1"/>
  <c r="K206" i="5" s="1"/>
  <c r="A207" i="5" s="1"/>
  <c r="C207" i="5" l="1"/>
  <c r="J207" i="5" s="1"/>
  <c r="K207" i="5" s="1"/>
  <c r="A208" i="5" s="1"/>
  <c r="I207" i="5"/>
  <c r="B207" i="5"/>
  <c r="I208" i="5" l="1"/>
  <c r="B208" i="5"/>
  <c r="C208" i="5"/>
  <c r="J208" i="5" s="1"/>
  <c r="K208" i="5" s="1"/>
  <c r="A209" i="5" s="1"/>
  <c r="C209" i="5" l="1"/>
  <c r="B209" i="5"/>
  <c r="I209" i="5"/>
  <c r="J209" i="5" l="1"/>
  <c r="K209" i="5" l="1"/>
  <c r="A210" i="5" s="1"/>
  <c r="C210" i="5" l="1"/>
  <c r="J210" i="5" s="1"/>
  <c r="I210" i="5"/>
  <c r="B210" i="5"/>
  <c r="K210" i="5" l="1"/>
  <c r="A211" i="5" s="1"/>
  <c r="B211" i="5" l="1"/>
  <c r="I211" i="5"/>
  <c r="C211" i="5"/>
  <c r="J211" i="5" s="1"/>
  <c r="K211" i="5" l="1"/>
  <c r="A212" i="5" s="1"/>
  <c r="C212" i="5" l="1"/>
  <c r="J212" i="5" s="1"/>
  <c r="I212" i="5"/>
  <c r="B212" i="5"/>
  <c r="K212" i="5" l="1"/>
  <c r="A213" i="5" s="1"/>
  <c r="C213" i="5" l="1"/>
  <c r="J213" i="5" s="1"/>
  <c r="I213" i="5"/>
  <c r="B213" i="5"/>
  <c r="K213" i="5" l="1"/>
  <c r="A214" i="5" s="1"/>
  <c r="C214" i="5" l="1"/>
  <c r="J214" i="5" s="1"/>
  <c r="K214" i="5" s="1"/>
  <c r="A215" i="5" s="1"/>
  <c r="I214" i="5"/>
  <c r="B214" i="5"/>
  <c r="C215" i="5" l="1"/>
  <c r="J215" i="5" s="1"/>
  <c r="K215" i="5" s="1"/>
  <c r="A216" i="5" s="1"/>
  <c r="I215" i="5"/>
  <c r="B215" i="5"/>
  <c r="C216" i="5" l="1"/>
  <c r="J216" i="5" s="1"/>
  <c r="I216" i="5"/>
  <c r="B216" i="5"/>
  <c r="K216" i="5" l="1"/>
  <c r="A217" i="5" s="1"/>
  <c r="B217" i="5" l="1"/>
  <c r="I217" i="5"/>
  <c r="C20" i="8" s="1"/>
  <c r="C217" i="5"/>
  <c r="J217" i="5" s="1"/>
  <c r="K217" i="5" s="1"/>
  <c r="A218" i="5" s="1"/>
  <c r="B218" i="5" l="1"/>
  <c r="C218" i="5"/>
  <c r="J218" i="5" s="1"/>
  <c r="K218" i="5" s="1"/>
  <c r="A219" i="5" s="1"/>
  <c r="I218" i="5"/>
  <c r="B20" i="8"/>
  <c r="A20" i="8" s="1"/>
  <c r="E20" i="8" s="1"/>
  <c r="D20" i="8" s="1"/>
  <c r="C219" i="5" l="1"/>
  <c r="J219" i="5" s="1"/>
  <c r="I219" i="5"/>
  <c r="B219" i="5"/>
  <c r="K219" i="5" l="1"/>
  <c r="A220" i="5" s="1"/>
  <c r="B220" i="5" l="1"/>
  <c r="I220" i="5"/>
  <c r="C220" i="5"/>
  <c r="J220" i="5" s="1"/>
  <c r="K220" i="5" l="1"/>
  <c r="A221" i="5" s="1"/>
  <c r="C221" i="5" l="1"/>
  <c r="J221" i="5" s="1"/>
  <c r="I221" i="5"/>
  <c r="B221" i="5"/>
  <c r="K221" i="5" l="1"/>
  <c r="A222" i="5" s="1"/>
  <c r="I222" i="5" l="1"/>
  <c r="B222" i="5"/>
  <c r="C222" i="5"/>
  <c r="J222" i="5" s="1"/>
  <c r="K222" i="5" s="1"/>
  <c r="A223" i="5" s="1"/>
  <c r="B223" i="5" l="1"/>
  <c r="C223" i="5"/>
  <c r="J223" i="5" s="1"/>
  <c r="K223" i="5" s="1"/>
  <c r="A224" i="5" s="1"/>
  <c r="I223" i="5"/>
  <c r="I224" i="5" l="1"/>
  <c r="C224" i="5"/>
  <c r="J224" i="5" s="1"/>
  <c r="K224" i="5" s="1"/>
  <c r="A225" i="5" s="1"/>
  <c r="B224" i="5"/>
  <c r="C225" i="5" l="1"/>
  <c r="J225" i="5" s="1"/>
  <c r="I225" i="5"/>
  <c r="B225" i="5"/>
  <c r="K225" i="5" l="1"/>
  <c r="A226" i="5" s="1"/>
  <c r="I226" i="5" l="1"/>
  <c r="C226" i="5"/>
  <c r="J226" i="5" s="1"/>
  <c r="B226" i="5"/>
  <c r="K226" i="5" l="1"/>
  <c r="A227" i="5" s="1"/>
  <c r="C227" i="5" l="1"/>
  <c r="J227" i="5" s="1"/>
  <c r="I227" i="5"/>
  <c r="B227" i="5"/>
  <c r="K227" i="5" l="1"/>
  <c r="A228" i="5" s="1"/>
  <c r="B228" i="5" l="1"/>
  <c r="I228" i="5"/>
  <c r="C228" i="5"/>
  <c r="J228" i="5" s="1"/>
  <c r="K228" i="5" l="1"/>
  <c r="A229" i="5" s="1"/>
  <c r="C229" i="5" l="1"/>
  <c r="J229" i="5" s="1"/>
  <c r="K229" i="5" s="1"/>
  <c r="A230" i="5" s="1"/>
  <c r="I229" i="5"/>
  <c r="C21" i="8" s="1"/>
  <c r="B229" i="5"/>
  <c r="B230" i="5" l="1"/>
  <c r="C230" i="5"/>
  <c r="J230" i="5" s="1"/>
  <c r="K230" i="5" s="1"/>
  <c r="A231" i="5" s="1"/>
  <c r="I230" i="5"/>
  <c r="B21" i="8"/>
  <c r="A21" i="8" s="1"/>
  <c r="E21" i="8" s="1"/>
  <c r="D21" i="8" s="1"/>
  <c r="B231" i="5" l="1"/>
  <c r="C231" i="5"/>
  <c r="J231" i="5" s="1"/>
  <c r="K231" i="5" s="1"/>
  <c r="A232" i="5" s="1"/>
  <c r="I231" i="5"/>
  <c r="I232" i="5" l="1"/>
  <c r="B232" i="5"/>
  <c r="C232" i="5"/>
  <c r="J232" i="5" s="1"/>
  <c r="K232" i="5" s="1"/>
  <c r="A233" i="5" s="1"/>
  <c r="C233" i="5" l="1"/>
  <c r="J233" i="5" s="1"/>
  <c r="K233" i="5" s="1"/>
  <c r="A234" i="5" s="1"/>
  <c r="B233" i="5"/>
  <c r="I233" i="5"/>
  <c r="C234" i="5" l="1"/>
  <c r="J234" i="5" s="1"/>
  <c r="B234" i="5"/>
  <c r="I234" i="5"/>
  <c r="K234" i="5" l="1"/>
  <c r="A235" i="5" s="1"/>
  <c r="B235" i="5" l="1"/>
  <c r="C235" i="5"/>
  <c r="J235" i="5" s="1"/>
  <c r="I235" i="5"/>
  <c r="K235" i="5" l="1"/>
  <c r="A236" i="5" s="1"/>
  <c r="B236" i="5" l="1"/>
  <c r="I236" i="5"/>
  <c r="C236" i="5"/>
  <c r="J236" i="5" s="1"/>
  <c r="K236" i="5" l="1"/>
  <c r="A237" i="5" s="1"/>
  <c r="C237" i="5" l="1"/>
  <c r="J237" i="5" s="1"/>
  <c r="B237" i="5"/>
  <c r="I237" i="5"/>
  <c r="K237" i="5" l="1"/>
  <c r="A238" i="5" s="1"/>
  <c r="C238" i="5" l="1"/>
  <c r="J238" i="5" s="1"/>
  <c r="I238" i="5"/>
  <c r="B238" i="5"/>
  <c r="K238" i="5" l="1"/>
  <c r="A239" i="5" s="1"/>
  <c r="B239" i="5" l="1"/>
  <c r="I239" i="5"/>
  <c r="C239" i="5"/>
  <c r="J239" i="5" s="1"/>
  <c r="K239" i="5" s="1"/>
  <c r="A240" i="5" s="1"/>
  <c r="I240" i="5" l="1"/>
  <c r="B240" i="5"/>
  <c r="C240" i="5"/>
  <c r="J240" i="5" s="1"/>
  <c r="K240" i="5" s="1"/>
  <c r="A241" i="5" s="1"/>
  <c r="B241" i="5" l="1"/>
  <c r="C241" i="5"/>
  <c r="J241" i="5" s="1"/>
  <c r="B22" i="8" s="1"/>
  <c r="I241" i="5"/>
  <c r="C22" i="8" s="1"/>
  <c r="A22" i="8" l="1"/>
  <c r="E22" i="8" s="1"/>
  <c r="D22" i="8" s="1"/>
  <c r="K241" i="5"/>
  <c r="A242" i="5" s="1"/>
  <c r="B242" i="5" l="1"/>
  <c r="C242" i="5"/>
  <c r="J242" i="5" s="1"/>
  <c r="I242" i="5"/>
  <c r="K242" i="5" l="1"/>
  <c r="A243" i="5" s="1"/>
  <c r="C243" i="5" l="1"/>
  <c r="J243" i="5" s="1"/>
  <c r="I243" i="5"/>
  <c r="B243" i="5"/>
  <c r="K243" i="5" l="1"/>
  <c r="A244" i="5" s="1"/>
  <c r="C244" i="5" l="1"/>
  <c r="J244" i="5" s="1"/>
  <c r="I244" i="5"/>
  <c r="B244" i="5"/>
  <c r="K244" i="5" l="1"/>
  <c r="A245" i="5" s="1"/>
  <c r="C245" i="5" l="1"/>
  <c r="J245" i="5" s="1"/>
  <c r="B245" i="5"/>
  <c r="I245" i="5"/>
  <c r="K245" i="5" l="1"/>
  <c r="A246" i="5" s="1"/>
  <c r="B246" i="5" l="1"/>
  <c r="C246" i="5"/>
  <c r="J246" i="5" s="1"/>
  <c r="K246" i="5" s="1"/>
  <c r="A247" i="5" s="1"/>
  <c r="I246" i="5"/>
  <c r="I247" i="5" l="1"/>
  <c r="B247" i="5"/>
  <c r="C247" i="5"/>
  <c r="J247" i="5" s="1"/>
  <c r="K247" i="5" s="1"/>
  <c r="A248" i="5" s="1"/>
  <c r="I248" i="5" l="1"/>
  <c r="B248" i="5"/>
  <c r="C248" i="5"/>
  <c r="J248" i="5" s="1"/>
  <c r="K248" i="5" s="1"/>
  <c r="A249" i="5" s="1"/>
  <c r="I249" i="5" l="1"/>
  <c r="B249" i="5"/>
  <c r="C249" i="5"/>
  <c r="J249" i="5" s="1"/>
  <c r="K249" i="5" s="1"/>
  <c r="A250" i="5" s="1"/>
  <c r="C250" i="5" l="1"/>
  <c r="J250" i="5" s="1"/>
  <c r="I250" i="5"/>
  <c r="B250" i="5"/>
  <c r="K250" i="5" l="1"/>
  <c r="A251" i="5" s="1"/>
  <c r="I251" i="5" l="1"/>
  <c r="C251" i="5"/>
  <c r="J251" i="5" s="1"/>
  <c r="B251" i="5"/>
  <c r="K251" i="5" l="1"/>
  <c r="A252" i="5" s="1"/>
  <c r="C252" i="5" l="1"/>
  <c r="B252" i="5"/>
  <c r="I252" i="5"/>
  <c r="J252" i="5" l="1"/>
  <c r="K252" i="5" l="1"/>
  <c r="A253" i="5" s="1"/>
  <c r="I253" i="5" l="1"/>
  <c r="C23" i="8" s="1"/>
  <c r="B253" i="5"/>
  <c r="C253" i="5"/>
  <c r="J253" i="5" s="1"/>
  <c r="B23" i="8" l="1"/>
  <c r="A23" i="8" s="1"/>
  <c r="E23" i="8" s="1"/>
  <c r="D23" i="8" s="1"/>
  <c r="K253" i="5"/>
  <c r="A254" i="5" s="1"/>
  <c r="C254" i="5" l="1"/>
  <c r="J254" i="5" s="1"/>
  <c r="B254" i="5"/>
  <c r="I254" i="5"/>
  <c r="K254" i="5" l="1"/>
  <c r="A255" i="5" s="1"/>
  <c r="B255" i="5" l="1"/>
  <c r="I255" i="5"/>
  <c r="C255" i="5"/>
  <c r="J255" i="5" s="1"/>
  <c r="K255" i="5" s="1"/>
  <c r="A256" i="5" s="1"/>
  <c r="I256" i="5" l="1"/>
  <c r="C256" i="5"/>
  <c r="J256" i="5" s="1"/>
  <c r="K256" i="5" s="1"/>
  <c r="A257" i="5" s="1"/>
  <c r="B256" i="5"/>
  <c r="I257" i="5" l="1"/>
  <c r="B257" i="5"/>
  <c r="C257" i="5"/>
  <c r="J257" i="5" s="1"/>
  <c r="K257" i="5" l="1"/>
  <c r="A258" i="5" s="1"/>
  <c r="C258" i="5" l="1"/>
  <c r="J258" i="5" s="1"/>
  <c r="B258" i="5"/>
  <c r="I258" i="5"/>
  <c r="K258" i="5" l="1"/>
  <c r="A259" i="5" s="1"/>
  <c r="B259" i="5" l="1"/>
  <c r="I259" i="5"/>
  <c r="C259" i="5"/>
  <c r="J259" i="5" s="1"/>
  <c r="K259" i="5" l="1"/>
  <c r="A260" i="5" s="1"/>
  <c r="C260" i="5" l="1"/>
  <c r="J260" i="5" s="1"/>
  <c r="I260" i="5"/>
  <c r="B260" i="5"/>
  <c r="K260" i="5" l="1"/>
  <c r="A261" i="5" s="1"/>
  <c r="C261" i="5" l="1"/>
  <c r="J261" i="5" s="1"/>
  <c r="I261" i="5"/>
  <c r="B261" i="5"/>
  <c r="K261" i="5" l="1"/>
  <c r="A262" i="5" s="1"/>
  <c r="I262" i="5" l="1"/>
  <c r="B262" i="5"/>
  <c r="C262" i="5"/>
  <c r="J262" i="5" s="1"/>
  <c r="K262" i="5" s="1"/>
  <c r="A263" i="5" s="1"/>
  <c r="C263" i="5" l="1"/>
  <c r="B263" i="5"/>
  <c r="I263" i="5"/>
  <c r="J263" i="5" l="1"/>
  <c r="K263" i="5" s="1"/>
  <c r="A264" i="5" s="1"/>
  <c r="I264" i="5" l="1"/>
  <c r="B264" i="5"/>
  <c r="C264" i="5"/>
  <c r="J264" i="5" s="1"/>
  <c r="K264" i="5" l="1"/>
  <c r="A265" i="5" s="1"/>
  <c r="I265" i="5" l="1"/>
  <c r="C24" i="8" s="1"/>
  <c r="B265" i="5"/>
  <c r="C265" i="5"/>
  <c r="J265" i="5" s="1"/>
  <c r="K265" i="5" s="1"/>
  <c r="A266" i="5" s="1"/>
  <c r="B266" i="5" l="1"/>
  <c r="C266" i="5"/>
  <c r="J266" i="5" s="1"/>
  <c r="K266" i="5" s="1"/>
  <c r="A267" i="5" s="1"/>
  <c r="I266" i="5"/>
  <c r="B24" i="8"/>
  <c r="A24" i="8" s="1"/>
  <c r="E24" i="8" s="1"/>
  <c r="D24" i="8" s="1"/>
  <c r="B267" i="5" l="1"/>
  <c r="I267" i="5"/>
  <c r="C267" i="5"/>
  <c r="J267" i="5" s="1"/>
  <c r="K267" i="5" l="1"/>
  <c r="A268" i="5" s="1"/>
  <c r="C268" i="5" l="1"/>
  <c r="J268" i="5" s="1"/>
  <c r="I268" i="5"/>
  <c r="B268" i="5"/>
  <c r="K268" i="5" l="1"/>
  <c r="A269" i="5" s="1"/>
  <c r="C269" i="5" l="1"/>
  <c r="J269" i="5" s="1"/>
  <c r="I269" i="5"/>
  <c r="B269" i="5"/>
  <c r="K269" i="5" l="1"/>
  <c r="A270" i="5" s="1"/>
  <c r="C270" i="5" l="1"/>
  <c r="J270" i="5" s="1"/>
  <c r="K270" i="5" s="1"/>
  <c r="A271" i="5" s="1"/>
  <c r="B270" i="5"/>
  <c r="I270" i="5"/>
  <c r="C271" i="5" l="1"/>
  <c r="B271" i="5"/>
  <c r="I271" i="5"/>
  <c r="J271" i="5" l="1"/>
  <c r="K271" i="5" s="1"/>
  <c r="A272" i="5" s="1"/>
  <c r="C272" i="5" l="1"/>
  <c r="J272" i="5" s="1"/>
  <c r="B272" i="5"/>
  <c r="I272" i="5"/>
  <c r="K272" i="5" l="1"/>
  <c r="A273" i="5" s="1"/>
  <c r="C273" i="5" l="1"/>
  <c r="J273" i="5" s="1"/>
  <c r="I273" i="5"/>
  <c r="B273" i="5"/>
  <c r="K273" i="5" l="1"/>
  <c r="A274" i="5" s="1"/>
  <c r="C274" i="5" l="1"/>
  <c r="J274" i="5" s="1"/>
  <c r="I274" i="5"/>
  <c r="B274" i="5"/>
  <c r="K274" i="5" l="1"/>
  <c r="A275" i="5" s="1"/>
  <c r="B275" i="5" l="1"/>
  <c r="I275" i="5"/>
  <c r="C275" i="5"/>
  <c r="J275" i="5" s="1"/>
  <c r="K275" i="5" l="1"/>
  <c r="A276" i="5" s="1"/>
  <c r="I276" i="5" l="1"/>
  <c r="B276" i="5"/>
  <c r="C276" i="5"/>
  <c r="J276" i="5" s="1"/>
  <c r="K276" i="5" l="1"/>
  <c r="A277" i="5" s="1"/>
  <c r="B277" i="5" l="1"/>
  <c r="I277" i="5"/>
  <c r="C25" i="8" s="1"/>
  <c r="C277" i="5"/>
  <c r="J277" i="5" s="1"/>
  <c r="B25" i="8" s="1"/>
  <c r="A25" i="8" l="1"/>
  <c r="E25" i="8" s="1"/>
  <c r="D25" i="8" s="1"/>
  <c r="K277" i="5"/>
  <c r="A278" i="5" s="1"/>
  <c r="C278" i="5" l="1"/>
  <c r="J278" i="5" s="1"/>
  <c r="K278" i="5" s="1"/>
  <c r="A279" i="5" s="1"/>
  <c r="I278" i="5"/>
  <c r="B278" i="5"/>
  <c r="I279" i="5" l="1"/>
  <c r="C279" i="5"/>
  <c r="J279" i="5" s="1"/>
  <c r="K279" i="5" s="1"/>
  <c r="A280" i="5" s="1"/>
  <c r="B279" i="5"/>
  <c r="B280" i="5" l="1"/>
  <c r="C280" i="5"/>
  <c r="J280" i="5" s="1"/>
  <c r="I280" i="5"/>
  <c r="K280" i="5" l="1"/>
  <c r="A281" i="5" s="1"/>
  <c r="C281" i="5" l="1"/>
  <c r="J281" i="5" s="1"/>
  <c r="I281" i="5"/>
  <c r="B281" i="5"/>
  <c r="K281" i="5" l="1"/>
  <c r="A282" i="5" s="1"/>
  <c r="C282" i="5" l="1"/>
  <c r="J282" i="5" s="1"/>
  <c r="I282" i="5"/>
  <c r="B282" i="5"/>
  <c r="K282" i="5" l="1"/>
  <c r="A283" i="5" s="1"/>
  <c r="C283" i="5" l="1"/>
  <c r="J283" i="5" s="1"/>
  <c r="I283" i="5"/>
  <c r="B283" i="5"/>
  <c r="K283" i="5" l="1"/>
  <c r="A284" i="5" s="1"/>
  <c r="C284" i="5" l="1"/>
  <c r="J284" i="5" s="1"/>
  <c r="B284" i="5"/>
  <c r="I284" i="5"/>
  <c r="K284" i="5" l="1"/>
  <c r="A285" i="5" s="1"/>
  <c r="C285" i="5" l="1"/>
  <c r="J285" i="5" s="1"/>
  <c r="K285" i="5" s="1"/>
  <c r="A286" i="5" s="1"/>
  <c r="I285" i="5"/>
  <c r="B285" i="5"/>
  <c r="I286" i="5" l="1"/>
  <c r="B286" i="5"/>
  <c r="C286" i="5"/>
  <c r="J286" i="5" s="1"/>
  <c r="K286" i="5" s="1"/>
  <c r="A287" i="5" s="1"/>
  <c r="B287" i="5" l="1"/>
  <c r="C287" i="5"/>
  <c r="J287" i="5" s="1"/>
  <c r="K287" i="5" s="1"/>
  <c r="A288" i="5" s="1"/>
  <c r="I287" i="5"/>
  <c r="B288" i="5" l="1"/>
  <c r="C288" i="5"/>
  <c r="J288" i="5" s="1"/>
  <c r="K288" i="5" s="1"/>
  <c r="A289" i="5" s="1"/>
  <c r="I288" i="5"/>
  <c r="B289" i="5" l="1"/>
  <c r="I289" i="5"/>
  <c r="C26" i="8" s="1"/>
  <c r="C289" i="5"/>
  <c r="J289" i="5" s="1"/>
  <c r="K289" i="5" s="1"/>
  <c r="A290" i="5" s="1"/>
  <c r="I290" i="5" l="1"/>
  <c r="C290" i="5"/>
  <c r="J290" i="5" s="1"/>
  <c r="K290" i="5" s="1"/>
  <c r="A291" i="5" s="1"/>
  <c r="B290" i="5"/>
  <c r="B26" i="8"/>
  <c r="A26" i="8" s="1"/>
  <c r="E26" i="8" s="1"/>
  <c r="D26" i="8" s="1"/>
  <c r="C291" i="5" l="1"/>
  <c r="J291" i="5" s="1"/>
  <c r="B291" i="5"/>
  <c r="I291" i="5"/>
  <c r="K291" i="5" l="1"/>
  <c r="A292" i="5" s="1"/>
  <c r="C292" i="5" l="1"/>
  <c r="J292" i="5" s="1"/>
  <c r="B292" i="5"/>
  <c r="I292" i="5"/>
  <c r="K292" i="5" l="1"/>
  <c r="A293" i="5" s="1"/>
  <c r="C293" i="5" l="1"/>
  <c r="J293" i="5" s="1"/>
  <c r="I293" i="5"/>
  <c r="B293" i="5"/>
  <c r="K293" i="5" l="1"/>
  <c r="A294" i="5" s="1"/>
  <c r="I294" i="5" l="1"/>
  <c r="B294" i="5"/>
  <c r="C294" i="5"/>
  <c r="J294" i="5" s="1"/>
  <c r="K294" i="5" s="1"/>
  <c r="A295" i="5" s="1"/>
  <c r="C295" i="5" l="1"/>
  <c r="B295" i="5"/>
  <c r="I295" i="5"/>
  <c r="J295" i="5" s="1"/>
  <c r="K295" i="5" s="1"/>
  <c r="A296" i="5" s="1"/>
  <c r="B296" i="5" l="1"/>
  <c r="C296" i="5"/>
  <c r="J296" i="5" s="1"/>
  <c r="K296" i="5" s="1"/>
  <c r="A297" i="5" s="1"/>
  <c r="I296" i="5"/>
  <c r="I297" i="5" l="1"/>
  <c r="B297" i="5"/>
  <c r="C297" i="5"/>
  <c r="J297" i="5" s="1"/>
  <c r="K297" i="5" s="1"/>
  <c r="A298" i="5" s="1"/>
  <c r="I298" i="5" l="1"/>
  <c r="B298" i="5"/>
  <c r="C298" i="5"/>
  <c r="J298" i="5" s="1"/>
  <c r="K298" i="5" s="1"/>
  <c r="A299" i="5" s="1"/>
  <c r="I299" i="5" l="1"/>
  <c r="C299" i="5"/>
  <c r="J299" i="5" s="1"/>
  <c r="B299" i="5"/>
  <c r="K299" i="5" l="1"/>
  <c r="A300" i="5" s="1"/>
  <c r="I300" i="5" l="1"/>
  <c r="C300" i="5"/>
  <c r="J300" i="5" s="1"/>
  <c r="B300" i="5"/>
  <c r="K300" i="5" l="1"/>
  <c r="A301" i="5" s="1"/>
  <c r="B301" i="5" l="1"/>
  <c r="I301" i="5"/>
  <c r="C27" i="8" s="1"/>
  <c r="C301" i="5"/>
  <c r="J301" i="5" s="1"/>
  <c r="K301" i="5" s="1"/>
  <c r="A302" i="5" s="1"/>
  <c r="B302" i="5" l="1"/>
  <c r="I302" i="5"/>
  <c r="C302" i="5"/>
  <c r="J302" i="5" s="1"/>
  <c r="B27" i="8"/>
  <c r="A27" i="8" s="1"/>
  <c r="E27" i="8" s="1"/>
  <c r="D27" i="8" s="1"/>
  <c r="K302" i="5" l="1"/>
  <c r="A303" i="5" s="1"/>
  <c r="C303" i="5" l="1"/>
  <c r="J303" i="5" s="1"/>
  <c r="B303" i="5"/>
  <c r="I303" i="5"/>
  <c r="K303" i="5" l="1"/>
  <c r="A304" i="5" s="1"/>
  <c r="B304" i="5" l="1"/>
  <c r="I304" i="5"/>
  <c r="C304" i="5"/>
  <c r="J304" i="5" s="1"/>
  <c r="K304" i="5" s="1"/>
  <c r="A305" i="5" s="1"/>
  <c r="B305" i="5" l="1"/>
  <c r="C305" i="5"/>
  <c r="J305" i="5" s="1"/>
  <c r="K305" i="5" s="1"/>
  <c r="A306" i="5" s="1"/>
  <c r="I305" i="5"/>
  <c r="B306" i="5" l="1"/>
  <c r="I306" i="5"/>
  <c r="C306" i="5"/>
  <c r="J306" i="5" s="1"/>
  <c r="K306" i="5" s="1"/>
  <c r="A307" i="5" s="1"/>
  <c r="I307" i="5" l="1"/>
  <c r="C307" i="5"/>
  <c r="J307" i="5" s="1"/>
  <c r="K307" i="5" s="1"/>
  <c r="A308" i="5" s="1"/>
  <c r="B307" i="5"/>
  <c r="I308" i="5" l="1"/>
  <c r="B308" i="5"/>
  <c r="C308" i="5"/>
  <c r="J308" i="5" s="1"/>
  <c r="K308" i="5" s="1"/>
  <c r="A309" i="5" s="1"/>
  <c r="I309" i="5" l="1"/>
  <c r="C309" i="5"/>
  <c r="J309" i="5" s="1"/>
  <c r="K309" i="5" s="1"/>
  <c r="A310" i="5" s="1"/>
  <c r="B309" i="5"/>
  <c r="I310" i="5" l="1"/>
  <c r="B310" i="5"/>
  <c r="C310" i="5"/>
  <c r="J310" i="5" s="1"/>
  <c r="K310" i="5" s="1"/>
  <c r="A311" i="5" s="1"/>
  <c r="I311" i="5" l="1"/>
  <c r="C311" i="5"/>
  <c r="J311" i="5" s="1"/>
  <c r="K311" i="5" s="1"/>
  <c r="A312" i="5" s="1"/>
  <c r="B311" i="5"/>
  <c r="I312" i="5" l="1"/>
  <c r="B312" i="5"/>
  <c r="C312" i="5"/>
  <c r="J312" i="5" s="1"/>
  <c r="K312" i="5" s="1"/>
  <c r="A313" i="5" s="1"/>
  <c r="B313" i="5" l="1"/>
  <c r="C313" i="5"/>
  <c r="I313" i="5"/>
  <c r="C28" i="8" s="1"/>
  <c r="J313" i="5" l="1"/>
  <c r="B28" i="8" l="1"/>
  <c r="A28" i="8" s="1"/>
  <c r="E28" i="8" s="1"/>
  <c r="D28" i="8" s="1"/>
  <c r="K313" i="5"/>
  <c r="A314" i="5" s="1"/>
  <c r="I314" i="5" l="1"/>
  <c r="C314" i="5"/>
  <c r="J314" i="5" s="1"/>
  <c r="K314" i="5" s="1"/>
  <c r="A315" i="5" s="1"/>
  <c r="B314" i="5"/>
  <c r="C315" i="5" l="1"/>
  <c r="B315" i="5"/>
  <c r="I315" i="5"/>
  <c r="J315" i="5" l="1"/>
  <c r="K315" i="5" s="1"/>
  <c r="A316" i="5" s="1"/>
  <c r="I316" i="5" l="1"/>
  <c r="C316" i="5"/>
  <c r="J316" i="5" s="1"/>
  <c r="K316" i="5" s="1"/>
  <c r="A317" i="5" s="1"/>
  <c r="B316" i="5"/>
  <c r="B317" i="5" l="1"/>
  <c r="C317" i="5"/>
  <c r="J317" i="5" s="1"/>
  <c r="K317" i="5" s="1"/>
  <c r="A318" i="5" s="1"/>
  <c r="I317" i="5"/>
  <c r="B318" i="5" l="1"/>
  <c r="C318" i="5"/>
  <c r="J318" i="5" s="1"/>
  <c r="K318" i="5" s="1"/>
  <c r="A319" i="5" s="1"/>
  <c r="I318" i="5"/>
  <c r="I319" i="5" l="1"/>
  <c r="B319" i="5"/>
  <c r="C319" i="5"/>
  <c r="J319" i="5" s="1"/>
  <c r="K319" i="5" s="1"/>
  <c r="A320" i="5" s="1"/>
  <c r="I320" i="5" l="1"/>
  <c r="B320" i="5"/>
  <c r="C320" i="5"/>
  <c r="J320" i="5" s="1"/>
  <c r="K320" i="5" s="1"/>
  <c r="A321" i="5" s="1"/>
  <c r="I321" i="5" l="1"/>
  <c r="B321" i="5"/>
  <c r="C321" i="5"/>
  <c r="J321" i="5" s="1"/>
  <c r="K321" i="5" s="1"/>
  <c r="A322" i="5" s="1"/>
  <c r="C322" i="5" l="1"/>
  <c r="J322" i="5" s="1"/>
  <c r="K322" i="5" s="1"/>
  <c r="A323" i="5" s="1"/>
  <c r="I322" i="5"/>
  <c r="B322" i="5"/>
  <c r="I323" i="5" l="1"/>
  <c r="B323" i="5"/>
  <c r="C323" i="5"/>
  <c r="J323" i="5" s="1"/>
  <c r="K323" i="5" s="1"/>
  <c r="A324" i="5" s="1"/>
  <c r="C324" i="5" l="1"/>
  <c r="J324" i="5" s="1"/>
  <c r="K324" i="5" s="1"/>
  <c r="A325" i="5" s="1"/>
  <c r="B324" i="5"/>
  <c r="I324" i="5"/>
  <c r="B325" i="5" l="1"/>
  <c r="I325" i="5"/>
  <c r="C29" i="8" s="1"/>
  <c r="C325" i="5"/>
  <c r="J325" i="5" s="1"/>
  <c r="B29" i="8" s="1"/>
  <c r="A29" i="8" l="1"/>
  <c r="E29" i="8" s="1"/>
  <c r="D29" i="8" s="1"/>
  <c r="K325" i="5"/>
  <c r="A326" i="5" s="1"/>
  <c r="C326" i="5" l="1"/>
  <c r="J326" i="5" s="1"/>
  <c r="K326" i="5" s="1"/>
  <c r="A327" i="5" s="1"/>
  <c r="I326" i="5"/>
  <c r="B326" i="5"/>
  <c r="I327" i="5" l="1"/>
  <c r="B327" i="5"/>
  <c r="C327" i="5"/>
  <c r="J327" i="5" s="1"/>
  <c r="K327" i="5" s="1"/>
  <c r="A328" i="5" s="1"/>
  <c r="I328" i="5" l="1"/>
  <c r="C328" i="5"/>
  <c r="J328" i="5" s="1"/>
  <c r="K328" i="5" s="1"/>
  <c r="A329" i="5" s="1"/>
  <c r="B328" i="5"/>
  <c r="I329" i="5" l="1"/>
  <c r="C329" i="5"/>
  <c r="J329" i="5" s="1"/>
  <c r="K329" i="5" s="1"/>
  <c r="A330" i="5" s="1"/>
  <c r="B329" i="5"/>
  <c r="B330" i="5" l="1"/>
  <c r="I330" i="5"/>
  <c r="C330" i="5"/>
  <c r="J330" i="5" l="1"/>
  <c r="K330" i="5" s="1"/>
  <c r="A331" i="5" s="1"/>
  <c r="C331" i="5" l="1"/>
  <c r="J331" i="5" s="1"/>
  <c r="K331" i="5" s="1"/>
  <c r="A332" i="5" s="1"/>
  <c r="B331" i="5"/>
  <c r="I331" i="5"/>
  <c r="I332" i="5" l="1"/>
  <c r="C332" i="5"/>
  <c r="J332" i="5" s="1"/>
  <c r="K332" i="5" s="1"/>
  <c r="A333" i="5" s="1"/>
  <c r="B332" i="5"/>
  <c r="I333" i="5" l="1"/>
  <c r="B333" i="5"/>
  <c r="C333" i="5"/>
  <c r="J333" i="5" s="1"/>
  <c r="K333" i="5" s="1"/>
  <c r="A334" i="5" s="1"/>
  <c r="B334" i="5" l="1"/>
  <c r="I334" i="5"/>
  <c r="C334" i="5"/>
  <c r="J334" i="5" s="1"/>
  <c r="K334" i="5" s="1"/>
  <c r="A335" i="5" s="1"/>
  <c r="C335" i="5" l="1"/>
  <c r="J335" i="5" s="1"/>
  <c r="K335" i="5" s="1"/>
  <c r="A336" i="5" s="1"/>
  <c r="I335" i="5"/>
  <c r="B335" i="5"/>
  <c r="I336" i="5" l="1"/>
  <c r="B336" i="5"/>
  <c r="C336" i="5"/>
  <c r="J336" i="5" s="1"/>
  <c r="K336" i="5" s="1"/>
  <c r="A337" i="5" s="1"/>
  <c r="B337" i="5" l="1"/>
  <c r="C337" i="5"/>
  <c r="J337" i="5" s="1"/>
  <c r="B30" i="8" s="1"/>
  <c r="I337" i="5"/>
  <c r="C30" i="8" s="1"/>
  <c r="A30" i="8" l="1"/>
  <c r="E30" i="8" s="1"/>
  <c r="D30" i="8" s="1"/>
  <c r="K337" i="5"/>
  <c r="A338" i="5" s="1"/>
  <c r="B338" i="5" l="1"/>
  <c r="C338" i="5"/>
  <c r="J338" i="5" s="1"/>
  <c r="K338" i="5" s="1"/>
  <c r="A339" i="5" s="1"/>
  <c r="I338" i="5"/>
  <c r="I339" i="5" l="1"/>
  <c r="B339" i="5"/>
  <c r="C339" i="5"/>
  <c r="J339" i="5" s="1"/>
  <c r="K339" i="5" s="1"/>
  <c r="A340" i="5" s="1"/>
  <c r="C340" i="5" l="1"/>
  <c r="J340" i="5" s="1"/>
  <c r="K340" i="5" s="1"/>
  <c r="A341" i="5" s="1"/>
  <c r="B340" i="5"/>
  <c r="I340" i="5"/>
  <c r="B341" i="5" l="1"/>
  <c r="C341" i="5"/>
  <c r="J341" i="5" s="1"/>
  <c r="K341" i="5" s="1"/>
  <c r="A342" i="5" s="1"/>
  <c r="I341" i="5"/>
  <c r="C342" i="5" l="1"/>
  <c r="J342" i="5" s="1"/>
  <c r="K342" i="5" s="1"/>
  <c r="A343" i="5" s="1"/>
  <c r="B342" i="5"/>
  <c r="I342" i="5"/>
  <c r="I343" i="5" l="1"/>
  <c r="B343" i="5"/>
  <c r="C343" i="5"/>
  <c r="J343" i="5" s="1"/>
  <c r="K343" i="5" s="1"/>
  <c r="A344" i="5" s="1"/>
  <c r="I344" i="5" l="1"/>
  <c r="C344" i="5"/>
  <c r="J344" i="5" s="1"/>
  <c r="K344" i="5" s="1"/>
  <c r="A345" i="5" s="1"/>
  <c r="B344" i="5"/>
  <c r="I345" i="5" l="1"/>
  <c r="C345" i="5"/>
  <c r="J345" i="5" s="1"/>
  <c r="K345" i="5" s="1"/>
  <c r="A346" i="5" s="1"/>
  <c r="B345" i="5"/>
  <c r="I346" i="5" l="1"/>
  <c r="B346" i="5"/>
  <c r="C346" i="5"/>
  <c r="J346" i="5" s="1"/>
  <c r="K346" i="5" s="1"/>
  <c r="A347" i="5" s="1"/>
  <c r="C347" i="5" l="1"/>
  <c r="B347" i="5"/>
  <c r="I347" i="5"/>
  <c r="J347" i="5" s="1"/>
  <c r="K347" i="5" s="1"/>
  <c r="A348" i="5" s="1"/>
  <c r="C348" i="5" l="1"/>
  <c r="J348" i="5" s="1"/>
  <c r="K348" i="5" s="1"/>
  <c r="A349" i="5" s="1"/>
  <c r="I348" i="5"/>
  <c r="B348" i="5"/>
  <c r="B349" i="5" l="1"/>
  <c r="C349" i="5"/>
  <c r="I349" i="5"/>
  <c r="C31" i="8" s="1"/>
  <c r="J349" i="5" l="1"/>
  <c r="B31" i="8" l="1"/>
  <c r="A31" i="8" s="1"/>
  <c r="E31" i="8" s="1"/>
  <c r="D31" i="8" s="1"/>
  <c r="K349" i="5"/>
  <c r="A350" i="5" s="1"/>
  <c r="C350" i="5" l="1"/>
  <c r="J350" i="5" s="1"/>
  <c r="K350" i="5" s="1"/>
  <c r="A351" i="5" s="1"/>
  <c r="I350" i="5"/>
  <c r="B350" i="5"/>
  <c r="C351" i="5" l="1"/>
  <c r="B351" i="5"/>
  <c r="I351" i="5"/>
  <c r="J351" i="5" s="1"/>
  <c r="K351" i="5" s="1"/>
  <c r="A352" i="5" s="1"/>
  <c r="I352" i="5" l="1"/>
  <c r="C352" i="5"/>
  <c r="J352" i="5" s="1"/>
  <c r="K352" i="5" s="1"/>
  <c r="A353" i="5" s="1"/>
  <c r="B352" i="5"/>
  <c r="C353" i="5" l="1"/>
  <c r="J353" i="5" s="1"/>
  <c r="K353" i="5" s="1"/>
  <c r="A354" i="5" s="1"/>
  <c r="B353" i="5"/>
  <c r="I353" i="5"/>
  <c r="I354" i="5" l="1"/>
  <c r="B354" i="5"/>
  <c r="C354" i="5"/>
  <c r="J354" i="5" s="1"/>
  <c r="K354" i="5" s="1"/>
  <c r="A355" i="5" s="1"/>
  <c r="C355" i="5" l="1"/>
  <c r="I355" i="5"/>
  <c r="B355" i="5"/>
  <c r="J355" i="5" l="1"/>
  <c r="K355" i="5" s="1"/>
  <c r="A356" i="5" s="1"/>
  <c r="C356" i="5" l="1"/>
  <c r="I356" i="5"/>
  <c r="B356" i="5"/>
  <c r="J356" i="5" l="1"/>
  <c r="K356" i="5" s="1"/>
  <c r="A357" i="5" s="1"/>
  <c r="B357" i="5" l="1"/>
  <c r="C357" i="5"/>
  <c r="J357" i="5" s="1"/>
  <c r="K357" i="5" s="1"/>
  <c r="A358" i="5" s="1"/>
  <c r="I357" i="5"/>
  <c r="B358" i="5" l="1"/>
  <c r="C358" i="5"/>
  <c r="J358" i="5" s="1"/>
  <c r="K358" i="5" s="1"/>
  <c r="A359" i="5" s="1"/>
  <c r="I358" i="5"/>
  <c r="C359" i="5" l="1"/>
  <c r="I359" i="5"/>
  <c r="B359" i="5"/>
  <c r="J359" i="5" l="1"/>
  <c r="K359" i="5" s="1"/>
  <c r="A360" i="5" s="1"/>
  <c r="C360" i="5" l="1"/>
  <c r="J360" i="5" s="1"/>
  <c r="K360" i="5" s="1"/>
  <c r="A361" i="5" s="1"/>
  <c r="I360" i="5"/>
  <c r="B360" i="5"/>
  <c r="B361" i="5" l="1"/>
  <c r="C361" i="5"/>
  <c r="J361" i="5" s="1"/>
  <c r="B32" i="8" s="1"/>
  <c r="I361" i="5"/>
  <c r="C32" i="8" s="1"/>
  <c r="K361" i="5" l="1"/>
  <c r="A362" i="5" s="1"/>
  <c r="A32" i="8"/>
  <c r="E32" i="8" s="1"/>
  <c r="D32" i="8" s="1"/>
  <c r="B362" i="5" l="1"/>
  <c r="I362" i="5"/>
  <c r="C362" i="5"/>
  <c r="J362" i="5" l="1"/>
  <c r="K362" i="5" s="1"/>
  <c r="A363" i="5" s="1"/>
  <c r="C363" i="5" l="1"/>
  <c r="J363" i="5" s="1"/>
  <c r="K363" i="5" s="1"/>
  <c r="A364" i="5" s="1"/>
  <c r="I363" i="5"/>
  <c r="B363" i="5"/>
  <c r="C364" i="5" l="1"/>
  <c r="B364" i="5"/>
  <c r="I364" i="5"/>
  <c r="J364" i="5" l="1"/>
  <c r="K364" i="5" s="1"/>
  <c r="A365" i="5" s="1"/>
  <c r="I365" i="5" l="1"/>
  <c r="C365" i="5"/>
  <c r="J365" i="5" s="1"/>
  <c r="K365" i="5" s="1"/>
  <c r="A366" i="5" s="1"/>
  <c r="B365" i="5"/>
  <c r="B366" i="5" l="1"/>
  <c r="C366" i="5"/>
  <c r="J366" i="5" s="1"/>
  <c r="K366" i="5" s="1"/>
  <c r="A367" i="5" s="1"/>
  <c r="I366" i="5"/>
  <c r="C367" i="5" l="1"/>
  <c r="I367" i="5"/>
  <c r="B367" i="5"/>
  <c r="J367" i="5" l="1"/>
  <c r="K367" i="5" s="1"/>
  <c r="A368" i="5" s="1"/>
  <c r="B368" i="5" l="1"/>
  <c r="I368" i="5"/>
  <c r="C368" i="5"/>
  <c r="J368" i="5" s="1"/>
  <c r="K368" i="5" s="1"/>
  <c r="A369" i="5" s="1"/>
  <c r="C369" i="5" l="1"/>
  <c r="J369" i="5" s="1"/>
  <c r="K369" i="5" s="1"/>
  <c r="A370" i="5" s="1"/>
  <c r="B369" i="5"/>
  <c r="I369" i="5"/>
  <c r="I370" i="5" l="1"/>
  <c r="C370" i="5"/>
  <c r="J370" i="5" s="1"/>
  <c r="K370" i="5" s="1"/>
  <c r="A371" i="5" s="1"/>
  <c r="B370" i="5"/>
  <c r="C371" i="5" l="1"/>
  <c r="J371" i="5" s="1"/>
  <c r="K371" i="5" s="1"/>
  <c r="A372" i="5" s="1"/>
  <c r="I371" i="5"/>
  <c r="B371" i="5"/>
  <c r="C372" i="5" l="1"/>
  <c r="B372" i="5"/>
  <c r="I372" i="5"/>
  <c r="J372" i="5" l="1"/>
  <c r="K372" i="5" s="1"/>
  <c r="A373" i="5" s="1"/>
  <c r="B373" i="5" l="1"/>
  <c r="I373" i="5"/>
  <c r="C33" i="8" s="1"/>
  <c r="C373" i="5"/>
  <c r="J373" i="5" s="1"/>
  <c r="B33" i="8" l="1"/>
  <c r="A33" i="8" s="1"/>
  <c r="E33" i="8" s="1"/>
  <c r="D33" i="8" s="1"/>
  <c r="K373" i="5"/>
  <c r="A374" i="5" s="1"/>
  <c r="B374" i="5" l="1"/>
  <c r="C374" i="5"/>
  <c r="J374" i="5" s="1"/>
  <c r="K374" i="5" s="1"/>
  <c r="A375" i="5" s="1"/>
  <c r="I374" i="5"/>
  <c r="C375" i="5" l="1"/>
  <c r="J375" i="5" s="1"/>
  <c r="K375" i="5" s="1"/>
  <c r="A376" i="5" s="1"/>
  <c r="I375" i="5"/>
  <c r="B375" i="5"/>
  <c r="I376" i="5" l="1"/>
  <c r="B376" i="5"/>
  <c r="C376" i="5"/>
  <c r="J376" i="5" s="1"/>
  <c r="K376" i="5" s="1"/>
  <c r="A377" i="5" s="1"/>
  <c r="B377" i="5" l="1"/>
  <c r="C377" i="5"/>
  <c r="J377" i="5" s="1"/>
  <c r="K377" i="5" s="1"/>
  <c r="A378" i="5" s="1"/>
  <c r="I377" i="5"/>
  <c r="C378" i="5" l="1"/>
  <c r="J378" i="5" s="1"/>
  <c r="K378" i="5" s="1"/>
  <c r="A379" i="5" s="1"/>
  <c r="B378" i="5"/>
  <c r="I378" i="5"/>
  <c r="I379" i="5" l="1"/>
  <c r="C379" i="5"/>
  <c r="J379" i="5" s="1"/>
  <c r="K379" i="5" s="1"/>
  <c r="A380" i="5" s="1"/>
  <c r="B379" i="5"/>
  <c r="B380" i="5" l="1"/>
  <c r="I380" i="5"/>
  <c r="C380" i="5"/>
  <c r="J380" i="5" s="1"/>
  <c r="K380" i="5" s="1"/>
  <c r="A381" i="5" s="1"/>
  <c r="C381" i="5" l="1"/>
  <c r="J381" i="5" s="1"/>
  <c r="K381" i="5" s="1"/>
  <c r="A382" i="5" s="1"/>
  <c r="B381" i="5"/>
  <c r="I381" i="5"/>
  <c r="B382" i="5" l="1"/>
  <c r="I382" i="5"/>
  <c r="C382" i="5"/>
  <c r="J382" i="5" s="1"/>
  <c r="K382" i="5" s="1"/>
  <c r="A383" i="5" s="1"/>
  <c r="C383" i="5" l="1"/>
  <c r="B383" i="5"/>
  <c r="I383" i="5"/>
  <c r="J383" i="5" s="1"/>
  <c r="K383" i="5" s="1"/>
  <c r="A384" i="5" s="1"/>
  <c r="C384" i="5" l="1"/>
  <c r="B384" i="5"/>
  <c r="I384" i="5"/>
  <c r="J384" i="5" l="1"/>
  <c r="K384" i="5" s="1"/>
  <c r="A385" i="5" s="1"/>
  <c r="B385" i="5" l="1"/>
  <c r="I385" i="5"/>
  <c r="C34" i="8" s="1"/>
  <c r="C385" i="5"/>
  <c r="J385" i="5" s="1"/>
  <c r="B34" i="8" s="1"/>
  <c r="A34" i="8" l="1"/>
  <c r="E34" i="8" s="1"/>
  <c r="D34" i="8" s="1"/>
  <c r="K385" i="5"/>
  <c r="A386" i="5" s="1"/>
  <c r="B386" i="5" l="1"/>
  <c r="I386" i="5"/>
  <c r="C386" i="5"/>
  <c r="J386" i="5" s="1"/>
  <c r="K386" i="5" s="1"/>
  <c r="A387" i="5" s="1"/>
  <c r="C387" i="5" l="1"/>
  <c r="B387" i="5"/>
  <c r="I387" i="5"/>
  <c r="J387" i="5" l="1"/>
  <c r="K387" i="5" s="1"/>
  <c r="A388" i="5" s="1"/>
  <c r="I388" i="5" l="1"/>
  <c r="B388" i="5"/>
  <c r="C388" i="5"/>
  <c r="J388" i="5" s="1"/>
  <c r="K388" i="5" s="1"/>
  <c r="A389" i="5" s="1"/>
  <c r="C389" i="5" l="1"/>
  <c r="B389" i="5"/>
  <c r="I389" i="5"/>
  <c r="J389" i="5" l="1"/>
  <c r="K389" i="5" s="1"/>
  <c r="A390" i="5" s="1"/>
  <c r="B390" i="5" l="1"/>
  <c r="C390" i="5"/>
  <c r="I390" i="5"/>
  <c r="J390" i="5" s="1"/>
  <c r="K390" i="5" s="1"/>
  <c r="A391" i="5" s="1"/>
  <c r="I391" i="5" l="1"/>
  <c r="C391" i="5"/>
  <c r="J391" i="5" s="1"/>
  <c r="K391" i="5" s="1"/>
  <c r="A392" i="5" s="1"/>
  <c r="B391" i="5"/>
  <c r="I392" i="5" l="1"/>
  <c r="C392" i="5"/>
  <c r="J392" i="5" s="1"/>
  <c r="K392" i="5" s="1"/>
  <c r="A393" i="5" s="1"/>
  <c r="B392" i="5"/>
  <c r="C393" i="5" l="1"/>
  <c r="B393" i="5"/>
  <c r="I393" i="5"/>
  <c r="J393" i="5" l="1"/>
  <c r="K393" i="5" s="1"/>
  <c r="A394" i="5" s="1"/>
  <c r="I394" i="5" l="1"/>
  <c r="B394" i="5"/>
  <c r="C394" i="5"/>
  <c r="J394" i="5" s="1"/>
  <c r="K394" i="5" s="1"/>
  <c r="A395" i="5" s="1"/>
  <c r="B395" i="5" l="1"/>
  <c r="C395" i="5"/>
  <c r="J395" i="5" s="1"/>
  <c r="K395" i="5" s="1"/>
  <c r="A396" i="5" s="1"/>
  <c r="I395" i="5"/>
  <c r="I396" i="5" l="1"/>
  <c r="B396" i="5"/>
  <c r="C396" i="5"/>
  <c r="J396" i="5" s="1"/>
  <c r="K396" i="5" s="1"/>
  <c r="A397" i="5" s="1"/>
  <c r="B397" i="5" l="1"/>
  <c r="C397" i="5"/>
  <c r="J397" i="5" s="1"/>
  <c r="I397" i="5"/>
  <c r="C35" i="8" s="1"/>
  <c r="B35" i="8" l="1"/>
  <c r="A35" i="8" s="1"/>
  <c r="E35" i="8" s="1"/>
  <c r="D35" i="8" s="1"/>
  <c r="K397" i="5"/>
  <c r="A398" i="5" s="1"/>
  <c r="K398" i="5" l="1"/>
  <c r="A399" i="5" s="1"/>
  <c r="B398" i="5"/>
  <c r="J398" i="5"/>
  <c r="I398" i="5"/>
  <c r="C398" i="5"/>
  <c r="C399" i="5" l="1"/>
  <c r="B399" i="5"/>
  <c r="I399" i="5"/>
  <c r="K399" i="5"/>
  <c r="A400" i="5" s="1"/>
  <c r="J399" i="5"/>
  <c r="C400" i="5" l="1"/>
  <c r="B400" i="5"/>
  <c r="K400" i="5"/>
  <c r="A401" i="5" s="1"/>
  <c r="J400" i="5"/>
  <c r="I400" i="5"/>
  <c r="C401" i="5" l="1"/>
  <c r="B401" i="5"/>
  <c r="I401" i="5"/>
  <c r="K401" i="5"/>
  <c r="A402" i="5" s="1"/>
  <c r="J401" i="5"/>
  <c r="I402" i="5" l="1"/>
  <c r="C402" i="5"/>
  <c r="B402" i="5"/>
  <c r="K402" i="5"/>
  <c r="A403" i="5" s="1"/>
  <c r="J402" i="5"/>
  <c r="J403" i="5" l="1"/>
  <c r="C403" i="5"/>
  <c r="I403" i="5"/>
  <c r="K403" i="5"/>
  <c r="A404" i="5" s="1"/>
  <c r="B403" i="5"/>
  <c r="C404" i="5" l="1"/>
  <c r="K404" i="5"/>
  <c r="A405" i="5" s="1"/>
  <c r="I404" i="5"/>
  <c r="J404" i="5"/>
  <c r="B404" i="5"/>
  <c r="K405" i="5" l="1"/>
  <c r="A406" i="5" s="1"/>
  <c r="B405" i="5"/>
  <c r="J405" i="5"/>
  <c r="C405" i="5"/>
  <c r="I405" i="5"/>
  <c r="B406" i="5" l="1"/>
  <c r="I406" i="5"/>
  <c r="J406" i="5"/>
  <c r="C406" i="5"/>
  <c r="K406" i="5"/>
  <c r="A407" i="5" s="1"/>
  <c r="J407" i="5" l="1"/>
  <c r="C407" i="5"/>
  <c r="K407" i="5"/>
  <c r="A408" i="5" s="1"/>
  <c r="B407" i="5"/>
  <c r="I407" i="5"/>
  <c r="K408" i="5" l="1"/>
  <c r="A409" i="5" s="1"/>
  <c r="J408" i="5"/>
  <c r="B408" i="5"/>
  <c r="C408" i="5"/>
  <c r="I408" i="5"/>
  <c r="J409" i="5" l="1"/>
  <c r="B36" i="8" s="1"/>
  <c r="K409" i="5"/>
  <c r="A410" i="5" s="1"/>
  <c r="I409" i="5"/>
  <c r="C36" i="8" s="1"/>
  <c r="C409" i="5"/>
  <c r="B409" i="5"/>
  <c r="I410" i="5" l="1"/>
  <c r="B410" i="5"/>
  <c r="K410" i="5"/>
  <c r="A411" i="5" s="1"/>
  <c r="J410" i="5"/>
  <c r="C410" i="5"/>
  <c r="A36" i="8"/>
  <c r="E36" i="8" s="1"/>
  <c r="D36" i="8" s="1"/>
  <c r="C411" i="5" l="1"/>
  <c r="B411" i="5"/>
  <c r="J411" i="5"/>
  <c r="K411" i="5"/>
  <c r="A412" i="5" s="1"/>
  <c r="I411" i="5"/>
  <c r="B412" i="5" l="1"/>
  <c r="J412" i="5"/>
  <c r="I412" i="5"/>
  <c r="C412" i="5"/>
  <c r="K412" i="5"/>
  <c r="A413" i="5" s="1"/>
  <c r="I413" i="5" l="1"/>
  <c r="K413" i="5"/>
  <c r="A414" i="5" s="1"/>
  <c r="C413" i="5"/>
  <c r="B413" i="5"/>
  <c r="J413" i="5"/>
  <c r="I414" i="5" l="1"/>
  <c r="B414" i="5"/>
  <c r="C414" i="5"/>
  <c r="K414" i="5"/>
  <c r="A415" i="5" s="1"/>
  <c r="J414" i="5"/>
  <c r="K415" i="5" l="1"/>
  <c r="A416" i="5" s="1"/>
  <c r="B415" i="5"/>
  <c r="C415" i="5"/>
  <c r="J415" i="5"/>
  <c r="I415" i="5"/>
  <c r="B416" i="5" l="1"/>
  <c r="I416" i="5"/>
  <c r="C416" i="5"/>
  <c r="K416" i="5"/>
  <c r="A417" i="5" s="1"/>
  <c r="J416" i="5"/>
  <c r="K417" i="5" l="1"/>
  <c r="A418" i="5" s="1"/>
  <c r="J417" i="5"/>
  <c r="B417" i="5"/>
  <c r="I417" i="5"/>
  <c r="C417" i="5"/>
  <c r="B418" i="5" l="1"/>
  <c r="C418" i="5"/>
  <c r="I418" i="5"/>
  <c r="K418" i="5"/>
  <c r="A419" i="5" s="1"/>
  <c r="J418" i="5"/>
  <c r="I419" i="5" l="1"/>
  <c r="K419" i="5"/>
  <c r="A420" i="5" s="1"/>
  <c r="J419" i="5"/>
  <c r="B419" i="5"/>
  <c r="C419" i="5"/>
  <c r="I420" i="5" l="1"/>
  <c r="C420" i="5"/>
  <c r="K420" i="5"/>
  <c r="A421" i="5" s="1"/>
  <c r="B420" i="5"/>
  <c r="J420" i="5"/>
  <c r="I421" i="5" l="1"/>
  <c r="C37" i="8" s="1"/>
  <c r="J421" i="5"/>
  <c r="B37" i="8" s="1"/>
  <c r="B421" i="5"/>
  <c r="K421" i="5"/>
  <c r="A422" i="5" s="1"/>
  <c r="C421" i="5"/>
  <c r="A37" i="8" l="1"/>
  <c r="E37" i="8" s="1"/>
  <c r="D37" i="8" s="1"/>
  <c r="K422" i="5"/>
  <c r="A423" i="5" s="1"/>
  <c r="I422" i="5"/>
  <c r="B422" i="5"/>
  <c r="C422" i="5"/>
  <c r="J422" i="5"/>
  <c r="K423" i="5" l="1"/>
  <c r="A424" i="5" s="1"/>
  <c r="C423" i="5"/>
  <c r="B423" i="5"/>
  <c r="I423" i="5"/>
  <c r="J423" i="5"/>
  <c r="I424" i="5" l="1"/>
  <c r="C424" i="5"/>
  <c r="J424" i="5"/>
  <c r="K424" i="5"/>
  <c r="A425" i="5" s="1"/>
  <c r="B424" i="5"/>
  <c r="K425" i="5" l="1"/>
  <c r="A426" i="5" s="1"/>
  <c r="B425" i="5"/>
  <c r="I425" i="5"/>
  <c r="C425" i="5"/>
  <c r="J425" i="5"/>
  <c r="B426" i="5" l="1"/>
  <c r="I426" i="5"/>
  <c r="J426" i="5"/>
  <c r="C426" i="5"/>
  <c r="K426" i="5"/>
  <c r="A427" i="5" s="1"/>
  <c r="I427" i="5" l="1"/>
  <c r="K427" i="5"/>
  <c r="A428" i="5" s="1"/>
  <c r="J427" i="5"/>
  <c r="C427" i="5"/>
  <c r="B427" i="5"/>
  <c r="I428" i="5" l="1"/>
  <c r="J428" i="5"/>
  <c r="B428" i="5"/>
  <c r="C428" i="5"/>
  <c r="K428" i="5"/>
  <c r="A429" i="5" s="1"/>
  <c r="I429" i="5" l="1"/>
  <c r="C429" i="5"/>
  <c r="J429" i="5"/>
  <c r="K429" i="5"/>
  <c r="A430" i="5" s="1"/>
  <c r="B429" i="5"/>
  <c r="C430" i="5" l="1"/>
  <c r="K430" i="5"/>
  <c r="A431" i="5" s="1"/>
  <c r="I430" i="5"/>
  <c r="J430" i="5"/>
  <c r="B430" i="5"/>
  <c r="C431" i="5" l="1"/>
  <c r="K431" i="5"/>
  <c r="A432" i="5" s="1"/>
  <c r="B431" i="5"/>
  <c r="I431" i="5"/>
  <c r="J431" i="5"/>
  <c r="B432" i="5" l="1"/>
  <c r="J432" i="5"/>
  <c r="K432" i="5"/>
  <c r="A433" i="5" s="1"/>
  <c r="I432" i="5"/>
  <c r="C432" i="5"/>
  <c r="J433" i="5" l="1"/>
  <c r="B38" i="8" s="1"/>
  <c r="I433" i="5"/>
  <c r="C38" i="8" s="1"/>
  <c r="B433" i="5"/>
  <c r="K433" i="5"/>
  <c r="A434" i="5" s="1"/>
  <c r="C433" i="5"/>
  <c r="A38" i="8" l="1"/>
  <c r="E38" i="8" s="1"/>
  <c r="D38" i="8" s="1"/>
  <c r="I434" i="5"/>
  <c r="J434" i="5"/>
  <c r="K434" i="5"/>
  <c r="A435" i="5" s="1"/>
  <c r="C434" i="5"/>
  <c r="B434" i="5"/>
  <c r="C435" i="5" l="1"/>
  <c r="K435" i="5"/>
  <c r="A436" i="5" s="1"/>
  <c r="B435" i="5"/>
  <c r="J435" i="5"/>
  <c r="I435" i="5"/>
  <c r="B436" i="5" l="1"/>
  <c r="K436" i="5"/>
  <c r="A437" i="5" s="1"/>
  <c r="I436" i="5"/>
  <c r="C436" i="5"/>
  <c r="J436" i="5"/>
  <c r="I437" i="5" l="1"/>
  <c r="J437" i="5"/>
  <c r="B437" i="5"/>
  <c r="K437" i="5"/>
  <c r="A438" i="5" s="1"/>
  <c r="C437" i="5"/>
  <c r="B438" i="5" l="1"/>
  <c r="K438" i="5"/>
  <c r="A439" i="5" s="1"/>
  <c r="C438" i="5"/>
  <c r="I438" i="5"/>
  <c r="J438" i="5"/>
  <c r="K439" i="5" l="1"/>
  <c r="A440" i="5" s="1"/>
  <c r="C439" i="5"/>
  <c r="B439" i="5"/>
  <c r="J439" i="5"/>
  <c r="I439" i="5"/>
  <c r="K440" i="5" l="1"/>
  <c r="A441" i="5" s="1"/>
  <c r="I440" i="5"/>
  <c r="B440" i="5"/>
  <c r="C440" i="5"/>
  <c r="J440" i="5"/>
  <c r="K441" i="5" l="1"/>
  <c r="A442" i="5" s="1"/>
  <c r="I441" i="5"/>
  <c r="C441" i="5"/>
  <c r="B441" i="5"/>
  <c r="J441" i="5"/>
  <c r="B442" i="5" l="1"/>
  <c r="J442" i="5"/>
  <c r="K442" i="5"/>
  <c r="A443" i="5" s="1"/>
  <c r="I442" i="5"/>
  <c r="C442" i="5"/>
  <c r="I443" i="5" l="1"/>
  <c r="J443" i="5"/>
  <c r="B443" i="5"/>
  <c r="K443" i="5"/>
  <c r="A444" i="5" s="1"/>
  <c r="C443" i="5"/>
  <c r="B444" i="5" l="1"/>
  <c r="K444" i="5"/>
  <c r="A445" i="5" s="1"/>
  <c r="C444" i="5"/>
  <c r="I444" i="5"/>
  <c r="J444" i="5"/>
  <c r="C445" i="5" l="1"/>
  <c r="J445" i="5"/>
  <c r="B39" i="8" s="1"/>
  <c r="K445" i="5"/>
  <c r="A446" i="5" s="1"/>
  <c r="I445" i="5"/>
  <c r="C39" i="8" s="1"/>
  <c r="B445" i="5"/>
  <c r="K446" i="5" l="1"/>
  <c r="A447" i="5" s="1"/>
  <c r="C446" i="5"/>
  <c r="B446" i="5"/>
  <c r="I446" i="5"/>
  <c r="J446" i="5"/>
  <c r="A39" i="8"/>
  <c r="E39" i="8" s="1"/>
  <c r="D39" i="8" s="1"/>
  <c r="J447" i="5" l="1"/>
  <c r="I447" i="5"/>
  <c r="B447" i="5"/>
  <c r="C447" i="5"/>
  <c r="K447" i="5"/>
  <c r="A448" i="5" s="1"/>
  <c r="C448" i="5" l="1"/>
  <c r="K448" i="5"/>
  <c r="A449" i="5" s="1"/>
  <c r="J448" i="5"/>
  <c r="I448" i="5"/>
  <c r="B448" i="5"/>
  <c r="C449" i="5" l="1"/>
  <c r="I449" i="5"/>
  <c r="B449" i="5"/>
  <c r="J449" i="5"/>
  <c r="K449" i="5"/>
  <c r="A450" i="5" s="1"/>
  <c r="B450" i="5" l="1"/>
  <c r="I450" i="5"/>
  <c r="K450" i="5"/>
  <c r="A451" i="5" s="1"/>
  <c r="J450" i="5"/>
  <c r="C450" i="5"/>
  <c r="K451" i="5" l="1"/>
  <c r="A452" i="5" s="1"/>
  <c r="C451" i="5"/>
  <c r="I451" i="5"/>
  <c r="J451" i="5"/>
  <c r="B451" i="5"/>
  <c r="C452" i="5" l="1"/>
  <c r="J452" i="5"/>
  <c r="B452" i="5"/>
  <c r="K452" i="5"/>
  <c r="A453" i="5" s="1"/>
  <c r="I452" i="5"/>
  <c r="I453" i="5" l="1"/>
  <c r="B453" i="5"/>
  <c r="C453" i="5"/>
  <c r="J453" i="5"/>
  <c r="K453" i="5"/>
  <c r="A454" i="5" s="1"/>
  <c r="B454" i="5" l="1"/>
  <c r="K454" i="5"/>
  <c r="A455" i="5" s="1"/>
  <c r="J454" i="5"/>
  <c r="C454" i="5"/>
  <c r="I454" i="5"/>
  <c r="B455" i="5" l="1"/>
  <c r="I455" i="5"/>
  <c r="K455" i="5"/>
  <c r="A456" i="5" s="1"/>
  <c r="J455" i="5"/>
  <c r="C455" i="5"/>
  <c r="K456" i="5" l="1"/>
  <c r="A457" i="5" s="1"/>
  <c r="B456" i="5"/>
  <c r="I456" i="5"/>
  <c r="J456" i="5"/>
  <c r="C456" i="5"/>
  <c r="I457" i="5" l="1"/>
  <c r="C40" i="8" s="1"/>
  <c r="B457" i="5"/>
  <c r="K457" i="5"/>
  <c r="A458" i="5" s="1"/>
  <c r="J457" i="5"/>
  <c r="B40" i="8" s="1"/>
  <c r="C457" i="5"/>
  <c r="A40" i="8" l="1"/>
  <c r="E40" i="8" s="1"/>
  <c r="D40" i="8" s="1"/>
  <c r="J458" i="5"/>
  <c r="I458" i="5"/>
  <c r="C458" i="5"/>
  <c r="K458" i="5"/>
  <c r="A459" i="5" s="1"/>
  <c r="B458" i="5"/>
  <c r="K459" i="5" l="1"/>
  <c r="A460" i="5" s="1"/>
  <c r="I459" i="5"/>
  <c r="C459" i="5"/>
  <c r="J459" i="5"/>
  <c r="B459" i="5"/>
  <c r="J460" i="5" l="1"/>
  <c r="C460" i="5"/>
  <c r="K460" i="5"/>
  <c r="A461" i="5" s="1"/>
  <c r="I460" i="5"/>
  <c r="B460" i="5"/>
  <c r="B461" i="5" l="1"/>
  <c r="I461" i="5"/>
  <c r="K461" i="5"/>
  <c r="A462" i="5" s="1"/>
  <c r="C461" i="5"/>
  <c r="J461" i="5"/>
  <c r="C462" i="5" l="1"/>
  <c r="B462" i="5"/>
  <c r="J462" i="5"/>
  <c r="I462" i="5"/>
  <c r="K462" i="5"/>
  <c r="A463" i="5" s="1"/>
  <c r="J463" i="5" l="1"/>
  <c r="K463" i="5"/>
  <c r="A464" i="5" s="1"/>
  <c r="B463" i="5"/>
  <c r="C463" i="5"/>
  <c r="I463" i="5"/>
  <c r="I464" i="5" l="1"/>
  <c r="C464" i="5"/>
  <c r="B464" i="5"/>
  <c r="K464" i="5"/>
  <c r="A465" i="5" s="1"/>
  <c r="J464" i="5"/>
  <c r="J465" i="5" l="1"/>
  <c r="K465" i="5"/>
  <c r="A466" i="5" s="1"/>
  <c r="I465" i="5"/>
  <c r="B465" i="5"/>
  <c r="C465" i="5"/>
  <c r="I466" i="5" l="1"/>
  <c r="K466" i="5"/>
  <c r="A467" i="5" s="1"/>
  <c r="J466" i="5"/>
  <c r="B466" i="5"/>
  <c r="C466" i="5"/>
  <c r="J467" i="5" l="1"/>
  <c r="C467" i="5"/>
  <c r="I467" i="5"/>
  <c r="B467" i="5"/>
  <c r="K467" i="5"/>
  <c r="A468" i="5" s="1"/>
  <c r="C468" i="5" l="1"/>
  <c r="J468" i="5"/>
  <c r="I468" i="5"/>
  <c r="B468" i="5"/>
  <c r="K468" i="5"/>
  <c r="A469" i="5" s="1"/>
  <c r="I469" i="5" l="1"/>
  <c r="C41" i="8" s="1"/>
  <c r="K469" i="5"/>
  <c r="A470" i="5" s="1"/>
  <c r="B469" i="5"/>
  <c r="C469" i="5"/>
  <c r="J469" i="5"/>
  <c r="B41" i="8" s="1"/>
  <c r="A41" i="8" s="1"/>
  <c r="E41" i="8" s="1"/>
  <c r="D41" i="8" s="1"/>
  <c r="I470" i="5" l="1"/>
  <c r="C470" i="5"/>
  <c r="K470" i="5"/>
  <c r="A471" i="5" s="1"/>
  <c r="J470" i="5"/>
  <c r="B470" i="5"/>
  <c r="C471" i="5" l="1"/>
  <c r="K471" i="5"/>
  <c r="A472" i="5" s="1"/>
  <c r="J471" i="5"/>
  <c r="I471" i="5"/>
  <c r="B471" i="5"/>
  <c r="B472" i="5" l="1"/>
  <c r="J472" i="5"/>
  <c r="I472" i="5"/>
  <c r="K472" i="5"/>
  <c r="A473" i="5" s="1"/>
  <c r="C472" i="5"/>
  <c r="I473" i="5" l="1"/>
  <c r="C473" i="5"/>
  <c r="K473" i="5"/>
  <c r="A474" i="5" s="1"/>
  <c r="J473" i="5"/>
  <c r="B473" i="5"/>
  <c r="C474" i="5" l="1"/>
  <c r="K474" i="5"/>
  <c r="A475" i="5" s="1"/>
  <c r="J474" i="5"/>
  <c r="B474" i="5"/>
  <c r="I474" i="5"/>
  <c r="B475" i="5" l="1"/>
  <c r="K475" i="5"/>
  <c r="A476" i="5" s="1"/>
  <c r="J475" i="5"/>
  <c r="C475" i="5"/>
  <c r="I475" i="5"/>
  <c r="K476" i="5" l="1"/>
  <c r="A477" i="5" s="1"/>
  <c r="J476" i="5"/>
  <c r="B476" i="5"/>
  <c r="I476" i="5"/>
  <c r="C476" i="5"/>
  <c r="I477" i="5" l="1"/>
  <c r="C477" i="5"/>
  <c r="K477" i="5"/>
  <c r="A478" i="5" s="1"/>
  <c r="J477" i="5"/>
  <c r="B477" i="5"/>
  <c r="K478" i="5" l="1"/>
  <c r="A479" i="5" s="1"/>
  <c r="B478" i="5"/>
  <c r="J478" i="5"/>
  <c r="I478" i="5"/>
  <c r="C478" i="5"/>
  <c r="C479" i="5" l="1"/>
  <c r="K479" i="5"/>
  <c r="A480" i="5" s="1"/>
  <c r="I479" i="5"/>
  <c r="B479" i="5"/>
  <c r="J479" i="5"/>
  <c r="K480" i="5" l="1"/>
  <c r="A481" i="5" s="1"/>
  <c r="I480" i="5"/>
  <c r="B480" i="5"/>
  <c r="C480" i="5"/>
  <c r="J480" i="5"/>
  <c r="B481" i="5" l="1"/>
  <c r="I481" i="5"/>
  <c r="C42" i="8" s="1"/>
  <c r="K481" i="5"/>
  <c r="A482" i="5" s="1"/>
  <c r="J481" i="5"/>
  <c r="B42" i="8" s="1"/>
  <c r="C481" i="5"/>
  <c r="B482" i="5" l="1"/>
  <c r="C482" i="5"/>
  <c r="K482" i="5"/>
  <c r="A483" i="5" s="1"/>
  <c r="J482" i="5"/>
  <c r="I482" i="5"/>
  <c r="A42" i="8"/>
  <c r="E42" i="8" s="1"/>
  <c r="D42" i="8" s="1"/>
  <c r="C483" i="5" l="1"/>
  <c r="B483" i="5"/>
  <c r="J483" i="5"/>
  <c r="K483" i="5"/>
  <c r="A484" i="5" s="1"/>
  <c r="I483" i="5"/>
  <c r="C484" i="5" l="1"/>
  <c r="J484" i="5"/>
  <c r="I484" i="5"/>
  <c r="B484" i="5"/>
  <c r="K484" i="5"/>
  <c r="A485" i="5" s="1"/>
  <c r="B485" i="5" l="1"/>
  <c r="K485" i="5"/>
  <c r="A486" i="5" s="1"/>
  <c r="C485" i="5"/>
  <c r="J485" i="5"/>
  <c r="I485" i="5"/>
  <c r="I486" i="5" l="1"/>
  <c r="K486" i="5"/>
  <c r="A487" i="5" s="1"/>
  <c r="J486" i="5"/>
  <c r="C486" i="5"/>
  <c r="B486" i="5"/>
  <c r="C487" i="5" l="1"/>
  <c r="K487" i="5"/>
  <c r="A488" i="5" s="1"/>
  <c r="J487" i="5"/>
  <c r="I487" i="5"/>
  <c r="B487" i="5"/>
  <c r="I488" i="5" l="1"/>
  <c r="B488" i="5"/>
  <c r="K488" i="5"/>
  <c r="A489" i="5" s="1"/>
  <c r="J488" i="5"/>
  <c r="C488" i="5"/>
  <c r="B489" i="5" l="1"/>
  <c r="J489" i="5"/>
  <c r="I489" i="5"/>
  <c r="K489" i="5"/>
  <c r="A490" i="5" s="1"/>
  <c r="C489" i="5"/>
  <c r="K490" i="5" l="1"/>
  <c r="A491" i="5" s="1"/>
  <c r="I490" i="5"/>
  <c r="J490" i="5"/>
  <c r="C490" i="5"/>
  <c r="B490" i="5"/>
  <c r="C491" i="5" l="1"/>
  <c r="B491" i="5"/>
  <c r="I491" i="5"/>
  <c r="K491" i="5"/>
  <c r="A492" i="5" s="1"/>
  <c r="J491" i="5"/>
  <c r="J492" i="5" l="1"/>
  <c r="B492" i="5"/>
  <c r="K492" i="5"/>
  <c r="A493" i="5" s="1"/>
  <c r="C492" i="5"/>
  <c r="I492" i="5"/>
  <c r="I493" i="5" l="1"/>
  <c r="C43" i="8" s="1"/>
  <c r="J493" i="5"/>
  <c r="B43" i="8" s="1"/>
  <c r="B493" i="5"/>
  <c r="K493" i="5"/>
  <c r="A494" i="5" s="1"/>
  <c r="C493" i="5"/>
  <c r="A43" i="8" l="1"/>
  <c r="E43" i="8" s="1"/>
  <c r="D43" i="8" s="1"/>
  <c r="C494" i="5"/>
  <c r="B494" i="5"/>
  <c r="J494" i="5"/>
  <c r="K494" i="5"/>
  <c r="A495" i="5" s="1"/>
  <c r="I494" i="5"/>
  <c r="I495" i="5" l="1"/>
  <c r="B495" i="5"/>
  <c r="K495" i="5"/>
  <c r="A496" i="5" s="1"/>
  <c r="J495" i="5"/>
  <c r="C495" i="5"/>
  <c r="J496" i="5" l="1"/>
  <c r="I496" i="5"/>
  <c r="K496" i="5"/>
  <c r="A497" i="5" s="1"/>
  <c r="B496" i="5"/>
  <c r="C496" i="5"/>
  <c r="J497" i="5" l="1"/>
  <c r="B497" i="5"/>
  <c r="I497" i="5"/>
  <c r="K497" i="5"/>
  <c r="A498" i="5" s="1"/>
  <c r="C497" i="5"/>
  <c r="J498" i="5" l="1"/>
  <c r="B498" i="5"/>
  <c r="C498" i="5"/>
  <c r="I498" i="5"/>
  <c r="K498" i="5"/>
  <c r="A499" i="5" s="1"/>
  <c r="B499" i="5" l="1"/>
  <c r="K499" i="5"/>
  <c r="A500" i="5" s="1"/>
  <c r="J499" i="5"/>
  <c r="I499" i="5"/>
  <c r="C499" i="5"/>
  <c r="B500" i="5" l="1"/>
  <c r="C500" i="5"/>
  <c r="I500" i="5"/>
  <c r="J500" i="5"/>
  <c r="K500" i="5"/>
  <c r="A501" i="5" s="1"/>
  <c r="B501" i="5" l="1"/>
  <c r="J501" i="5"/>
  <c r="I501" i="5"/>
  <c r="K501" i="5"/>
  <c r="A502" i="5" s="1"/>
  <c r="C501" i="5"/>
  <c r="B502" i="5" l="1"/>
  <c r="C502" i="5"/>
  <c r="I502" i="5"/>
  <c r="K502" i="5"/>
  <c r="A503" i="5" s="1"/>
  <c r="J502" i="5"/>
  <c r="I503" i="5" l="1"/>
  <c r="J503" i="5"/>
  <c r="K503" i="5"/>
  <c r="A504" i="5" s="1"/>
  <c r="B503" i="5"/>
  <c r="C503" i="5"/>
  <c r="I504" i="5" l="1"/>
  <c r="C504" i="5"/>
  <c r="K504" i="5"/>
  <c r="A505" i="5" s="1"/>
  <c r="B504" i="5"/>
  <c r="J504" i="5"/>
  <c r="I505" i="5" l="1"/>
  <c r="C44" i="8" s="1"/>
  <c r="K505" i="5"/>
  <c r="A506" i="5" s="1"/>
  <c r="J505" i="5"/>
  <c r="B44" i="8" s="1"/>
  <c r="C505" i="5"/>
  <c r="B505" i="5"/>
  <c r="A44" i="8" l="1"/>
  <c r="E44" i="8" s="1"/>
  <c r="D44" i="8" s="1"/>
  <c r="I506" i="5"/>
  <c r="K506" i="5"/>
  <c r="A507" i="5" s="1"/>
  <c r="B506" i="5"/>
  <c r="J506" i="5"/>
  <c r="C506" i="5"/>
  <c r="C507" i="5" l="1"/>
  <c r="K507" i="5"/>
  <c r="A508" i="5" s="1"/>
  <c r="J507" i="5"/>
  <c r="I507" i="5"/>
  <c r="B507" i="5"/>
  <c r="J508" i="5" l="1"/>
  <c r="C508" i="5"/>
  <c r="I508" i="5"/>
  <c r="B508" i="5"/>
  <c r="K508" i="5"/>
  <c r="A509" i="5" s="1"/>
  <c r="B509" i="5" l="1"/>
  <c r="J509" i="5"/>
  <c r="K509" i="5"/>
  <c r="A510" i="5" s="1"/>
  <c r="I509" i="5"/>
  <c r="C509" i="5"/>
  <c r="K510" i="5" l="1"/>
  <c r="A511" i="5" s="1"/>
  <c r="C510" i="5"/>
  <c r="I510" i="5"/>
  <c r="J510" i="5"/>
  <c r="B510" i="5"/>
  <c r="C511" i="5" l="1"/>
  <c r="K511" i="5"/>
  <c r="A512" i="5" s="1"/>
  <c r="B511" i="5"/>
  <c r="I511" i="5"/>
  <c r="J511" i="5"/>
  <c r="B512" i="5" l="1"/>
  <c r="I512" i="5"/>
  <c r="C512" i="5"/>
  <c r="J512" i="5"/>
  <c r="K512" i="5"/>
  <c r="A513" i="5" s="1"/>
  <c r="C513" i="5" l="1"/>
  <c r="J513" i="5"/>
  <c r="K513" i="5"/>
  <c r="A514" i="5" s="1"/>
  <c r="B513" i="5"/>
  <c r="I513" i="5"/>
  <c r="J514" i="5" l="1"/>
  <c r="B514" i="5"/>
  <c r="I514" i="5"/>
  <c r="K514" i="5"/>
  <c r="A515" i="5" s="1"/>
  <c r="C514" i="5"/>
  <c r="K515" i="5" l="1"/>
  <c r="A516" i="5" s="1"/>
  <c r="J515" i="5"/>
  <c r="C515" i="5"/>
  <c r="B515" i="5"/>
  <c r="I515" i="5"/>
  <c r="I516" i="5" l="1"/>
  <c r="K516" i="5"/>
  <c r="A517" i="5" s="1"/>
  <c r="B516" i="5"/>
  <c r="J516" i="5"/>
  <c r="C516" i="5"/>
  <c r="B517" i="5" l="1"/>
  <c r="I517" i="5"/>
  <c r="C45" i="8" s="1"/>
  <c r="K517" i="5"/>
  <c r="A518" i="5" s="1"/>
  <c r="J517" i="5"/>
  <c r="B45" i="8" s="1"/>
  <c r="C517" i="5"/>
  <c r="A45" i="8" l="1"/>
  <c r="E45" i="8" s="1"/>
  <c r="D45" i="8" s="1"/>
  <c r="J518" i="5"/>
  <c r="I518" i="5"/>
  <c r="C518" i="5"/>
  <c r="B518" i="5"/>
  <c r="K518" i="5"/>
  <c r="A519" i="5" s="1"/>
  <c r="J519" i="5" l="1"/>
  <c r="K519" i="5"/>
  <c r="A520" i="5" s="1"/>
  <c r="I519" i="5"/>
  <c r="C519" i="5"/>
  <c r="B519" i="5"/>
  <c r="B520" i="5" l="1"/>
  <c r="C520" i="5"/>
  <c r="K520" i="5"/>
  <c r="A521" i="5" s="1"/>
  <c r="J520" i="5"/>
  <c r="I520" i="5"/>
  <c r="B521" i="5" l="1"/>
  <c r="K521" i="5"/>
  <c r="A522" i="5" s="1"/>
  <c r="I521" i="5"/>
  <c r="C521" i="5"/>
  <c r="J521" i="5"/>
  <c r="C522" i="5" l="1"/>
  <c r="I522" i="5"/>
  <c r="B522" i="5"/>
  <c r="K522" i="5"/>
  <c r="A523" i="5" s="1"/>
  <c r="J522" i="5"/>
  <c r="J523" i="5" l="1"/>
  <c r="C523" i="5"/>
  <c r="B523" i="5"/>
  <c r="K523" i="5"/>
  <c r="A524" i="5" s="1"/>
  <c r="I523" i="5"/>
  <c r="B524" i="5" l="1"/>
  <c r="I524" i="5"/>
  <c r="K524" i="5"/>
  <c r="A525" i="5" s="1"/>
  <c r="J524" i="5"/>
  <c r="C524" i="5"/>
  <c r="I525" i="5" l="1"/>
  <c r="J525" i="5"/>
  <c r="C525" i="5"/>
  <c r="B525" i="5"/>
  <c r="K525" i="5"/>
  <c r="A526" i="5" s="1"/>
  <c r="I526" i="5" l="1"/>
  <c r="C526" i="5"/>
  <c r="J526" i="5"/>
  <c r="K526" i="5"/>
  <c r="A527" i="5" s="1"/>
  <c r="B526" i="5"/>
  <c r="I527" i="5" l="1"/>
  <c r="J527" i="5"/>
  <c r="B527" i="5"/>
  <c r="C527" i="5"/>
  <c r="K527" i="5"/>
  <c r="A528" i="5" s="1"/>
  <c r="I528" i="5" l="1"/>
  <c r="J528" i="5"/>
  <c r="K528" i="5"/>
  <c r="A529" i="5" s="1"/>
  <c r="B528" i="5"/>
  <c r="C528" i="5"/>
  <c r="I529" i="5" l="1"/>
  <c r="C46" i="8" s="1"/>
  <c r="J529" i="5"/>
  <c r="B46" i="8" s="1"/>
  <c r="A46" i="8" s="1"/>
  <c r="E46" i="8" s="1"/>
  <c r="D46" i="8" s="1"/>
  <c r="K529" i="5"/>
  <c r="A530" i="5" s="1"/>
  <c r="C529" i="5"/>
  <c r="B529" i="5"/>
  <c r="C530" i="5" l="1"/>
  <c r="B530" i="5"/>
  <c r="K530" i="5"/>
  <c r="A531" i="5" s="1"/>
  <c r="I530" i="5"/>
  <c r="J530" i="5"/>
  <c r="C531" i="5" l="1"/>
  <c r="J531" i="5"/>
  <c r="K531" i="5"/>
  <c r="A532" i="5" s="1"/>
  <c r="B531" i="5"/>
  <c r="I531" i="5"/>
  <c r="I532" i="5" l="1"/>
  <c r="K532" i="5"/>
  <c r="A533" i="5" s="1"/>
  <c r="B532" i="5"/>
  <c r="J532" i="5"/>
  <c r="C532" i="5"/>
  <c r="K533" i="5" l="1"/>
  <c r="A534" i="5" s="1"/>
  <c r="B533" i="5"/>
  <c r="I533" i="5"/>
  <c r="J533" i="5"/>
  <c r="C533" i="5"/>
  <c r="C534" i="5" l="1"/>
  <c r="J534" i="5"/>
  <c r="B534" i="5"/>
  <c r="K534" i="5"/>
  <c r="A535" i="5" s="1"/>
  <c r="I534" i="5"/>
  <c r="J535" i="5" l="1"/>
  <c r="K535" i="5"/>
  <c r="A536" i="5" s="1"/>
  <c r="I535" i="5"/>
  <c r="B535" i="5"/>
  <c r="C535" i="5"/>
  <c r="K536" i="5" l="1"/>
  <c r="A537" i="5" s="1"/>
  <c r="B536" i="5"/>
  <c r="I536" i="5"/>
  <c r="C536" i="5"/>
  <c r="J536" i="5"/>
  <c r="K537" i="5" l="1"/>
  <c r="A538" i="5" s="1"/>
  <c r="C537" i="5"/>
  <c r="J537" i="5"/>
  <c r="I537" i="5"/>
  <c r="B537" i="5"/>
  <c r="J538" i="5" l="1"/>
  <c r="K538" i="5"/>
  <c r="A539" i="5" s="1"/>
  <c r="B538" i="5"/>
  <c r="C538" i="5"/>
  <c r="I538" i="5"/>
  <c r="J539" i="5" l="1"/>
  <c r="B539" i="5"/>
  <c r="I539" i="5"/>
  <c r="C539" i="5"/>
  <c r="K539" i="5"/>
  <c r="A540" i="5" s="1"/>
  <c r="I540" i="5" l="1"/>
  <c r="J540" i="5"/>
  <c r="C540" i="5"/>
  <c r="K540" i="5"/>
  <c r="A541" i="5" s="1"/>
  <c r="B540" i="5"/>
  <c r="K541" i="5" l="1"/>
  <c r="A542" i="5" s="1"/>
  <c r="I541" i="5"/>
  <c r="C47" i="8" s="1"/>
  <c r="C541" i="5"/>
  <c r="J541" i="5"/>
  <c r="B47" i="8" s="1"/>
  <c r="B541" i="5"/>
  <c r="A47" i="8" l="1"/>
  <c r="E47" i="8" s="1"/>
  <c r="D47" i="8" s="1"/>
  <c r="J542" i="5"/>
  <c r="B542" i="5"/>
  <c r="K542" i="5"/>
  <c r="A543" i="5" s="1"/>
  <c r="I542" i="5"/>
  <c r="C542" i="5"/>
  <c r="J543" i="5" l="1"/>
  <c r="C543" i="5"/>
  <c r="B543" i="5"/>
  <c r="I543" i="5"/>
  <c r="K543" i="5"/>
  <c r="A544" i="5" s="1"/>
  <c r="J544" i="5" l="1"/>
  <c r="C544" i="5"/>
  <c r="K544" i="5"/>
  <c r="A545" i="5" s="1"/>
  <c r="B544" i="5"/>
  <c r="I544" i="5"/>
  <c r="C545" i="5" l="1"/>
  <c r="J545" i="5"/>
  <c r="K545" i="5"/>
  <c r="A546" i="5" s="1"/>
  <c r="I545" i="5"/>
  <c r="B545" i="5"/>
  <c r="C546" i="5" l="1"/>
  <c r="I546" i="5"/>
  <c r="K546" i="5"/>
  <c r="A547" i="5" s="1"/>
  <c r="J546" i="5"/>
  <c r="B546" i="5"/>
  <c r="K547" i="5" l="1"/>
  <c r="A548" i="5" s="1"/>
  <c r="B547" i="5"/>
  <c r="C547" i="5"/>
  <c r="I547" i="5"/>
  <c r="J547" i="5"/>
  <c r="K548" i="5" l="1"/>
  <c r="A549" i="5" s="1"/>
  <c r="I548" i="5"/>
  <c r="J548" i="5"/>
  <c r="B548" i="5"/>
  <c r="C548" i="5"/>
  <c r="J549" i="5" l="1"/>
  <c r="B549" i="5"/>
  <c r="C549" i="5"/>
  <c r="I549" i="5"/>
  <c r="K549" i="5"/>
  <c r="A550" i="5" s="1"/>
  <c r="C550" i="5" l="1"/>
  <c r="B550" i="5"/>
  <c r="J550" i="5"/>
  <c r="K550" i="5"/>
  <c r="A551" i="5" s="1"/>
  <c r="I550" i="5"/>
  <c r="K551" i="5" l="1"/>
  <c r="A552" i="5" s="1"/>
  <c r="C551" i="5"/>
  <c r="J551" i="5"/>
  <c r="B551" i="5"/>
  <c r="I551" i="5"/>
  <c r="K552" i="5" l="1"/>
  <c r="A553" i="5" s="1"/>
  <c r="I552" i="5"/>
  <c r="B552" i="5"/>
  <c r="C552" i="5"/>
  <c r="J552" i="5"/>
  <c r="B553" i="5" l="1"/>
  <c r="K553" i="5"/>
  <c r="A554" i="5" s="1"/>
  <c r="I553" i="5"/>
  <c r="C48" i="8" s="1"/>
  <c r="J553" i="5"/>
  <c r="B48" i="8" s="1"/>
  <c r="C553" i="5"/>
  <c r="I554" i="5" l="1"/>
  <c r="K554" i="5"/>
  <c r="A555" i="5" s="1"/>
  <c r="J554" i="5"/>
  <c r="B554" i="5"/>
  <c r="C554" i="5"/>
  <c r="A48" i="8"/>
  <c r="E48" i="8" s="1"/>
  <c r="D48" i="8" s="1"/>
  <c r="C555" i="5" l="1"/>
  <c r="I555" i="5"/>
  <c r="K555" i="5"/>
  <c r="A556" i="5" s="1"/>
  <c r="J555" i="5"/>
  <c r="B555" i="5"/>
  <c r="J556" i="5" l="1"/>
  <c r="C556" i="5"/>
  <c r="I556" i="5"/>
  <c r="B556" i="5"/>
  <c r="K556" i="5"/>
  <c r="A557" i="5" s="1"/>
  <c r="B557" i="5" l="1"/>
  <c r="K557" i="5"/>
  <c r="A558" i="5" s="1"/>
  <c r="J557" i="5"/>
  <c r="I557" i="5"/>
  <c r="C557" i="5"/>
  <c r="K558" i="5" l="1"/>
  <c r="A559" i="5" s="1"/>
  <c r="C558" i="5"/>
  <c r="I558" i="5"/>
  <c r="B558" i="5"/>
  <c r="J558" i="5"/>
  <c r="B559" i="5" l="1"/>
  <c r="J559" i="5"/>
  <c r="C559" i="5"/>
  <c r="I559" i="5"/>
  <c r="K559" i="5"/>
  <c r="A560" i="5" s="1"/>
  <c r="B560" i="5" l="1"/>
  <c r="I560" i="5"/>
  <c r="C560" i="5"/>
  <c r="J560" i="5"/>
  <c r="K560" i="5"/>
  <c r="A561" i="5" s="1"/>
  <c r="J561" i="5" l="1"/>
  <c r="K561" i="5"/>
  <c r="A562" i="5" s="1"/>
  <c r="I561" i="5"/>
  <c r="C561" i="5"/>
  <c r="B561" i="5"/>
  <c r="J562" i="5" l="1"/>
  <c r="C562" i="5"/>
  <c r="I562" i="5"/>
  <c r="K562" i="5"/>
  <c r="A563" i="5" s="1"/>
  <c r="B562" i="5"/>
  <c r="B563" i="5" l="1"/>
  <c r="C563" i="5"/>
  <c r="J563" i="5"/>
  <c r="K563" i="5"/>
  <c r="A564" i="5" s="1"/>
  <c r="I563" i="5"/>
  <c r="B564" i="5" l="1"/>
  <c r="J564" i="5"/>
  <c r="C564" i="5"/>
  <c r="K564" i="5"/>
  <c r="A565" i="5" s="1"/>
  <c r="I564" i="5"/>
  <c r="B565" i="5" l="1"/>
  <c r="K565" i="5"/>
  <c r="A566" i="5" s="1"/>
  <c r="J565" i="5"/>
  <c r="B49" i="8" s="1"/>
  <c r="I565" i="5"/>
  <c r="C49" i="8" s="1"/>
  <c r="C565" i="5"/>
  <c r="A49" i="8" l="1"/>
  <c r="E49" i="8" s="1"/>
  <c r="D49" i="8" s="1"/>
  <c r="J566" i="5"/>
  <c r="I566" i="5"/>
  <c r="C566" i="5"/>
  <c r="K566" i="5"/>
  <c r="A567" i="5" s="1"/>
  <c r="B566" i="5"/>
  <c r="K567" i="5" l="1"/>
  <c r="A568" i="5" s="1"/>
  <c r="J567" i="5"/>
  <c r="C567" i="5"/>
  <c r="I567" i="5"/>
  <c r="B567" i="5"/>
  <c r="C568" i="5" l="1"/>
  <c r="I568" i="5"/>
  <c r="B568" i="5"/>
  <c r="K568" i="5"/>
  <c r="A569" i="5" s="1"/>
  <c r="J568" i="5"/>
  <c r="K569" i="5" l="1"/>
  <c r="A570" i="5" s="1"/>
  <c r="J569" i="5"/>
  <c r="I569" i="5"/>
  <c r="C569" i="5"/>
  <c r="B569" i="5"/>
  <c r="C570" i="5" l="1"/>
  <c r="K570" i="5"/>
  <c r="A571" i="5" s="1"/>
  <c r="B570" i="5"/>
  <c r="J570" i="5"/>
  <c r="I570" i="5"/>
  <c r="K571" i="5" l="1"/>
  <c r="A572" i="5" s="1"/>
  <c r="J571" i="5"/>
  <c r="B571" i="5"/>
  <c r="C571" i="5"/>
  <c r="I571" i="5"/>
  <c r="C572" i="5" l="1"/>
  <c r="J572" i="5"/>
  <c r="I572" i="5"/>
  <c r="B572" i="5"/>
  <c r="K572" i="5"/>
  <c r="A573" i="5" s="1"/>
  <c r="I573" i="5" l="1"/>
  <c r="C573" i="5"/>
  <c r="K573" i="5"/>
  <c r="A574" i="5" s="1"/>
  <c r="J573" i="5"/>
  <c r="B573" i="5"/>
  <c r="I574" i="5" l="1"/>
  <c r="B574" i="5"/>
  <c r="J574" i="5"/>
  <c r="K574" i="5"/>
  <c r="A575" i="5" s="1"/>
  <c r="C574" i="5"/>
  <c r="C575" i="5" l="1"/>
  <c r="I575" i="5"/>
  <c r="J575" i="5"/>
  <c r="K575" i="5"/>
  <c r="A576" i="5" s="1"/>
  <c r="B575" i="5"/>
  <c r="B576" i="5" l="1"/>
  <c r="C576" i="5"/>
  <c r="I576" i="5"/>
  <c r="J576" i="5"/>
  <c r="K576" i="5"/>
  <c r="A577" i="5" s="1"/>
  <c r="B577" i="5" l="1"/>
  <c r="I577" i="5"/>
  <c r="C50" i="8" s="1"/>
  <c r="C577" i="5"/>
  <c r="K577" i="5"/>
  <c r="A578" i="5" s="1"/>
  <c r="J577" i="5"/>
  <c r="B50" i="8" s="1"/>
  <c r="A50" i="8" l="1"/>
  <c r="E50" i="8" s="1"/>
  <c r="D50" i="8" s="1"/>
  <c r="I578" i="5"/>
  <c r="B578" i="5"/>
  <c r="C578" i="5"/>
  <c r="J578" i="5"/>
  <c r="K578" i="5"/>
  <c r="A579" i="5" s="1"/>
  <c r="I579" i="5" l="1"/>
  <c r="K579" i="5"/>
  <c r="A580" i="5" s="1"/>
  <c r="C579" i="5"/>
  <c r="B579" i="5"/>
  <c r="J579" i="5"/>
  <c r="B580" i="5" l="1"/>
  <c r="J580" i="5"/>
  <c r="K580" i="5"/>
  <c r="A581" i="5" s="1"/>
  <c r="C580" i="5"/>
  <c r="I580" i="5"/>
  <c r="I581" i="5" l="1"/>
  <c r="B581" i="5"/>
  <c r="K581" i="5"/>
  <c r="A582" i="5" s="1"/>
  <c r="C581" i="5"/>
  <c r="J581" i="5"/>
  <c r="C582" i="5" l="1"/>
  <c r="I582" i="5"/>
  <c r="K582" i="5"/>
  <c r="A583" i="5" s="1"/>
  <c r="B582" i="5"/>
  <c r="J582" i="5"/>
  <c r="J583" i="5" l="1"/>
  <c r="C583" i="5"/>
  <c r="K583" i="5"/>
  <c r="A584" i="5" s="1"/>
  <c r="I583" i="5"/>
  <c r="B583" i="5"/>
  <c r="I584" i="5" l="1"/>
  <c r="C584" i="5"/>
  <c r="B584" i="5"/>
  <c r="K584" i="5"/>
  <c r="A585" i="5" s="1"/>
  <c r="J584" i="5"/>
  <c r="C585" i="5" l="1"/>
  <c r="J585" i="5"/>
  <c r="I585" i="5"/>
  <c r="K585" i="5"/>
  <c r="A586" i="5" s="1"/>
  <c r="B585" i="5"/>
  <c r="I586" i="5" l="1"/>
  <c r="B586" i="5"/>
  <c r="C586" i="5"/>
  <c r="J586" i="5"/>
  <c r="K586" i="5"/>
  <c r="A587" i="5" s="1"/>
  <c r="K587" i="5" l="1"/>
  <c r="A588" i="5" s="1"/>
  <c r="I587" i="5"/>
  <c r="J587" i="5"/>
  <c r="C587" i="5"/>
  <c r="B587" i="5"/>
  <c r="J588" i="5" l="1"/>
  <c r="B588" i="5"/>
  <c r="I588" i="5"/>
  <c r="C588" i="5"/>
  <c r="K588" i="5"/>
  <c r="A589" i="5" s="1"/>
  <c r="K589" i="5" l="1"/>
  <c r="A590" i="5" s="1"/>
  <c r="I589" i="5"/>
  <c r="C51" i="8" s="1"/>
  <c r="B589" i="5"/>
  <c r="J589" i="5"/>
  <c r="B51" i="8" s="1"/>
  <c r="A51" i="8" s="1"/>
  <c r="E51" i="8" s="1"/>
  <c r="D51" i="8" s="1"/>
  <c r="C589" i="5"/>
  <c r="B590" i="5" l="1"/>
  <c r="I590" i="5"/>
  <c r="K590" i="5"/>
  <c r="A591" i="5" s="1"/>
  <c r="J590" i="5"/>
  <c r="C590" i="5"/>
  <c r="I591" i="5" l="1"/>
  <c r="J591" i="5"/>
  <c r="B591" i="5"/>
  <c r="K591" i="5"/>
  <c r="A592" i="5" s="1"/>
  <c r="C591" i="5"/>
  <c r="J592" i="5" l="1"/>
  <c r="I592" i="5"/>
  <c r="C592" i="5"/>
  <c r="K592" i="5"/>
  <c r="A593" i="5" s="1"/>
  <c r="B592" i="5"/>
  <c r="B593" i="5" l="1"/>
  <c r="J593" i="5"/>
  <c r="C593" i="5"/>
  <c r="I593" i="5"/>
  <c r="K593" i="5"/>
  <c r="A594" i="5" s="1"/>
  <c r="J594" i="5" l="1"/>
  <c r="I594" i="5"/>
  <c r="C594" i="5"/>
  <c r="K594" i="5"/>
  <c r="A595" i="5" s="1"/>
  <c r="B594" i="5"/>
  <c r="K595" i="5" l="1"/>
  <c r="A596" i="5" s="1"/>
  <c r="C595" i="5"/>
  <c r="J595" i="5"/>
  <c r="I595" i="5"/>
  <c r="B595" i="5"/>
  <c r="C596" i="5" l="1"/>
  <c r="B596" i="5"/>
  <c r="I596" i="5"/>
  <c r="J596" i="5"/>
  <c r="K596" i="5"/>
  <c r="A597" i="5" s="1"/>
  <c r="B597" i="5" l="1"/>
  <c r="C597" i="5"/>
  <c r="J597" i="5"/>
  <c r="I597" i="5"/>
  <c r="K597" i="5"/>
  <c r="A598" i="5" s="1"/>
  <c r="I598" i="5" l="1"/>
  <c r="C598" i="5"/>
  <c r="B598" i="5"/>
  <c r="J598" i="5"/>
  <c r="K598" i="5"/>
  <c r="A599" i="5" s="1"/>
  <c r="C599" i="5" l="1"/>
  <c r="B599" i="5"/>
  <c r="I599" i="5"/>
  <c r="J599" i="5"/>
  <c r="K599" i="5"/>
  <c r="A600" i="5" s="1"/>
  <c r="C600" i="5" l="1"/>
  <c r="B600" i="5"/>
  <c r="K600" i="5"/>
  <c r="A601" i="5" s="1"/>
  <c r="J600" i="5"/>
  <c r="I600" i="5"/>
  <c r="C601" i="5" l="1"/>
  <c r="B601" i="5"/>
  <c r="I601" i="5"/>
  <c r="C52" i="8" s="1"/>
  <c r="J601" i="5"/>
  <c r="B52" i="8" s="1"/>
  <c r="K601" i="5"/>
  <c r="A602" i="5" s="1"/>
  <c r="A52" i="8" l="1"/>
  <c r="E52" i="8" s="1"/>
  <c r="D52" i="8" s="1"/>
  <c r="J602" i="5"/>
  <c r="C602" i="5"/>
  <c r="K602" i="5"/>
  <c r="A603" i="5" s="1"/>
  <c r="I602" i="5"/>
  <c r="B602" i="5"/>
  <c r="B603" i="5" l="1"/>
  <c r="I603" i="5"/>
  <c r="K603" i="5"/>
  <c r="A604" i="5" s="1"/>
  <c r="C603" i="5"/>
  <c r="J603" i="5"/>
  <c r="I604" i="5" l="1"/>
  <c r="J604" i="5"/>
  <c r="K604" i="5"/>
  <c r="A605" i="5" s="1"/>
  <c r="C604" i="5"/>
  <c r="B604" i="5"/>
  <c r="C605" i="5" l="1"/>
  <c r="K605" i="5"/>
  <c r="A606" i="5" s="1"/>
  <c r="J605" i="5"/>
  <c r="I605" i="5"/>
  <c r="B605" i="5"/>
  <c r="J606" i="5" l="1"/>
  <c r="B606" i="5"/>
  <c r="I606" i="5"/>
  <c r="C606" i="5"/>
  <c r="K606" i="5"/>
  <c r="A607" i="5" s="1"/>
  <c r="I607" i="5" l="1"/>
  <c r="J607" i="5"/>
  <c r="B607" i="5"/>
  <c r="K607" i="5"/>
  <c r="A608" i="5" s="1"/>
  <c r="C607" i="5"/>
  <c r="I608" i="5" l="1"/>
  <c r="J608" i="5"/>
  <c r="B608" i="5"/>
  <c r="C608" i="5"/>
  <c r="K608" i="5"/>
  <c r="A609" i="5" s="1"/>
  <c r="I609" i="5" l="1"/>
  <c r="J609" i="5"/>
  <c r="C609" i="5"/>
  <c r="K609" i="5"/>
  <c r="A610" i="5" s="1"/>
  <c r="B609" i="5"/>
  <c r="K610" i="5" l="1"/>
  <c r="A611" i="5" s="1"/>
  <c r="J610" i="5"/>
  <c r="C610" i="5"/>
  <c r="I610" i="5"/>
  <c r="B610" i="5"/>
  <c r="J611" i="5" l="1"/>
  <c r="I611" i="5"/>
  <c r="K611" i="5"/>
  <c r="A612" i="5" s="1"/>
  <c r="B611" i="5"/>
  <c r="C611" i="5"/>
  <c r="K612" i="5" l="1"/>
  <c r="A613" i="5" s="1"/>
  <c r="J612" i="5"/>
  <c r="I612" i="5"/>
  <c r="C612" i="5"/>
  <c r="B612" i="5"/>
  <c r="K613" i="5" l="1"/>
  <c r="A614" i="5" s="1"/>
  <c r="I613" i="5"/>
  <c r="C53" i="8" s="1"/>
  <c r="J613" i="5"/>
  <c r="B53" i="8" s="1"/>
  <c r="C613" i="5"/>
  <c r="B613" i="5"/>
  <c r="A53" i="8" l="1"/>
  <c r="E53" i="8" s="1"/>
  <c r="D53" i="8" s="1"/>
  <c r="B614" i="5"/>
  <c r="J614" i="5"/>
  <c r="C614" i="5"/>
  <c r="I614" i="5"/>
  <c r="K614" i="5"/>
  <c r="A615" i="5" s="1"/>
  <c r="B615" i="5" l="1"/>
  <c r="I615" i="5"/>
  <c r="J615" i="5"/>
  <c r="C615" i="5"/>
  <c r="K615" i="5"/>
  <c r="A616" i="5" s="1"/>
  <c r="J616" i="5" l="1"/>
  <c r="K616" i="5"/>
  <c r="A617" i="5" s="1"/>
  <c r="B616" i="5"/>
  <c r="I616" i="5"/>
  <c r="C616" i="5"/>
  <c r="J617" i="5" l="1"/>
  <c r="K617" i="5"/>
  <c r="A618" i="5" s="1"/>
  <c r="I617" i="5"/>
  <c r="C617" i="5"/>
  <c r="B617" i="5"/>
  <c r="I618" i="5" l="1"/>
  <c r="C618" i="5"/>
  <c r="B618" i="5"/>
  <c r="K618" i="5"/>
  <c r="A619" i="5" s="1"/>
  <c r="J618" i="5"/>
  <c r="J619" i="5" l="1"/>
  <c r="K619" i="5"/>
  <c r="A620" i="5" s="1"/>
  <c r="I619" i="5"/>
  <c r="C619" i="5"/>
  <c r="B619" i="5"/>
  <c r="I620" i="5" l="1"/>
  <c r="K620" i="5"/>
  <c r="A621" i="5" s="1"/>
  <c r="B620" i="5"/>
  <c r="C620" i="5"/>
  <c r="J620" i="5"/>
  <c r="K621" i="5" l="1"/>
  <c r="A622" i="5" s="1"/>
  <c r="I621" i="5"/>
  <c r="J621" i="5"/>
  <c r="B621" i="5"/>
  <c r="C621" i="5"/>
  <c r="C622" i="5" l="1"/>
  <c r="I622" i="5"/>
  <c r="J622" i="5"/>
  <c r="B622" i="5"/>
  <c r="K622" i="5"/>
  <c r="A623" i="5" s="1"/>
  <c r="B623" i="5" l="1"/>
  <c r="I623" i="5"/>
  <c r="K623" i="5"/>
  <c r="A624" i="5" s="1"/>
  <c r="J623" i="5"/>
  <c r="C623" i="5"/>
  <c r="C624" i="5" l="1"/>
  <c r="I624" i="5"/>
  <c r="J624" i="5"/>
  <c r="B624" i="5"/>
  <c r="K624" i="5"/>
  <c r="A625" i="5" s="1"/>
  <c r="J625" i="5" l="1"/>
  <c r="B54" i="8" s="1"/>
  <c r="K625" i="5"/>
  <c r="A626" i="5" s="1"/>
  <c r="I625" i="5"/>
  <c r="C54" i="8" s="1"/>
  <c r="B625" i="5"/>
  <c r="C625" i="5"/>
  <c r="A54" i="8" l="1"/>
  <c r="E54" i="8" s="1"/>
  <c r="D54" i="8" s="1"/>
  <c r="I626" i="5"/>
  <c r="B626" i="5"/>
  <c r="C626" i="5"/>
  <c r="K626" i="5"/>
  <c r="A627" i="5" s="1"/>
  <c r="J626" i="5"/>
  <c r="J627" i="5" l="1"/>
  <c r="I627" i="5"/>
  <c r="C627" i="5"/>
  <c r="K627" i="5"/>
  <c r="A628" i="5" s="1"/>
  <c r="B627" i="5"/>
  <c r="I628" i="5" l="1"/>
  <c r="B628" i="5"/>
  <c r="C628" i="5"/>
  <c r="K628" i="5"/>
  <c r="A629" i="5" s="1"/>
  <c r="J628" i="5"/>
  <c r="K629" i="5" l="1"/>
  <c r="A630" i="5" s="1"/>
  <c r="I629" i="5"/>
  <c r="J629" i="5"/>
  <c r="B629" i="5"/>
  <c r="C629" i="5"/>
  <c r="K630" i="5" l="1"/>
  <c r="A631" i="5" s="1"/>
  <c r="C630" i="5"/>
  <c r="I630" i="5"/>
  <c r="B630" i="5"/>
  <c r="J630" i="5"/>
  <c r="K631" i="5" l="1"/>
  <c r="A632" i="5" s="1"/>
  <c r="B631" i="5"/>
  <c r="C631" i="5"/>
  <c r="J631" i="5"/>
  <c r="I631" i="5"/>
  <c r="B632" i="5" l="1"/>
  <c r="J632" i="5"/>
  <c r="C632" i="5"/>
  <c r="I632" i="5"/>
  <c r="K632" i="5"/>
  <c r="A633" i="5" s="1"/>
  <c r="J633" i="5" l="1"/>
  <c r="C633" i="5"/>
  <c r="K633" i="5"/>
  <c r="A634" i="5" s="1"/>
  <c r="I633" i="5"/>
  <c r="B633" i="5"/>
  <c r="I634" i="5" l="1"/>
  <c r="C634" i="5"/>
  <c r="K634" i="5"/>
  <c r="A635" i="5" s="1"/>
  <c r="J634" i="5"/>
  <c r="B634" i="5"/>
  <c r="B635" i="5" l="1"/>
  <c r="J635" i="5"/>
  <c r="K635" i="5"/>
  <c r="A636" i="5" s="1"/>
  <c r="I635" i="5"/>
  <c r="C635" i="5"/>
  <c r="I636" i="5" l="1"/>
  <c r="K636" i="5"/>
  <c r="A637" i="5" s="1"/>
  <c r="B636" i="5"/>
  <c r="J636" i="5"/>
  <c r="C636" i="5"/>
  <c r="J637" i="5" l="1"/>
  <c r="B55" i="8" s="1"/>
  <c r="K637" i="5"/>
  <c r="A638" i="5" s="1"/>
  <c r="B637" i="5"/>
  <c r="C637" i="5"/>
  <c r="I637" i="5"/>
  <c r="C55" i="8" s="1"/>
  <c r="A55" i="8" l="1"/>
  <c r="E55" i="8" s="1"/>
  <c r="D55" i="8" s="1"/>
  <c r="K638" i="5"/>
  <c r="A639" i="5" s="1"/>
  <c r="B638" i="5"/>
  <c r="C638" i="5"/>
  <c r="I638" i="5"/>
  <c r="J638" i="5"/>
  <c r="J639" i="5" l="1"/>
  <c r="B639" i="5"/>
  <c r="C639" i="5"/>
  <c r="K639" i="5"/>
  <c r="A640" i="5" s="1"/>
  <c r="I639" i="5"/>
  <c r="I640" i="5" l="1"/>
  <c r="B640" i="5"/>
  <c r="C640" i="5"/>
  <c r="J640" i="5"/>
  <c r="K640" i="5"/>
  <c r="A641" i="5" s="1"/>
  <c r="B641" i="5" l="1"/>
  <c r="J641" i="5"/>
  <c r="K641" i="5"/>
  <c r="A642" i="5" s="1"/>
  <c r="I641" i="5"/>
  <c r="C641" i="5"/>
  <c r="B642" i="5" l="1"/>
  <c r="J642" i="5"/>
  <c r="K642" i="5"/>
  <c r="A643" i="5" s="1"/>
  <c r="C642" i="5"/>
  <c r="I642" i="5"/>
  <c r="J643" i="5" l="1"/>
  <c r="B643" i="5"/>
  <c r="C643" i="5"/>
  <c r="K643" i="5"/>
  <c r="A644" i="5" s="1"/>
  <c r="I643" i="5"/>
  <c r="K644" i="5" l="1"/>
  <c r="A645" i="5" s="1"/>
  <c r="B644" i="5"/>
  <c r="I644" i="5"/>
  <c r="J644" i="5"/>
  <c r="C644" i="5"/>
  <c r="J645" i="5" l="1"/>
  <c r="B645" i="5"/>
  <c r="I645" i="5"/>
  <c r="K645" i="5"/>
  <c r="A646" i="5" s="1"/>
  <c r="C645" i="5"/>
  <c r="B646" i="5" l="1"/>
  <c r="J646" i="5"/>
  <c r="C646" i="5"/>
  <c r="I646" i="5"/>
  <c r="K646" i="5"/>
  <c r="A647" i="5" s="1"/>
  <c r="K647" i="5" l="1"/>
  <c r="A648" i="5" s="1"/>
  <c r="B647" i="5"/>
  <c r="J647" i="5"/>
  <c r="C647" i="5"/>
  <c r="I647" i="5"/>
  <c r="J648" i="5" l="1"/>
  <c r="I648" i="5"/>
  <c r="K648" i="5"/>
  <c r="A649" i="5" s="1"/>
  <c r="C648" i="5"/>
  <c r="B648" i="5"/>
  <c r="I649" i="5" l="1"/>
  <c r="C56" i="8" s="1"/>
  <c r="J649" i="5"/>
  <c r="B56" i="8" s="1"/>
  <c r="K649" i="5"/>
  <c r="A650" i="5" s="1"/>
  <c r="C649" i="5"/>
  <c r="B649" i="5"/>
  <c r="A56" i="8" l="1"/>
  <c r="E56" i="8" s="1"/>
  <c r="D56" i="8" s="1"/>
  <c r="K650" i="5"/>
  <c r="A651" i="5" s="1"/>
  <c r="C650" i="5"/>
  <c r="B650" i="5"/>
  <c r="J650" i="5"/>
  <c r="I650" i="5"/>
  <c r="K651" i="5" l="1"/>
  <c r="A652" i="5" s="1"/>
  <c r="J651" i="5"/>
  <c r="B651" i="5"/>
  <c r="C651" i="5"/>
  <c r="I651" i="5"/>
  <c r="K652" i="5" l="1"/>
  <c r="A653" i="5" s="1"/>
  <c r="B652" i="5"/>
  <c r="J652" i="5"/>
  <c r="C652" i="5"/>
  <c r="I652" i="5"/>
  <c r="B653" i="5" l="1"/>
  <c r="J653" i="5"/>
  <c r="I653" i="5"/>
  <c r="K653" i="5"/>
  <c r="A654" i="5" s="1"/>
  <c r="C653" i="5"/>
  <c r="K654" i="5" l="1"/>
  <c r="A655" i="5" s="1"/>
  <c r="B654" i="5"/>
  <c r="I654" i="5"/>
  <c r="J654" i="5"/>
  <c r="C654" i="5"/>
  <c r="K655" i="5" l="1"/>
  <c r="A656" i="5" s="1"/>
  <c r="C655" i="5"/>
  <c r="B655" i="5"/>
  <c r="I655" i="5"/>
  <c r="J655" i="5"/>
  <c r="C656" i="5" l="1"/>
  <c r="B656" i="5"/>
  <c r="I656" i="5"/>
  <c r="K656" i="5"/>
  <c r="A657" i="5" s="1"/>
  <c r="J656" i="5"/>
  <c r="K657" i="5" l="1"/>
  <c r="A658" i="5" s="1"/>
  <c r="C657" i="5"/>
  <c r="I657" i="5"/>
  <c r="J657" i="5"/>
  <c r="B657" i="5"/>
  <c r="K658" i="5" l="1"/>
  <c r="A659" i="5" s="1"/>
  <c r="B658" i="5"/>
  <c r="J658" i="5"/>
  <c r="I658" i="5"/>
  <c r="C658" i="5"/>
  <c r="K659" i="5" l="1"/>
  <c r="A660" i="5" s="1"/>
  <c r="B659" i="5"/>
  <c r="J659" i="5"/>
  <c r="C659" i="5"/>
  <c r="I659" i="5"/>
  <c r="B660" i="5" l="1"/>
  <c r="J660" i="5"/>
  <c r="I660" i="5"/>
  <c r="K660" i="5"/>
  <c r="A661" i="5" s="1"/>
  <c r="C660" i="5"/>
  <c r="I661" i="5" l="1"/>
  <c r="C57" i="8" s="1"/>
  <c r="C661" i="5"/>
  <c r="J661" i="5"/>
  <c r="B57" i="8" s="1"/>
  <c r="K661" i="5"/>
  <c r="A662" i="5" s="1"/>
  <c r="B661" i="5"/>
  <c r="A57" i="8" l="1"/>
  <c r="E57" i="8" s="1"/>
  <c r="D57" i="8" s="1"/>
  <c r="I662" i="5"/>
  <c r="B662" i="5"/>
  <c r="K662" i="5"/>
  <c r="A663" i="5" s="1"/>
  <c r="C662" i="5"/>
  <c r="J662" i="5"/>
  <c r="J663" i="5" l="1"/>
  <c r="B663" i="5"/>
  <c r="K663" i="5"/>
  <c r="A664" i="5" s="1"/>
  <c r="C663" i="5"/>
  <c r="I663" i="5"/>
  <c r="I664" i="5" l="1"/>
  <c r="C664" i="5"/>
  <c r="B664" i="5"/>
  <c r="K664" i="5"/>
  <c r="A665" i="5" s="1"/>
  <c r="J664" i="5"/>
  <c r="C665" i="5" l="1"/>
  <c r="I665" i="5"/>
  <c r="K665" i="5"/>
  <c r="A666" i="5" s="1"/>
  <c r="J665" i="5"/>
  <c r="B665" i="5"/>
  <c r="K666" i="5" l="1"/>
  <c r="A667" i="5" s="1"/>
  <c r="I666" i="5"/>
  <c r="C666" i="5"/>
  <c r="J666" i="5"/>
  <c r="B666" i="5"/>
  <c r="C667" i="5" l="1"/>
  <c r="J667" i="5"/>
  <c r="I667" i="5"/>
  <c r="K667" i="5"/>
  <c r="A668" i="5" s="1"/>
  <c r="B667" i="5"/>
  <c r="K668" i="5" l="1"/>
  <c r="A669" i="5" s="1"/>
  <c r="I668" i="5"/>
  <c r="B668" i="5"/>
  <c r="C668" i="5"/>
  <c r="J668" i="5"/>
  <c r="K669" i="5" l="1"/>
  <c r="A670" i="5" s="1"/>
  <c r="I669" i="5"/>
  <c r="B669" i="5"/>
  <c r="C669" i="5"/>
  <c r="J669" i="5"/>
  <c r="B670" i="5" l="1"/>
  <c r="I670" i="5"/>
  <c r="K670" i="5"/>
  <c r="A671" i="5" s="1"/>
  <c r="J670" i="5"/>
  <c r="C670" i="5"/>
  <c r="B671" i="5" l="1"/>
  <c r="C671" i="5"/>
  <c r="K671" i="5"/>
  <c r="A672" i="5" s="1"/>
  <c r="J671" i="5"/>
  <c r="I671" i="5"/>
  <c r="I672" i="5" l="1"/>
  <c r="K672" i="5"/>
  <c r="A673" i="5" s="1"/>
  <c r="J672" i="5"/>
  <c r="C672" i="5"/>
  <c r="B672" i="5"/>
  <c r="I673" i="5" l="1"/>
  <c r="C58" i="8" s="1"/>
  <c r="C673" i="5"/>
  <c r="J673" i="5"/>
  <c r="B58" i="8" s="1"/>
  <c r="B673" i="5"/>
  <c r="K673" i="5"/>
  <c r="A674" i="5" s="1"/>
  <c r="A58" i="8" l="1"/>
  <c r="E58" i="8" s="1"/>
  <c r="D58" i="8" s="1"/>
  <c r="K674" i="5"/>
  <c r="A675" i="5" s="1"/>
  <c r="I674" i="5"/>
  <c r="C674" i="5"/>
  <c r="B674" i="5"/>
  <c r="J674" i="5"/>
  <c r="B675" i="5" l="1"/>
  <c r="K675" i="5"/>
  <c r="A676" i="5" s="1"/>
  <c r="C675" i="5"/>
  <c r="I675" i="5"/>
  <c r="J675" i="5"/>
  <c r="B676" i="5" l="1"/>
  <c r="J676" i="5"/>
  <c r="K676" i="5"/>
  <c r="A677" i="5" s="1"/>
  <c r="I676" i="5"/>
  <c r="C676" i="5"/>
  <c r="B677" i="5" l="1"/>
  <c r="C677" i="5"/>
  <c r="K677" i="5"/>
  <c r="A678" i="5" s="1"/>
  <c r="I677" i="5"/>
  <c r="J677" i="5"/>
  <c r="J678" i="5" l="1"/>
  <c r="I678" i="5"/>
  <c r="B678" i="5"/>
  <c r="K678" i="5"/>
  <c r="A679" i="5" s="1"/>
  <c r="C678" i="5"/>
  <c r="J679" i="5" l="1"/>
  <c r="C679" i="5"/>
  <c r="B679" i="5"/>
  <c r="I679" i="5"/>
  <c r="K679" i="5"/>
  <c r="A680" i="5" s="1"/>
  <c r="J680" i="5" l="1"/>
  <c r="K680" i="5"/>
  <c r="A681" i="5" s="1"/>
  <c r="B680" i="5"/>
  <c r="I680" i="5"/>
  <c r="C680" i="5"/>
  <c r="B681" i="5" l="1"/>
  <c r="I681" i="5"/>
  <c r="C681" i="5"/>
  <c r="K681" i="5"/>
  <c r="A682" i="5" s="1"/>
  <c r="J681" i="5"/>
  <c r="C682" i="5" l="1"/>
  <c r="I682" i="5"/>
  <c r="K682" i="5"/>
  <c r="A683" i="5" s="1"/>
  <c r="J682" i="5"/>
  <c r="B682" i="5"/>
  <c r="C683" i="5" l="1"/>
  <c r="K683" i="5"/>
  <c r="A684" i="5" s="1"/>
  <c r="J683" i="5"/>
  <c r="I683" i="5"/>
  <c r="B683" i="5"/>
  <c r="K684" i="5" l="1"/>
  <c r="A685" i="5" s="1"/>
  <c r="I684" i="5"/>
  <c r="B684" i="5"/>
  <c r="J684" i="5"/>
  <c r="C684" i="5"/>
  <c r="I685" i="5" l="1"/>
  <c r="C59" i="8" s="1"/>
  <c r="B685" i="5"/>
  <c r="J685" i="5"/>
  <c r="B59" i="8" s="1"/>
  <c r="C685" i="5"/>
  <c r="K685" i="5"/>
  <c r="A686" i="5" s="1"/>
  <c r="A59" i="8" l="1"/>
  <c r="E59" i="8" s="1"/>
  <c r="D59" i="8" s="1"/>
  <c r="K686" i="5"/>
  <c r="A687" i="5" s="1"/>
  <c r="I686" i="5"/>
  <c r="C686" i="5"/>
  <c r="J686" i="5"/>
  <c r="B686" i="5"/>
  <c r="C687" i="5" l="1"/>
  <c r="J687" i="5"/>
  <c r="B687" i="5"/>
  <c r="K687" i="5"/>
  <c r="A688" i="5" s="1"/>
  <c r="I687" i="5"/>
  <c r="K688" i="5" l="1"/>
  <c r="A689" i="5" s="1"/>
  <c r="B688" i="5"/>
  <c r="C688" i="5"/>
  <c r="J688" i="5"/>
  <c r="I688" i="5"/>
  <c r="B689" i="5" l="1"/>
  <c r="I689" i="5"/>
  <c r="C689" i="5"/>
  <c r="J689" i="5"/>
  <c r="K689" i="5"/>
  <c r="A690" i="5" s="1"/>
  <c r="C690" i="5" l="1"/>
  <c r="J690" i="5"/>
  <c r="K690" i="5"/>
  <c r="A691" i="5" s="1"/>
  <c r="I690" i="5"/>
  <c r="B690" i="5"/>
  <c r="B691" i="5" l="1"/>
  <c r="K691" i="5"/>
  <c r="A692" i="5" s="1"/>
  <c r="I691" i="5"/>
  <c r="J691" i="5"/>
  <c r="C691" i="5"/>
  <c r="I692" i="5" l="1"/>
  <c r="J692" i="5"/>
  <c r="C692" i="5"/>
  <c r="K692" i="5"/>
  <c r="A693" i="5" s="1"/>
  <c r="B692" i="5"/>
  <c r="B693" i="5" l="1"/>
  <c r="K693" i="5"/>
  <c r="A694" i="5" s="1"/>
  <c r="J693" i="5"/>
  <c r="I693" i="5"/>
  <c r="C693" i="5"/>
  <c r="J694" i="5" l="1"/>
  <c r="B694" i="5"/>
  <c r="I694" i="5"/>
  <c r="C694" i="5"/>
  <c r="K694" i="5"/>
  <c r="A695" i="5" s="1"/>
  <c r="B695" i="5" l="1"/>
  <c r="I695" i="5"/>
  <c r="J695" i="5"/>
  <c r="C695" i="5"/>
  <c r="K695" i="5"/>
  <c r="A696" i="5" s="1"/>
  <c r="I696" i="5" l="1"/>
  <c r="J696" i="5"/>
  <c r="C696" i="5"/>
  <c r="B696" i="5"/>
  <c r="K696" i="5"/>
  <c r="A697" i="5" s="1"/>
  <c r="J697" i="5" l="1"/>
  <c r="B697" i="5"/>
  <c r="I697" i="5"/>
  <c r="K697" i="5"/>
  <c r="A698" i="5" s="1"/>
  <c r="C697" i="5"/>
  <c r="C60" i="8" l="1"/>
  <c r="I698" i="5"/>
  <c r="K698" i="5"/>
  <c r="A699" i="5" s="1"/>
  <c r="B698" i="5"/>
  <c r="J698" i="5"/>
  <c r="C698" i="5"/>
  <c r="B60" i="8"/>
  <c r="A60" i="8" l="1"/>
  <c r="E60" i="8" s="1"/>
  <c r="D60" i="8" s="1"/>
  <c r="I699" i="5"/>
  <c r="J699" i="5"/>
  <c r="C699" i="5"/>
  <c r="K699" i="5"/>
  <c r="A700" i="5" s="1"/>
  <c r="B699" i="5"/>
  <c r="K700" i="5" l="1"/>
  <c r="A701" i="5" s="1"/>
  <c r="J700" i="5"/>
  <c r="I700" i="5"/>
  <c r="C700" i="5"/>
  <c r="B700" i="5"/>
  <c r="J701" i="5" l="1"/>
  <c r="C701" i="5"/>
  <c r="I701" i="5"/>
  <c r="K701" i="5"/>
  <c r="A702" i="5" s="1"/>
  <c r="B701" i="5"/>
  <c r="C702" i="5" l="1"/>
  <c r="J702" i="5"/>
  <c r="B702" i="5"/>
  <c r="I702" i="5"/>
  <c r="K702" i="5"/>
  <c r="A703" i="5" s="1"/>
  <c r="C703" i="5" l="1"/>
  <c r="I703" i="5"/>
  <c r="J703" i="5"/>
  <c r="K703" i="5"/>
  <c r="A704" i="5" s="1"/>
  <c r="B703" i="5"/>
  <c r="J704" i="5" l="1"/>
  <c r="K704" i="5"/>
  <c r="A705" i="5" s="1"/>
  <c r="C704" i="5"/>
  <c r="I704" i="5"/>
  <c r="B704" i="5"/>
  <c r="I705" i="5" l="1"/>
  <c r="K705" i="5"/>
  <c r="A706" i="5" s="1"/>
  <c r="B705" i="5"/>
  <c r="C705" i="5"/>
  <c r="J705" i="5"/>
  <c r="K706" i="5" l="1"/>
  <c r="A707" i="5" s="1"/>
  <c r="B706" i="5"/>
  <c r="C706" i="5"/>
  <c r="I706" i="5"/>
  <c r="J706" i="5"/>
  <c r="C707" i="5" l="1"/>
  <c r="J707" i="5"/>
  <c r="I707" i="5"/>
  <c r="B707" i="5"/>
  <c r="K707" i="5"/>
  <c r="A708" i="5" s="1"/>
  <c r="C708" i="5" l="1"/>
  <c r="K708" i="5"/>
  <c r="A709" i="5" s="1"/>
  <c r="I708" i="5"/>
  <c r="J708" i="5"/>
  <c r="B708" i="5"/>
  <c r="I709" i="5" l="1"/>
  <c r="C61" i="8" s="1"/>
  <c r="B709" i="5"/>
  <c r="C709" i="5"/>
  <c r="K709" i="5"/>
  <c r="A710" i="5" s="1"/>
  <c r="J709" i="5"/>
  <c r="B61" i="8" s="1"/>
  <c r="A61" i="8" l="1"/>
  <c r="E61" i="8" s="1"/>
  <c r="D61" i="8" s="1"/>
  <c r="I710" i="5"/>
  <c r="J710" i="5"/>
  <c r="B710" i="5"/>
  <c r="K710" i="5"/>
  <c r="A711" i="5" s="1"/>
  <c r="C710" i="5"/>
  <c r="B711" i="5" l="1"/>
  <c r="K711" i="5"/>
  <c r="A712" i="5" s="1"/>
  <c r="C711" i="5"/>
  <c r="I711" i="5"/>
  <c r="J711" i="5"/>
  <c r="J712" i="5" l="1"/>
  <c r="B712" i="5"/>
  <c r="C712" i="5"/>
  <c r="K712" i="5"/>
  <c r="A713" i="5" s="1"/>
  <c r="I712" i="5"/>
  <c r="I713" i="5" l="1"/>
  <c r="C713" i="5"/>
  <c r="J713" i="5"/>
  <c r="K713" i="5"/>
  <c r="A714" i="5" s="1"/>
  <c r="B713" i="5"/>
  <c r="I714" i="5" l="1"/>
  <c r="J714" i="5"/>
  <c r="C714" i="5"/>
  <c r="K714" i="5"/>
  <c r="A715" i="5" s="1"/>
  <c r="B714" i="5"/>
  <c r="K715" i="5" l="1"/>
  <c r="A716" i="5" s="1"/>
  <c r="B715" i="5"/>
  <c r="J715" i="5"/>
  <c r="I715" i="5"/>
  <c r="C715" i="5"/>
  <c r="K716" i="5" l="1"/>
  <c r="A717" i="5" s="1"/>
  <c r="J716" i="5"/>
  <c r="C716" i="5"/>
  <c r="I716" i="5"/>
  <c r="B716" i="5"/>
  <c r="J717" i="5" l="1"/>
  <c r="I717" i="5"/>
  <c r="B717" i="5"/>
  <c r="C717" i="5"/>
  <c r="K717" i="5"/>
  <c r="A718" i="5" s="1"/>
  <c r="I718" i="5" l="1"/>
  <c r="K718" i="5"/>
  <c r="A719" i="5" s="1"/>
  <c r="C718" i="5"/>
  <c r="J718" i="5"/>
  <c r="B718" i="5"/>
  <c r="B719" i="5" l="1"/>
  <c r="C719" i="5"/>
  <c r="K719" i="5"/>
  <c r="A720" i="5" s="1"/>
  <c r="I719" i="5"/>
  <c r="J719" i="5"/>
  <c r="B720" i="5" l="1"/>
  <c r="K720" i="5"/>
  <c r="A721" i="5" s="1"/>
  <c r="J720" i="5"/>
  <c r="C720" i="5"/>
  <c r="I720" i="5"/>
  <c r="K721" i="5" l="1"/>
  <c r="A722" i="5" s="1"/>
  <c r="C721" i="5"/>
  <c r="B721" i="5"/>
  <c r="J721" i="5"/>
  <c r="B62" i="8" s="1"/>
  <c r="I721" i="5"/>
  <c r="C62" i="8" s="1"/>
  <c r="A62" i="8" l="1"/>
  <c r="E62" i="8" s="1"/>
  <c r="D62" i="8" s="1"/>
  <c r="K722" i="5"/>
  <c r="A723" i="5" s="1"/>
  <c r="J722" i="5"/>
  <c r="B722" i="5"/>
  <c r="I722" i="5"/>
  <c r="C722" i="5"/>
  <c r="B723" i="5" l="1"/>
  <c r="C723" i="5"/>
  <c r="J723" i="5"/>
  <c r="K723" i="5"/>
  <c r="A724" i="5" s="1"/>
  <c r="I723" i="5"/>
  <c r="B724" i="5" l="1"/>
  <c r="J724" i="5"/>
  <c r="I724" i="5"/>
  <c r="C724" i="5"/>
  <c r="K724" i="5"/>
  <c r="A725" i="5" s="1"/>
  <c r="K725" i="5" l="1"/>
  <c r="A726" i="5" s="1"/>
  <c r="J725" i="5"/>
  <c r="C725" i="5"/>
  <c r="I725" i="5"/>
  <c r="B725" i="5"/>
  <c r="I726" i="5" l="1"/>
  <c r="B726" i="5"/>
  <c r="K726" i="5"/>
  <c r="A727" i="5" s="1"/>
  <c r="J726" i="5"/>
  <c r="C726" i="5"/>
  <c r="K727" i="5" l="1"/>
  <c r="A728" i="5" s="1"/>
  <c r="B727" i="5"/>
  <c r="I727" i="5"/>
  <c r="C727" i="5"/>
  <c r="J727" i="5"/>
  <c r="K728" i="5" l="1"/>
  <c r="A729" i="5" s="1"/>
  <c r="B728" i="5"/>
  <c r="J728" i="5"/>
  <c r="C728" i="5"/>
  <c r="I728" i="5"/>
  <c r="J729" i="5" l="1"/>
  <c r="K729" i="5"/>
  <c r="A730" i="5" s="1"/>
  <c r="C729" i="5"/>
  <c r="I729" i="5"/>
  <c r="B729" i="5"/>
  <c r="I730" i="5" l="1"/>
  <c r="C730" i="5"/>
  <c r="B730" i="5"/>
  <c r="K730" i="5"/>
  <c r="A731" i="5" s="1"/>
  <c r="J730" i="5"/>
  <c r="C731" i="5" l="1"/>
  <c r="I731" i="5"/>
  <c r="K731" i="5"/>
  <c r="A732" i="5" s="1"/>
  <c r="J731" i="5"/>
  <c r="B731" i="5"/>
  <c r="I732" i="5" l="1"/>
  <c r="B732" i="5"/>
  <c r="C732" i="5"/>
  <c r="J732" i="5"/>
  <c r="K732" i="5"/>
  <c r="A733" i="5" s="1"/>
  <c r="C733" i="5" l="1"/>
  <c r="I733" i="5"/>
  <c r="C63" i="8" s="1"/>
  <c r="K733" i="5"/>
  <c r="A734" i="5" s="1"/>
  <c r="J733" i="5"/>
  <c r="B63" i="8" s="1"/>
  <c r="B733" i="5"/>
  <c r="J734" i="5" l="1"/>
  <c r="C734" i="5"/>
  <c r="B734" i="5"/>
  <c r="K734" i="5"/>
  <c r="A735" i="5" s="1"/>
  <c r="I734" i="5"/>
  <c r="A63" i="8"/>
  <c r="E63" i="8" s="1"/>
  <c r="D63" i="8" s="1"/>
  <c r="B735" i="5" l="1"/>
  <c r="K735" i="5"/>
  <c r="A736" i="5" s="1"/>
  <c r="C735" i="5"/>
  <c r="I735" i="5"/>
  <c r="J735" i="5"/>
  <c r="K736" i="5" l="1"/>
  <c r="A737" i="5" s="1"/>
  <c r="I736" i="5"/>
  <c r="B736" i="5"/>
  <c r="C736" i="5"/>
  <c r="J736" i="5"/>
  <c r="B737" i="5" l="1"/>
  <c r="J737" i="5"/>
  <c r="C737" i="5"/>
  <c r="I737" i="5"/>
  <c r="K737" i="5"/>
  <c r="A738" i="5" s="1"/>
  <c r="I738" i="5" l="1"/>
  <c r="K738" i="5"/>
  <c r="A739" i="5" s="1"/>
  <c r="B738" i="5"/>
  <c r="C738" i="5"/>
  <c r="J738" i="5"/>
  <c r="K739" i="5" l="1"/>
  <c r="A740" i="5" s="1"/>
  <c r="B739" i="5"/>
  <c r="C739" i="5"/>
  <c r="J739" i="5"/>
  <c r="I739" i="5"/>
  <c r="J740" i="5" l="1"/>
  <c r="C740" i="5"/>
  <c r="K740" i="5"/>
  <c r="A741" i="5" s="1"/>
  <c r="B740" i="5"/>
  <c r="I740" i="5"/>
  <c r="B741" i="5" l="1"/>
  <c r="K741" i="5"/>
  <c r="A742" i="5" s="1"/>
  <c r="C741" i="5"/>
  <c r="I741" i="5"/>
  <c r="J741" i="5"/>
  <c r="C742" i="5" l="1"/>
  <c r="I742" i="5"/>
  <c r="J742" i="5"/>
  <c r="K742" i="5"/>
  <c r="A743" i="5" s="1"/>
  <c r="B742" i="5"/>
  <c r="J743" i="5" l="1"/>
  <c r="K743" i="5"/>
  <c r="A744" i="5" s="1"/>
  <c r="I743" i="5"/>
  <c r="B743" i="5"/>
  <c r="C743" i="5"/>
  <c r="B744" i="5" l="1"/>
  <c r="C744" i="5"/>
  <c r="K744" i="5"/>
  <c r="A745" i="5" s="1"/>
  <c r="I744" i="5"/>
  <c r="J744" i="5"/>
  <c r="J745" i="5" l="1"/>
  <c r="B64" i="8" s="1"/>
  <c r="C745" i="5"/>
  <c r="I745" i="5"/>
  <c r="C64" i="8" s="1"/>
  <c r="B745" i="5"/>
  <c r="K745" i="5"/>
  <c r="A746" i="5" s="1"/>
  <c r="A64" i="8" l="1"/>
  <c r="E64" i="8" s="1"/>
  <c r="D64" i="8" s="1"/>
  <c r="K746" i="5"/>
  <c r="A747" i="5" s="1"/>
  <c r="C746" i="5"/>
  <c r="B746" i="5"/>
  <c r="J746" i="5"/>
  <c r="I746" i="5"/>
  <c r="C747" i="5" l="1"/>
  <c r="J747" i="5"/>
  <c r="K747" i="5"/>
  <c r="A748" i="5" s="1"/>
  <c r="B747" i="5"/>
  <c r="I747" i="5"/>
  <c r="K748" i="5" l="1"/>
  <c r="A749" i="5" s="1"/>
  <c r="C748" i="5"/>
  <c r="I748" i="5"/>
  <c r="J748" i="5"/>
  <c r="B748" i="5"/>
  <c r="J749" i="5" l="1"/>
  <c r="C749" i="5"/>
  <c r="K749" i="5"/>
  <c r="A750" i="5" s="1"/>
  <c r="I749" i="5"/>
  <c r="B749" i="5"/>
  <c r="B750" i="5" l="1"/>
  <c r="K750" i="5"/>
  <c r="A751" i="5" s="1"/>
  <c r="C750" i="5"/>
  <c r="J750" i="5"/>
  <c r="I750" i="5"/>
  <c r="K751" i="5" l="1"/>
  <c r="A752" i="5" s="1"/>
  <c r="B751" i="5"/>
  <c r="I751" i="5"/>
  <c r="J751" i="5"/>
  <c r="C751" i="5"/>
  <c r="I752" i="5" l="1"/>
  <c r="K752" i="5"/>
  <c r="A753" i="5" s="1"/>
  <c r="J752" i="5"/>
  <c r="B752" i="5"/>
  <c r="C752" i="5"/>
  <c r="K753" i="5" l="1"/>
  <c r="A754" i="5" s="1"/>
  <c r="B753" i="5"/>
  <c r="J753" i="5"/>
  <c r="I753" i="5"/>
  <c r="C753" i="5"/>
  <c r="B754" i="5" l="1"/>
  <c r="K754" i="5"/>
  <c r="A755" i="5" s="1"/>
  <c r="C754" i="5"/>
  <c r="J754" i="5"/>
  <c r="I754" i="5"/>
  <c r="I755" i="5" l="1"/>
  <c r="J755" i="5"/>
  <c r="K755" i="5"/>
  <c r="A756" i="5" s="1"/>
  <c r="B755" i="5"/>
  <c r="C755" i="5"/>
  <c r="J756" i="5" l="1"/>
  <c r="B756" i="5"/>
  <c r="K756" i="5"/>
  <c r="A757" i="5" s="1"/>
  <c r="C756" i="5"/>
  <c r="I756" i="5"/>
  <c r="B757" i="5" l="1"/>
  <c r="C757" i="5"/>
  <c r="J757" i="5"/>
  <c r="B65" i="8" s="1"/>
  <c r="I757" i="5"/>
  <c r="C65" i="8" s="1"/>
  <c r="K757" i="5"/>
  <c r="A758" i="5" s="1"/>
  <c r="A65" i="8" l="1"/>
  <c r="E65" i="8" s="1"/>
  <c r="D65" i="8" s="1"/>
  <c r="I758" i="5"/>
  <c r="C758" i="5"/>
  <c r="J758" i="5"/>
  <c r="K758" i="5"/>
  <c r="A759" i="5" s="1"/>
  <c r="B758" i="5"/>
  <c r="I759" i="5" l="1"/>
  <c r="B759" i="5"/>
  <c r="J759" i="5"/>
  <c r="C759" i="5"/>
  <c r="K759" i="5"/>
  <c r="A760" i="5" s="1"/>
  <c r="J760" i="5" l="1"/>
  <c r="K760" i="5"/>
  <c r="A761" i="5" s="1"/>
  <c r="B760" i="5"/>
  <c r="C760" i="5"/>
  <c r="I760" i="5"/>
  <c r="C761" i="5" l="1"/>
  <c r="I761" i="5"/>
  <c r="J761" i="5"/>
  <c r="B761" i="5"/>
  <c r="K761" i="5"/>
  <c r="A762" i="5" s="1"/>
  <c r="B762" i="5" l="1"/>
  <c r="I762" i="5"/>
  <c r="K762" i="5"/>
  <c r="A763" i="5" s="1"/>
  <c r="J762" i="5"/>
  <c r="C762" i="5"/>
  <c r="B763" i="5" l="1"/>
  <c r="J763" i="5"/>
  <c r="C763" i="5"/>
  <c r="I763" i="5"/>
  <c r="K763" i="5"/>
  <c r="A764" i="5" s="1"/>
  <c r="B764" i="5" l="1"/>
  <c r="C764" i="5"/>
  <c r="J764" i="5"/>
  <c r="I764" i="5"/>
  <c r="K764" i="5"/>
  <c r="A765" i="5" s="1"/>
  <c r="K765" i="5" l="1"/>
  <c r="A766" i="5" s="1"/>
  <c r="J765" i="5"/>
  <c r="I765" i="5"/>
  <c r="B765" i="5"/>
  <c r="C765" i="5"/>
  <c r="I766" i="5" l="1"/>
  <c r="C766" i="5"/>
  <c r="K766" i="5"/>
  <c r="A767" i="5" s="1"/>
  <c r="B766" i="5"/>
  <c r="J766" i="5"/>
  <c r="J767" i="5" l="1"/>
  <c r="C767" i="5"/>
  <c r="B767" i="5"/>
  <c r="I767" i="5"/>
  <c r="K767" i="5"/>
  <c r="A768" i="5" s="1"/>
  <c r="J768" i="5" l="1"/>
  <c r="B768" i="5"/>
  <c r="I768" i="5"/>
  <c r="K768" i="5"/>
  <c r="A769" i="5" s="1"/>
  <c r="C768" i="5"/>
  <c r="C769" i="5" l="1"/>
  <c r="J769" i="5"/>
  <c r="B66" i="8" s="1"/>
  <c r="K769" i="5"/>
  <c r="A770" i="5" s="1"/>
  <c r="B769" i="5"/>
  <c r="I769" i="5"/>
  <c r="C66" i="8" s="1"/>
  <c r="A66" i="8" l="1"/>
  <c r="E66" i="8" s="1"/>
  <c r="D66" i="8" s="1"/>
  <c r="B770" i="5"/>
  <c r="J770" i="5"/>
  <c r="I770" i="5"/>
  <c r="K770" i="5"/>
  <c r="A771" i="5" s="1"/>
  <c r="C770" i="5"/>
  <c r="C771" i="5" l="1"/>
  <c r="B771" i="5"/>
  <c r="K771" i="5"/>
  <c r="A772" i="5" s="1"/>
  <c r="I771" i="5"/>
  <c r="J771" i="5"/>
  <c r="C772" i="5" l="1"/>
  <c r="B772" i="5"/>
  <c r="K772" i="5"/>
  <c r="A773" i="5" s="1"/>
  <c r="I772" i="5"/>
  <c r="J772" i="5"/>
  <c r="C773" i="5" l="1"/>
  <c r="I773" i="5"/>
  <c r="J773" i="5"/>
  <c r="B773" i="5"/>
  <c r="K773" i="5"/>
  <c r="A774" i="5" s="1"/>
  <c r="I774" i="5" l="1"/>
  <c r="C774" i="5"/>
  <c r="K774" i="5"/>
  <c r="A775" i="5" s="1"/>
  <c r="B774" i="5"/>
  <c r="J774" i="5"/>
  <c r="J775" i="5" l="1"/>
  <c r="I775" i="5"/>
  <c r="B775" i="5"/>
  <c r="C775" i="5"/>
  <c r="K775" i="5"/>
  <c r="A776" i="5" s="1"/>
  <c r="K776" i="5" l="1"/>
  <c r="A777" i="5" s="1"/>
  <c r="J776" i="5"/>
  <c r="I776" i="5"/>
  <c r="B776" i="5"/>
  <c r="C776" i="5"/>
  <c r="K777" i="5" l="1"/>
  <c r="A778" i="5" s="1"/>
  <c r="B777" i="5"/>
  <c r="C777" i="5"/>
  <c r="J777" i="5"/>
  <c r="I777" i="5"/>
  <c r="I778" i="5" l="1"/>
  <c r="K778" i="5"/>
  <c r="A779" i="5" s="1"/>
  <c r="C778" i="5"/>
  <c r="J778" i="5"/>
  <c r="B778" i="5"/>
  <c r="C779" i="5" l="1"/>
  <c r="J779" i="5"/>
  <c r="K779" i="5"/>
  <c r="A780" i="5" s="1"/>
  <c r="B779" i="5"/>
  <c r="I779" i="5"/>
  <c r="C780" i="5" l="1"/>
  <c r="I780" i="5"/>
  <c r="B780" i="5"/>
  <c r="K780" i="5"/>
  <c r="A781" i="5" s="1"/>
  <c r="J780" i="5"/>
  <c r="B781" i="5" l="1"/>
  <c r="I781" i="5"/>
  <c r="C67" i="8" s="1"/>
  <c r="C781" i="5"/>
  <c r="J781" i="5"/>
  <c r="B67" i="8" s="1"/>
  <c r="K781" i="5"/>
  <c r="A782" i="5" s="1"/>
  <c r="I782" i="5" l="1"/>
  <c r="J782" i="5"/>
  <c r="B782" i="5"/>
  <c r="C782" i="5"/>
  <c r="K782" i="5"/>
  <c r="A783" i="5" s="1"/>
  <c r="A67" i="8"/>
  <c r="E67" i="8" s="1"/>
  <c r="D67" i="8" s="1"/>
  <c r="K783" i="5" l="1"/>
  <c r="A784" i="5" s="1"/>
  <c r="C783" i="5"/>
  <c r="B783" i="5"/>
  <c r="J783" i="5"/>
  <c r="I783" i="5"/>
  <c r="K784" i="5" l="1"/>
  <c r="A785" i="5" s="1"/>
  <c r="J784" i="5"/>
  <c r="I784" i="5"/>
  <c r="B784" i="5"/>
  <c r="C784" i="5"/>
  <c r="I785" i="5" l="1"/>
  <c r="C785" i="5"/>
  <c r="J785" i="5"/>
  <c r="K785" i="5"/>
  <c r="A786" i="5" s="1"/>
  <c r="B785" i="5"/>
  <c r="B786" i="5" l="1"/>
  <c r="I786" i="5"/>
  <c r="J786" i="5"/>
  <c r="C786" i="5"/>
  <c r="K786" i="5"/>
  <c r="A787" i="5" s="1"/>
  <c r="K787" i="5" l="1"/>
  <c r="A788" i="5" s="1"/>
  <c r="I787" i="5"/>
  <c r="C787" i="5"/>
  <c r="J787" i="5"/>
  <c r="B787" i="5"/>
  <c r="I788" i="5" l="1"/>
  <c r="B788" i="5"/>
  <c r="J788" i="5"/>
  <c r="K788" i="5"/>
  <c r="A789" i="5" s="1"/>
  <c r="C788" i="5"/>
  <c r="J789" i="5" l="1"/>
  <c r="I789" i="5"/>
  <c r="K789" i="5"/>
  <c r="A790" i="5" s="1"/>
  <c r="C789" i="5"/>
  <c r="B789" i="5"/>
  <c r="K790" i="5" l="1"/>
  <c r="A791" i="5" s="1"/>
  <c r="I790" i="5"/>
  <c r="B790" i="5"/>
  <c r="J790" i="5"/>
  <c r="C790" i="5"/>
  <c r="I791" i="5" l="1"/>
  <c r="K791" i="5"/>
  <c r="A792" i="5" s="1"/>
  <c r="C791" i="5"/>
  <c r="J791" i="5"/>
  <c r="B791" i="5"/>
  <c r="J792" i="5" l="1"/>
  <c r="K792" i="5"/>
  <c r="A793" i="5" s="1"/>
  <c r="B792" i="5"/>
  <c r="C792" i="5"/>
  <c r="I792" i="5"/>
  <c r="J793" i="5" l="1"/>
  <c r="B68" i="8" s="1"/>
  <c r="B793" i="5"/>
  <c r="C793" i="5"/>
  <c r="K793" i="5"/>
  <c r="A794" i="5" s="1"/>
  <c r="I793" i="5"/>
  <c r="C68" i="8" s="1"/>
  <c r="B794" i="5" l="1"/>
  <c r="I794" i="5"/>
  <c r="J794" i="5"/>
  <c r="C794" i="5"/>
  <c r="K794" i="5"/>
  <c r="A795" i="5" s="1"/>
  <c r="A68" i="8"/>
  <c r="E68" i="8" s="1"/>
  <c r="D68" i="8" s="1"/>
  <c r="I795" i="5" l="1"/>
  <c r="B795" i="5"/>
  <c r="C795" i="5"/>
  <c r="K795" i="5"/>
  <c r="A796" i="5" s="1"/>
  <c r="J795" i="5"/>
  <c r="K796" i="5" l="1"/>
  <c r="A797" i="5" s="1"/>
  <c r="I796" i="5"/>
  <c r="C796" i="5"/>
  <c r="J796" i="5"/>
  <c r="B796" i="5"/>
  <c r="K797" i="5" l="1"/>
  <c r="A798" i="5" s="1"/>
  <c r="C797" i="5"/>
  <c r="I797" i="5"/>
  <c r="J797" i="5"/>
  <c r="B797" i="5"/>
  <c r="C798" i="5" l="1"/>
  <c r="K798" i="5"/>
  <c r="A799" i="5" s="1"/>
  <c r="J798" i="5"/>
  <c r="I798" i="5"/>
  <c r="B798" i="5"/>
  <c r="I799" i="5" l="1"/>
  <c r="B799" i="5"/>
  <c r="J799" i="5"/>
  <c r="C799" i="5"/>
  <c r="K799" i="5"/>
  <c r="A800" i="5" s="1"/>
  <c r="I800" i="5" l="1"/>
  <c r="B800" i="5"/>
  <c r="J800" i="5"/>
  <c r="K800" i="5"/>
  <c r="A801" i="5" s="1"/>
  <c r="C800" i="5"/>
  <c r="C801" i="5" l="1"/>
  <c r="B801" i="5"/>
  <c r="K801" i="5"/>
  <c r="A802" i="5" s="1"/>
  <c r="I801" i="5"/>
  <c r="J801" i="5"/>
  <c r="C802" i="5" l="1"/>
  <c r="I802" i="5"/>
  <c r="J802" i="5"/>
  <c r="K802" i="5"/>
  <c r="A803" i="5" s="1"/>
  <c r="B802" i="5"/>
  <c r="K803" i="5" l="1"/>
  <c r="A804" i="5" s="1"/>
  <c r="B803" i="5"/>
  <c r="J803" i="5"/>
  <c r="I803" i="5"/>
  <c r="C803" i="5"/>
  <c r="B804" i="5" l="1"/>
  <c r="I804" i="5"/>
  <c r="J804" i="5"/>
  <c r="K804" i="5"/>
  <c r="A805" i="5" s="1"/>
  <c r="C804" i="5"/>
  <c r="C805" i="5" l="1"/>
  <c r="J805" i="5"/>
  <c r="B69" i="8" s="1"/>
  <c r="B805" i="5"/>
  <c r="K805" i="5"/>
  <c r="A806" i="5" s="1"/>
  <c r="I805" i="5"/>
  <c r="C69" i="8" s="1"/>
  <c r="A69" i="8" l="1"/>
  <c r="E69" i="8" s="1"/>
  <c r="D69" i="8" s="1"/>
  <c r="C806" i="5"/>
  <c r="I806" i="5"/>
  <c r="B806" i="5"/>
  <c r="J806" i="5"/>
  <c r="K806" i="5"/>
  <c r="A807" i="5" s="1"/>
  <c r="I807" i="5" l="1"/>
  <c r="K807" i="5"/>
  <c r="A808" i="5" s="1"/>
  <c r="C807" i="5"/>
  <c r="B807" i="5"/>
  <c r="J807" i="5"/>
  <c r="I808" i="5" l="1"/>
  <c r="K808" i="5"/>
  <c r="A809" i="5" s="1"/>
  <c r="B808" i="5"/>
  <c r="C808" i="5"/>
  <c r="J808" i="5"/>
  <c r="K809" i="5" l="1"/>
  <c r="A810" i="5" s="1"/>
  <c r="I809" i="5"/>
  <c r="B809" i="5"/>
  <c r="C809" i="5"/>
  <c r="J809" i="5"/>
  <c r="C810" i="5" l="1"/>
  <c r="K810" i="5"/>
  <c r="A811" i="5" s="1"/>
  <c r="I810" i="5"/>
  <c r="B810" i="5"/>
  <c r="J810" i="5"/>
  <c r="I811" i="5" l="1"/>
  <c r="K811" i="5"/>
  <c r="A812" i="5" s="1"/>
  <c r="J811" i="5"/>
  <c r="B811" i="5"/>
  <c r="C811" i="5"/>
  <c r="K812" i="5" l="1"/>
  <c r="A813" i="5" s="1"/>
  <c r="I812" i="5"/>
  <c r="J812" i="5"/>
  <c r="B812" i="5"/>
  <c r="C812" i="5"/>
  <c r="K813" i="5" l="1"/>
  <c r="A814" i="5" s="1"/>
  <c r="C813" i="5"/>
  <c r="J813" i="5"/>
  <c r="I813" i="5"/>
  <c r="B813" i="5"/>
  <c r="B814" i="5" l="1"/>
  <c r="K814" i="5"/>
  <c r="A815" i="5" s="1"/>
  <c r="J814" i="5"/>
  <c r="I814" i="5"/>
  <c r="C814" i="5"/>
  <c r="I815" i="5" l="1"/>
  <c r="C815" i="5"/>
  <c r="B815" i="5"/>
  <c r="K815" i="5"/>
  <c r="A816" i="5" s="1"/>
  <c r="J815" i="5"/>
  <c r="J816" i="5" l="1"/>
  <c r="C816" i="5"/>
  <c r="B816" i="5"/>
  <c r="K816" i="5"/>
  <c r="A817" i="5" s="1"/>
  <c r="I816" i="5"/>
  <c r="J817" i="5" l="1"/>
  <c r="C817" i="5"/>
  <c r="I817" i="5"/>
  <c r="B817" i="5"/>
  <c r="K817" i="5"/>
  <c r="K10" i="5"/>
  <c r="K15" i="5"/>
  <c r="C70" i="8" l="1"/>
  <c r="K12" i="5"/>
  <c r="K13" i="5" s="1"/>
  <c r="B70" i="8"/>
  <c r="K11" i="5"/>
  <c r="A70" i="8" l="1"/>
  <c r="E70" i="8" s="1"/>
  <c r="D70" i="8" s="1"/>
</calcChain>
</file>

<file path=xl/comments1.xml><?xml version="1.0" encoding="utf-8"?>
<comments xmlns="http://schemas.openxmlformats.org/spreadsheetml/2006/main">
  <authors>
    <author>Author</author>
  </authors>
  <commentList>
    <comment ref="G6" authorId="0" shapeId="0">
      <text>
        <r>
          <rPr>
            <b/>
            <sz val="9"/>
            <color indexed="81"/>
            <rFont val="Tahoma"/>
            <family val="2"/>
          </rPr>
          <t xml:space="preserve">Rate Per Payment Period:
</t>
        </r>
        <r>
          <rPr>
            <sz val="9"/>
            <color indexed="81"/>
            <rFont val="Tahoma"/>
            <family val="2"/>
          </rPr>
          <t xml:space="preserve">The periodic rate is an equation of the </t>
        </r>
        <r>
          <rPr>
            <u/>
            <sz val="9"/>
            <color indexed="81"/>
            <rFont val="Tahoma"/>
            <family val="2"/>
          </rPr>
          <t>Annual Interest Rate</t>
        </r>
        <r>
          <rPr>
            <sz val="9"/>
            <color indexed="81"/>
            <rFont val="Tahoma"/>
            <family val="2"/>
          </rPr>
          <t xml:space="preserve"> </t>
        </r>
        <r>
          <rPr>
            <b/>
            <sz val="9"/>
            <color indexed="81"/>
            <rFont val="Tahoma"/>
            <family val="2"/>
          </rPr>
          <t>divided</t>
        </r>
        <r>
          <rPr>
            <sz val="9"/>
            <color indexed="81"/>
            <rFont val="Tahoma"/>
            <family val="2"/>
          </rPr>
          <t xml:space="preserve"> by the number of the </t>
        </r>
        <r>
          <rPr>
            <u/>
            <sz val="9"/>
            <color indexed="81"/>
            <rFont val="Tahoma"/>
            <family val="2"/>
          </rPr>
          <t>Compound Periods</t>
        </r>
        <r>
          <rPr>
            <sz val="9"/>
            <color indexed="81"/>
            <rFont val="Tahoma"/>
            <family val="2"/>
          </rPr>
          <t xml:space="preserve"> per year.</t>
        </r>
      </text>
    </comment>
    <comment ref="A8" authorId="0" shapeId="0">
      <text>
        <r>
          <rPr>
            <b/>
            <sz val="9"/>
            <color indexed="81"/>
            <rFont val="Tahoma"/>
            <family val="2"/>
          </rPr>
          <t xml:space="preserve">Loan Period:
</t>
        </r>
        <r>
          <rPr>
            <sz val="9"/>
            <color indexed="81"/>
            <rFont val="Tahoma"/>
            <family val="2"/>
          </rPr>
          <t xml:space="preserve">Majority of mortgage loans usually have 15 or 30 year terms in the US, when in the UK, for instance the period of the mortgage loan can vary between 15 and up to 35 years. Other loans such as auto loans are usually between 24 and 60 month, or unsecured loans are usually limited with shorter terms and loan amount.
For a loan shorter than 1 year term, enter =loan period/12 month, where </t>
        </r>
        <r>
          <rPr>
            <b/>
            <sz val="9"/>
            <color indexed="81"/>
            <rFont val="Tahoma"/>
            <family val="2"/>
          </rPr>
          <t>loan period</t>
        </r>
        <r>
          <rPr>
            <sz val="9"/>
            <color indexed="81"/>
            <rFont val="Tahoma"/>
            <family val="2"/>
          </rPr>
          <t xml:space="preserve"> is defined as a number of months of the loan divided on the number of months in a year. 
</t>
        </r>
        <r>
          <rPr>
            <b/>
            <sz val="9"/>
            <color indexed="81"/>
            <rFont val="Tahoma"/>
            <family val="2"/>
          </rPr>
          <t>Example:</t>
        </r>
        <r>
          <rPr>
            <sz val="9"/>
            <color indexed="81"/>
            <rFont val="Tahoma"/>
            <family val="2"/>
          </rPr>
          <t xml:space="preserve"> for a 3 month term, enter =3/12</t>
        </r>
        <r>
          <rPr>
            <sz val="9"/>
            <color indexed="81"/>
            <rFont val="Tahoma"/>
            <family val="2"/>
          </rPr>
          <t xml:space="preserve">
</t>
        </r>
      </text>
    </comment>
    <comment ref="A9" authorId="0" shapeId="0">
      <text>
        <r>
          <rPr>
            <b/>
            <sz val="9"/>
            <color indexed="81"/>
            <rFont val="Tahoma"/>
            <family val="2"/>
          </rPr>
          <t xml:space="preserve">Payment Frequency:
</t>
        </r>
        <r>
          <rPr>
            <sz val="9"/>
            <color indexed="81"/>
            <rFont val="Tahoma"/>
            <family val="2"/>
          </rPr>
          <t>The number of Payment Periods, or the number of payments per annum.</t>
        </r>
      </text>
    </comment>
    <comment ref="A10" authorId="0" shapeId="0">
      <text>
        <r>
          <rPr>
            <b/>
            <sz val="9"/>
            <color indexed="81"/>
            <rFont val="Tahoma"/>
            <family val="2"/>
          </rPr>
          <t xml:space="preserve">Compound Frequency:
</t>
        </r>
        <r>
          <rPr>
            <sz val="9"/>
            <color indexed="81"/>
            <rFont val="Tahoma"/>
            <family val="2"/>
          </rPr>
          <t xml:space="preserve">Most loans and mortgages are compounded monthly with few exceptions such as mortgages in Canada.
Compound frequency represents the number of compounding periods per year.
For instance, if the frequency with which the interest is compounded:
Annually - 1 time per annum, 
Semi-Annually - 2 times, 
Quarterly - 4 times, 
Bi-Monthly - 6 times, 
Monthly - 12 times,
Semi-Monthly - 24 times,
Bi-Weekly - 26 times,
Weekly - 52 times per year. </t>
        </r>
      </text>
    </comment>
    <comment ref="G10" authorId="0" shapeId="0">
      <text>
        <r>
          <rPr>
            <b/>
            <sz val="9"/>
            <color indexed="81"/>
            <rFont val="Tahoma"/>
            <family val="2"/>
          </rPr>
          <t xml:space="preserve">Actual Number of Payments:
</t>
        </r>
        <r>
          <rPr>
            <sz val="9"/>
            <color indexed="81"/>
            <rFont val="Tahoma"/>
            <family val="2"/>
          </rPr>
          <t xml:space="preserve">The reduced number of instalments associated with making additional payments. This number can only be different from </t>
        </r>
        <r>
          <rPr>
            <b/>
            <sz val="9"/>
            <color indexed="81"/>
            <rFont val="Tahoma"/>
            <family val="2"/>
          </rPr>
          <t>Number of Scheduled Payments</t>
        </r>
        <r>
          <rPr>
            <sz val="9"/>
            <color indexed="81"/>
            <rFont val="Tahoma"/>
            <family val="2"/>
          </rPr>
          <t xml:space="preserve"> if you make an additional payments towards paying off principal of the loan amount, which may also result in interest savings.</t>
        </r>
        <r>
          <rPr>
            <sz val="9"/>
            <color indexed="81"/>
            <rFont val="Tahoma"/>
            <family val="2"/>
          </rPr>
          <t xml:space="preserve">
</t>
        </r>
      </text>
    </comment>
    <comment ref="A11" authorId="0" shapeId="0">
      <text>
        <r>
          <rPr>
            <b/>
            <sz val="9"/>
            <color indexed="81"/>
            <rFont val="Tahoma"/>
            <family val="2"/>
          </rPr>
          <t xml:space="preserve">Payment Type:
</t>
        </r>
        <r>
          <rPr>
            <sz val="9"/>
            <color indexed="81"/>
            <rFont val="Tahoma"/>
            <family val="2"/>
          </rPr>
          <t xml:space="preserve">This defines the period when the payments are usually made.
The default is to set </t>
        </r>
        <r>
          <rPr>
            <b/>
            <sz val="9"/>
            <color indexed="81"/>
            <rFont val="Tahoma"/>
            <family val="2"/>
          </rPr>
          <t>Payment Type</t>
        </r>
        <r>
          <rPr>
            <sz val="9"/>
            <color indexed="81"/>
            <rFont val="Tahoma"/>
            <family val="2"/>
          </rPr>
          <t xml:space="preserve"> to "End of Period", which is most common option for most loans, but you can select "Beginning of Period" if loan offers zero interest on your first month payment.
Selecting "Payment Type" also affects the "type" argument in the </t>
        </r>
        <r>
          <rPr>
            <b/>
            <sz val="9"/>
            <color indexed="81"/>
            <rFont val="Tahoma"/>
            <family val="2"/>
          </rPr>
          <t>Excel PMT</t>
        </r>
        <r>
          <rPr>
            <sz val="9"/>
            <color indexed="81"/>
            <rFont val="Tahoma"/>
            <family val="2"/>
          </rPr>
          <t xml:space="preserve"> function used for calculating sum of </t>
        </r>
        <r>
          <rPr>
            <b/>
            <sz val="9"/>
            <color indexed="81"/>
            <rFont val="Tahoma"/>
            <family val="2"/>
          </rPr>
          <t>Scheduled Payments</t>
        </r>
        <r>
          <rPr>
            <sz val="9"/>
            <color indexed="81"/>
            <rFont val="Tahoma"/>
            <family val="2"/>
          </rPr>
          <t xml:space="preserve"> and periodic payment instalments.</t>
        </r>
      </text>
    </comment>
    <comment ref="G13" authorId="0" shapeId="0">
      <text>
        <r>
          <rPr>
            <b/>
            <sz val="9"/>
            <color indexed="81"/>
            <rFont val="Tahoma"/>
            <family val="2"/>
          </rPr>
          <t xml:space="preserve">Estimated Saved Interest:
</t>
        </r>
        <r>
          <rPr>
            <sz val="9"/>
            <color indexed="81"/>
            <rFont val="Tahoma"/>
            <family val="2"/>
          </rPr>
          <t xml:space="preserve">The estimated amount of saved interest expense as a result of making additional payments. If the </t>
        </r>
        <r>
          <rPr>
            <b/>
            <sz val="9"/>
            <color indexed="81"/>
            <rFont val="Tahoma"/>
            <family val="2"/>
          </rPr>
          <t>"Rounding On"</t>
        </r>
        <r>
          <rPr>
            <sz val="9"/>
            <color indexed="81"/>
            <rFont val="Tahoma"/>
            <family val="2"/>
          </rPr>
          <t xml:space="preserve"> option is checked, the amount may be off by a few dollars or cents as result of rounding to the second decimal.</t>
        </r>
      </text>
    </comment>
    <comment ref="D36" authorId="0" shapeId="0">
      <text>
        <r>
          <rPr>
            <b/>
            <sz val="9"/>
            <color indexed="81"/>
            <rFont val="Tahoma"/>
            <family val="2"/>
          </rPr>
          <t xml:space="preserve">Additional Payment:
</t>
        </r>
        <r>
          <rPr>
            <sz val="9"/>
            <color indexed="81"/>
            <rFont val="Tahoma"/>
            <family val="2"/>
          </rPr>
          <t xml:space="preserve">The additional amount paid towards the principal as addition to the regular instalments, that results in reduction of the principal, amount of interest on further instalments, interest expense savings and also reduction of the loan period. 
WARNING! Depending on the terms and conditions of the loan, making additional payments may result in penalties or in some cases also in additional charges for early pay off. </t>
        </r>
        <r>
          <rPr>
            <sz val="9"/>
            <color indexed="81"/>
            <rFont val="Tahoma"/>
            <family val="2"/>
          </rPr>
          <t xml:space="preserve">
</t>
        </r>
      </text>
    </comment>
  </commentList>
</comments>
</file>

<file path=xl/sharedStrings.xml><?xml version="1.0" encoding="utf-8"?>
<sst xmlns="http://schemas.openxmlformats.org/spreadsheetml/2006/main" count="76" uniqueCount="74">
  <si>
    <t>Loan Amount</t>
  </si>
  <si>
    <t>Annual Interest</t>
  </si>
  <si>
    <t>Loan Period in Years</t>
  </si>
  <si>
    <t>Payment Frequency</t>
  </si>
  <si>
    <t>Compound Frequency</t>
  </si>
  <si>
    <t>Payment Type</t>
  </si>
  <si>
    <t>First Payment Date</t>
  </si>
  <si>
    <t>Additional Payment</t>
  </si>
  <si>
    <t>Interest</t>
  </si>
  <si>
    <t>Principal</t>
  </si>
  <si>
    <t>Balance</t>
  </si>
  <si>
    <t>End of Period</t>
  </si>
  <si>
    <t>Total Interest</t>
  </si>
  <si>
    <t>Total Scheduled Payments</t>
  </si>
  <si>
    <t>Number of Scheduled Payments</t>
  </si>
  <si>
    <t>Principal Paid</t>
  </si>
  <si>
    <t>Interest Paid</t>
  </si>
  <si>
    <t>Int</t>
  </si>
  <si>
    <t>Principal Balance</t>
  </si>
  <si>
    <t>Pay Off Date</t>
  </si>
  <si>
    <t>Loan Terms</t>
  </si>
  <si>
    <t>Results &amp; Summary</t>
  </si>
  <si>
    <t>No.</t>
  </si>
  <si>
    <t>Loan Amortization Schedule</t>
  </si>
  <si>
    <t>Actual Number of Payments</t>
  </si>
  <si>
    <t>Total of Payments</t>
  </si>
  <si>
    <t>Estimated Saved Interest</t>
  </si>
  <si>
    <t>Payment</t>
  </si>
  <si>
    <t xml:space="preserve">               </t>
  </si>
  <si>
    <t>Monthly</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</si>
  <si>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</si>
  <si>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</si>
  <si>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</si>
  <si>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</si>
  <si>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</si>
  <si>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</si>
  <si>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</si>
  <si>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</si>
  <si>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</si>
  <si>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</si>
  <si>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</si>
  <si>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</si>
  <si>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</si>
  <si>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</si>
  <si>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</si>
  <si>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</si>
  <si>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</si>
  <si>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</si>
  <si>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</si>
  <si>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</si>
  <si>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</si>
  <si>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</si>
  <si>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</si>
  <si>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</si>
  <si>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</si>
  <si>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</si>
  <si>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</si>
  <si>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</si>
  <si>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</si>
  <si>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</si>
  <si>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</si>
  <si>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</si>
  <si>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</si>
  <si>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</si>
  <si>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</si>
  <si>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</si>
  <si>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</si>
  <si>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</si>
  <si>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</si>
  <si>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</si>
  <si>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t>Terms of Use - EULA</t>
  </si>
  <si>
    <t>Annual</t>
  </si>
  <si>
    <r>
      <t xml:space="preserve">This EULA grants you the right to download this TEMPLATE free of charge for </t>
    </r>
    <r>
      <rPr>
        <b/>
        <sz val="10"/>
        <color indexed="16"/>
        <rFont val="Arial"/>
        <family val="2"/>
      </rPr>
      <t>personal use or use within your family.</t>
    </r>
  </si>
  <si>
    <r>
      <t xml:space="preserve">Without prejudice to any other rights, </t>
    </r>
    <r>
      <rPr>
        <b/>
        <sz val="11"/>
        <rFont val="Calibri"/>
        <family val="2"/>
      </rPr>
      <t>Spreadsheet123.com</t>
    </r>
    <r>
      <rPr>
        <sz val="11"/>
        <rFont val="Calibri"/>
        <family val="2"/>
      </rPr>
      <t xml:space="preserve"> may terminate this EULA if you fail to comply with the</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</si>
</sst>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0.000%"/>
    <numFmt numFmtId="166" formatCode="m/d/yyyy;@"/>
    <numFmt numFmtId="167" formatCode="#,##0.00_ ;[Red]\(#,##0.00&quot;)&quot;"/>
    <numFmt numFmtId="168" formatCode="mm/yyyy"/>
  </numFmts>
  <fonts count="37" x14ac:knownFonts="1">
    <font>
      <sz val="10"/>
      <name val="Arial"/>
    </font>
    <font>
      <sz val="10"/>
      <name val="Arial"/>
      <family val="2"/>
    </font>
    <font>
      <sz val="11"/>
      <name val="Arial"/>
      <family val="2"/>
    </font>
    <font>
      <sz val="10"/>
      <name val="Arial"/>
      <family val="2"/>
    </font>
    <font>
      <b/>
      <sz val="11"/>
      <name val="Arial"/>
      <family val="2"/>
    </font>
    <font>
      <b/>
      <sz val="11"/>
      <color indexed="45"/>
      <name val="Arial"/>
      <family val="2"/>
    </font>
    <font>
      <b/>
      <sz val="12"/>
      <color indexed="9"/>
      <name val="Arial"/>
      <family val="2"/>
    </font>
    <font>
      <sz val="8"/>
      <name val="Arial"/>
      <family val="2"/>
    </font>
    <font>
      <sz val="10"/>
      <name val="Arial"/>
      <family val="2"/>
    </font>
    <font>
      <b/>
      <sz val="14"/>
      <name val="Arial"/>
      <family val="2"/>
    </font>
    <font>
      <u/>
      <sz val="10"/>
      <color indexed="12"/>
      <name val="Arial"/>
      <family val="2"/>
    </font>
    <font>
      <sz val="9"/>
      <color indexed="81"/>
      <name val="Tahoma"/>
      <family val="2"/>
    </font>
    <font>
      <b/>
      <sz val="9"/>
      <color indexed="81"/>
      <name val="Tahoma"/>
      <family val="2"/>
    </font>
    <font>
      <u/>
      <sz val="9"/>
      <color indexed="81"/>
      <name val="Tahoma"/>
      <family val="2"/>
    </font>
    <font>
      <sz val="11"/>
      <color indexed="40"/>
      <name val="Arial"/>
      <family val="2"/>
    </font>
    <font>
      <sz val="8"/>
      <color indexed="40"/>
      <name val="Arial"/>
      <family val="2"/>
    </font>
    <font>
      <sz val="10"/>
      <color indexed="40"/>
      <name val="Arial"/>
      <family val="2"/>
    </font>
    <font>
      <sz val="8"/>
      <name val="Arial"/>
      <family val="2"/>
    </font>
    <font>
      <sz val="11"/>
      <color indexed="16"/>
      <name val="Calibri"/>
      <family val="2"/>
    </font>
    <font>
      <b/>
      <sz val="10"/>
      <color indexed="16"/>
      <name val="Arial"/>
      <family val="2"/>
    </font>
    <font>
      <b/>
      <sz val="10"/>
      <name val="Arial"/>
      <family val="2"/>
    </font>
    <font>
      <b/>
      <sz val="11"/>
      <color indexed="16"/>
      <name val="Calibri"/>
      <family val="2"/>
    </font>
    <font>
      <sz val="14"/>
      <color indexed="9"/>
      <name val="Arial"/>
      <family val="2"/>
    </font>
    <font>
      <sz val="14"/>
      <name val="Arial"/>
      <family val="2"/>
    </font>
    <font>
      <sz val="10"/>
      <color indexed="23"/>
      <name val="Arial"/>
      <family val="2"/>
    </font>
    <font>
      <sz val="11"/>
      <name val="Calibri"/>
      <family val="2"/>
    </font>
    <font>
      <sz val="18"/>
      <color indexed="9"/>
      <name val="Arial"/>
      <family val="2"/>
    </font>
    <font>
      <sz val="20"/>
      <color indexed="9"/>
      <name val="Arial"/>
      <family val="2"/>
    </font>
    <font>
      <sz val="14"/>
      <color indexed="9"/>
      <name val="Calibri"/>
      <family val="2"/>
    </font>
    <font>
      <b/>
      <sz val="22"/>
      <name val="Arial"/>
      <family val="2"/>
    </font>
    <font>
      <sz val="18"/>
      <name val="Arial"/>
      <family val="2"/>
    </font>
    <font>
      <b/>
      <sz val="24"/>
      <name val="Calibri"/>
      <family val="2"/>
    </font>
    <font>
      <u/>
      <sz val="10"/>
      <name val="Arial"/>
      <family val="2"/>
    </font>
    <font>
      <b/>
      <sz val="11"/>
      <name val="Calibri"/>
      <family val="2"/>
    </font>
    <font>
      <sz val="7"/>
      <name val="Verdana"/>
      <family val="2"/>
    </font>
    <font>
      <sz val="7"/>
      <name val="Calibri"/>
      <family val="2"/>
    </font>
    <font>
      <sz val="8"/>
      <color rgb="FF000000"/>
      <name val="Tahoma"/>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18"/>
        <bgColor indexed="64"/>
      </patternFill>
    </fill>
    <fill>
      <patternFill patternType="solid">
        <fgColor indexed="40"/>
        <bgColor indexed="64"/>
      </patternFill>
    </fill>
    <fill>
      <patternFill patternType="solid">
        <fgColor indexed="12"/>
        <bgColor indexed="64"/>
      </patternFill>
    </fill>
    <fill>
      <patternFill patternType="solid">
        <fgColor indexed="58"/>
        <bgColor indexed="64"/>
      </patternFill>
    </fill>
    <fill>
      <patternFill patternType="solid">
        <fgColor indexed="11"/>
        <bgColor indexed="64"/>
      </patternFill>
    </fill>
  </fills>
  <borders count="31">
    <border>
      <left/>
      <right/>
      <top/>
      <bottom/>
      <diagonal/>
    </border>
    <border>
      <left style="thin">
        <color indexed="55"/>
      </left>
      <right style="thin">
        <color indexed="55"/>
      </right>
      <top style="thin">
        <color indexed="55"/>
      </top>
      <bottom style="thin">
        <color indexed="55"/>
      </bottom>
      <diagonal/>
    </border>
    <border>
      <left/>
      <right/>
      <top style="thick">
        <color indexed="58"/>
      </top>
      <bottom/>
      <diagonal/>
    </border>
    <border>
      <left/>
      <right style="thick">
        <color indexed="58"/>
      </right>
      <top style="thick">
        <color indexed="58"/>
      </top>
      <bottom/>
      <diagonal/>
    </border>
    <border>
      <left/>
      <right style="thick">
        <color indexed="58"/>
      </right>
      <top/>
      <bottom/>
      <diagonal/>
    </border>
    <border>
      <left/>
      <right/>
      <top/>
      <bottom style="thick">
        <color indexed="58"/>
      </bottom>
      <diagonal/>
    </border>
    <border>
      <left/>
      <right style="thick">
        <color indexed="58"/>
      </right>
      <top/>
      <bottom style="thick">
        <color indexed="58"/>
      </bottom>
      <diagonal/>
    </border>
    <border>
      <left/>
      <right/>
      <top/>
      <bottom style="thick">
        <color indexed="63"/>
      </bottom>
      <diagonal/>
    </border>
    <border>
      <left/>
      <right/>
      <top style="thin">
        <color indexed="58"/>
      </top>
      <bottom/>
      <diagonal/>
    </border>
    <border>
      <left/>
      <right/>
      <top style="thick">
        <color indexed="12"/>
      </top>
      <bottom/>
      <diagonal/>
    </border>
    <border>
      <left/>
      <right/>
      <top/>
      <bottom style="thick">
        <color indexed="12"/>
      </bottom>
      <diagonal/>
    </border>
    <border>
      <left/>
      <right/>
      <top/>
      <bottom style="thin">
        <color indexed="12"/>
      </bottom>
      <diagonal/>
    </border>
    <border>
      <left style="thin">
        <color indexed="55"/>
      </left>
      <right style="thin">
        <color indexed="55"/>
      </right>
      <top/>
      <bottom style="thin">
        <color indexed="55"/>
      </bottom>
      <diagonal/>
    </border>
    <border>
      <left style="thick">
        <color indexed="12"/>
      </left>
      <right/>
      <top/>
      <bottom/>
      <diagonal/>
    </border>
    <border>
      <left style="thick">
        <color indexed="12"/>
      </left>
      <right/>
      <top style="thick">
        <color indexed="12"/>
      </top>
      <bottom/>
      <diagonal/>
    </border>
    <border>
      <left style="thick">
        <color indexed="12"/>
      </left>
      <right/>
      <top/>
      <bottom style="thick">
        <color indexed="12"/>
      </bottom>
      <diagonal/>
    </border>
    <border>
      <left/>
      <right style="hair">
        <color indexed="23"/>
      </right>
      <top/>
      <bottom/>
      <diagonal/>
    </border>
    <border>
      <left/>
      <right/>
      <top/>
      <bottom style="thin">
        <color indexed="58"/>
      </bottom>
      <diagonal/>
    </border>
    <border>
      <left/>
      <right/>
      <top/>
      <bottom style="thin">
        <color indexed="63"/>
      </bottom>
      <diagonal/>
    </border>
    <border>
      <left/>
      <right/>
      <top style="thick">
        <color indexed="63"/>
      </top>
      <bottom/>
      <diagonal/>
    </border>
    <border>
      <left/>
      <right/>
      <top style="thin">
        <color indexed="63"/>
      </top>
      <bottom style="thick">
        <color indexed="63"/>
      </bottom>
      <diagonal/>
    </border>
    <border>
      <left style="thick">
        <color indexed="12"/>
      </left>
      <right/>
      <top/>
      <bottom style="thin">
        <color indexed="12"/>
      </bottom>
      <diagonal/>
    </border>
    <border>
      <left/>
      <right style="thick">
        <color indexed="58"/>
      </right>
      <top style="thin">
        <color indexed="58"/>
      </top>
      <bottom/>
      <diagonal/>
    </border>
    <border>
      <left/>
      <right style="thick">
        <color indexed="58"/>
      </right>
      <top/>
      <bottom style="thin">
        <color indexed="58"/>
      </bottom>
      <diagonal/>
    </border>
    <border>
      <left/>
      <right/>
      <top style="thin">
        <color indexed="23"/>
      </top>
      <bottom/>
      <diagonal/>
    </border>
    <border>
      <left style="thin">
        <color indexed="23"/>
      </left>
      <right/>
      <top style="thick">
        <color indexed="63"/>
      </top>
      <bottom style="thin">
        <color indexed="23"/>
      </bottom>
      <diagonal/>
    </border>
    <border>
      <left/>
      <right style="thin">
        <color indexed="23"/>
      </right>
      <top style="thick">
        <color indexed="63"/>
      </top>
      <bottom style="thin">
        <color indexed="23"/>
      </bottom>
      <diagonal/>
    </border>
    <border>
      <left style="hair">
        <color indexed="23"/>
      </left>
      <right/>
      <top style="hair">
        <color indexed="23"/>
      </top>
      <bottom style="hair">
        <color indexed="23"/>
      </bottom>
      <diagonal/>
    </border>
    <border>
      <left/>
      <right style="hair">
        <color indexed="23"/>
      </right>
      <top style="hair">
        <color indexed="23"/>
      </top>
      <bottom style="hair">
        <color indexed="23"/>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s>
  <cellStyleXfs count="3">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142">
    <xf numFmtId="0" fontId="0" fillId="0" borderId="0" xfId="0"/>
    <xf numFmtId="0" fontId="0" fillId="0" borderId="0" xfId="0" applyAlignment="1" applyProtection="1">
      <alignment vertical="center"/>
      <protection hidden="1"/>
    </xf>
    <xf numFmtId="0" fontId="1" fillId="0" borderId="0" xfId="0" applyFont="1" applyAlignment="1" applyProtection="1">
      <alignment vertical="center"/>
      <protection hidden="1"/>
    </xf>
    <xf numFmtId="0" fontId="8" fillId="0" borderId="0" xfId="0" applyFont="1" applyAlignment="1" applyProtection="1">
      <alignment vertical="center"/>
      <protection hidden="1"/>
    </xf>
    <xf numFmtId="0" fontId="0" fillId="0" borderId="0" xfId="0" applyProtection="1">
      <protection hidden="1"/>
    </xf>
    <xf numFmtId="0" fontId="8" fillId="0" borderId="0" xfId="0" applyFont="1" applyProtection="1">
      <protection hidden="1"/>
    </xf>
    <xf numFmtId="0" fontId="0" fillId="0" borderId="2" xfId="0" applyFill="1" applyBorder="1" applyProtection="1">
      <protection hidden="1"/>
    </xf>
    <xf numFmtId="0" fontId="0" fillId="0" borderId="3" xfId="0" applyFill="1" applyBorder="1" applyProtection="1">
      <protection hidden="1"/>
    </xf>
    <xf numFmtId="0" fontId="0" fillId="0" borderId="0" xfId="0" applyFill="1" applyBorder="1" applyProtection="1">
      <protection hidden="1"/>
    </xf>
    <xf numFmtId="0" fontId="0" fillId="0" borderId="4" xfId="0" applyFill="1" applyBorder="1" applyProtection="1">
      <protection hidden="1"/>
    </xf>
    <xf numFmtId="0" fontId="0" fillId="0" borderId="5" xfId="0" applyFill="1" applyBorder="1" applyProtection="1">
      <protection hidden="1"/>
    </xf>
    <xf numFmtId="0" fontId="0" fillId="0" borderId="6" xfId="0" applyFill="1" applyBorder="1" applyProtection="1">
      <protection hidden="1"/>
    </xf>
    <xf numFmtId="0" fontId="4" fillId="2" borderId="7" xfId="0" applyFont="1" applyFill="1" applyBorder="1" applyAlignment="1" applyProtection="1">
      <alignment vertical="justify"/>
      <protection hidden="1"/>
    </xf>
    <xf numFmtId="0" fontId="3" fillId="0" borderId="0" xfId="0" applyFont="1" applyProtection="1">
      <protection hidden="1"/>
    </xf>
    <xf numFmtId="0" fontId="2" fillId="3" borderId="0" xfId="0" applyFont="1" applyFill="1" applyBorder="1" applyAlignment="1" applyProtection="1">
      <alignment vertical="center"/>
      <protection hidden="1"/>
    </xf>
    <xf numFmtId="0" fontId="2" fillId="0" borderId="0" xfId="0" applyFont="1" applyAlignment="1" applyProtection="1">
      <alignment vertical="center"/>
      <protection hidden="1"/>
    </xf>
    <xf numFmtId="166" fontId="2" fillId="0" borderId="0" xfId="0" applyNumberFormat="1" applyFont="1" applyAlignment="1" applyProtection="1">
      <alignment vertical="center"/>
      <protection hidden="1"/>
    </xf>
    <xf numFmtId="14" fontId="2" fillId="0" borderId="0" xfId="0" applyNumberFormat="1" applyFont="1" applyAlignment="1" applyProtection="1">
      <alignment vertical="center"/>
      <protection hidden="1"/>
    </xf>
    <xf numFmtId="168" fontId="2" fillId="0" borderId="0" xfId="0" applyNumberFormat="1" applyFont="1" applyAlignment="1" applyProtection="1">
      <alignment vertical="center"/>
      <protection hidden="1"/>
    </xf>
    <xf numFmtId="2" fontId="2" fillId="0" borderId="0" xfId="0" applyNumberFormat="1" applyFont="1" applyAlignment="1" applyProtection="1">
      <alignment vertical="center"/>
      <protection hidden="1"/>
    </xf>
    <xf numFmtId="4" fontId="2" fillId="0" borderId="0" xfId="0" applyNumberFormat="1" applyFont="1" applyAlignment="1" applyProtection="1">
      <alignment vertical="center"/>
      <protection hidden="1"/>
    </xf>
    <xf numFmtId="0" fontId="4" fillId="4" borderId="8" xfId="0" applyFont="1" applyFill="1" applyBorder="1" applyAlignment="1" applyProtection="1">
      <alignment horizontal="left" vertical="center" indent="2"/>
      <protection hidden="1"/>
    </xf>
    <xf numFmtId="0" fontId="4" fillId="4" borderId="5" xfId="0" applyFont="1" applyFill="1" applyBorder="1" applyAlignment="1" applyProtection="1">
      <alignment horizontal="left" vertical="center" indent="2"/>
      <protection hidden="1"/>
    </xf>
    <xf numFmtId="0" fontId="6" fillId="3" borderId="0" xfId="0" applyFont="1" applyFill="1" applyBorder="1" applyAlignment="1" applyProtection="1">
      <alignment horizontal="left" vertical="center"/>
      <protection hidden="1"/>
    </xf>
    <xf numFmtId="0" fontId="6" fillId="4" borderId="0" xfId="0" applyFont="1" applyFill="1" applyBorder="1" applyAlignment="1" applyProtection="1">
      <alignment horizontal="left" vertical="center"/>
      <protection hidden="1"/>
    </xf>
    <xf numFmtId="0" fontId="6" fillId="4" borderId="4" xfId="0" applyFont="1" applyFill="1" applyBorder="1" applyAlignment="1" applyProtection="1">
      <alignment horizontal="left" vertical="center"/>
      <protection hidden="1"/>
    </xf>
    <xf numFmtId="0" fontId="3" fillId="0" borderId="0" xfId="0" applyFont="1" applyAlignment="1" applyProtection="1">
      <alignment vertical="center"/>
      <protection hidden="1"/>
    </xf>
    <xf numFmtId="0" fontId="23" fillId="0" borderId="0" xfId="0" applyFont="1" applyAlignment="1" applyProtection="1">
      <alignment horizontal="left" vertical="center" indent="1"/>
      <protection hidden="1"/>
    </xf>
    <xf numFmtId="0" fontId="5" fillId="4" borderId="0" xfId="0" applyFont="1" applyFill="1" applyBorder="1" applyAlignment="1" applyProtection="1">
      <alignment horizontal="left" vertical="center" indent="2"/>
      <protection hidden="1"/>
    </xf>
    <xf numFmtId="0" fontId="0" fillId="4" borderId="5" xfId="0" applyFill="1" applyBorder="1" applyAlignment="1" applyProtection="1">
      <alignment horizontal="left" vertical="center" indent="2"/>
      <protection hidden="1"/>
    </xf>
    <xf numFmtId="0" fontId="4" fillId="2" borderId="7" xfId="0" applyFont="1" applyFill="1" applyBorder="1" applyAlignment="1" applyProtection="1">
      <alignment horizontal="left" vertical="justify" indent="1"/>
      <protection hidden="1"/>
    </xf>
    <xf numFmtId="0" fontId="4" fillId="2" borderId="7" xfId="0" applyFont="1" applyFill="1" applyBorder="1" applyAlignment="1" applyProtection="1">
      <alignment horizontal="center" vertical="justify"/>
      <protection hidden="1"/>
    </xf>
    <xf numFmtId="0" fontId="4" fillId="2" borderId="7" xfId="0" applyFont="1" applyFill="1" applyBorder="1" applyAlignment="1" applyProtection="1">
      <alignment horizontal="center" vertical="center"/>
      <protection hidden="1"/>
    </xf>
    <xf numFmtId="0" fontId="0" fillId="2" borderId="0" xfId="0" applyFill="1" applyAlignment="1" applyProtection="1">
      <alignment vertical="center"/>
      <protection hidden="1"/>
    </xf>
    <xf numFmtId="4" fontId="0" fillId="0" borderId="0" xfId="0" applyNumberFormat="1" applyAlignment="1" applyProtection="1">
      <alignment horizontal="right" vertical="center" indent="1"/>
      <protection hidden="1"/>
    </xf>
    <xf numFmtId="0" fontId="0" fillId="0" borderId="0" xfId="0" applyAlignment="1" applyProtection="1">
      <alignment horizontal="right" vertical="center" indent="1"/>
      <protection hidden="1"/>
    </xf>
    <xf numFmtId="166" fontId="0" fillId="0" borderId="0" xfId="0" applyNumberFormat="1" applyAlignment="1" applyProtection="1">
      <alignment horizontal="left" vertical="center" indent="1"/>
      <protection hidden="1"/>
    </xf>
    <xf numFmtId="164" fontId="3" fillId="0" borderId="0" xfId="0" applyNumberFormat="1" applyFont="1" applyAlignment="1" applyProtection="1">
      <alignment vertical="center"/>
      <protection hidden="1"/>
    </xf>
    <xf numFmtId="0" fontId="24" fillId="0" borderId="0" xfId="0" applyFont="1" applyAlignment="1" applyProtection="1">
      <alignment horizontal="right" vertical="center"/>
      <protection hidden="1"/>
    </xf>
    <xf numFmtId="0" fontId="27" fillId="5" borderId="0" xfId="0" applyFont="1" applyFill="1" applyBorder="1" applyAlignment="1">
      <alignment vertical="center"/>
    </xf>
    <xf numFmtId="0" fontId="26" fillId="5" borderId="0" xfId="0" applyFont="1" applyFill="1" applyBorder="1" applyAlignment="1">
      <alignment vertical="center"/>
    </xf>
    <xf numFmtId="0" fontId="0" fillId="0" borderId="9" xfId="0" applyFill="1" applyBorder="1" applyProtection="1">
      <protection hidden="1"/>
    </xf>
    <xf numFmtId="0" fontId="0" fillId="0" borderId="10" xfId="0" applyFill="1" applyBorder="1" applyProtection="1">
      <protection hidden="1"/>
    </xf>
    <xf numFmtId="0" fontId="14" fillId="6" borderId="0" xfId="0" applyFont="1" applyFill="1" applyBorder="1" applyAlignment="1" applyProtection="1">
      <alignment vertical="center"/>
      <protection locked="0" hidden="1"/>
    </xf>
    <xf numFmtId="0" fontId="14" fillId="6" borderId="0" xfId="0" applyFont="1" applyFill="1" applyBorder="1" applyAlignment="1" applyProtection="1">
      <alignment vertical="center"/>
      <protection hidden="1"/>
    </xf>
    <xf numFmtId="0" fontId="15" fillId="6" borderId="0" xfId="0" applyFont="1" applyFill="1" applyBorder="1" applyAlignment="1" applyProtection="1">
      <alignment vertical="center"/>
      <protection locked="0" hidden="1"/>
    </xf>
    <xf numFmtId="0" fontId="2" fillId="3" borderId="11" xfId="0" applyFont="1" applyFill="1" applyBorder="1" applyAlignment="1" applyProtection="1">
      <alignment vertical="center"/>
      <protection hidden="1"/>
    </xf>
    <xf numFmtId="0" fontId="10" fillId="0" borderId="0" xfId="2" applyFont="1" applyAlignment="1" applyProtection="1">
      <alignment vertical="center"/>
      <protection hidden="1"/>
    </xf>
    <xf numFmtId="0" fontId="10" fillId="0" borderId="0" xfId="2" applyAlignment="1" applyProtection="1">
      <alignment vertical="center"/>
      <protection hidden="1"/>
    </xf>
    <xf numFmtId="0" fontId="0" fillId="0" borderId="0" xfId="0" applyAlignment="1">
      <alignment vertical="center"/>
    </xf>
    <xf numFmtId="0" fontId="28" fillId="7" borderId="0" xfId="0" applyFont="1" applyFill="1" applyBorder="1" applyAlignment="1" applyProtection="1">
      <alignment vertical="center"/>
      <protection hidden="1"/>
    </xf>
    <xf numFmtId="0" fontId="28" fillId="7" borderId="0" xfId="0" applyFont="1" applyFill="1" applyBorder="1" applyAlignment="1" applyProtection="1">
      <alignment horizontal="right" vertical="center"/>
      <protection hidden="1"/>
    </xf>
    <xf numFmtId="0" fontId="25" fillId="0" borderId="12" xfId="0" applyFont="1" applyBorder="1" applyAlignment="1" applyProtection="1">
      <alignment vertical="center"/>
      <protection hidden="1"/>
    </xf>
    <xf numFmtId="0" fontId="25" fillId="0" borderId="1" xfId="0" applyFont="1" applyBorder="1" applyAlignment="1" applyProtection="1">
      <alignment vertical="center"/>
      <protection hidden="1"/>
    </xf>
    <xf numFmtId="43" fontId="25" fillId="0" borderId="12" xfId="1" applyNumberFormat="1" applyFont="1" applyBorder="1" applyAlignment="1" applyProtection="1">
      <alignment horizontal="right" vertical="center"/>
      <protection hidden="1"/>
    </xf>
    <xf numFmtId="43" fontId="25" fillId="0" borderId="1" xfId="1" applyNumberFormat="1" applyFont="1" applyBorder="1" applyAlignment="1" applyProtection="1">
      <alignment horizontal="right" vertical="center"/>
      <protection hidden="1"/>
    </xf>
    <xf numFmtId="0" fontId="30" fillId="0" borderId="0" xfId="0" applyFont="1" applyFill="1" applyBorder="1" applyAlignment="1">
      <alignment vertical="center"/>
    </xf>
    <xf numFmtId="0" fontId="31" fillId="0" borderId="0" xfId="0" applyFont="1" applyFill="1" applyBorder="1" applyAlignment="1"/>
    <xf numFmtId="0" fontId="25" fillId="0" borderId="0" xfId="0" applyFont="1" applyFill="1" applyBorder="1"/>
    <xf numFmtId="2" fontId="25" fillId="0" borderId="0" xfId="0" applyNumberFormat="1" applyFont="1" applyFill="1" applyBorder="1"/>
    <xf numFmtId="0" fontId="25" fillId="0" borderId="0" xfId="0" applyFont="1" applyFill="1" applyBorder="1" applyAlignment="1"/>
    <xf numFmtId="0" fontId="25" fillId="0" borderId="0" xfId="0" applyFont="1" applyFill="1" applyBorder="1" applyAlignment="1">
      <alignment horizontal="right"/>
    </xf>
    <xf numFmtId="0" fontId="32" fillId="0" borderId="0" xfId="2" applyFont="1" applyBorder="1" applyAlignment="1" applyProtection="1"/>
    <xf numFmtId="0" fontId="25" fillId="0" borderId="0" xfId="0" applyFont="1" applyBorder="1"/>
    <xf numFmtId="0" fontId="3" fillId="0" borderId="0" xfId="0" applyFont="1" applyBorder="1" applyAlignment="1">
      <alignment horizontal="right" readingOrder="1"/>
    </xf>
    <xf numFmtId="0" fontId="25" fillId="0" borderId="0" xfId="0" applyFont="1" applyFill="1" applyBorder="1" applyAlignment="1">
      <alignment horizontal="left"/>
    </xf>
    <xf numFmtId="0" fontId="18" fillId="0" borderId="0" xfId="0" applyFont="1" applyFill="1" applyBorder="1" applyAlignment="1">
      <alignment horizontal="left"/>
    </xf>
    <xf numFmtId="0" fontId="34" fillId="0" borderId="0" xfId="0" applyFont="1" applyFill="1" applyBorder="1"/>
    <xf numFmtId="0" fontId="35" fillId="0" borderId="0" xfId="0" applyFont="1" applyFill="1" applyBorder="1" applyAlignment="1">
      <alignment horizontal="left"/>
    </xf>
    <xf numFmtId="0" fontId="35" fillId="0" borderId="0" xfId="0" applyFont="1" applyFill="1" applyBorder="1"/>
    <xf numFmtId="0" fontId="0" fillId="0" borderId="0" xfId="0" applyAlignment="1" applyProtection="1">
      <alignment horizontal="center" vertical="center"/>
      <protection hidden="1"/>
    </xf>
    <xf numFmtId="0" fontId="6" fillId="3" borderId="13" xfId="0" applyFont="1" applyFill="1" applyBorder="1" applyAlignment="1" applyProtection="1">
      <alignment horizontal="center" vertical="center"/>
      <protection hidden="1"/>
    </xf>
    <xf numFmtId="0" fontId="14" fillId="6" borderId="13" xfId="0" applyFont="1" applyFill="1" applyBorder="1" applyAlignment="1" applyProtection="1">
      <alignment horizontal="center" vertical="center"/>
      <protection hidden="1"/>
    </xf>
    <xf numFmtId="0" fontId="0" fillId="0" borderId="14" xfId="0" applyFill="1" applyBorder="1" applyAlignment="1" applyProtection="1">
      <alignment horizontal="center"/>
      <protection hidden="1"/>
    </xf>
    <xf numFmtId="0" fontId="0" fillId="0" borderId="13" xfId="0" applyFill="1" applyBorder="1" applyAlignment="1" applyProtection="1">
      <alignment horizontal="center"/>
      <protection hidden="1"/>
    </xf>
    <xf numFmtId="0" fontId="0" fillId="0" borderId="15" xfId="0" applyFill="1" applyBorder="1" applyAlignment="1" applyProtection="1">
      <alignment horizontal="center"/>
      <protection hidden="1"/>
    </xf>
    <xf numFmtId="0" fontId="0" fillId="0" borderId="0" xfId="0" applyAlignment="1" applyProtection="1">
      <alignment horizontal="center"/>
      <protection hidden="1"/>
    </xf>
    <xf numFmtId="0" fontId="0" fillId="2" borderId="0" xfId="0" applyFill="1" applyAlignment="1" applyProtection="1">
      <alignment horizontal="center" vertical="center"/>
      <protection hidden="1"/>
    </xf>
    <xf numFmtId="0" fontId="27" fillId="5" borderId="0" xfId="0" applyFont="1" applyFill="1" applyBorder="1" applyAlignment="1" applyProtection="1">
      <alignment horizontal="left" vertical="center"/>
      <protection hidden="1"/>
    </xf>
    <xf numFmtId="0" fontId="26" fillId="5" borderId="0" xfId="0" applyFont="1" applyFill="1" applyBorder="1" applyAlignment="1" applyProtection="1">
      <alignment vertical="center"/>
      <protection hidden="1"/>
    </xf>
    <xf numFmtId="4" fontId="0" fillId="0" borderId="0" xfId="0" applyNumberFormat="1" applyAlignment="1" applyProtection="1">
      <alignment horizontal="right" vertical="center" indent="1"/>
      <protection hidden="1"/>
    </xf>
    <xf numFmtId="0" fontId="2" fillId="9" borderId="8" xfId="0" applyFont="1" applyFill="1" applyBorder="1" applyAlignment="1" applyProtection="1">
      <alignment horizontal="right" vertical="center" indent="2"/>
      <protection hidden="1"/>
    </xf>
    <xf numFmtId="0" fontId="2" fillId="9" borderId="22" xfId="0" applyFont="1" applyFill="1" applyBorder="1" applyAlignment="1" applyProtection="1">
      <alignment horizontal="right" vertical="center" indent="2"/>
      <protection hidden="1"/>
    </xf>
    <xf numFmtId="4" fontId="2" fillId="4" borderId="17" xfId="0" applyNumberFormat="1" applyFont="1" applyFill="1" applyBorder="1" applyAlignment="1" applyProtection="1">
      <alignment horizontal="right" vertical="center" indent="2"/>
      <protection hidden="1"/>
    </xf>
    <xf numFmtId="4" fontId="2" fillId="4" borderId="23" xfId="0" applyNumberFormat="1" applyFont="1" applyFill="1" applyBorder="1" applyAlignment="1" applyProtection="1">
      <alignment horizontal="right" vertical="center" indent="2"/>
      <protection hidden="1"/>
    </xf>
    <xf numFmtId="4" fontId="2" fillId="4" borderId="0" xfId="0" applyNumberFormat="1" applyFont="1" applyFill="1" applyBorder="1" applyAlignment="1" applyProtection="1">
      <alignment horizontal="right" vertical="center" indent="2"/>
      <protection hidden="1"/>
    </xf>
    <xf numFmtId="4" fontId="2" fillId="4" borderId="4" xfId="0" applyNumberFormat="1" applyFont="1" applyFill="1" applyBorder="1" applyAlignment="1" applyProtection="1">
      <alignment horizontal="right" vertical="center" indent="2"/>
      <protection hidden="1"/>
    </xf>
    <xf numFmtId="4" fontId="0" fillId="0" borderId="24" xfId="0" applyNumberFormat="1" applyBorder="1" applyAlignment="1" applyProtection="1">
      <alignment horizontal="right" vertical="center" indent="1"/>
      <protection hidden="1"/>
    </xf>
    <xf numFmtId="4" fontId="0" fillId="0" borderId="25" xfId="0" applyNumberFormat="1" applyBorder="1" applyAlignment="1" applyProtection="1">
      <alignment horizontal="right" vertical="center" indent="1"/>
      <protection hidden="1"/>
    </xf>
    <xf numFmtId="4" fontId="0" fillId="0" borderId="26" xfId="0" applyNumberFormat="1" applyBorder="1" applyAlignment="1" applyProtection="1">
      <alignment horizontal="right" vertical="center" indent="1"/>
      <protection hidden="1"/>
    </xf>
    <xf numFmtId="167" fontId="2" fillId="9" borderId="17" xfId="0" applyNumberFormat="1" applyFont="1" applyFill="1" applyBorder="1" applyAlignment="1" applyProtection="1">
      <alignment horizontal="right" vertical="center" indent="2"/>
      <protection hidden="1"/>
    </xf>
    <xf numFmtId="167" fontId="2" fillId="9" borderId="23" xfId="0" applyNumberFormat="1" applyFont="1" applyFill="1" applyBorder="1" applyAlignment="1" applyProtection="1">
      <alignment horizontal="right" vertical="center" indent="2"/>
      <protection hidden="1"/>
    </xf>
    <xf numFmtId="4" fontId="2" fillId="9" borderId="0" xfId="0" applyNumberFormat="1" applyFont="1" applyFill="1" applyBorder="1" applyAlignment="1" applyProtection="1">
      <alignment horizontal="right" vertical="center" indent="2"/>
      <protection hidden="1"/>
    </xf>
    <xf numFmtId="4" fontId="2" fillId="9" borderId="4" xfId="0" applyNumberFormat="1" applyFont="1" applyFill="1" applyBorder="1" applyAlignment="1" applyProtection="1">
      <alignment horizontal="right" vertical="center" indent="2"/>
      <protection hidden="1"/>
    </xf>
    <xf numFmtId="4" fontId="4" fillId="4" borderId="8" xfId="0" applyNumberFormat="1" applyFont="1" applyFill="1" applyBorder="1" applyAlignment="1" applyProtection="1">
      <alignment horizontal="right" vertical="center" indent="2"/>
      <protection hidden="1"/>
    </xf>
    <xf numFmtId="4" fontId="4" fillId="4" borderId="22" xfId="0" applyNumberFormat="1" applyFont="1" applyFill="1" applyBorder="1" applyAlignment="1" applyProtection="1">
      <alignment horizontal="right" vertical="center" indent="2"/>
      <protection hidden="1"/>
    </xf>
    <xf numFmtId="166" fontId="4" fillId="4" borderId="5" xfId="0" applyNumberFormat="1" applyFont="1" applyFill="1" applyBorder="1" applyAlignment="1" applyProtection="1">
      <alignment horizontal="right" vertical="center" indent="2"/>
      <protection hidden="1"/>
    </xf>
    <xf numFmtId="166" fontId="4" fillId="4" borderId="6" xfId="0" applyNumberFormat="1" applyFont="1" applyFill="1" applyBorder="1" applyAlignment="1" applyProtection="1">
      <alignment horizontal="right" vertical="center" indent="2"/>
      <protection hidden="1"/>
    </xf>
    <xf numFmtId="0" fontId="9" fillId="0" borderId="18" xfId="0" applyFont="1" applyFill="1" applyBorder="1" applyAlignment="1" applyProtection="1">
      <alignment horizontal="left"/>
      <protection hidden="1"/>
    </xf>
    <xf numFmtId="4" fontId="0" fillId="0" borderId="29" xfId="0" applyNumberFormat="1" applyBorder="1" applyAlignment="1" applyProtection="1">
      <alignment horizontal="right" vertical="center" indent="1"/>
      <protection locked="0" hidden="1"/>
    </xf>
    <xf numFmtId="4" fontId="0" fillId="0" borderId="30" xfId="0" applyNumberFormat="1" applyBorder="1" applyAlignment="1" applyProtection="1">
      <alignment horizontal="right" vertical="center" indent="1"/>
      <protection locked="0" hidden="1"/>
    </xf>
    <xf numFmtId="0" fontId="2" fillId="9" borderId="8" xfId="0" applyFont="1" applyFill="1" applyBorder="1" applyAlignment="1" applyProtection="1">
      <alignment horizontal="left" vertical="center" indent="2"/>
      <protection hidden="1"/>
    </xf>
    <xf numFmtId="0" fontId="2" fillId="3" borderId="13" xfId="0" applyFont="1" applyFill="1" applyBorder="1" applyAlignment="1" applyProtection="1">
      <alignment horizontal="left" vertical="center" indent="2"/>
      <protection hidden="1"/>
    </xf>
    <xf numFmtId="0" fontId="2" fillId="3" borderId="0" xfId="0" applyFont="1" applyFill="1" applyBorder="1" applyAlignment="1" applyProtection="1">
      <alignment horizontal="left" vertical="center" indent="2"/>
      <protection hidden="1"/>
    </xf>
    <xf numFmtId="0" fontId="2" fillId="3" borderId="16" xfId="0" applyFont="1" applyFill="1" applyBorder="1" applyAlignment="1" applyProtection="1">
      <alignment horizontal="left" vertical="center" indent="2"/>
      <protection hidden="1"/>
    </xf>
    <xf numFmtId="0" fontId="2" fillId="0" borderId="27" xfId="0" applyFont="1" applyFill="1" applyBorder="1" applyAlignment="1" applyProtection="1">
      <alignment horizontal="right" vertical="center" indent="1"/>
      <protection locked="0" hidden="1"/>
    </xf>
    <xf numFmtId="0" fontId="2" fillId="0" borderId="28" xfId="0" applyFont="1" applyFill="1" applyBorder="1" applyAlignment="1" applyProtection="1">
      <alignment horizontal="right" vertical="center" indent="1"/>
      <protection locked="0" hidden="1"/>
    </xf>
    <xf numFmtId="0" fontId="2" fillId="9" borderId="0" xfId="0" applyFont="1" applyFill="1" applyBorder="1" applyAlignment="1" applyProtection="1">
      <alignment horizontal="left" vertical="center" indent="2"/>
      <protection hidden="1"/>
    </xf>
    <xf numFmtId="0" fontId="4" fillId="2" borderId="20" xfId="0" applyFont="1" applyFill="1" applyBorder="1" applyAlignment="1" applyProtection="1">
      <alignment horizontal="right" vertical="justify" indent="1"/>
      <protection hidden="1"/>
    </xf>
    <xf numFmtId="166" fontId="2" fillId="0" borderId="27" xfId="0" applyNumberFormat="1" applyFont="1" applyFill="1" applyBorder="1" applyAlignment="1" applyProtection="1">
      <alignment horizontal="right" vertical="center" indent="1"/>
      <protection locked="0" hidden="1"/>
    </xf>
    <xf numFmtId="166" fontId="2" fillId="0" borderId="28" xfId="0" applyNumberFormat="1" applyFont="1" applyFill="1" applyBorder="1" applyAlignment="1" applyProtection="1">
      <alignment horizontal="right" vertical="center" indent="1"/>
      <protection locked="0" hidden="1"/>
    </xf>
    <xf numFmtId="0" fontId="16" fillId="6" borderId="15" xfId="0" applyFont="1" applyFill="1" applyBorder="1" applyAlignment="1" applyProtection="1">
      <alignment horizontal="center" vertical="center"/>
      <protection hidden="1"/>
    </xf>
    <xf numFmtId="0" fontId="16" fillId="6" borderId="10"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vertical="center"/>
      <protection hidden="1"/>
    </xf>
    <xf numFmtId="0" fontId="2" fillId="3" borderId="11" xfId="0" applyFont="1" applyFill="1" applyBorder="1" applyAlignment="1" applyProtection="1">
      <alignment horizontal="center" vertical="center"/>
      <protection hidden="1"/>
    </xf>
    <xf numFmtId="0" fontId="2" fillId="9" borderId="17" xfId="0" applyFont="1" applyFill="1" applyBorder="1" applyAlignment="1" applyProtection="1">
      <alignment horizontal="left" vertical="center" indent="2"/>
      <protection hidden="1"/>
    </xf>
    <xf numFmtId="0" fontId="4" fillId="2" borderId="20" xfId="0" applyFont="1" applyFill="1" applyBorder="1" applyAlignment="1" applyProtection="1">
      <alignment horizontal="center" vertical="justify"/>
      <protection hidden="1"/>
    </xf>
    <xf numFmtId="0" fontId="4" fillId="2" borderId="20" xfId="0" applyFont="1" applyFill="1" applyBorder="1" applyAlignment="1" applyProtection="1">
      <alignment horizontal="left" vertical="justify" indent="1"/>
      <protection hidden="1"/>
    </xf>
    <xf numFmtId="0" fontId="0" fillId="2" borderId="19" xfId="0" applyFill="1" applyBorder="1" applyAlignment="1" applyProtection="1">
      <alignment vertical="center"/>
      <protection hidden="1"/>
    </xf>
    <xf numFmtId="0" fontId="2" fillId="4" borderId="0" xfId="0" applyFont="1" applyFill="1" applyBorder="1" applyAlignment="1" applyProtection="1">
      <alignment horizontal="left" vertical="center" indent="2"/>
      <protection hidden="1"/>
    </xf>
    <xf numFmtId="0" fontId="24" fillId="0" borderId="0" xfId="0" applyFont="1" applyAlignment="1" applyProtection="1">
      <alignment horizontal="right" vertical="center"/>
      <protection hidden="1"/>
    </xf>
    <xf numFmtId="0" fontId="10" fillId="0" borderId="0" xfId="2" applyFont="1" applyAlignment="1" applyProtection="1">
      <alignment horizontal="left" vertical="center"/>
      <protection hidden="1"/>
    </xf>
    <xf numFmtId="0" fontId="10" fillId="0" borderId="0" xfId="2" applyAlignment="1" applyProtection="1">
      <alignment horizontal="left" vertical="center"/>
      <protection hidden="1"/>
    </xf>
    <xf numFmtId="10" fontId="2" fillId="0" borderId="27" xfId="0" applyNumberFormat="1" applyFont="1" applyFill="1" applyBorder="1" applyAlignment="1" applyProtection="1">
      <alignment horizontal="right" vertical="center" indent="1"/>
      <protection locked="0" hidden="1"/>
    </xf>
    <xf numFmtId="10" fontId="2" fillId="0" borderId="28" xfId="0" applyNumberFormat="1" applyFont="1" applyFill="1" applyBorder="1" applyAlignment="1" applyProtection="1">
      <alignment horizontal="right" vertical="center" indent="1"/>
      <protection locked="0" hidden="1"/>
    </xf>
    <xf numFmtId="0" fontId="22" fillId="7" borderId="14" xfId="0" applyFont="1" applyFill="1" applyBorder="1" applyAlignment="1" applyProtection="1">
      <alignment horizontal="left" vertical="center" indent="1"/>
      <protection hidden="1"/>
    </xf>
    <xf numFmtId="0" fontId="22" fillId="7" borderId="9" xfId="0" applyFont="1" applyFill="1" applyBorder="1" applyAlignment="1" applyProtection="1">
      <alignment horizontal="left" vertical="center" indent="1"/>
      <protection hidden="1"/>
    </xf>
    <xf numFmtId="0" fontId="22" fillId="8" borderId="2" xfId="0" applyFont="1" applyFill="1" applyBorder="1" applyAlignment="1" applyProtection="1">
      <alignment horizontal="left" vertical="center" indent="1"/>
      <protection hidden="1"/>
    </xf>
    <xf numFmtId="0" fontId="22" fillId="8" borderId="3" xfId="0" applyFont="1" applyFill="1" applyBorder="1" applyAlignment="1" applyProtection="1">
      <alignment horizontal="left" vertical="center" indent="1"/>
      <protection hidden="1"/>
    </xf>
    <xf numFmtId="0" fontId="2" fillId="4" borderId="0" xfId="0" applyFont="1" applyFill="1" applyBorder="1" applyAlignment="1" applyProtection="1">
      <alignment horizontal="right" vertical="center" indent="2"/>
      <protection hidden="1"/>
    </xf>
    <xf numFmtId="0" fontId="2" fillId="4" borderId="4" xfId="0" applyFont="1" applyFill="1" applyBorder="1" applyAlignment="1" applyProtection="1">
      <alignment horizontal="right" vertical="center" indent="2"/>
      <protection hidden="1"/>
    </xf>
    <xf numFmtId="165" fontId="2" fillId="4" borderId="0" xfId="0" applyNumberFormat="1" applyFont="1" applyFill="1" applyBorder="1" applyAlignment="1" applyProtection="1">
      <alignment horizontal="right" vertical="center" indent="2"/>
      <protection hidden="1"/>
    </xf>
    <xf numFmtId="165" fontId="2" fillId="4" borderId="4" xfId="0" applyNumberFormat="1" applyFont="1" applyFill="1" applyBorder="1" applyAlignment="1" applyProtection="1">
      <alignment horizontal="right" vertical="center" indent="2"/>
      <protection hidden="1"/>
    </xf>
    <xf numFmtId="0" fontId="2" fillId="4" borderId="17" xfId="0" applyFont="1" applyFill="1" applyBorder="1" applyAlignment="1" applyProtection="1">
      <alignment horizontal="left" vertical="center" indent="2"/>
      <protection hidden="1"/>
    </xf>
    <xf numFmtId="4" fontId="2" fillId="0" borderId="27" xfId="0" applyNumberFormat="1" applyFont="1" applyFill="1" applyBorder="1" applyAlignment="1" applyProtection="1">
      <alignment horizontal="right" vertical="center" indent="1"/>
      <protection locked="0" hidden="1"/>
    </xf>
    <xf numFmtId="4" fontId="2" fillId="0" borderId="28" xfId="0" applyNumberFormat="1" applyFont="1" applyFill="1" applyBorder="1" applyAlignment="1" applyProtection="1">
      <alignment horizontal="right" vertical="center" indent="1"/>
      <protection locked="0" hidden="1"/>
    </xf>
    <xf numFmtId="0" fontId="25" fillId="0" borderId="0" xfId="0" applyFont="1" applyFill="1" applyBorder="1" applyAlignment="1">
      <alignment horizontal="left"/>
    </xf>
    <xf numFmtId="0" fontId="4" fillId="2" borderId="0" xfId="0" applyFont="1" applyFill="1" applyBorder="1" applyAlignment="1">
      <alignment horizontal="left"/>
    </xf>
    <xf numFmtId="0" fontId="29" fillId="0" borderId="0" xfId="0" applyFont="1" applyFill="1" applyBorder="1" applyAlignment="1">
      <alignment horizontal="left" vertical="center"/>
    </xf>
    <xf numFmtId="0" fontId="25" fillId="0" borderId="0" xfId="0" applyFont="1" applyFill="1" applyBorder="1" applyAlignment="1">
      <alignment horizontal="left" vertical="justify"/>
    </xf>
    <xf numFmtId="0" fontId="18" fillId="0" borderId="0" xfId="0" applyFont="1" applyFill="1" applyBorder="1" applyAlignment="1">
      <alignment horizontal="left"/>
    </xf>
    <xf numFmtId="0" fontId="25" fillId="0" borderId="0" xfId="0" applyFont="1" applyFill="1" applyBorder="1" applyAlignment="1">
      <alignment horizontal="left" wrapText="1"/>
    </xf>
  </cellXfs>
  <cellStyles count="3">
    <cellStyle name="Comma" xfId="1" builtinId="3"/>
    <cellStyle name="Hyperlink" xfId="2" builtinId="8"/>
    <cellStyle name="Normal" xfId="0" builtinId="0"/>
  </cellStyles>
  <dxfs count="7">
    <dxf>
      <font>
        <condense val="0"/>
        <extend val="0"/>
        <color indexed="63"/>
      </font>
      <fill>
        <patternFill patternType="lightGray">
          <fgColor indexed="55"/>
          <bgColor indexed="22"/>
        </patternFill>
      </fill>
      <border>
        <left style="thin">
          <color indexed="55"/>
        </left>
        <right style="thin">
          <color indexed="55"/>
        </right>
        <top style="thin">
          <color indexed="55"/>
        </top>
        <bottom style="thin">
          <color indexed="55"/>
        </bottom>
      </border>
    </dxf>
    <dxf>
      <fill>
        <patternFill patternType="none">
          <bgColor indexed="65"/>
        </patternFill>
      </fill>
      <border>
        <left/>
        <right/>
        <top/>
        <bottom/>
      </border>
    </dxf>
    <dxf>
      <border>
        <left/>
        <right/>
        <top/>
        <bottom/>
      </border>
    </dxf>
    <dxf>
      <font>
        <condense val="0"/>
        <extend val="0"/>
        <color indexed="23"/>
      </font>
      <fill>
        <patternFill patternType="lightGray">
          <fgColor indexed="55"/>
          <bgColor indexed="22"/>
        </patternFill>
      </fill>
      <border>
        <left style="thin">
          <color indexed="55"/>
        </left>
        <right style="thin">
          <color indexed="55"/>
        </right>
        <top style="thin">
          <color indexed="55"/>
        </top>
        <bottom style="thin">
          <color indexed="55"/>
        </bottom>
      </border>
    </dxf>
    <dxf>
      <font>
        <b/>
        <i val="0"/>
        <condense val="0"/>
        <extend val="0"/>
        <color indexed="23"/>
      </font>
    </dxf>
    <dxf>
      <font>
        <b/>
        <i val="0"/>
        <condense val="0"/>
        <extend val="0"/>
        <color indexed="23"/>
      </font>
    </dxf>
    <dxf>
      <border>
        <bottom style="thin">
          <color theme="0" tint="-0.24994659260841701"/>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F0000"/>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8.4588644264194671E-2"/>
          <c:y val="8.389275491026589E-2"/>
          <c:w val="0.74855156431054459"/>
          <c:h val="0.76845763497803554"/>
        </c:manualLayout>
      </c:layout>
      <c:barChart>
        <c:barDir val="col"/>
        <c:grouping val="clustered"/>
        <c:varyColors val="0"/>
        <c:ser>
          <c:idx val="3"/>
          <c:order val="0"/>
          <c:tx>
            <c:v>Principal Paid</c:v>
          </c:tx>
          <c:spPr>
            <a:gradFill rotWithShape="0">
              <a:gsLst>
                <a:gs pos="0">
                  <a:srgbClr xmlns:mc="http://schemas.openxmlformats.org/markup-compatibility/2006" xmlns:a14="http://schemas.microsoft.com/office/drawing/2010/main" val="18303E" mc:Ignorable="a14" a14:legacySpreadsheetColorIndex="12">
                    <a:gamma/>
                    <a:shade val="46275"/>
                    <a:invGamma/>
                  </a:srgbClr>
                </a:gs>
                <a:gs pos="50000">
                  <a:srgbClr xmlns:mc="http://schemas.openxmlformats.org/markup-compatibility/2006" xmlns:a14="http://schemas.microsoft.com/office/drawing/2010/main" val="336887" mc:Ignorable="a14" a14:legacySpreadsheetColorIndex="12"/>
                </a:gs>
                <a:gs pos="100000">
                  <a:srgbClr xmlns:mc="http://schemas.openxmlformats.org/markup-compatibility/2006" xmlns:a14="http://schemas.microsoft.com/office/drawing/2010/main" val="18303E" mc:Ignorable="a14" a14:legacySpreadsheetColorIndex="12">
                    <a:gamma/>
                    <a:shade val="46275"/>
                    <a:invGamma/>
                  </a:srgbClr>
                </a:gs>
              </a:gsLst>
              <a:lin ang="0" scaled="1"/>
            </a:gradFill>
            <a:ln w="25400">
              <a:noFill/>
            </a:ln>
          </c:spPr>
          <c:invertIfNegative val="0"/>
          <c:val>
            <c:numRef>
              <c:f>[0]!Principal</c:f>
              <c:numCache>
                <c:formatCode>_(* #,##0.00_);_(* \(#,##0.00\);_(* "-"??_);_(@_)</c:formatCode>
                <c:ptCount val="30"/>
                <c:pt idx="0">
                  <c:v>1264.8800000000001</c:v>
                </c:pt>
                <c:pt idx="1">
                  <c:v>1340.7700000000004</c:v>
                </c:pt>
                <c:pt idx="2">
                  <c:v>1421.2200000000007</c:v>
                </c:pt>
                <c:pt idx="3">
                  <c:v>1506.5100000000007</c:v>
                </c:pt>
                <c:pt idx="4">
                  <c:v>1596.8900000000003</c:v>
                </c:pt>
                <c:pt idx="5">
                  <c:v>1692.7099999999991</c:v>
                </c:pt>
                <c:pt idx="6">
                  <c:v>1794.2599999999984</c:v>
                </c:pt>
                <c:pt idx="7">
                  <c:v>1901.9299999999985</c:v>
                </c:pt>
                <c:pt idx="8">
                  <c:v>2016.0400000000009</c:v>
                </c:pt>
                <c:pt idx="9">
                  <c:v>2137.010000000002</c:v>
                </c:pt>
                <c:pt idx="10">
                  <c:v>2265.2099999999955</c:v>
                </c:pt>
                <c:pt idx="11">
                  <c:v>2401.1200000000026</c:v>
                </c:pt>
                <c:pt idx="12">
                  <c:v>2545.2199999999975</c:v>
                </c:pt>
                <c:pt idx="13">
                  <c:v>2697.9199999999983</c:v>
                </c:pt>
                <c:pt idx="14">
                  <c:v>2859.7799999999988</c:v>
                </c:pt>
                <c:pt idx="15">
                  <c:v>3031.3799999999937</c:v>
                </c:pt>
                <c:pt idx="16">
                  <c:v>3213.2400000000089</c:v>
                </c:pt>
                <c:pt idx="17">
                  <c:v>3406.0500000000102</c:v>
                </c:pt>
                <c:pt idx="18">
                  <c:v>3610.4199999999983</c:v>
                </c:pt>
                <c:pt idx="19">
                  <c:v>3827.0399999999936</c:v>
                </c:pt>
                <c:pt idx="20">
                  <c:v>4056.6600000000108</c:v>
                </c:pt>
                <c:pt idx="21">
                  <c:v>4300.070000000007</c:v>
                </c:pt>
                <c:pt idx="22">
                  <c:v>4558.0699999999924</c:v>
                </c:pt>
                <c:pt idx="23">
                  <c:v>4831.5600000000049</c:v>
                </c:pt>
                <c:pt idx="24">
                  <c:v>5121.4399999999951</c:v>
                </c:pt>
                <c:pt idx="25">
                  <c:v>5428.7200000000157</c:v>
                </c:pt>
                <c:pt idx="26">
                  <c:v>5754.4700000000012</c:v>
                </c:pt>
                <c:pt idx="27">
                  <c:v>6099.7200000000012</c:v>
                </c:pt>
                <c:pt idx="28">
                  <c:v>6465.6899999999732</c:v>
                </c:pt>
                <c:pt idx="29">
                  <c:v>6853.9999999999854</c:v>
                </c:pt>
              </c:numCache>
            </c:numRef>
          </c:val>
        </c:ser>
        <c:ser>
          <c:idx val="2"/>
          <c:order val="1"/>
          <c:tx>
            <c:v>Interest Paid</c:v>
          </c:tx>
          <c:spPr>
            <a:gradFill rotWithShape="0">
              <a:gsLst>
                <a:gs pos="0">
                  <a:srgbClr xmlns:mc="http://schemas.openxmlformats.org/markup-compatibility/2006" xmlns:a14="http://schemas.microsoft.com/office/drawing/2010/main" val="47535A" mc:Ignorable="a14" a14:legacySpreadsheetColorIndex="40">
                    <a:gamma/>
                    <a:shade val="46275"/>
                    <a:invGamma/>
                  </a:srgbClr>
                </a:gs>
                <a:gs pos="50000">
                  <a:srgbClr xmlns:mc="http://schemas.openxmlformats.org/markup-compatibility/2006" xmlns:a14="http://schemas.microsoft.com/office/drawing/2010/main" val="99B3C3" mc:Ignorable="a14" a14:legacySpreadsheetColorIndex="40"/>
                </a:gs>
                <a:gs pos="100000">
                  <a:srgbClr xmlns:mc="http://schemas.openxmlformats.org/markup-compatibility/2006" xmlns:a14="http://schemas.microsoft.com/office/drawing/2010/main" val="47535A" mc:Ignorable="a14" a14:legacySpreadsheetColorIndex="40">
                    <a:gamma/>
                    <a:shade val="46275"/>
                    <a:invGamma/>
                  </a:srgbClr>
                </a:gs>
              </a:gsLst>
              <a:lin ang="0" scaled="1"/>
            </a:gradFill>
            <a:ln w="25400">
              <a:noFill/>
            </a:ln>
          </c:spPr>
          <c:invertIfNegative val="0"/>
          <c:val>
            <c:numRef>
              <c:f>[0]!Interest</c:f>
              <c:numCache>
                <c:formatCode>_(* #,##0.00_);_(* \(#,##0.00\);_(* "-"??_);_(@_)</c:formatCode>
                <c:ptCount val="30"/>
                <c:pt idx="0">
                  <c:v>5807.5599999999995</c:v>
                </c:pt>
                <c:pt idx="1">
                  <c:v>5731.67</c:v>
                </c:pt>
                <c:pt idx="2">
                  <c:v>5651.2199999999975</c:v>
                </c:pt>
                <c:pt idx="3">
                  <c:v>5565.9300000000039</c:v>
                </c:pt>
                <c:pt idx="4">
                  <c:v>5475.5499999999956</c:v>
                </c:pt>
                <c:pt idx="5">
                  <c:v>5379.73</c:v>
                </c:pt>
                <c:pt idx="6">
                  <c:v>5278.179999999993</c:v>
                </c:pt>
                <c:pt idx="7">
                  <c:v>5170.510000000002</c:v>
                </c:pt>
                <c:pt idx="8">
                  <c:v>5056.4000000000015</c:v>
                </c:pt>
                <c:pt idx="9">
                  <c:v>4935.429999999993</c:v>
                </c:pt>
                <c:pt idx="10">
                  <c:v>4807.2299999999886</c:v>
                </c:pt>
                <c:pt idx="11">
                  <c:v>4671.32</c:v>
                </c:pt>
                <c:pt idx="12">
                  <c:v>4527.2200000000084</c:v>
                </c:pt>
                <c:pt idx="13">
                  <c:v>4374.5199999999895</c:v>
                </c:pt>
                <c:pt idx="14">
                  <c:v>4212.660000000018</c:v>
                </c:pt>
                <c:pt idx="15">
                  <c:v>4041.0599999999977</c:v>
                </c:pt>
                <c:pt idx="16">
                  <c:v>3859.1999999999825</c:v>
                </c:pt>
                <c:pt idx="17">
                  <c:v>3666.3900000000285</c:v>
                </c:pt>
                <c:pt idx="18">
                  <c:v>3462.0199999999895</c:v>
                </c:pt>
                <c:pt idx="19">
                  <c:v>3245.3999999999942</c:v>
                </c:pt>
                <c:pt idx="20">
                  <c:v>3015.7799999999988</c:v>
                </c:pt>
                <c:pt idx="21">
                  <c:v>2772.3700000000099</c:v>
                </c:pt>
                <c:pt idx="22">
                  <c:v>2514.3699999999808</c:v>
                </c:pt>
                <c:pt idx="23">
                  <c:v>2240.8800000000047</c:v>
                </c:pt>
                <c:pt idx="24">
                  <c:v>1950.9999999999854</c:v>
                </c:pt>
                <c:pt idx="25">
                  <c:v>1643.7200000000157</c:v>
                </c:pt>
                <c:pt idx="26">
                  <c:v>1317.9699999999575</c:v>
                </c:pt>
                <c:pt idx="27">
                  <c:v>972.71999999998661</c:v>
                </c:pt>
                <c:pt idx="28">
                  <c:v>606.75</c:v>
                </c:pt>
                <c:pt idx="29">
                  <c:v>218.80000000000291</c:v>
                </c:pt>
              </c:numCache>
            </c:numRef>
          </c:val>
        </c:ser>
        <c:ser>
          <c:idx val="0"/>
          <c:order val="2"/>
          <c:tx>
            <c:v>Inte</c:v>
          </c:tx>
          <c:spPr>
            <a:gradFill rotWithShape="0">
              <a:gsLst>
                <a:gs pos="0">
                  <a:srgbClr xmlns:mc="http://schemas.openxmlformats.org/markup-compatibility/2006" xmlns:a14="http://schemas.microsoft.com/office/drawing/2010/main" val="18303E" mc:Ignorable="a14" a14:legacySpreadsheetColorIndex="12">
                    <a:gamma/>
                    <a:shade val="46275"/>
                    <a:invGamma/>
                  </a:srgbClr>
                </a:gs>
                <a:gs pos="50000">
                  <a:srgbClr xmlns:mc="http://schemas.openxmlformats.org/markup-compatibility/2006" xmlns:a14="http://schemas.microsoft.com/office/drawing/2010/main" val="336887" mc:Ignorable="a14" a14:legacySpreadsheetColorIndex="12"/>
                </a:gs>
                <a:gs pos="100000">
                  <a:srgbClr xmlns:mc="http://schemas.openxmlformats.org/markup-compatibility/2006" xmlns:a14="http://schemas.microsoft.com/office/drawing/2010/main" val="18303E" mc:Ignorable="a14" a14:legacySpreadsheetColorIndex="12">
                    <a:gamma/>
                    <a:shade val="46275"/>
                    <a:invGamma/>
                  </a:srgbClr>
                </a:gs>
              </a:gsLst>
              <a:lin ang="0" scaled="1"/>
            </a:gradFill>
            <a:ln w="25400">
              <a:noFill/>
            </a:ln>
          </c:spPr>
          <c:invertIfNegative val="0"/>
          <c:val>
            <c:numRef>
              <c:f>[0]!Inte</c:f>
              <c:numCache>
                <c:formatCode>_(* #,##0.00_);_(* \(#,##0.00\);_(* "-"??_);_(@_)</c:formatCode>
                <c:ptCount val="18"/>
                <c:pt idx="0">
                  <c:v>1264.8800000000001</c:v>
                </c:pt>
                <c:pt idx="1">
                  <c:v>1340.7700000000004</c:v>
                </c:pt>
                <c:pt idx="2">
                  <c:v>1421.2200000000007</c:v>
                </c:pt>
                <c:pt idx="3">
                  <c:v>1506.5100000000007</c:v>
                </c:pt>
                <c:pt idx="4">
                  <c:v>1596.8900000000003</c:v>
                </c:pt>
                <c:pt idx="5">
                  <c:v>1692.7099999999991</c:v>
                </c:pt>
                <c:pt idx="6">
                  <c:v>1794.2599999999984</c:v>
                </c:pt>
                <c:pt idx="7">
                  <c:v>1901.9299999999985</c:v>
                </c:pt>
                <c:pt idx="8">
                  <c:v>2016.0400000000009</c:v>
                </c:pt>
                <c:pt idx="9">
                  <c:v>2137.010000000002</c:v>
                </c:pt>
                <c:pt idx="10">
                  <c:v>2265.2099999999955</c:v>
                </c:pt>
                <c:pt idx="11">
                  <c:v>2401.1200000000026</c:v>
                </c:pt>
                <c:pt idx="12">
                  <c:v>2545.2199999999975</c:v>
                </c:pt>
                <c:pt idx="13">
                  <c:v>2697.9199999999983</c:v>
                </c:pt>
                <c:pt idx="14">
                  <c:v>2859.7799999999988</c:v>
                </c:pt>
                <c:pt idx="15">
                  <c:v>3031.3799999999937</c:v>
                </c:pt>
                <c:pt idx="16">
                  <c:v>3213.2400000000089</c:v>
                </c:pt>
                <c:pt idx="17">
                  <c:v>3406.0500000000102</c:v>
                </c:pt>
              </c:numCache>
            </c:numRef>
          </c:val>
        </c:ser>
        <c:dLbls>
          <c:showLegendKey val="0"/>
          <c:showVal val="0"/>
          <c:showCatName val="0"/>
          <c:showSerName val="0"/>
          <c:showPercent val="0"/>
          <c:showBubbleSize val="0"/>
        </c:dLbls>
        <c:gapWidth val="150"/>
        <c:overlap val="100"/>
        <c:axId val="439090336"/>
        <c:axId val="427505880"/>
      </c:barChart>
      <c:lineChart>
        <c:grouping val="standard"/>
        <c:varyColors val="0"/>
        <c:ser>
          <c:idx val="1"/>
          <c:order val="3"/>
          <c:tx>
            <c:v>Principal Balance</c:v>
          </c:tx>
          <c:spPr>
            <a:ln w="25400">
              <a:solidFill>
                <a:srgbClr val="FF0000"/>
              </a:solidFill>
              <a:prstDash val="solid"/>
            </a:ln>
          </c:spPr>
          <c:marker>
            <c:symbol val="circle"/>
            <c:size val="7"/>
            <c:spPr>
              <a:solidFill>
                <a:srgbClr val="FF0000"/>
              </a:solidFill>
              <a:ln>
                <a:solidFill>
                  <a:srgbClr val="FF0000"/>
                </a:solidFill>
                <a:prstDash val="solid"/>
              </a:ln>
            </c:spPr>
          </c:marker>
          <c:val>
            <c:numRef>
              <c:f>[0]!Balance</c:f>
              <c:numCache>
                <c:formatCode>_(* #,##0.00_);_(* \(#,##0.00\);_(* "-"??_);_(@_)</c:formatCode>
                <c:ptCount val="30"/>
                <c:pt idx="0">
                  <c:v>98735.12</c:v>
                </c:pt>
                <c:pt idx="1">
                  <c:v>97394.349999999991</c:v>
                </c:pt>
                <c:pt idx="2">
                  <c:v>95973.12999999999</c:v>
                </c:pt>
                <c:pt idx="3">
                  <c:v>94466.62</c:v>
                </c:pt>
                <c:pt idx="4">
                  <c:v>92869.73</c:v>
                </c:pt>
                <c:pt idx="5">
                  <c:v>91177.01999999999</c:v>
                </c:pt>
                <c:pt idx="6">
                  <c:v>89382.76</c:v>
                </c:pt>
                <c:pt idx="7">
                  <c:v>87480.83</c:v>
                </c:pt>
                <c:pt idx="8">
                  <c:v>85464.790000000008</c:v>
                </c:pt>
                <c:pt idx="9">
                  <c:v>83327.78</c:v>
                </c:pt>
                <c:pt idx="10">
                  <c:v>81062.570000000007</c:v>
                </c:pt>
                <c:pt idx="11">
                  <c:v>78661.450000000012</c:v>
                </c:pt>
                <c:pt idx="12">
                  <c:v>76116.23000000001</c:v>
                </c:pt>
                <c:pt idx="13">
                  <c:v>73418.310000000012</c:v>
                </c:pt>
                <c:pt idx="14">
                  <c:v>70558.530000000013</c:v>
                </c:pt>
                <c:pt idx="15">
                  <c:v>67527.150000000023</c:v>
                </c:pt>
                <c:pt idx="16">
                  <c:v>64313.910000000018</c:v>
                </c:pt>
                <c:pt idx="17">
                  <c:v>60907.860000000008</c:v>
                </c:pt>
                <c:pt idx="18">
                  <c:v>57297.44000000001</c:v>
                </c:pt>
                <c:pt idx="19">
                  <c:v>53470.400000000016</c:v>
                </c:pt>
                <c:pt idx="20">
                  <c:v>49413.740000000005</c:v>
                </c:pt>
                <c:pt idx="21">
                  <c:v>45113.67</c:v>
                </c:pt>
                <c:pt idx="22">
                  <c:v>40555.600000000006</c:v>
                </c:pt>
                <c:pt idx="23">
                  <c:v>35724.04</c:v>
                </c:pt>
                <c:pt idx="24">
                  <c:v>30602.600000000006</c:v>
                </c:pt>
                <c:pt idx="25">
                  <c:v>25173.87999999999</c:v>
                </c:pt>
                <c:pt idx="26">
                  <c:v>19419.409999999989</c:v>
                </c:pt>
                <c:pt idx="27">
                  <c:v>13319.689999999988</c:v>
                </c:pt>
                <c:pt idx="28">
                  <c:v>6854.0000000000146</c:v>
                </c:pt>
                <c:pt idx="29">
                  <c:v>2.9103830456733704E-11</c:v>
                </c:pt>
              </c:numCache>
            </c:numRef>
          </c:val>
          <c:smooth val="0"/>
        </c:ser>
        <c:dLbls>
          <c:showLegendKey val="0"/>
          <c:showVal val="0"/>
          <c:showCatName val="0"/>
          <c:showSerName val="0"/>
          <c:showPercent val="0"/>
          <c:showBubbleSize val="0"/>
        </c:dLbls>
        <c:marker val="1"/>
        <c:smooth val="0"/>
        <c:axId val="427507056"/>
        <c:axId val="427505488"/>
      </c:lineChart>
      <c:catAx>
        <c:axId val="4390903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7505880"/>
        <c:crosses val="autoZero"/>
        <c:auto val="1"/>
        <c:lblAlgn val="ctr"/>
        <c:lblOffset val="100"/>
        <c:tickLblSkip val="5"/>
        <c:tickMarkSkip val="1"/>
        <c:noMultiLvlLbl val="0"/>
      </c:catAx>
      <c:valAx>
        <c:axId val="427505880"/>
        <c:scaling>
          <c:orientation val="minMax"/>
        </c:scaling>
        <c:delete val="0"/>
        <c:axPos val="l"/>
        <c:minorGridlines>
          <c:spPr>
            <a:ln w="3175">
              <a:solidFill>
                <a:srgbClr val="E6E6E6"/>
              </a:solidFill>
              <a:prstDash val="solid"/>
            </a:ln>
          </c:spPr>
        </c:minorGridlines>
        <c:numFmt formatCode="_(* #,##0.00_);_(* \(#,##0.0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9090336"/>
        <c:crosses val="autoZero"/>
        <c:crossBetween val="between"/>
      </c:valAx>
      <c:catAx>
        <c:axId val="427507056"/>
        <c:scaling>
          <c:orientation val="minMax"/>
        </c:scaling>
        <c:delete val="1"/>
        <c:axPos val="b"/>
        <c:majorTickMark val="out"/>
        <c:minorTickMark val="none"/>
        <c:tickLblPos val="nextTo"/>
        <c:crossAx val="427505488"/>
        <c:crosses val="autoZero"/>
        <c:auto val="1"/>
        <c:lblAlgn val="ctr"/>
        <c:lblOffset val="100"/>
        <c:noMultiLvlLbl val="0"/>
      </c:catAx>
      <c:valAx>
        <c:axId val="427505488"/>
        <c:scaling>
          <c:orientation val="minMax"/>
        </c:scaling>
        <c:delete val="0"/>
        <c:axPos val="r"/>
        <c:numFmt formatCode="_(* #,##0.00_);_(* \(#,##0.0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7507056"/>
        <c:crosses val="max"/>
        <c:crossBetween val="between"/>
      </c:valAx>
    </c:plotArea>
    <c:legend>
      <c:legendPos val="r"/>
      <c:legendEntry>
        <c:idx val="2"/>
        <c:delete val="1"/>
      </c:legendEntry>
      <c:layout>
        <c:manualLayout>
          <c:xMode val="edge"/>
          <c:yMode val="edge"/>
          <c:x val="0.1881785283474065"/>
          <c:y val="2.0134228187919462E-2"/>
          <c:w val="0.53679131483715326"/>
          <c:h val="7.0469798657718116E-2"/>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22" r="0.75000000000000022" t="1" header="0.5" footer="0.5"/>
    <c:pageSetup orientation="portrait"/>
  </c:printSettings>
</c:chartSpace>
</file>

<file path=xl/ctrlProps/ctrlProp1.xml><?xml version="1.0" encoding="utf-8"?>
<formControlPr xmlns="http://schemas.microsoft.com/office/spreadsheetml/2009/9/main" objectType="CheckBox" checked="Checked" fmlaLink="$F$14" lockText="1" noThreeD="1"/>
</file>

<file path=xl/ctrlProps/ctrlProp2.xml><?xml version="1.0" encoding="utf-8"?>
<formControlPr xmlns="http://schemas.microsoft.com/office/spreadsheetml/2009/9/main" objectType="Radio" checked="Checked" firstButton="1" fmlaLink="$B$14"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https://twitter.com/Spreadsheet123" TargetMode="External"/><Relationship Id="rId18" Type="http://schemas.openxmlformats.org/officeDocument/2006/relationships/image" Target="../media/image11.png"/><Relationship Id="rId3" Type="http://schemas.openxmlformats.org/officeDocument/2006/relationships/image" Target="../media/image2.jpeg"/><Relationship Id="rId21" Type="http://schemas.openxmlformats.org/officeDocument/2006/relationships/image" Target="../media/image14.jpeg"/><Relationship Id="rId7" Type="http://schemas.openxmlformats.org/officeDocument/2006/relationships/hyperlink" Target="https://plus.google.com/u/0/b/117014028071621729542/117014028071621729542/" TargetMode="External"/><Relationship Id="rId12" Type="http://schemas.openxmlformats.org/officeDocument/2006/relationships/image" Target="../media/image7.png"/><Relationship Id="rId17" Type="http://schemas.openxmlformats.org/officeDocument/2006/relationships/image" Target="../media/image10.jpeg"/><Relationship Id="rId25" Type="http://schemas.openxmlformats.org/officeDocument/2006/relationships/image" Target="../media/image18.png"/><Relationship Id="rId2" Type="http://schemas.openxmlformats.org/officeDocument/2006/relationships/image" Target="../media/image1.png"/><Relationship Id="rId16" Type="http://schemas.openxmlformats.org/officeDocument/2006/relationships/hyperlink" Target="http://www.spreadsheet123.com/calculators/loan-amortization-schedule.html" TargetMode="External"/><Relationship Id="rId20" Type="http://schemas.openxmlformats.org/officeDocument/2006/relationships/image" Target="../media/image13.jpe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hyperlink" Target="http://pinterest.com/spreadsheet123" TargetMode="External"/><Relationship Id="rId24" Type="http://schemas.openxmlformats.org/officeDocument/2006/relationships/image" Target="../media/image17.png"/><Relationship Id="rId5" Type="http://schemas.openxmlformats.org/officeDocument/2006/relationships/hyperlink" Target="http://www.linkedin.com/company/spreadsheet123-ltd" TargetMode="External"/><Relationship Id="rId15" Type="http://schemas.openxmlformats.org/officeDocument/2006/relationships/image" Target="../media/image9.jpeg"/><Relationship Id="rId23" Type="http://schemas.openxmlformats.org/officeDocument/2006/relationships/image" Target="../media/image16.png"/><Relationship Id="rId10" Type="http://schemas.openxmlformats.org/officeDocument/2006/relationships/image" Target="../media/image6.png"/><Relationship Id="rId19" Type="http://schemas.openxmlformats.org/officeDocument/2006/relationships/image" Target="../media/image12.png"/><Relationship Id="rId4" Type="http://schemas.openxmlformats.org/officeDocument/2006/relationships/image" Target="../media/image3.png"/><Relationship Id="rId9" Type="http://schemas.openxmlformats.org/officeDocument/2006/relationships/hyperlink" Target="http://www.facebook.com/spreadsheet123" TargetMode="External"/><Relationship Id="rId14" Type="http://schemas.openxmlformats.org/officeDocument/2006/relationships/image" Target="../media/image8.png"/><Relationship Id="rId22"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0</xdr:col>
      <xdr:colOff>85725</xdr:colOff>
      <xdr:row>15</xdr:row>
      <xdr:rowOff>76200</xdr:rowOff>
    </xdr:from>
    <xdr:to>
      <xdr:col>12</xdr:col>
      <xdr:colOff>0</xdr:colOff>
      <xdr:row>32</xdr:row>
      <xdr:rowOff>152400</xdr:rowOff>
    </xdr:to>
    <xdr:graphicFrame macro="">
      <xdr:nvGraphicFramePr>
        <xdr:cNvPr id="30960"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847725</xdr:colOff>
          <xdr:row>13</xdr:row>
          <xdr:rowOff>104775</xdr:rowOff>
        </xdr:from>
        <xdr:to>
          <xdr:col>5</xdr:col>
          <xdr:colOff>285750</xdr:colOff>
          <xdr:row>14</xdr:row>
          <xdr:rowOff>95250</xdr:rowOff>
        </xdr:to>
        <xdr:sp macro="" textlink="">
          <xdr:nvSpPr>
            <xdr:cNvPr id="30721" name="Check Box 1" hidden="1">
              <a:extLst>
                <a:ext uri="{63B3BB69-23CF-44E3-9099-C40C66FF867C}">
                  <a14:compatExt spid="_x0000_s30721"/>
                </a:ext>
              </a:extLst>
            </xdr:cNvPr>
            <xdr:cNvSpPr/>
          </xdr:nvSpPr>
          <xdr:spPr bwMode="auto">
            <a:xfrm>
              <a:off x="0" y="0"/>
              <a:ext cx="0" cy="0"/>
            </a:xfrm>
            <a:prstGeom prst="rect">
              <a:avLst/>
            </a:prstGeom>
            <a:solidFill>
              <a:srgbClr val="99B3C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Rounding 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0</xdr:col>
          <xdr:colOff>76200</xdr:colOff>
          <xdr:row>13</xdr:row>
          <xdr:rowOff>85725</xdr:rowOff>
        </xdr:from>
        <xdr:to>
          <xdr:col>3</xdr:col>
          <xdr:colOff>495300</xdr:colOff>
          <xdr:row>14</xdr:row>
          <xdr:rowOff>114300</xdr:rowOff>
        </xdr:to>
        <xdr:grpSp>
          <xdr:nvGrpSpPr>
            <xdr:cNvPr id="30961" name="Group 67"/>
            <xdr:cNvGrpSpPr>
              <a:grpSpLocks/>
            </xdr:cNvGrpSpPr>
          </xdr:nvGrpSpPr>
          <xdr:grpSpPr bwMode="auto">
            <a:xfrm>
              <a:off x="76200" y="3220115"/>
              <a:ext cx="2623141" cy="261162"/>
              <a:chOff x="9" y="313"/>
              <a:chExt cx="268" cy="23"/>
            </a:xfrm>
          </xdr:grpSpPr>
          <xdr:sp macro="" textlink="">
            <xdr:nvSpPr>
              <xdr:cNvPr id="30727" name="Option Button 7" hidden="1">
                <a:extLst>
                  <a:ext uri="{63B3BB69-23CF-44E3-9099-C40C66FF867C}">
                    <a14:compatExt spid="_x0000_s30727"/>
                  </a:ext>
                </a:extLst>
              </xdr:cNvPr>
              <xdr:cNvSpPr/>
            </xdr:nvSpPr>
            <xdr:spPr bwMode="auto">
              <a:xfrm>
                <a:off x="9" y="313"/>
                <a:ext cx="137" cy="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Amortization Schedule</a:t>
                </a:r>
              </a:p>
            </xdr:txBody>
          </xdr:sp>
          <xdr:sp macro="" textlink="">
            <xdr:nvSpPr>
              <xdr:cNvPr id="30728" name="Option Button 8" hidden="1">
                <a:extLst>
                  <a:ext uri="{63B3BB69-23CF-44E3-9099-C40C66FF867C}">
                    <a14:compatExt spid="_x0000_s30728"/>
                  </a:ext>
                </a:extLst>
              </xdr:cNvPr>
              <xdr:cNvSpPr/>
            </xdr:nvSpPr>
            <xdr:spPr bwMode="auto">
              <a:xfrm>
                <a:off x="140" y="313"/>
                <a:ext cx="137" cy="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Payment Schedule</a:t>
                </a:r>
              </a:p>
            </xdr:txBody>
          </xdr:sp>
        </xdr:grpSp>
        <xdr:clientData fLocksWithSheet="0"/>
      </xdr:twoCellAnchor>
    </mc:Choice>
    <mc:Fallback/>
  </mc:AlternateContent>
  <xdr:twoCellAnchor editAs="oneCell">
    <xdr:from>
      <xdr:col>9</xdr:col>
      <xdr:colOff>333375</xdr:colOff>
      <xdr:row>0</xdr:row>
      <xdr:rowOff>28575</xdr:rowOff>
    </xdr:from>
    <xdr:to>
      <xdr:col>11</xdr:col>
      <xdr:colOff>590550</xdr:colOff>
      <xdr:row>0</xdr:row>
      <xdr:rowOff>409575</xdr:rowOff>
    </xdr:to>
    <xdr:pic>
      <xdr:nvPicPr>
        <xdr:cNvPr id="30963" name="Picture 43" descr="white-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67450" y="28575"/>
          <a:ext cx="16954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0</xdr:row>
      <xdr:rowOff>66675</xdr:rowOff>
    </xdr:from>
    <xdr:to>
      <xdr:col>16</xdr:col>
      <xdr:colOff>381000</xdr:colOff>
      <xdr:row>31</xdr:row>
      <xdr:rowOff>57150</xdr:rowOff>
    </xdr:to>
    <xdr:grpSp>
      <xdr:nvGrpSpPr>
        <xdr:cNvPr id="30989" name="Group 269"/>
        <xdr:cNvGrpSpPr>
          <a:grpSpLocks/>
        </xdr:cNvGrpSpPr>
      </xdr:nvGrpSpPr>
      <xdr:grpSpPr bwMode="auto">
        <a:xfrm>
          <a:off x="8072770" y="66675"/>
          <a:ext cx="3051544" cy="6248178"/>
          <a:chOff x="846" y="7"/>
          <a:chExt cx="320" cy="644"/>
        </a:xfrm>
      </xdr:grpSpPr>
      <xdr:grpSp>
        <xdr:nvGrpSpPr>
          <xdr:cNvPr id="30986" name="Group 266"/>
          <xdr:cNvGrpSpPr>
            <a:grpSpLocks/>
          </xdr:cNvGrpSpPr>
        </xdr:nvGrpSpPr>
        <xdr:grpSpPr bwMode="auto">
          <a:xfrm>
            <a:off x="846" y="7"/>
            <a:ext cx="320" cy="520"/>
            <a:chOff x="846" y="7"/>
            <a:chExt cx="320" cy="520"/>
          </a:xfrm>
        </xdr:grpSpPr>
        <xdr:grpSp>
          <xdr:nvGrpSpPr>
            <xdr:cNvPr id="30962" name="Group 166"/>
            <xdr:cNvGrpSpPr>
              <a:grpSpLocks/>
            </xdr:cNvGrpSpPr>
          </xdr:nvGrpSpPr>
          <xdr:grpSpPr bwMode="auto">
            <a:xfrm>
              <a:off x="846" y="7"/>
              <a:ext cx="320" cy="315"/>
              <a:chOff x="840" y="7"/>
              <a:chExt cx="320" cy="315"/>
            </a:xfrm>
          </xdr:grpSpPr>
          <xdr:grpSp>
            <xdr:nvGrpSpPr>
              <xdr:cNvPr id="30964" name="Group 145"/>
              <xdr:cNvGrpSpPr>
                <a:grpSpLocks/>
              </xdr:cNvGrpSpPr>
            </xdr:nvGrpSpPr>
            <xdr:grpSpPr bwMode="auto">
              <a:xfrm>
                <a:off x="840" y="189"/>
                <a:ext cx="320" cy="45"/>
                <a:chOff x="1204" y="240"/>
                <a:chExt cx="320" cy="45"/>
              </a:xfrm>
            </xdr:grpSpPr>
            <xdr:pic>
              <xdr:nvPicPr>
                <xdr:cNvPr id="30977" name="Picture 146"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78" name="Picture 147" descr="follow-u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79" name="Picture 148" descr="linked-in">
                  <a:hlinkClick xmlns:r="http://schemas.openxmlformats.org/officeDocument/2006/relationships" r:id="rId5" tgtFrame="_parent" tooltip="Follow us on LinkedIN"/>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80" name="Picture 149" descr="gplus">
                  <a:hlinkClick xmlns:r="http://schemas.openxmlformats.org/officeDocument/2006/relationships" r:id="rId7" tgtFrame="_parent" tooltip="Add us to your circles on Google plus"/>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81" name="Picture 150" descr="facebook1">
                  <a:hlinkClick xmlns:r="http://schemas.openxmlformats.org/officeDocument/2006/relationships" r:id="rId9" tgtFrame="_parent" tooltip="Become a fan on Facebook"/>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82" name="Picture 151" descr="pinterest1">
                  <a:hlinkClick xmlns:r="http://schemas.openxmlformats.org/officeDocument/2006/relationships" r:id="rId11" tgtFrame="_parent" tooltip="Follow us on Pintere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83" name="Picture 152" descr="twitter1">
                  <a:hlinkClick xmlns:r="http://schemas.openxmlformats.org/officeDocument/2006/relationships" r:id="rId13" tgtFrame="_parent" tooltip="Follow us on Twitter"/>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nvGrpSpPr>
              <xdr:cNvPr id="30965" name="Group 153"/>
              <xdr:cNvGrpSpPr>
                <a:grpSpLocks/>
              </xdr:cNvGrpSpPr>
            </xdr:nvGrpSpPr>
            <xdr:grpSpPr bwMode="auto">
              <a:xfrm>
                <a:off x="840" y="239"/>
                <a:ext cx="320" cy="83"/>
                <a:chOff x="1204" y="290"/>
                <a:chExt cx="320" cy="83"/>
              </a:xfrm>
            </xdr:grpSpPr>
            <xdr:pic>
              <xdr:nvPicPr>
                <xdr:cNvPr id="30975" name="Picture 154" descr="disclime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4" y="290"/>
                  <a:ext cx="320" cy="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875" name="AutoShape 4"/>
                <xdr:cNvSpPr>
                  <a:spLocks noChangeArrowheads="1"/>
                </xdr:cNvSpPr>
              </xdr:nvSpPr>
              <xdr:spPr bwMode="auto">
                <a:xfrm>
                  <a:off x="1204" y="290"/>
                  <a:ext cx="319" cy="82"/>
                </a:xfrm>
                <a:prstGeom prst="roundRect">
                  <a:avLst>
                    <a:gd name="adj" fmla="val 0"/>
                  </a:avLst>
                </a:prstGeom>
                <a:noFill/>
                <a:ln>
                  <a:noFill/>
                </a:ln>
                <a:effectLst/>
                <a:extLst>
                  <a:ext uri="{909E8E84-426E-40DD-AFC4-6F175D3DCCD1}">
                    <a14:hiddenFill xmlns:a14="http://schemas.microsoft.com/office/drawing/2010/main">
                      <a:solidFill>
                        <a:srgbClr xmlns:mc="http://schemas.openxmlformats.org/markup-compatibility/2006" val="57445A" mc:Ignorable="a14" a14:legacySpreadsheetColorIndex="62"/>
                      </a:solidFill>
                    </a14:hiddenFill>
                  </a:ext>
                  <a:ext uri="{91240B29-F687-4F45-9708-019B960494DF}">
                    <a14:hiddenLine xmlns:a14="http://schemas.microsoft.com/office/drawing/2010/main" w="9525">
                      <a:solidFill>
                        <a:srgbClr xmlns:mc="http://schemas.openxmlformats.org/markup-compatibility/2006" val="57445A" mc:Ignorable="a14" a14:legacySpreadsheetColorIndex="62"/>
                      </a:solidFill>
                      <a:round/>
                      <a:headEnd/>
                      <a:tailEnd/>
                    </a14:hiddenLine>
                  </a:ext>
                  <a:ext uri="{AF507438-7753-43E0-B8FC-AC1667EBCBE1}">
                    <a14:hiddenEffects xmlns:a14="http://schemas.microsoft.com/office/drawing/2010/main">
                      <a:effectLst>
                        <a:outerShdw dist="71842" dir="2700000" algn="ctr" rotWithShape="0">
                          <a:srgbClr val="336887">
                            <a:alpha val="50000"/>
                          </a:srgbClr>
                        </a:outerShdw>
                      </a:effectLst>
                    </a14:hiddenEffects>
                  </a:ext>
                </a:extLst>
              </xdr:spPr>
              <xdr:txBody>
                <a:bodyPr vertOverflow="clip" wrap="square" lIns="108000" tIns="108000" rIns="108000" bIns="108000" anchor="t"/>
                <a:lstStyle/>
                <a:p>
                  <a:pPr algn="l" rtl="0">
                    <a:defRPr sz="1000"/>
                  </a:pPr>
                  <a:r>
                    <a:rPr lang="en-GB" sz="850" b="1" i="0" u="none" strike="noStrike" baseline="0">
                      <a:solidFill>
                        <a:srgbClr val="B3122D"/>
                      </a:solidFill>
                      <a:latin typeface="Calibri"/>
                    </a:rPr>
                    <a:t>Disclaimer:</a:t>
                  </a:r>
                  <a:r>
                    <a:rPr lang="en-GB" sz="850" b="0" i="0" u="none" strike="noStrike" baseline="0">
                      <a:solidFill>
                        <a:srgbClr val="000000"/>
                      </a:solidFill>
                      <a:latin typeface="Calibri"/>
                    </a:rPr>
                    <a:t> This template is for educational purposes only. We do not guarantee the results. Use this template at your own risk. You should seek the advice of qualified  professionals regarding making any financial decisions.</a:t>
                  </a:r>
                </a:p>
              </xdr:txBody>
            </xdr:sp>
          </xdr:grpSp>
          <xdr:grpSp>
            <xdr:nvGrpSpPr>
              <xdr:cNvPr id="30966" name="Group 156">
                <a:hlinkClick xmlns:r="http://schemas.openxmlformats.org/officeDocument/2006/relationships" r:id="rId16" tgtFrame="_parent" tooltip="Write your review about this calculator"/>
              </xdr:cNvPr>
              <xdr:cNvGrpSpPr>
                <a:grpSpLocks/>
              </xdr:cNvGrpSpPr>
            </xdr:nvGrpSpPr>
            <xdr:grpSpPr bwMode="auto">
              <a:xfrm>
                <a:off x="840" y="7"/>
                <a:ext cx="320" cy="45"/>
                <a:chOff x="881" y="58"/>
                <a:chExt cx="320" cy="45"/>
              </a:xfrm>
            </xdr:grpSpPr>
            <xdr:pic>
              <xdr:nvPicPr>
                <xdr:cNvPr id="30972" name="Picture 157" descr="ratings"/>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ln>
                  <a:noFill/>
                </a:ln>
                <a:extLst>
                  <a:ext uri="{909E8E84-426E-40DD-AFC4-6F175D3DCCD1}">
                    <a14:hiddenFill xmlns:a14="http://schemas.microsoft.com/office/drawing/2010/main">
                      <a:solidFill>
                        <a:srgbClr xmlns:mc="http://schemas.openxmlformats.org/markup-compatibility/2006" val="004269" mc:Ignorable="a14" a14:legacySpreadsheetColorIndex="18"/>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73" name="Picture 158" descr="stars"/>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D9EDC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74" name="Picture 159" descr="write-your-review"/>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nvGrpSpPr>
              <xdr:cNvPr id="30967" name="Group 160">
                <a:hlinkClick xmlns:r="http://schemas.openxmlformats.org/officeDocument/2006/relationships" r:id="rId16" tgtFrame="_parent" tooltip="Give a thumb-up to this calculator on your social network"/>
              </xdr:cNvPr>
              <xdr:cNvGrpSpPr>
                <a:grpSpLocks/>
              </xdr:cNvGrpSpPr>
            </xdr:nvGrpSpPr>
            <xdr:grpSpPr bwMode="auto">
              <a:xfrm>
                <a:off x="840" y="58"/>
                <a:ext cx="320" cy="125"/>
                <a:chOff x="881" y="109"/>
                <a:chExt cx="320" cy="125"/>
              </a:xfrm>
            </xdr:grpSpPr>
            <xdr:pic>
              <xdr:nvPicPr>
                <xdr:cNvPr id="30968" name="Picture 161" descr="tumbs-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969" name="Rectangle 162"/>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30970" name="Picture 163" descr="social_links"/>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0971" name="Picture 164" descr="thumb-up"/>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grpSp>
        <xdr:pic>
          <xdr:nvPicPr>
            <xdr:cNvPr id="30984" name="Picture 264" descr="unlock">
              <a:hlinkClick xmlns:r="http://schemas.openxmlformats.org/officeDocument/2006/relationships" r:id="rId16" tooltip="Get unlocked version of Loan Amortization Schedule"/>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46" y="327"/>
              <a:ext cx="320" cy="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0985" name="Picture 265" descr="price_tag_3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46" y="377"/>
              <a:ext cx="320" cy="15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30987" name="Picture 267" descr="bonus"/>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846" y="533"/>
            <a:ext cx="320" cy="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988" name="Text Box 268"/>
          <xdr:cNvSpPr txBox="1">
            <a:spLocks noChangeArrowheads="1"/>
          </xdr:cNvSpPr>
        </xdr:nvSpPr>
        <xdr:spPr bwMode="auto">
          <a:xfrm>
            <a:off x="846" y="579"/>
            <a:ext cx="320" cy="72"/>
          </a:xfrm>
          <a:prstGeom prst="rect">
            <a:avLst/>
          </a:prstGeom>
          <a:solidFill>
            <a:srgbClr xmlns:mc="http://schemas.openxmlformats.org/markup-compatibility/2006" xmlns:a14="http://schemas.microsoft.com/office/drawing/2010/main" val="E6E6E6"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118800" rIns="90000" bIns="46800" anchor="t" upright="1"/>
          <a:lstStyle/>
          <a:p>
            <a:pPr algn="l" rtl="0">
              <a:lnSpc>
                <a:spcPts val="1300"/>
              </a:lnSpc>
              <a:defRPr sz="1000"/>
            </a:pPr>
            <a:r>
              <a:rPr lang="en-GB" sz="1200" b="0" i="0" u="none" strike="noStrike" baseline="0">
                <a:solidFill>
                  <a:srgbClr val="336887"/>
                </a:solidFill>
                <a:latin typeface="Arial"/>
                <a:cs typeface="Arial"/>
              </a:rPr>
              <a:t>- Interest Only Loan Calculator</a:t>
            </a:r>
          </a:p>
          <a:p>
            <a:pPr algn="l" rtl="0">
              <a:lnSpc>
                <a:spcPts val="1300"/>
              </a:lnSpc>
              <a:defRPr sz="1000"/>
            </a:pPr>
            <a:r>
              <a:rPr lang="en-GB" sz="1200" b="0" i="0" u="none" strike="noStrike" baseline="0">
                <a:solidFill>
                  <a:srgbClr val="336887"/>
                </a:solidFill>
                <a:latin typeface="Arial"/>
                <a:cs typeface="Arial"/>
              </a:rPr>
              <a:t>- Simple Interest Loan Calculator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1419225</xdr:colOff>
      <xdr:row>0</xdr:row>
      <xdr:rowOff>28575</xdr:rowOff>
    </xdr:from>
    <xdr:to>
      <xdr:col>4</xdr:col>
      <xdr:colOff>1552575</xdr:colOff>
      <xdr:row>0</xdr:row>
      <xdr:rowOff>409575</xdr:rowOff>
    </xdr:to>
    <xdr:pic>
      <xdr:nvPicPr>
        <xdr:cNvPr id="60421" name="Picture 4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8225" y="28575"/>
          <a:ext cx="16954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59441" name="Picture 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17"/>
  <sheetViews>
    <sheetView showGridLines="0" tabSelected="1" zoomScale="86" zoomScaleNormal="86" workbookViewId="0">
      <selection activeCell="D10" sqref="D10:E10"/>
    </sheetView>
  </sheetViews>
  <sheetFormatPr defaultRowHeight="12.75" x14ac:dyDescent="0.2"/>
  <cols>
    <col min="1" max="1" width="5.42578125" style="76" customWidth="1"/>
    <col min="2" max="3" width="13.7109375" style="4" customWidth="1"/>
    <col min="4" max="4" width="15.7109375" style="4" customWidth="1"/>
    <col min="5" max="5" width="5.7109375" style="4" customWidth="1"/>
    <col min="6" max="6" width="5.140625" style="4" customWidth="1"/>
    <col min="7" max="7" width="9.140625" style="4"/>
    <col min="8" max="8" width="9.28515625" style="4" bestFit="1" customWidth="1"/>
    <col min="9" max="9" width="11.140625" style="4" customWidth="1"/>
    <col min="10" max="10" width="12.140625" style="4" customWidth="1"/>
    <col min="11" max="11" width="9.42578125" style="4" customWidth="1"/>
    <col min="12" max="13" width="9.140625" style="4"/>
    <col min="14" max="14" width="11.28515625" style="4" bestFit="1" customWidth="1"/>
    <col min="15" max="15" width="9.42578125" style="5" bestFit="1" customWidth="1"/>
    <col min="16" max="16" width="11.28515625" style="13" bestFit="1" customWidth="1"/>
    <col min="17" max="17" width="15.42578125" style="13" customWidth="1"/>
    <col min="18" max="18" width="14.85546875" style="13" customWidth="1"/>
    <col min="19" max="19" width="13.42578125" style="13" customWidth="1"/>
    <col min="20" max="20" width="14.85546875" style="13" customWidth="1"/>
    <col min="21" max="22" width="9.140625" style="13"/>
    <col min="23" max="23" width="9.140625" style="5"/>
    <col min="24" max="16384" width="9.140625" style="4"/>
  </cols>
  <sheetData>
    <row r="1" spans="1:23" s="1" customFormat="1" ht="35.1" customHeight="1" x14ac:dyDescent="0.2">
      <c r="A1" s="78" t="s">
        <v>23</v>
      </c>
      <c r="B1" s="79"/>
      <c r="C1" s="79"/>
      <c r="D1" s="79"/>
      <c r="E1" s="79"/>
      <c r="F1" s="79"/>
      <c r="G1" s="79"/>
      <c r="H1" s="79"/>
      <c r="I1" s="79"/>
      <c r="J1" s="79"/>
      <c r="K1" s="79"/>
      <c r="L1" s="79"/>
      <c r="O1" s="2"/>
      <c r="P1" s="26"/>
      <c r="Q1" s="26"/>
      <c r="R1" s="26"/>
      <c r="S1" s="26"/>
      <c r="T1" s="26"/>
      <c r="U1" s="26"/>
      <c r="V1" s="26"/>
      <c r="W1" s="3"/>
    </row>
    <row r="2" spans="1:23" s="1" customFormat="1" ht="18" customHeight="1" x14ac:dyDescent="0.2">
      <c r="A2" s="121"/>
      <c r="B2" s="122"/>
      <c r="C2" s="122"/>
      <c r="D2" s="122"/>
      <c r="I2" s="120" t="str">
        <f ca="1">"© "&amp;YEAR(TODAY())&amp;" Spreadsheet123 LTD. All rights reserved"</f>
        <v>© 2016 Spreadsheet123 LTD. All rights reserved</v>
      </c>
      <c r="J2" s="120"/>
      <c r="K2" s="120"/>
      <c r="L2" s="120"/>
      <c r="O2" s="3"/>
      <c r="P2" s="26"/>
      <c r="Q2" s="26"/>
      <c r="R2" s="26"/>
      <c r="S2" s="26"/>
      <c r="T2" s="26"/>
      <c r="U2" s="26"/>
      <c r="V2" s="26"/>
      <c r="W2" s="3"/>
    </row>
    <row r="3" spans="1:23" s="1" customFormat="1" ht="18" customHeight="1" thickBot="1" x14ac:dyDescent="0.25">
      <c r="A3" s="70"/>
      <c r="O3" s="3"/>
      <c r="P3" s="26"/>
      <c r="Q3" s="26"/>
      <c r="R3" s="26"/>
      <c r="S3" s="26"/>
      <c r="T3" s="26"/>
      <c r="U3" s="26"/>
      <c r="V3" s="37"/>
      <c r="W3" s="3"/>
    </row>
    <row r="4" spans="1:23" s="27" customFormat="1" ht="21.95" customHeight="1" thickTop="1" x14ac:dyDescent="0.2">
      <c r="A4" s="125" t="s">
        <v>20</v>
      </c>
      <c r="B4" s="126"/>
      <c r="C4" s="126"/>
      <c r="D4" s="126"/>
      <c r="E4" s="126"/>
      <c r="F4" s="126"/>
      <c r="G4" s="127" t="s">
        <v>21</v>
      </c>
      <c r="H4" s="127"/>
      <c r="I4" s="127"/>
      <c r="J4" s="127"/>
      <c r="K4" s="127"/>
      <c r="L4" s="128"/>
    </row>
    <row r="5" spans="1:23" s="1" customFormat="1" ht="6.95" customHeight="1" x14ac:dyDescent="0.2">
      <c r="A5" s="71"/>
      <c r="B5" s="23"/>
      <c r="C5" s="23"/>
      <c r="D5" s="23"/>
      <c r="E5" s="23"/>
      <c r="F5" s="23"/>
      <c r="G5" s="24"/>
      <c r="H5" s="24"/>
      <c r="I5" s="24"/>
      <c r="J5" s="24"/>
      <c r="K5" s="24"/>
      <c r="L5" s="25"/>
      <c r="O5" s="3"/>
      <c r="P5" s="26"/>
      <c r="Q5" s="26"/>
      <c r="R5" s="26"/>
      <c r="S5" s="26"/>
      <c r="T5" s="26"/>
      <c r="U5" s="26"/>
      <c r="V5" s="26"/>
      <c r="W5" s="3"/>
    </row>
    <row r="6" spans="1:23" s="15" customFormat="1" ht="18" customHeight="1" x14ac:dyDescent="0.2">
      <c r="A6" s="102" t="s">
        <v>0</v>
      </c>
      <c r="B6" s="103"/>
      <c r="C6" s="104"/>
      <c r="D6" s="134">
        <v>100000</v>
      </c>
      <c r="E6" s="135"/>
      <c r="F6" s="14"/>
      <c r="G6" s="119" t="str">
        <f>D10&amp;" Interest Rate"</f>
        <v>Annual Interest Rate</v>
      </c>
      <c r="H6" s="119"/>
      <c r="I6" s="119"/>
      <c r="J6" s="119"/>
      <c r="K6" s="131">
        <f>((1+D7/compound_frequency)^(compound_frequency/per_year))-1</f>
        <v>4.8675505653430484E-3</v>
      </c>
      <c r="L6" s="132"/>
    </row>
    <row r="7" spans="1:23" s="15" customFormat="1" ht="18" customHeight="1" x14ac:dyDescent="0.2">
      <c r="A7" s="102" t="s">
        <v>1</v>
      </c>
      <c r="B7" s="103"/>
      <c r="C7" s="104"/>
      <c r="D7" s="123">
        <v>0.06</v>
      </c>
      <c r="E7" s="124"/>
      <c r="F7" s="14"/>
      <c r="G7" s="119" t="s">
        <v>14</v>
      </c>
      <c r="H7" s="119"/>
      <c r="I7" s="119"/>
      <c r="J7" s="119"/>
      <c r="K7" s="129">
        <f>loan_period*per_year</f>
        <v>360</v>
      </c>
      <c r="L7" s="130"/>
    </row>
    <row r="8" spans="1:23" s="15" customFormat="1" ht="18" customHeight="1" x14ac:dyDescent="0.2">
      <c r="A8" s="102" t="s">
        <v>2</v>
      </c>
      <c r="B8" s="103"/>
      <c r="C8" s="104"/>
      <c r="D8" s="105">
        <v>30</v>
      </c>
      <c r="E8" s="106"/>
      <c r="F8" s="14"/>
      <c r="G8" s="119" t="s">
        <v>13</v>
      </c>
      <c r="H8" s="119"/>
      <c r="I8" s="119"/>
      <c r="J8" s="119"/>
      <c r="K8" s="85">
        <f>(number_of_payments*(-PMT(periodic_rate,number_of_payments,Amount,,payment_type)))</f>
        <v>212173.35011696166</v>
      </c>
      <c r="L8" s="86"/>
    </row>
    <row r="9" spans="1:23" s="15" customFormat="1" ht="18" customHeight="1" x14ac:dyDescent="0.2">
      <c r="A9" s="102" t="s">
        <v>3</v>
      </c>
      <c r="B9" s="103"/>
      <c r="C9" s="104"/>
      <c r="D9" s="105" t="s">
        <v>29</v>
      </c>
      <c r="E9" s="106"/>
      <c r="F9" s="14"/>
      <c r="G9" s="133" t="s">
        <v>12</v>
      </c>
      <c r="H9" s="133"/>
      <c r="I9" s="133"/>
      <c r="J9" s="133"/>
      <c r="K9" s="83">
        <f>K8-Amount</f>
        <v>112173.35011696166</v>
      </c>
      <c r="L9" s="84"/>
    </row>
    <row r="10" spans="1:23" s="15" customFormat="1" ht="18" customHeight="1" x14ac:dyDescent="0.2">
      <c r="A10" s="102" t="s">
        <v>4</v>
      </c>
      <c r="B10" s="103"/>
      <c r="C10" s="104"/>
      <c r="D10" s="105" t="s">
        <v>71</v>
      </c>
      <c r="E10" s="106"/>
      <c r="F10" s="14"/>
      <c r="G10" s="101" t="s">
        <v>24</v>
      </c>
      <c r="H10" s="101"/>
      <c r="I10" s="101"/>
      <c r="J10" s="101"/>
      <c r="K10" s="81">
        <f>MAX(A:A)</f>
        <v>360</v>
      </c>
      <c r="L10" s="82"/>
    </row>
    <row r="11" spans="1:23" s="15" customFormat="1" ht="18" customHeight="1" x14ac:dyDescent="0.2">
      <c r="A11" s="102" t="s">
        <v>5</v>
      </c>
      <c r="B11" s="103"/>
      <c r="C11" s="104"/>
      <c r="D11" s="105" t="s">
        <v>11</v>
      </c>
      <c r="E11" s="106"/>
      <c r="F11" s="14"/>
      <c r="G11" s="107" t="s">
        <v>25</v>
      </c>
      <c r="H11" s="107"/>
      <c r="I11" s="107"/>
      <c r="J11" s="107"/>
      <c r="K11" s="92">
        <f>SUM(I38:J817)</f>
        <v>212173.56000000026</v>
      </c>
      <c r="L11" s="93"/>
      <c r="N11" s="16"/>
      <c r="P11" s="17"/>
      <c r="Q11" s="18"/>
    </row>
    <row r="12" spans="1:23" s="15" customFormat="1" ht="18" customHeight="1" x14ac:dyDescent="0.2">
      <c r="A12" s="102" t="s">
        <v>6</v>
      </c>
      <c r="B12" s="103"/>
      <c r="C12" s="104"/>
      <c r="D12" s="109">
        <v>40544</v>
      </c>
      <c r="E12" s="110"/>
      <c r="F12" s="14"/>
      <c r="G12" s="107" t="s">
        <v>12</v>
      </c>
      <c r="H12" s="107"/>
      <c r="I12" s="107"/>
      <c r="J12" s="107"/>
      <c r="K12" s="92">
        <f>SUM(I38:I817)</f>
        <v>112173.55999999992</v>
      </c>
      <c r="L12" s="93"/>
      <c r="M12" s="19"/>
    </row>
    <row r="13" spans="1:23" s="15" customFormat="1" ht="18" customHeight="1" x14ac:dyDescent="0.2">
      <c r="A13" s="113"/>
      <c r="B13" s="114"/>
      <c r="C13" s="114"/>
      <c r="D13" s="46"/>
      <c r="E13" s="46"/>
      <c r="F13" s="46"/>
      <c r="G13" s="115" t="s">
        <v>26</v>
      </c>
      <c r="H13" s="115"/>
      <c r="I13" s="115"/>
      <c r="J13" s="115"/>
      <c r="K13" s="90">
        <f>K9-K12</f>
        <v>-0.20988303826015908</v>
      </c>
      <c r="L13" s="91"/>
      <c r="N13" s="20"/>
    </row>
    <row r="14" spans="1:23" s="15" customFormat="1" ht="18" customHeight="1" x14ac:dyDescent="0.2">
      <c r="A14" s="72"/>
      <c r="B14" s="43">
        <v>1</v>
      </c>
      <c r="C14" s="44"/>
      <c r="D14" s="44"/>
      <c r="E14" s="44"/>
      <c r="F14" s="45" t="b">
        <v>1</v>
      </c>
      <c r="G14" s="21" t="str">
        <f>D9&amp;" Payment"</f>
        <v>Monthly Payment</v>
      </c>
      <c r="H14" s="28"/>
      <c r="I14" s="28"/>
      <c r="J14" s="28"/>
      <c r="K14" s="94">
        <f>IF(rounding,ROUND(-PMT(periodic_rate,number_of_payments,Amount,,payment_type),2),-PMT(periodic_rate,number_of_payments,Amount,,payment_type))</f>
        <v>589.37</v>
      </c>
      <c r="L14" s="95"/>
    </row>
    <row r="15" spans="1:23" s="1" customFormat="1" ht="18" customHeight="1" thickBot="1" x14ac:dyDescent="0.25">
      <c r="A15" s="111"/>
      <c r="B15" s="112"/>
      <c r="C15" s="112"/>
      <c r="D15" s="112"/>
      <c r="E15" s="112"/>
      <c r="F15" s="112"/>
      <c r="G15" s="22" t="s">
        <v>19</v>
      </c>
      <c r="H15" s="29"/>
      <c r="I15" s="29"/>
      <c r="J15" s="29"/>
      <c r="K15" s="96">
        <f>INDEX(A38:B817,MAX(A38:A817),2)</f>
        <v>51471</v>
      </c>
      <c r="L15" s="97"/>
      <c r="O15" s="3"/>
      <c r="P15" s="26"/>
      <c r="Q15" s="26"/>
      <c r="R15" s="26"/>
      <c r="S15" s="26"/>
      <c r="T15" s="26"/>
      <c r="U15" s="26"/>
      <c r="V15" s="26"/>
      <c r="W15" s="3"/>
    </row>
    <row r="16" spans="1:23" ht="13.5" thickTop="1" x14ac:dyDescent="0.2">
      <c r="A16" s="73"/>
      <c r="B16" s="41"/>
      <c r="C16" s="41"/>
      <c r="D16" s="41"/>
      <c r="E16" s="41"/>
      <c r="F16" s="41"/>
      <c r="G16" s="6"/>
      <c r="H16" s="6"/>
      <c r="I16" s="6"/>
      <c r="J16" s="6"/>
      <c r="K16" s="6"/>
      <c r="L16" s="7"/>
    </row>
    <row r="17" spans="1:17" x14ac:dyDescent="0.2">
      <c r="A17" s="74"/>
      <c r="B17" s="8"/>
      <c r="C17" s="8"/>
      <c r="D17" s="8"/>
      <c r="E17" s="8"/>
      <c r="F17" s="8"/>
      <c r="G17" s="8"/>
      <c r="H17" s="8"/>
      <c r="I17" s="8"/>
      <c r="J17" s="8"/>
      <c r="K17" s="8"/>
      <c r="L17" s="9"/>
    </row>
    <row r="18" spans="1:17" x14ac:dyDescent="0.2">
      <c r="A18" s="74"/>
      <c r="B18" s="8"/>
      <c r="C18" s="8"/>
      <c r="D18" s="8"/>
      <c r="E18" s="8"/>
      <c r="F18" s="8"/>
      <c r="G18" s="8"/>
      <c r="H18" s="8"/>
      <c r="I18" s="8"/>
      <c r="J18" s="8"/>
      <c r="K18" s="8"/>
      <c r="L18" s="9"/>
    </row>
    <row r="19" spans="1:17" x14ac:dyDescent="0.2">
      <c r="A19" s="74"/>
      <c r="B19" s="8"/>
      <c r="C19" s="8"/>
      <c r="D19" s="8"/>
      <c r="E19" s="8"/>
      <c r="F19" s="8"/>
      <c r="G19" s="8"/>
      <c r="H19" s="8"/>
      <c r="I19" s="8"/>
      <c r="J19" s="8"/>
      <c r="K19" s="8"/>
      <c r="L19" s="9"/>
    </row>
    <row r="20" spans="1:17" x14ac:dyDescent="0.2">
      <c r="A20" s="74"/>
      <c r="B20" s="8"/>
      <c r="C20" s="8"/>
      <c r="D20" s="8"/>
      <c r="E20" s="8"/>
      <c r="F20" s="8"/>
      <c r="G20" s="8"/>
      <c r="H20" s="8"/>
      <c r="I20" s="8"/>
      <c r="J20" s="8"/>
      <c r="K20" s="8"/>
      <c r="L20" s="9"/>
    </row>
    <row r="21" spans="1:17" x14ac:dyDescent="0.2">
      <c r="A21" s="74"/>
      <c r="B21" s="8"/>
      <c r="C21" s="8"/>
      <c r="D21" s="8"/>
      <c r="E21" s="8"/>
      <c r="F21" s="8"/>
      <c r="G21" s="8"/>
      <c r="H21" s="8"/>
      <c r="I21" s="8"/>
      <c r="J21" s="8"/>
      <c r="K21" s="8"/>
      <c r="L21" s="9"/>
    </row>
    <row r="22" spans="1:17" x14ac:dyDescent="0.2">
      <c r="A22" s="74"/>
      <c r="B22" s="8"/>
      <c r="C22" s="8"/>
      <c r="D22" s="8"/>
      <c r="E22" s="8"/>
      <c r="F22" s="8"/>
      <c r="G22" s="8"/>
      <c r="H22" s="8"/>
      <c r="I22" s="8"/>
      <c r="J22" s="8"/>
      <c r="K22" s="8"/>
      <c r="L22" s="9"/>
    </row>
    <row r="23" spans="1:17" x14ac:dyDescent="0.2">
      <c r="A23" s="74"/>
      <c r="B23" s="8"/>
      <c r="C23" s="8"/>
      <c r="D23" s="8"/>
      <c r="E23" s="8"/>
      <c r="F23" s="8"/>
      <c r="G23" s="8"/>
      <c r="H23" s="8"/>
      <c r="I23" s="8"/>
      <c r="J23" s="8"/>
      <c r="K23" s="8"/>
      <c r="L23" s="9"/>
    </row>
    <row r="24" spans="1:17" x14ac:dyDescent="0.2">
      <c r="A24" s="74"/>
      <c r="B24" s="8"/>
      <c r="C24" s="8"/>
      <c r="D24" s="8"/>
      <c r="E24" s="8"/>
      <c r="F24" s="8"/>
      <c r="G24" s="8"/>
      <c r="H24" s="8"/>
      <c r="I24" s="8"/>
      <c r="J24" s="8"/>
      <c r="K24" s="8"/>
      <c r="L24" s="9"/>
    </row>
    <row r="25" spans="1:17" x14ac:dyDescent="0.2">
      <c r="A25" s="74"/>
      <c r="B25" s="8"/>
      <c r="C25" s="8"/>
      <c r="D25" s="8"/>
      <c r="E25" s="8"/>
      <c r="F25" s="8"/>
      <c r="G25" s="8"/>
      <c r="H25" s="8"/>
      <c r="I25" s="8"/>
      <c r="J25" s="8"/>
      <c r="K25" s="8"/>
      <c r="L25" s="9"/>
    </row>
    <row r="26" spans="1:17" x14ac:dyDescent="0.2">
      <c r="A26" s="74"/>
      <c r="B26" s="8"/>
      <c r="C26" s="8"/>
      <c r="D26" s="8"/>
      <c r="E26" s="8"/>
      <c r="F26" s="8"/>
      <c r="G26" s="8"/>
      <c r="H26" s="8"/>
      <c r="I26" s="8"/>
      <c r="J26" s="8"/>
      <c r="K26" s="8"/>
      <c r="L26" s="9"/>
    </row>
    <row r="27" spans="1:17" x14ac:dyDescent="0.2">
      <c r="A27" s="74"/>
      <c r="B27" s="8"/>
      <c r="C27" s="8"/>
      <c r="D27" s="8"/>
      <c r="E27" s="8"/>
      <c r="F27" s="8"/>
      <c r="G27" s="8"/>
      <c r="H27" s="8"/>
      <c r="I27" s="8"/>
      <c r="J27" s="8"/>
      <c r="K27" s="8"/>
      <c r="L27" s="9"/>
      <c r="Q27" s="13" t="s">
        <v>28</v>
      </c>
    </row>
    <row r="28" spans="1:17" x14ac:dyDescent="0.2">
      <c r="A28" s="74"/>
      <c r="B28" s="8"/>
      <c r="C28" s="8"/>
      <c r="D28" s="8"/>
      <c r="E28" s="8"/>
      <c r="F28" s="8"/>
      <c r="G28" s="8"/>
      <c r="H28" s="8"/>
      <c r="I28" s="8"/>
      <c r="J28" s="8"/>
      <c r="K28" s="8"/>
      <c r="L28" s="9"/>
    </row>
    <row r="29" spans="1:17" x14ac:dyDescent="0.2">
      <c r="A29" s="74"/>
      <c r="B29" s="8"/>
      <c r="C29" s="8"/>
      <c r="D29" s="8"/>
      <c r="E29" s="8"/>
      <c r="F29" s="8"/>
      <c r="G29" s="8"/>
      <c r="H29" s="8"/>
      <c r="I29" s="8"/>
      <c r="J29" s="8"/>
      <c r="K29" s="8"/>
      <c r="L29" s="9"/>
    </row>
    <row r="30" spans="1:17" x14ac:dyDescent="0.2">
      <c r="A30" s="74"/>
      <c r="B30" s="8"/>
      <c r="C30" s="8"/>
      <c r="D30" s="8"/>
      <c r="E30" s="8"/>
      <c r="F30" s="8"/>
      <c r="G30" s="8"/>
      <c r="H30" s="8"/>
      <c r="I30" s="8"/>
      <c r="J30" s="8"/>
      <c r="K30" s="8"/>
      <c r="L30" s="9"/>
    </row>
    <row r="31" spans="1:17" x14ac:dyDescent="0.2">
      <c r="A31" s="74"/>
      <c r="B31" s="8"/>
      <c r="C31" s="8"/>
      <c r="D31" s="8"/>
      <c r="E31" s="8"/>
      <c r="F31" s="8"/>
      <c r="G31" s="8"/>
      <c r="H31" s="8"/>
      <c r="I31" s="8"/>
      <c r="J31" s="8"/>
      <c r="K31" s="8"/>
      <c r="L31" s="9"/>
    </row>
    <row r="32" spans="1:17" x14ac:dyDescent="0.2">
      <c r="A32" s="74"/>
      <c r="B32" s="8"/>
      <c r="C32" s="8"/>
      <c r="D32" s="8"/>
      <c r="E32" s="8"/>
      <c r="F32" s="8"/>
      <c r="G32" s="8"/>
      <c r="H32" s="8"/>
      <c r="I32" s="8"/>
      <c r="J32" s="8"/>
      <c r="K32" s="8"/>
      <c r="L32" s="9"/>
    </row>
    <row r="33" spans="1:23" ht="13.5" thickBot="1" x14ac:dyDescent="0.25">
      <c r="A33" s="75"/>
      <c r="B33" s="42"/>
      <c r="C33" s="42"/>
      <c r="D33" s="42"/>
      <c r="E33" s="42"/>
      <c r="F33" s="42"/>
      <c r="G33" s="10"/>
      <c r="H33" s="10"/>
      <c r="I33" s="10"/>
      <c r="J33" s="10"/>
      <c r="K33" s="10"/>
      <c r="L33" s="11"/>
    </row>
    <row r="34" spans="1:23" ht="13.5" thickTop="1" x14ac:dyDescent="0.2"/>
    <row r="35" spans="1:23" ht="18" x14ac:dyDescent="0.25">
      <c r="A35" s="98" t="str">
        <f>IF(schedules,"Amortization Schedule","Payment Schedule")</f>
        <v>Amortization Schedule</v>
      </c>
      <c r="B35" s="98"/>
      <c r="C35" s="98"/>
      <c r="D35" s="98"/>
      <c r="E35" s="98"/>
      <c r="F35" s="98"/>
      <c r="G35" s="98"/>
      <c r="H35" s="98"/>
      <c r="I35" s="98"/>
      <c r="J35" s="98"/>
      <c r="K35" s="98"/>
      <c r="L35" s="98"/>
    </row>
    <row r="36" spans="1:23" ht="30.75" customHeight="1" thickBot="1" x14ac:dyDescent="0.25">
      <c r="A36" s="32" t="s">
        <v>22</v>
      </c>
      <c r="B36" s="30" t="str">
        <f>IF(schedules,"Payment Date","Due Date")</f>
        <v>Payment Date</v>
      </c>
      <c r="C36" s="30" t="str">
        <f>IF(schedules,"Scheduled Payment","Payment Due")</f>
        <v>Scheduled Payment</v>
      </c>
      <c r="D36" s="116" t="s">
        <v>7</v>
      </c>
      <c r="E36" s="116"/>
      <c r="F36" s="12"/>
      <c r="G36" s="117" t="s">
        <v>27</v>
      </c>
      <c r="H36" s="117"/>
      <c r="I36" s="31" t="s">
        <v>8</v>
      </c>
      <c r="J36" s="31" t="s">
        <v>9</v>
      </c>
      <c r="K36" s="108" t="s">
        <v>10</v>
      </c>
      <c r="L36" s="108"/>
    </row>
    <row r="37" spans="1:23" s="1" customFormat="1" ht="15" customHeight="1" thickTop="1" x14ac:dyDescent="0.2">
      <c r="A37" s="77"/>
      <c r="B37" s="33"/>
      <c r="C37" s="33"/>
      <c r="D37" s="118"/>
      <c r="E37" s="118"/>
      <c r="F37" s="33"/>
      <c r="G37" s="118"/>
      <c r="H37" s="118"/>
      <c r="I37" s="33"/>
      <c r="J37" s="33"/>
      <c r="K37" s="88">
        <f>Amount</f>
        <v>100000</v>
      </c>
      <c r="L37" s="89"/>
      <c r="O37" s="3"/>
      <c r="P37" s="26"/>
      <c r="Q37" s="26"/>
      <c r="R37" s="26"/>
      <c r="S37" s="26"/>
      <c r="T37" s="26"/>
      <c r="U37" s="26"/>
      <c r="V37" s="26"/>
      <c r="W37" s="3"/>
    </row>
    <row r="38" spans="1:23" s="1" customFormat="1" ht="15" customHeight="1" x14ac:dyDescent="0.2">
      <c r="A38" s="70">
        <f t="shared" ref="A38:A101" si="0">IF(K37="","",IF(rounding,IF(OR(A37&gt;=number_of_payments,ROUND(K37,2)&lt;=0),"",A37+1),IF(OR(A37&gt;=number_of_payments,K37&lt;=0),"",A37+1)))</f>
        <v>1</v>
      </c>
      <c r="B38" s="36">
        <f t="shared" ref="B38:B101" si="1">IF(pay_num&lt;&gt;"",IF(per_year=26,IF(A38=1,first_payment,B37+14),IF(per_year=52,IF(A38=1,first_payment,B37+7),DATE(YEAR(first_payment),MONTH(first_payment)+(A38-1)*per_y,IF(per_year=24,IF(1-MOD(A38,2)=1,DAY(first_payment)+14,DAY(first_payment)),DAY(first_payment))))),"")</f>
        <v>40544</v>
      </c>
      <c r="C38" s="34">
        <f t="shared" ref="C38:C101" si="2">IF(pay_num="","",IF(rounding,IF(OR(pay_num=number_of_payments,payment&gt;ROUND((1+periodic_rate)*K37,2)),ROUND((1+periodic_rate)*K37,2),payment),IF(OR(pay_num=number_of_payments,payment&gt;(1+periodic_rate)*K37),(1+periodic_rate)*K37,payment)))</f>
        <v>589.37</v>
      </c>
      <c r="D38" s="99"/>
      <c r="E38" s="100"/>
      <c r="F38" s="35"/>
      <c r="G38" s="99"/>
      <c r="H38" s="100"/>
      <c r="I38" s="34">
        <f t="shared" ref="I38:I101" si="3">IF(A38="","",IF(AND(A38=1,payment_type=1),0,IF(rounding,ROUND(periodic_rate*K37,2),periodic_rate*K37)))</f>
        <v>486.76</v>
      </c>
      <c r="J38" s="34">
        <f>IF(A38="","",IF(schedules,C38+D38,IF(ISBLANK(G38),C38,G38))-I38)</f>
        <v>102.61000000000001</v>
      </c>
      <c r="K38" s="87">
        <f>IF(A38="","",K37-J38)</f>
        <v>99897.39</v>
      </c>
      <c r="L38" s="87"/>
      <c r="O38" s="3"/>
      <c r="P38" s="26"/>
      <c r="Q38" s="26"/>
      <c r="R38" s="26"/>
      <c r="S38" s="26"/>
      <c r="T38" s="26"/>
      <c r="U38" s="26"/>
      <c r="V38" s="26"/>
      <c r="W38" s="3"/>
    </row>
    <row r="39" spans="1:23" s="1" customFormat="1" ht="15" customHeight="1" x14ac:dyDescent="0.2">
      <c r="A39" s="70">
        <f t="shared" si="0"/>
        <v>2</v>
      </c>
      <c r="B39" s="36">
        <f t="shared" si="1"/>
        <v>40575</v>
      </c>
      <c r="C39" s="34">
        <f t="shared" si="2"/>
        <v>589.37</v>
      </c>
      <c r="D39" s="99"/>
      <c r="E39" s="100"/>
      <c r="F39" s="35"/>
      <c r="G39" s="99"/>
      <c r="H39" s="100"/>
      <c r="I39" s="34">
        <f t="shared" si="3"/>
        <v>486.26</v>
      </c>
      <c r="J39" s="34">
        <f t="shared" ref="J39:J101" si="4">IF(A39="","",IF(schedules,C39+D39,IF(ISBLANK(G39),C39,G39))-I39)</f>
        <v>103.11000000000001</v>
      </c>
      <c r="K39" s="80">
        <f t="shared" ref="K39:K101" si="5">IF(A39="","",K38-J39)</f>
        <v>99794.28</v>
      </c>
      <c r="L39" s="80"/>
      <c r="O39" s="3"/>
      <c r="P39" s="26"/>
      <c r="Q39" s="26"/>
      <c r="R39" s="26"/>
      <c r="S39" s="26"/>
      <c r="T39" s="26"/>
      <c r="U39" s="26"/>
      <c r="V39" s="26"/>
      <c r="W39" s="3"/>
    </row>
    <row r="40" spans="1:23" s="1" customFormat="1" ht="15" customHeight="1" x14ac:dyDescent="0.2">
      <c r="A40" s="70">
        <f t="shared" si="0"/>
        <v>3</v>
      </c>
      <c r="B40" s="36">
        <f t="shared" si="1"/>
        <v>40603</v>
      </c>
      <c r="C40" s="34">
        <f t="shared" si="2"/>
        <v>589.37</v>
      </c>
      <c r="D40" s="99"/>
      <c r="E40" s="100"/>
      <c r="F40" s="35"/>
      <c r="G40" s="99"/>
      <c r="H40" s="100"/>
      <c r="I40" s="34">
        <f t="shared" si="3"/>
        <v>485.75</v>
      </c>
      <c r="J40" s="34">
        <f t="shared" si="4"/>
        <v>103.62</v>
      </c>
      <c r="K40" s="80">
        <f t="shared" si="5"/>
        <v>99690.66</v>
      </c>
      <c r="L40" s="80"/>
      <c r="O40" s="3"/>
      <c r="P40" s="26"/>
      <c r="Q40" s="26"/>
      <c r="R40" s="26"/>
      <c r="S40" s="26"/>
      <c r="T40" s="26"/>
      <c r="U40" s="26"/>
      <c r="V40" s="26"/>
      <c r="W40" s="3"/>
    </row>
    <row r="41" spans="1:23" s="1" customFormat="1" ht="15" customHeight="1" x14ac:dyDescent="0.2">
      <c r="A41" s="70">
        <f t="shared" si="0"/>
        <v>4</v>
      </c>
      <c r="B41" s="36">
        <f t="shared" si="1"/>
        <v>40634</v>
      </c>
      <c r="C41" s="34">
        <f t="shared" si="2"/>
        <v>589.37</v>
      </c>
      <c r="D41" s="99"/>
      <c r="E41" s="100"/>
      <c r="F41" s="35"/>
      <c r="G41" s="99"/>
      <c r="H41" s="100"/>
      <c r="I41" s="34">
        <f t="shared" si="3"/>
        <v>485.25</v>
      </c>
      <c r="J41" s="34">
        <f t="shared" si="4"/>
        <v>104.12</v>
      </c>
      <c r="K41" s="80">
        <f t="shared" si="5"/>
        <v>99586.540000000008</v>
      </c>
      <c r="L41" s="80"/>
      <c r="O41" s="3"/>
      <c r="P41" s="26"/>
      <c r="Q41" s="26"/>
      <c r="R41" s="26"/>
      <c r="S41" s="26"/>
      <c r="T41" s="26"/>
      <c r="U41" s="26"/>
      <c r="V41" s="26"/>
      <c r="W41" s="3"/>
    </row>
    <row r="42" spans="1:23" s="1" customFormat="1" ht="15" customHeight="1" x14ac:dyDescent="0.2">
      <c r="A42" s="70">
        <f t="shared" si="0"/>
        <v>5</v>
      </c>
      <c r="B42" s="36">
        <f t="shared" si="1"/>
        <v>40664</v>
      </c>
      <c r="C42" s="34">
        <f t="shared" si="2"/>
        <v>589.37</v>
      </c>
      <c r="D42" s="99"/>
      <c r="E42" s="100"/>
      <c r="F42" s="35"/>
      <c r="G42" s="99"/>
      <c r="H42" s="100"/>
      <c r="I42" s="34">
        <f t="shared" si="3"/>
        <v>484.74</v>
      </c>
      <c r="J42" s="34">
        <f t="shared" si="4"/>
        <v>104.63</v>
      </c>
      <c r="K42" s="80">
        <f t="shared" si="5"/>
        <v>99481.91</v>
      </c>
      <c r="L42" s="80"/>
      <c r="O42" s="3"/>
      <c r="P42" s="26"/>
      <c r="Q42" s="26"/>
      <c r="R42" s="26"/>
      <c r="S42" s="26"/>
      <c r="T42" s="26"/>
      <c r="U42" s="26"/>
      <c r="V42" s="26"/>
      <c r="W42" s="3"/>
    </row>
    <row r="43" spans="1:23" s="1" customFormat="1" ht="15" customHeight="1" x14ac:dyDescent="0.2">
      <c r="A43" s="70">
        <f t="shared" si="0"/>
        <v>6</v>
      </c>
      <c r="B43" s="36">
        <f t="shared" si="1"/>
        <v>40695</v>
      </c>
      <c r="C43" s="34">
        <f t="shared" si="2"/>
        <v>589.37</v>
      </c>
      <c r="D43" s="99"/>
      <c r="E43" s="100"/>
      <c r="F43" s="35"/>
      <c r="G43" s="99"/>
      <c r="H43" s="100"/>
      <c r="I43" s="34">
        <f t="shared" si="3"/>
        <v>484.23</v>
      </c>
      <c r="J43" s="34">
        <f t="shared" si="4"/>
        <v>105.13999999999999</v>
      </c>
      <c r="K43" s="80">
        <f t="shared" si="5"/>
        <v>99376.77</v>
      </c>
      <c r="L43" s="80"/>
      <c r="O43" s="3"/>
      <c r="P43" s="26"/>
      <c r="Q43" s="26"/>
      <c r="R43" s="26"/>
      <c r="S43" s="26"/>
      <c r="T43" s="26"/>
      <c r="U43" s="26"/>
      <c r="V43" s="26"/>
      <c r="W43" s="3"/>
    </row>
    <row r="44" spans="1:23" s="1" customFormat="1" ht="15" customHeight="1" x14ac:dyDescent="0.2">
      <c r="A44" s="70">
        <f t="shared" si="0"/>
        <v>7</v>
      </c>
      <c r="B44" s="36">
        <f t="shared" si="1"/>
        <v>40725</v>
      </c>
      <c r="C44" s="34">
        <f t="shared" si="2"/>
        <v>589.37</v>
      </c>
      <c r="D44" s="99"/>
      <c r="E44" s="100"/>
      <c r="F44" s="35"/>
      <c r="G44" s="99"/>
      <c r="H44" s="100"/>
      <c r="I44" s="34">
        <f t="shared" si="3"/>
        <v>483.72</v>
      </c>
      <c r="J44" s="34">
        <f t="shared" si="4"/>
        <v>105.64999999999998</v>
      </c>
      <c r="K44" s="80">
        <f t="shared" si="5"/>
        <v>99271.12000000001</v>
      </c>
      <c r="L44" s="80"/>
      <c r="O44" s="3"/>
      <c r="P44" s="26"/>
      <c r="Q44" s="26"/>
      <c r="R44" s="26"/>
      <c r="S44" s="26"/>
      <c r="T44" s="26"/>
      <c r="U44" s="26"/>
      <c r="V44" s="26"/>
      <c r="W44" s="3"/>
    </row>
    <row r="45" spans="1:23" s="1" customFormat="1" ht="15" customHeight="1" x14ac:dyDescent="0.2">
      <c r="A45" s="70">
        <f t="shared" si="0"/>
        <v>8</v>
      </c>
      <c r="B45" s="36">
        <f t="shared" si="1"/>
        <v>40756</v>
      </c>
      <c r="C45" s="34">
        <f t="shared" si="2"/>
        <v>589.37</v>
      </c>
      <c r="D45" s="99"/>
      <c r="E45" s="100"/>
      <c r="F45" s="35"/>
      <c r="G45" s="99"/>
      <c r="H45" s="100"/>
      <c r="I45" s="34">
        <f t="shared" si="3"/>
        <v>483.21</v>
      </c>
      <c r="J45" s="34">
        <f t="shared" si="4"/>
        <v>106.16000000000003</v>
      </c>
      <c r="K45" s="80">
        <f t="shared" si="5"/>
        <v>99164.96</v>
      </c>
      <c r="L45" s="80"/>
      <c r="O45" s="3"/>
      <c r="P45" s="26"/>
      <c r="Q45" s="26"/>
      <c r="R45" s="26"/>
      <c r="S45" s="26"/>
      <c r="T45" s="26"/>
      <c r="U45" s="26"/>
      <c r="V45" s="26"/>
      <c r="W45" s="3"/>
    </row>
    <row r="46" spans="1:23" s="1" customFormat="1" ht="15" customHeight="1" x14ac:dyDescent="0.2">
      <c r="A46" s="70">
        <f t="shared" si="0"/>
        <v>9</v>
      </c>
      <c r="B46" s="36">
        <f t="shared" si="1"/>
        <v>40787</v>
      </c>
      <c r="C46" s="34">
        <f t="shared" si="2"/>
        <v>589.37</v>
      </c>
      <c r="D46" s="99"/>
      <c r="E46" s="100"/>
      <c r="F46" s="35"/>
      <c r="G46" s="99"/>
      <c r="H46" s="100"/>
      <c r="I46" s="34">
        <f t="shared" si="3"/>
        <v>482.69</v>
      </c>
      <c r="J46" s="34">
        <f t="shared" si="4"/>
        <v>106.68</v>
      </c>
      <c r="K46" s="80">
        <f t="shared" si="5"/>
        <v>99058.280000000013</v>
      </c>
      <c r="L46" s="80"/>
      <c r="O46" s="3"/>
      <c r="P46" s="26"/>
      <c r="Q46" s="26"/>
      <c r="R46" s="26"/>
      <c r="S46" s="26"/>
      <c r="T46" s="26"/>
      <c r="U46" s="26"/>
      <c r="V46" s="26"/>
      <c r="W46" s="3"/>
    </row>
    <row r="47" spans="1:23" s="1" customFormat="1" ht="15" customHeight="1" x14ac:dyDescent="0.2">
      <c r="A47" s="70">
        <f t="shared" si="0"/>
        <v>10</v>
      </c>
      <c r="B47" s="36">
        <f t="shared" si="1"/>
        <v>40817</v>
      </c>
      <c r="C47" s="34">
        <f t="shared" si="2"/>
        <v>589.37</v>
      </c>
      <c r="D47" s="99"/>
      <c r="E47" s="100"/>
      <c r="F47" s="35"/>
      <c r="G47" s="99"/>
      <c r="H47" s="100"/>
      <c r="I47" s="34">
        <f t="shared" si="3"/>
        <v>482.17</v>
      </c>
      <c r="J47" s="34">
        <f t="shared" si="4"/>
        <v>107.19999999999999</v>
      </c>
      <c r="K47" s="80">
        <f t="shared" si="5"/>
        <v>98951.080000000016</v>
      </c>
      <c r="L47" s="80"/>
      <c r="O47" s="3"/>
      <c r="P47" s="26"/>
      <c r="Q47" s="26"/>
      <c r="R47" s="26"/>
      <c r="S47" s="26"/>
      <c r="T47" s="26"/>
      <c r="U47" s="26"/>
      <c r="V47" s="26"/>
      <c r="W47" s="3"/>
    </row>
    <row r="48" spans="1:23" s="1" customFormat="1" ht="15" customHeight="1" x14ac:dyDescent="0.2">
      <c r="A48" s="70">
        <f t="shared" si="0"/>
        <v>11</v>
      </c>
      <c r="B48" s="36">
        <f t="shared" si="1"/>
        <v>40848</v>
      </c>
      <c r="C48" s="34">
        <f t="shared" si="2"/>
        <v>589.37</v>
      </c>
      <c r="D48" s="99"/>
      <c r="E48" s="100"/>
      <c r="F48" s="35"/>
      <c r="G48" s="99"/>
      <c r="H48" s="100"/>
      <c r="I48" s="34">
        <f t="shared" si="3"/>
        <v>481.65</v>
      </c>
      <c r="J48" s="34">
        <f t="shared" si="4"/>
        <v>107.72000000000003</v>
      </c>
      <c r="K48" s="80">
        <f t="shared" si="5"/>
        <v>98843.360000000015</v>
      </c>
      <c r="L48" s="80"/>
      <c r="O48" s="3"/>
      <c r="P48" s="26"/>
      <c r="Q48" s="26"/>
      <c r="R48" s="26"/>
      <c r="S48" s="26"/>
      <c r="T48" s="26"/>
      <c r="U48" s="26"/>
      <c r="V48" s="26"/>
      <c r="W48" s="3"/>
    </row>
    <row r="49" spans="1:23" s="1" customFormat="1" ht="15" customHeight="1" x14ac:dyDescent="0.2">
      <c r="A49" s="70">
        <f t="shared" si="0"/>
        <v>12</v>
      </c>
      <c r="B49" s="36">
        <f t="shared" si="1"/>
        <v>40878</v>
      </c>
      <c r="C49" s="34">
        <f t="shared" si="2"/>
        <v>589.37</v>
      </c>
      <c r="D49" s="99"/>
      <c r="E49" s="100"/>
      <c r="F49" s="35"/>
      <c r="G49" s="99"/>
      <c r="H49" s="100"/>
      <c r="I49" s="34">
        <f t="shared" si="3"/>
        <v>481.13</v>
      </c>
      <c r="J49" s="34">
        <f t="shared" si="4"/>
        <v>108.24000000000001</v>
      </c>
      <c r="K49" s="80">
        <f t="shared" si="5"/>
        <v>98735.12000000001</v>
      </c>
      <c r="L49" s="80"/>
      <c r="O49" s="3"/>
      <c r="P49" s="26"/>
      <c r="Q49" s="26"/>
      <c r="R49" s="26"/>
      <c r="S49" s="26"/>
      <c r="T49" s="26"/>
      <c r="U49" s="26"/>
      <c r="V49" s="26"/>
      <c r="W49" s="3"/>
    </row>
    <row r="50" spans="1:23" s="1" customFormat="1" ht="15" customHeight="1" x14ac:dyDescent="0.2">
      <c r="A50" s="70">
        <f t="shared" si="0"/>
        <v>13</v>
      </c>
      <c r="B50" s="36">
        <f t="shared" si="1"/>
        <v>40909</v>
      </c>
      <c r="C50" s="34">
        <f t="shared" si="2"/>
        <v>589.37</v>
      </c>
      <c r="D50" s="99"/>
      <c r="E50" s="100"/>
      <c r="F50" s="35"/>
      <c r="G50" s="99"/>
      <c r="H50" s="100"/>
      <c r="I50" s="34">
        <f t="shared" si="3"/>
        <v>480.6</v>
      </c>
      <c r="J50" s="34">
        <f t="shared" si="4"/>
        <v>108.76999999999998</v>
      </c>
      <c r="K50" s="80">
        <f t="shared" si="5"/>
        <v>98626.35</v>
      </c>
      <c r="L50" s="80"/>
      <c r="O50" s="3"/>
      <c r="P50" s="26"/>
      <c r="Q50" s="26"/>
      <c r="R50" s="26"/>
      <c r="S50" s="26"/>
      <c r="T50" s="26"/>
      <c r="U50" s="26"/>
      <c r="V50" s="26"/>
      <c r="W50" s="3"/>
    </row>
    <row r="51" spans="1:23" s="1" customFormat="1" ht="15" customHeight="1" x14ac:dyDescent="0.2">
      <c r="A51" s="70">
        <f t="shared" si="0"/>
        <v>14</v>
      </c>
      <c r="B51" s="36">
        <f t="shared" si="1"/>
        <v>40940</v>
      </c>
      <c r="C51" s="34">
        <f t="shared" si="2"/>
        <v>589.37</v>
      </c>
      <c r="D51" s="99"/>
      <c r="E51" s="100"/>
      <c r="F51" s="35"/>
      <c r="G51" s="99"/>
      <c r="H51" s="100"/>
      <c r="I51" s="34">
        <f t="shared" si="3"/>
        <v>480.07</v>
      </c>
      <c r="J51" s="34">
        <f t="shared" si="4"/>
        <v>109.30000000000001</v>
      </c>
      <c r="K51" s="80">
        <f t="shared" si="5"/>
        <v>98517.05</v>
      </c>
      <c r="L51" s="80"/>
      <c r="O51" s="3"/>
      <c r="P51" s="26"/>
      <c r="Q51" s="26"/>
      <c r="R51" s="26"/>
      <c r="S51" s="26"/>
      <c r="T51" s="26"/>
      <c r="U51" s="26"/>
      <c r="V51" s="26"/>
      <c r="W51" s="3"/>
    </row>
    <row r="52" spans="1:23" s="1" customFormat="1" ht="15" customHeight="1" x14ac:dyDescent="0.2">
      <c r="A52" s="70">
        <f t="shared" si="0"/>
        <v>15</v>
      </c>
      <c r="B52" s="36">
        <f t="shared" si="1"/>
        <v>40969</v>
      </c>
      <c r="C52" s="34">
        <f t="shared" si="2"/>
        <v>589.37</v>
      </c>
      <c r="D52" s="99"/>
      <c r="E52" s="100"/>
      <c r="F52" s="35"/>
      <c r="G52" s="99"/>
      <c r="H52" s="100"/>
      <c r="I52" s="34">
        <f t="shared" si="3"/>
        <v>479.54</v>
      </c>
      <c r="J52" s="34">
        <f t="shared" si="4"/>
        <v>109.82999999999998</v>
      </c>
      <c r="K52" s="80">
        <f t="shared" si="5"/>
        <v>98407.22</v>
      </c>
      <c r="L52" s="80"/>
      <c r="O52" s="3"/>
      <c r="P52" s="26"/>
      <c r="Q52" s="26"/>
      <c r="R52" s="26"/>
      <c r="S52" s="26"/>
      <c r="T52" s="26"/>
      <c r="U52" s="26"/>
      <c r="V52" s="26"/>
      <c r="W52" s="3"/>
    </row>
    <row r="53" spans="1:23" s="1" customFormat="1" ht="15" customHeight="1" x14ac:dyDescent="0.2">
      <c r="A53" s="70">
        <f t="shared" si="0"/>
        <v>16</v>
      </c>
      <c r="B53" s="36">
        <f t="shared" si="1"/>
        <v>41000</v>
      </c>
      <c r="C53" s="34">
        <f t="shared" si="2"/>
        <v>589.37</v>
      </c>
      <c r="D53" s="99"/>
      <c r="E53" s="100"/>
      <c r="F53" s="35"/>
      <c r="G53" s="99"/>
      <c r="H53" s="100"/>
      <c r="I53" s="34">
        <f t="shared" si="3"/>
        <v>479</v>
      </c>
      <c r="J53" s="34">
        <f t="shared" si="4"/>
        <v>110.37</v>
      </c>
      <c r="K53" s="80">
        <f t="shared" si="5"/>
        <v>98296.85</v>
      </c>
      <c r="L53" s="80"/>
      <c r="O53" s="3"/>
      <c r="P53" s="26"/>
      <c r="Q53" s="26"/>
      <c r="R53" s="26"/>
      <c r="S53" s="26"/>
      <c r="T53" s="26"/>
      <c r="U53" s="26"/>
      <c r="V53" s="26"/>
      <c r="W53" s="3"/>
    </row>
    <row r="54" spans="1:23" s="1" customFormat="1" ht="15" customHeight="1" x14ac:dyDescent="0.2">
      <c r="A54" s="70">
        <f t="shared" si="0"/>
        <v>17</v>
      </c>
      <c r="B54" s="36">
        <f t="shared" si="1"/>
        <v>41030</v>
      </c>
      <c r="C54" s="34">
        <f t="shared" si="2"/>
        <v>589.37</v>
      </c>
      <c r="D54" s="99"/>
      <c r="E54" s="100"/>
      <c r="F54" s="35"/>
      <c r="G54" s="99"/>
      <c r="H54" s="100"/>
      <c r="I54" s="34">
        <f t="shared" si="3"/>
        <v>478.46</v>
      </c>
      <c r="J54" s="34">
        <f t="shared" si="4"/>
        <v>110.91000000000003</v>
      </c>
      <c r="K54" s="80">
        <f t="shared" si="5"/>
        <v>98185.94</v>
      </c>
      <c r="L54" s="80"/>
      <c r="O54" s="3"/>
      <c r="P54" s="26"/>
      <c r="Q54" s="26"/>
      <c r="R54" s="26"/>
      <c r="S54" s="26"/>
      <c r="T54" s="26"/>
      <c r="U54" s="26"/>
      <c r="V54" s="26"/>
      <c r="W54" s="3"/>
    </row>
    <row r="55" spans="1:23" s="1" customFormat="1" ht="15" customHeight="1" x14ac:dyDescent="0.2">
      <c r="A55" s="70">
        <f t="shared" si="0"/>
        <v>18</v>
      </c>
      <c r="B55" s="36">
        <f t="shared" si="1"/>
        <v>41061</v>
      </c>
      <c r="C55" s="34">
        <f t="shared" si="2"/>
        <v>589.37</v>
      </c>
      <c r="D55" s="99"/>
      <c r="E55" s="100"/>
      <c r="F55" s="35"/>
      <c r="G55" s="99"/>
      <c r="H55" s="100"/>
      <c r="I55" s="34">
        <f t="shared" si="3"/>
        <v>477.93</v>
      </c>
      <c r="J55" s="34">
        <f t="shared" si="4"/>
        <v>111.44</v>
      </c>
      <c r="K55" s="80">
        <f t="shared" si="5"/>
        <v>98074.5</v>
      </c>
      <c r="L55" s="80"/>
      <c r="O55" s="3"/>
      <c r="P55" s="26"/>
      <c r="Q55" s="26"/>
      <c r="R55" s="26"/>
      <c r="S55" s="26"/>
      <c r="T55" s="26"/>
      <c r="U55" s="26"/>
      <c r="V55" s="26"/>
      <c r="W55" s="3"/>
    </row>
    <row r="56" spans="1:23" s="1" customFormat="1" ht="15" customHeight="1" x14ac:dyDescent="0.2">
      <c r="A56" s="70">
        <f t="shared" si="0"/>
        <v>19</v>
      </c>
      <c r="B56" s="36">
        <f t="shared" si="1"/>
        <v>41091</v>
      </c>
      <c r="C56" s="34">
        <f t="shared" si="2"/>
        <v>589.37</v>
      </c>
      <c r="D56" s="99"/>
      <c r="E56" s="100"/>
      <c r="F56" s="35"/>
      <c r="G56" s="99"/>
      <c r="H56" s="100"/>
      <c r="I56" s="34">
        <f t="shared" si="3"/>
        <v>477.38</v>
      </c>
      <c r="J56" s="34">
        <f t="shared" si="4"/>
        <v>111.99000000000001</v>
      </c>
      <c r="K56" s="80">
        <f t="shared" si="5"/>
        <v>97962.51</v>
      </c>
      <c r="L56" s="80"/>
      <c r="O56" s="3"/>
      <c r="P56" s="26"/>
      <c r="Q56" s="26"/>
      <c r="R56" s="26"/>
      <c r="S56" s="26"/>
      <c r="T56" s="26"/>
      <c r="U56" s="26"/>
      <c r="V56" s="26"/>
      <c r="W56" s="3"/>
    </row>
    <row r="57" spans="1:23" s="1" customFormat="1" ht="15" customHeight="1" x14ac:dyDescent="0.2">
      <c r="A57" s="70">
        <f t="shared" si="0"/>
        <v>20</v>
      </c>
      <c r="B57" s="36">
        <f t="shared" si="1"/>
        <v>41122</v>
      </c>
      <c r="C57" s="34">
        <f t="shared" si="2"/>
        <v>589.37</v>
      </c>
      <c r="D57" s="99"/>
      <c r="E57" s="100"/>
      <c r="F57" s="35"/>
      <c r="G57" s="99"/>
      <c r="H57" s="100"/>
      <c r="I57" s="34">
        <f t="shared" si="3"/>
        <v>476.84</v>
      </c>
      <c r="J57" s="34">
        <f t="shared" si="4"/>
        <v>112.53000000000003</v>
      </c>
      <c r="K57" s="80">
        <f t="shared" si="5"/>
        <v>97849.98</v>
      </c>
      <c r="L57" s="80"/>
      <c r="O57" s="3"/>
      <c r="P57" s="26"/>
      <c r="Q57" s="26"/>
      <c r="R57" s="26"/>
      <c r="S57" s="26"/>
      <c r="T57" s="26"/>
      <c r="U57" s="26"/>
      <c r="V57" s="26"/>
      <c r="W57" s="3"/>
    </row>
    <row r="58" spans="1:23" s="1" customFormat="1" ht="15" customHeight="1" x14ac:dyDescent="0.2">
      <c r="A58" s="70">
        <f t="shared" si="0"/>
        <v>21</v>
      </c>
      <c r="B58" s="36">
        <f t="shared" si="1"/>
        <v>41153</v>
      </c>
      <c r="C58" s="34">
        <f t="shared" si="2"/>
        <v>589.37</v>
      </c>
      <c r="D58" s="99"/>
      <c r="E58" s="100"/>
      <c r="F58" s="35"/>
      <c r="G58" s="99"/>
      <c r="H58" s="100"/>
      <c r="I58" s="34">
        <f t="shared" si="3"/>
        <v>476.29</v>
      </c>
      <c r="J58" s="34">
        <f t="shared" si="4"/>
        <v>113.07999999999998</v>
      </c>
      <c r="K58" s="80">
        <f t="shared" si="5"/>
        <v>97736.9</v>
      </c>
      <c r="L58" s="80"/>
      <c r="O58" s="3"/>
      <c r="P58" s="26"/>
      <c r="Q58" s="26"/>
      <c r="R58" s="26"/>
      <c r="S58" s="26"/>
      <c r="T58" s="26"/>
      <c r="U58" s="26"/>
      <c r="V58" s="26"/>
      <c r="W58" s="3"/>
    </row>
    <row r="59" spans="1:23" s="1" customFormat="1" ht="15" customHeight="1" x14ac:dyDescent="0.2">
      <c r="A59" s="70">
        <f t="shared" si="0"/>
        <v>22</v>
      </c>
      <c r="B59" s="36">
        <f t="shared" si="1"/>
        <v>41183</v>
      </c>
      <c r="C59" s="34">
        <f t="shared" si="2"/>
        <v>589.37</v>
      </c>
      <c r="D59" s="99"/>
      <c r="E59" s="100"/>
      <c r="F59" s="35"/>
      <c r="G59" s="99"/>
      <c r="H59" s="100"/>
      <c r="I59" s="34">
        <f t="shared" si="3"/>
        <v>475.74</v>
      </c>
      <c r="J59" s="34">
        <f t="shared" si="4"/>
        <v>113.63</v>
      </c>
      <c r="K59" s="80">
        <f t="shared" si="5"/>
        <v>97623.26999999999</v>
      </c>
      <c r="L59" s="80"/>
      <c r="O59" s="3"/>
      <c r="P59" s="26"/>
      <c r="Q59" s="26"/>
      <c r="R59" s="26"/>
      <c r="S59" s="26"/>
      <c r="T59" s="26"/>
      <c r="U59" s="26"/>
      <c r="V59" s="26"/>
      <c r="W59" s="3"/>
    </row>
    <row r="60" spans="1:23" s="1" customFormat="1" ht="15" customHeight="1" x14ac:dyDescent="0.2">
      <c r="A60" s="70">
        <f t="shared" si="0"/>
        <v>23</v>
      </c>
      <c r="B60" s="36">
        <f t="shared" si="1"/>
        <v>41214</v>
      </c>
      <c r="C60" s="34">
        <f t="shared" si="2"/>
        <v>589.37</v>
      </c>
      <c r="D60" s="99"/>
      <c r="E60" s="100"/>
      <c r="F60" s="35"/>
      <c r="G60" s="99"/>
      <c r="H60" s="100"/>
      <c r="I60" s="34">
        <f t="shared" si="3"/>
        <v>475.19</v>
      </c>
      <c r="J60" s="34">
        <f t="shared" si="4"/>
        <v>114.18</v>
      </c>
      <c r="K60" s="80">
        <f t="shared" si="5"/>
        <v>97509.09</v>
      </c>
      <c r="L60" s="80"/>
      <c r="O60" s="3"/>
      <c r="P60" s="26"/>
      <c r="Q60" s="26"/>
      <c r="R60" s="26"/>
      <c r="S60" s="26"/>
      <c r="T60" s="26"/>
      <c r="U60" s="26"/>
      <c r="V60" s="26"/>
      <c r="W60" s="3"/>
    </row>
    <row r="61" spans="1:23" s="1" customFormat="1" ht="15" customHeight="1" x14ac:dyDescent="0.2">
      <c r="A61" s="70">
        <f t="shared" si="0"/>
        <v>24</v>
      </c>
      <c r="B61" s="36">
        <f t="shared" si="1"/>
        <v>41244</v>
      </c>
      <c r="C61" s="34">
        <f t="shared" si="2"/>
        <v>589.37</v>
      </c>
      <c r="D61" s="99"/>
      <c r="E61" s="100"/>
      <c r="F61" s="35"/>
      <c r="G61" s="99"/>
      <c r="H61" s="100"/>
      <c r="I61" s="34">
        <f t="shared" si="3"/>
        <v>474.63</v>
      </c>
      <c r="J61" s="34">
        <f t="shared" si="4"/>
        <v>114.74000000000001</v>
      </c>
      <c r="K61" s="80">
        <f t="shared" si="5"/>
        <v>97394.349999999991</v>
      </c>
      <c r="L61" s="80"/>
      <c r="O61" s="3"/>
      <c r="P61" s="26"/>
      <c r="Q61" s="26"/>
      <c r="R61" s="26"/>
      <c r="S61" s="26"/>
      <c r="T61" s="26"/>
      <c r="U61" s="26"/>
      <c r="V61" s="26"/>
      <c r="W61" s="3"/>
    </row>
    <row r="62" spans="1:23" s="1" customFormat="1" ht="15" customHeight="1" x14ac:dyDescent="0.2">
      <c r="A62" s="70">
        <f t="shared" si="0"/>
        <v>25</v>
      </c>
      <c r="B62" s="36">
        <f t="shared" si="1"/>
        <v>41275</v>
      </c>
      <c r="C62" s="34">
        <f t="shared" si="2"/>
        <v>589.37</v>
      </c>
      <c r="D62" s="99"/>
      <c r="E62" s="100"/>
      <c r="F62" s="35"/>
      <c r="G62" s="99"/>
      <c r="H62" s="100"/>
      <c r="I62" s="34">
        <f t="shared" si="3"/>
        <v>474.07</v>
      </c>
      <c r="J62" s="34">
        <f t="shared" si="4"/>
        <v>115.30000000000001</v>
      </c>
      <c r="K62" s="80">
        <f t="shared" si="5"/>
        <v>97279.049999999988</v>
      </c>
      <c r="L62" s="80"/>
      <c r="O62" s="3"/>
      <c r="P62" s="26"/>
      <c r="Q62" s="26"/>
      <c r="R62" s="26"/>
      <c r="S62" s="26"/>
      <c r="T62" s="26"/>
      <c r="U62" s="26"/>
      <c r="V62" s="26"/>
      <c r="W62" s="3"/>
    </row>
    <row r="63" spans="1:23" s="1" customFormat="1" ht="15" customHeight="1" x14ac:dyDescent="0.2">
      <c r="A63" s="70">
        <f t="shared" si="0"/>
        <v>26</v>
      </c>
      <c r="B63" s="36">
        <f t="shared" si="1"/>
        <v>41306</v>
      </c>
      <c r="C63" s="34">
        <f t="shared" si="2"/>
        <v>589.37</v>
      </c>
      <c r="D63" s="99"/>
      <c r="E63" s="100"/>
      <c r="F63" s="35"/>
      <c r="G63" s="99"/>
      <c r="H63" s="100"/>
      <c r="I63" s="34">
        <f t="shared" si="3"/>
        <v>473.51</v>
      </c>
      <c r="J63" s="34">
        <f t="shared" si="4"/>
        <v>115.86000000000001</v>
      </c>
      <c r="K63" s="80">
        <f t="shared" si="5"/>
        <v>97163.189999999988</v>
      </c>
      <c r="L63" s="80"/>
      <c r="O63" s="3"/>
      <c r="P63" s="26"/>
      <c r="Q63" s="26"/>
      <c r="R63" s="26"/>
      <c r="S63" s="26"/>
      <c r="T63" s="26"/>
      <c r="U63" s="26"/>
      <c r="V63" s="26"/>
      <c r="W63" s="3"/>
    </row>
    <row r="64" spans="1:23" s="1" customFormat="1" ht="15" customHeight="1" x14ac:dyDescent="0.2">
      <c r="A64" s="70">
        <f t="shared" si="0"/>
        <v>27</v>
      </c>
      <c r="B64" s="36">
        <f t="shared" si="1"/>
        <v>41334</v>
      </c>
      <c r="C64" s="34">
        <f t="shared" si="2"/>
        <v>589.37</v>
      </c>
      <c r="D64" s="99"/>
      <c r="E64" s="100"/>
      <c r="F64" s="35"/>
      <c r="G64" s="99"/>
      <c r="H64" s="100"/>
      <c r="I64" s="34">
        <f t="shared" si="3"/>
        <v>472.95</v>
      </c>
      <c r="J64" s="34">
        <f t="shared" si="4"/>
        <v>116.42000000000002</v>
      </c>
      <c r="K64" s="80">
        <f t="shared" si="5"/>
        <v>97046.76999999999</v>
      </c>
      <c r="L64" s="80"/>
      <c r="O64" s="3"/>
      <c r="P64" s="26"/>
      <c r="Q64" s="26"/>
      <c r="R64" s="26"/>
      <c r="S64" s="26"/>
      <c r="T64" s="26"/>
      <c r="U64" s="26"/>
      <c r="V64" s="26"/>
      <c r="W64" s="3"/>
    </row>
    <row r="65" spans="1:23" s="1" customFormat="1" ht="15" customHeight="1" x14ac:dyDescent="0.2">
      <c r="A65" s="70">
        <f t="shared" si="0"/>
        <v>28</v>
      </c>
      <c r="B65" s="36">
        <f t="shared" si="1"/>
        <v>41365</v>
      </c>
      <c r="C65" s="34">
        <f t="shared" si="2"/>
        <v>589.37</v>
      </c>
      <c r="D65" s="99"/>
      <c r="E65" s="100"/>
      <c r="F65" s="35"/>
      <c r="G65" s="99"/>
      <c r="H65" s="100"/>
      <c r="I65" s="34">
        <f t="shared" si="3"/>
        <v>472.38</v>
      </c>
      <c r="J65" s="34">
        <f t="shared" si="4"/>
        <v>116.99000000000001</v>
      </c>
      <c r="K65" s="80">
        <f t="shared" si="5"/>
        <v>96929.779999999984</v>
      </c>
      <c r="L65" s="80"/>
      <c r="O65" s="3"/>
      <c r="P65" s="26"/>
      <c r="Q65" s="26"/>
      <c r="R65" s="26"/>
      <c r="S65" s="26"/>
      <c r="T65" s="26"/>
      <c r="U65" s="26"/>
      <c r="V65" s="26"/>
      <c r="W65" s="3"/>
    </row>
    <row r="66" spans="1:23" s="1" customFormat="1" ht="15" customHeight="1" x14ac:dyDescent="0.2">
      <c r="A66" s="70">
        <f t="shared" si="0"/>
        <v>29</v>
      </c>
      <c r="B66" s="36">
        <f t="shared" si="1"/>
        <v>41395</v>
      </c>
      <c r="C66" s="34">
        <f t="shared" si="2"/>
        <v>589.37</v>
      </c>
      <c r="D66" s="99"/>
      <c r="E66" s="100"/>
      <c r="F66" s="35"/>
      <c r="G66" s="99"/>
      <c r="H66" s="100"/>
      <c r="I66" s="34">
        <f t="shared" si="3"/>
        <v>471.81</v>
      </c>
      <c r="J66" s="34">
        <f t="shared" si="4"/>
        <v>117.56</v>
      </c>
      <c r="K66" s="80">
        <f t="shared" si="5"/>
        <v>96812.219999999987</v>
      </c>
      <c r="L66" s="80"/>
      <c r="O66" s="3"/>
      <c r="P66" s="26"/>
      <c r="Q66" s="26"/>
      <c r="R66" s="26"/>
      <c r="S66" s="26"/>
      <c r="T66" s="26"/>
      <c r="U66" s="26"/>
      <c r="V66" s="26"/>
      <c r="W66" s="3"/>
    </row>
    <row r="67" spans="1:23" s="1" customFormat="1" ht="15" customHeight="1" x14ac:dyDescent="0.2">
      <c r="A67" s="70">
        <f t="shared" si="0"/>
        <v>30</v>
      </c>
      <c r="B67" s="36">
        <f t="shared" si="1"/>
        <v>41426</v>
      </c>
      <c r="C67" s="34">
        <f t="shared" si="2"/>
        <v>589.37</v>
      </c>
      <c r="D67" s="99"/>
      <c r="E67" s="100"/>
      <c r="F67" s="35"/>
      <c r="G67" s="99"/>
      <c r="H67" s="100"/>
      <c r="I67" s="34">
        <f t="shared" si="3"/>
        <v>471.24</v>
      </c>
      <c r="J67" s="34">
        <f t="shared" si="4"/>
        <v>118.13</v>
      </c>
      <c r="K67" s="80">
        <f t="shared" si="5"/>
        <v>96694.089999999982</v>
      </c>
      <c r="L67" s="80"/>
      <c r="O67" s="3"/>
      <c r="P67" s="26"/>
      <c r="Q67" s="26"/>
      <c r="R67" s="26"/>
      <c r="S67" s="26"/>
      <c r="T67" s="26"/>
      <c r="U67" s="26"/>
      <c r="V67" s="26"/>
      <c r="W67" s="3"/>
    </row>
    <row r="68" spans="1:23" s="1" customFormat="1" ht="15" customHeight="1" x14ac:dyDescent="0.2">
      <c r="A68" s="70">
        <f t="shared" si="0"/>
        <v>31</v>
      </c>
      <c r="B68" s="36">
        <f t="shared" si="1"/>
        <v>41456</v>
      </c>
      <c r="C68" s="34">
        <f t="shared" si="2"/>
        <v>589.37</v>
      </c>
      <c r="D68" s="99"/>
      <c r="E68" s="100"/>
      <c r="F68" s="35"/>
      <c r="G68" s="99"/>
      <c r="H68" s="100"/>
      <c r="I68" s="34">
        <f t="shared" si="3"/>
        <v>470.66</v>
      </c>
      <c r="J68" s="34">
        <f t="shared" si="4"/>
        <v>118.70999999999998</v>
      </c>
      <c r="K68" s="80">
        <f t="shared" si="5"/>
        <v>96575.379999999976</v>
      </c>
      <c r="L68" s="80"/>
      <c r="O68" s="3"/>
      <c r="P68" s="26"/>
      <c r="Q68" s="26"/>
      <c r="R68" s="26"/>
      <c r="S68" s="26"/>
      <c r="T68" s="26"/>
      <c r="U68" s="26"/>
      <c r="V68" s="26"/>
      <c r="W68" s="3"/>
    </row>
    <row r="69" spans="1:23" s="1" customFormat="1" ht="15" customHeight="1" x14ac:dyDescent="0.2">
      <c r="A69" s="70">
        <f t="shared" si="0"/>
        <v>32</v>
      </c>
      <c r="B69" s="36">
        <f t="shared" si="1"/>
        <v>41487</v>
      </c>
      <c r="C69" s="34">
        <f t="shared" si="2"/>
        <v>589.37</v>
      </c>
      <c r="D69" s="99"/>
      <c r="E69" s="100"/>
      <c r="F69" s="35"/>
      <c r="G69" s="99"/>
      <c r="H69" s="100"/>
      <c r="I69" s="34">
        <f t="shared" si="3"/>
        <v>470.09</v>
      </c>
      <c r="J69" s="34">
        <f t="shared" si="4"/>
        <v>119.28000000000003</v>
      </c>
      <c r="K69" s="80">
        <f t="shared" si="5"/>
        <v>96456.099999999977</v>
      </c>
      <c r="L69" s="80"/>
      <c r="O69" s="3"/>
      <c r="P69" s="26"/>
      <c r="Q69" s="26"/>
      <c r="R69" s="26"/>
      <c r="S69" s="26"/>
      <c r="T69" s="26"/>
      <c r="U69" s="26"/>
      <c r="V69" s="26"/>
      <c r="W69" s="3"/>
    </row>
    <row r="70" spans="1:23" s="1" customFormat="1" ht="15" customHeight="1" x14ac:dyDescent="0.2">
      <c r="A70" s="70">
        <f t="shared" si="0"/>
        <v>33</v>
      </c>
      <c r="B70" s="36">
        <f t="shared" si="1"/>
        <v>41518</v>
      </c>
      <c r="C70" s="34">
        <f t="shared" si="2"/>
        <v>589.37</v>
      </c>
      <c r="D70" s="99"/>
      <c r="E70" s="100"/>
      <c r="F70" s="35"/>
      <c r="G70" s="99"/>
      <c r="H70" s="100"/>
      <c r="I70" s="34">
        <f t="shared" si="3"/>
        <v>469.5</v>
      </c>
      <c r="J70" s="34">
        <f t="shared" si="4"/>
        <v>119.87</v>
      </c>
      <c r="K70" s="80">
        <f t="shared" si="5"/>
        <v>96336.229999999981</v>
      </c>
      <c r="L70" s="80"/>
      <c r="O70" s="3"/>
      <c r="P70" s="26"/>
      <c r="Q70" s="26"/>
      <c r="R70" s="26"/>
      <c r="S70" s="26"/>
      <c r="T70" s="26"/>
      <c r="U70" s="26"/>
      <c r="V70" s="26"/>
      <c r="W70" s="3"/>
    </row>
    <row r="71" spans="1:23" s="1" customFormat="1" ht="15" customHeight="1" x14ac:dyDescent="0.2">
      <c r="A71" s="70">
        <f t="shared" si="0"/>
        <v>34</v>
      </c>
      <c r="B71" s="36">
        <f t="shared" si="1"/>
        <v>41548</v>
      </c>
      <c r="C71" s="34">
        <f t="shared" si="2"/>
        <v>589.37</v>
      </c>
      <c r="D71" s="99"/>
      <c r="E71" s="100"/>
      <c r="F71" s="35"/>
      <c r="G71" s="99"/>
      <c r="H71" s="100"/>
      <c r="I71" s="34">
        <f t="shared" si="3"/>
        <v>468.92</v>
      </c>
      <c r="J71" s="34">
        <f t="shared" si="4"/>
        <v>120.44999999999999</v>
      </c>
      <c r="K71" s="80">
        <f t="shared" si="5"/>
        <v>96215.779999999984</v>
      </c>
      <c r="L71" s="80"/>
      <c r="O71" s="3"/>
      <c r="P71" s="26"/>
      <c r="Q71" s="26"/>
      <c r="R71" s="26"/>
      <c r="S71" s="26"/>
      <c r="T71" s="26"/>
      <c r="U71" s="26"/>
      <c r="V71" s="26"/>
      <c r="W71" s="3"/>
    </row>
    <row r="72" spans="1:23" s="1" customFormat="1" ht="15" customHeight="1" x14ac:dyDescent="0.2">
      <c r="A72" s="70">
        <f t="shared" si="0"/>
        <v>35</v>
      </c>
      <c r="B72" s="36">
        <f t="shared" si="1"/>
        <v>41579</v>
      </c>
      <c r="C72" s="34">
        <f t="shared" si="2"/>
        <v>589.37</v>
      </c>
      <c r="D72" s="99"/>
      <c r="E72" s="100"/>
      <c r="F72" s="35"/>
      <c r="G72" s="99"/>
      <c r="H72" s="100"/>
      <c r="I72" s="34">
        <f t="shared" si="3"/>
        <v>468.34</v>
      </c>
      <c r="J72" s="34">
        <f t="shared" si="4"/>
        <v>121.03000000000003</v>
      </c>
      <c r="K72" s="80">
        <f t="shared" si="5"/>
        <v>96094.749999999985</v>
      </c>
      <c r="L72" s="80"/>
      <c r="O72" s="3"/>
      <c r="P72" s="26"/>
      <c r="Q72" s="26"/>
      <c r="R72" s="26"/>
      <c r="S72" s="26"/>
      <c r="T72" s="26"/>
      <c r="U72" s="26"/>
      <c r="V72" s="26"/>
      <c r="W72" s="3"/>
    </row>
    <row r="73" spans="1:23" s="1" customFormat="1" ht="15" customHeight="1" x14ac:dyDescent="0.2">
      <c r="A73" s="70">
        <f t="shared" si="0"/>
        <v>36</v>
      </c>
      <c r="B73" s="36">
        <f t="shared" si="1"/>
        <v>41609</v>
      </c>
      <c r="C73" s="34">
        <f t="shared" si="2"/>
        <v>589.37</v>
      </c>
      <c r="D73" s="99"/>
      <c r="E73" s="100"/>
      <c r="F73" s="35"/>
      <c r="G73" s="99"/>
      <c r="H73" s="100"/>
      <c r="I73" s="34">
        <f t="shared" si="3"/>
        <v>467.75</v>
      </c>
      <c r="J73" s="34">
        <f t="shared" si="4"/>
        <v>121.62</v>
      </c>
      <c r="K73" s="80">
        <f t="shared" si="5"/>
        <v>95973.12999999999</v>
      </c>
      <c r="L73" s="80"/>
      <c r="O73" s="3"/>
      <c r="P73" s="26"/>
      <c r="Q73" s="26"/>
      <c r="R73" s="26"/>
      <c r="S73" s="26"/>
      <c r="T73" s="26"/>
      <c r="U73" s="26"/>
      <c r="V73" s="26"/>
      <c r="W73" s="3"/>
    </row>
    <row r="74" spans="1:23" s="1" customFormat="1" ht="15" customHeight="1" x14ac:dyDescent="0.2">
      <c r="A74" s="70">
        <f t="shared" si="0"/>
        <v>37</v>
      </c>
      <c r="B74" s="36">
        <f t="shared" si="1"/>
        <v>41640</v>
      </c>
      <c r="C74" s="34">
        <f t="shared" si="2"/>
        <v>589.37</v>
      </c>
      <c r="D74" s="99"/>
      <c r="E74" s="100"/>
      <c r="F74" s="35"/>
      <c r="G74" s="99"/>
      <c r="H74" s="100"/>
      <c r="I74" s="34">
        <f t="shared" si="3"/>
        <v>467.15</v>
      </c>
      <c r="J74" s="34">
        <f t="shared" si="4"/>
        <v>122.22000000000003</v>
      </c>
      <c r="K74" s="80">
        <f t="shared" si="5"/>
        <v>95850.909999999989</v>
      </c>
      <c r="L74" s="80"/>
      <c r="O74" s="3"/>
      <c r="P74" s="26"/>
      <c r="Q74" s="26"/>
      <c r="R74" s="26"/>
      <c r="S74" s="26"/>
      <c r="T74" s="26"/>
      <c r="U74" s="26"/>
      <c r="V74" s="26"/>
      <c r="W74" s="3"/>
    </row>
    <row r="75" spans="1:23" s="1" customFormat="1" ht="15" customHeight="1" x14ac:dyDescent="0.2">
      <c r="A75" s="70">
        <f t="shared" si="0"/>
        <v>38</v>
      </c>
      <c r="B75" s="36">
        <f t="shared" si="1"/>
        <v>41671</v>
      </c>
      <c r="C75" s="34">
        <f t="shared" si="2"/>
        <v>589.37</v>
      </c>
      <c r="D75" s="99"/>
      <c r="E75" s="100"/>
      <c r="F75" s="35"/>
      <c r="G75" s="99"/>
      <c r="H75" s="100"/>
      <c r="I75" s="34">
        <f t="shared" si="3"/>
        <v>466.56</v>
      </c>
      <c r="J75" s="34">
        <f t="shared" si="4"/>
        <v>122.81</v>
      </c>
      <c r="K75" s="80">
        <f t="shared" si="5"/>
        <v>95728.099999999991</v>
      </c>
      <c r="L75" s="80"/>
      <c r="O75" s="3"/>
      <c r="P75" s="26"/>
      <c r="Q75" s="26"/>
      <c r="R75" s="26"/>
      <c r="S75" s="26"/>
      <c r="T75" s="26"/>
      <c r="U75" s="26"/>
      <c r="V75" s="26"/>
      <c r="W75" s="3"/>
    </row>
    <row r="76" spans="1:23" s="1" customFormat="1" ht="15" customHeight="1" x14ac:dyDescent="0.2">
      <c r="A76" s="70">
        <f t="shared" si="0"/>
        <v>39</v>
      </c>
      <c r="B76" s="36">
        <f t="shared" si="1"/>
        <v>41699</v>
      </c>
      <c r="C76" s="34">
        <f t="shared" si="2"/>
        <v>589.37</v>
      </c>
      <c r="D76" s="99"/>
      <c r="E76" s="100"/>
      <c r="F76" s="35"/>
      <c r="G76" s="99"/>
      <c r="H76" s="100"/>
      <c r="I76" s="34">
        <f t="shared" si="3"/>
        <v>465.96</v>
      </c>
      <c r="J76" s="34">
        <f t="shared" si="4"/>
        <v>123.41000000000003</v>
      </c>
      <c r="K76" s="80">
        <f t="shared" si="5"/>
        <v>95604.689999999988</v>
      </c>
      <c r="L76" s="80"/>
      <c r="O76" s="3"/>
      <c r="P76" s="26"/>
      <c r="Q76" s="26"/>
      <c r="R76" s="26"/>
      <c r="S76" s="26"/>
      <c r="T76" s="26"/>
      <c r="U76" s="26"/>
      <c r="V76" s="26"/>
      <c r="W76" s="3"/>
    </row>
    <row r="77" spans="1:23" s="1" customFormat="1" ht="15" customHeight="1" x14ac:dyDescent="0.2">
      <c r="A77" s="70">
        <f t="shared" si="0"/>
        <v>40</v>
      </c>
      <c r="B77" s="36">
        <f t="shared" si="1"/>
        <v>41730</v>
      </c>
      <c r="C77" s="34">
        <f t="shared" si="2"/>
        <v>589.37</v>
      </c>
      <c r="D77" s="99"/>
      <c r="E77" s="100"/>
      <c r="F77" s="35"/>
      <c r="G77" s="99"/>
      <c r="H77" s="100"/>
      <c r="I77" s="34">
        <f t="shared" si="3"/>
        <v>465.36</v>
      </c>
      <c r="J77" s="34">
        <f t="shared" si="4"/>
        <v>124.00999999999999</v>
      </c>
      <c r="K77" s="80">
        <f t="shared" si="5"/>
        <v>95480.68</v>
      </c>
      <c r="L77" s="80"/>
      <c r="O77" s="3"/>
      <c r="P77" s="26"/>
      <c r="Q77" s="26"/>
      <c r="R77" s="26"/>
      <c r="S77" s="26"/>
      <c r="T77" s="26"/>
      <c r="U77" s="26"/>
      <c r="V77" s="26"/>
      <c r="W77" s="3"/>
    </row>
    <row r="78" spans="1:23" s="1" customFormat="1" ht="15" customHeight="1" x14ac:dyDescent="0.2">
      <c r="A78" s="70">
        <f t="shared" si="0"/>
        <v>41</v>
      </c>
      <c r="B78" s="36">
        <f t="shared" si="1"/>
        <v>41760</v>
      </c>
      <c r="C78" s="34">
        <f t="shared" si="2"/>
        <v>589.37</v>
      </c>
      <c r="D78" s="99"/>
      <c r="E78" s="100"/>
      <c r="F78" s="35"/>
      <c r="G78" s="99"/>
      <c r="H78" s="100"/>
      <c r="I78" s="34">
        <f t="shared" si="3"/>
        <v>464.76</v>
      </c>
      <c r="J78" s="34">
        <f t="shared" si="4"/>
        <v>124.61000000000001</v>
      </c>
      <c r="K78" s="80">
        <f t="shared" si="5"/>
        <v>95356.069999999992</v>
      </c>
      <c r="L78" s="80"/>
      <c r="O78" s="3"/>
      <c r="P78" s="26"/>
      <c r="Q78" s="26"/>
      <c r="R78" s="26"/>
      <c r="S78" s="26"/>
      <c r="T78" s="26"/>
      <c r="U78" s="26"/>
      <c r="V78" s="26"/>
      <c r="W78" s="3"/>
    </row>
    <row r="79" spans="1:23" s="1" customFormat="1" ht="15" customHeight="1" x14ac:dyDescent="0.2">
      <c r="A79" s="70">
        <f t="shared" si="0"/>
        <v>42</v>
      </c>
      <c r="B79" s="36">
        <f t="shared" si="1"/>
        <v>41791</v>
      </c>
      <c r="C79" s="34">
        <f t="shared" si="2"/>
        <v>589.37</v>
      </c>
      <c r="D79" s="99"/>
      <c r="E79" s="100"/>
      <c r="F79" s="35"/>
      <c r="G79" s="99"/>
      <c r="H79" s="100"/>
      <c r="I79" s="34">
        <f t="shared" si="3"/>
        <v>464.15</v>
      </c>
      <c r="J79" s="34">
        <f t="shared" si="4"/>
        <v>125.22000000000003</v>
      </c>
      <c r="K79" s="80">
        <f t="shared" si="5"/>
        <v>95230.849999999991</v>
      </c>
      <c r="L79" s="80"/>
      <c r="O79" s="3"/>
      <c r="P79" s="26"/>
      <c r="Q79" s="26"/>
      <c r="R79" s="26"/>
      <c r="S79" s="26"/>
      <c r="T79" s="26"/>
      <c r="U79" s="26"/>
      <c r="V79" s="26"/>
      <c r="W79" s="3"/>
    </row>
    <row r="80" spans="1:23" s="1" customFormat="1" ht="15" customHeight="1" x14ac:dyDescent="0.2">
      <c r="A80" s="70">
        <f t="shared" si="0"/>
        <v>43</v>
      </c>
      <c r="B80" s="36">
        <f t="shared" si="1"/>
        <v>41821</v>
      </c>
      <c r="C80" s="34">
        <f t="shared" si="2"/>
        <v>589.37</v>
      </c>
      <c r="D80" s="99"/>
      <c r="E80" s="100"/>
      <c r="F80" s="35"/>
      <c r="G80" s="99"/>
      <c r="H80" s="100"/>
      <c r="I80" s="34">
        <f t="shared" si="3"/>
        <v>463.54</v>
      </c>
      <c r="J80" s="34">
        <f t="shared" si="4"/>
        <v>125.82999999999998</v>
      </c>
      <c r="K80" s="80">
        <f t="shared" si="5"/>
        <v>95105.01999999999</v>
      </c>
      <c r="L80" s="80"/>
      <c r="O80" s="3"/>
      <c r="P80" s="26"/>
      <c r="Q80" s="26"/>
      <c r="R80" s="26"/>
      <c r="S80" s="26"/>
      <c r="T80" s="26"/>
      <c r="U80" s="26"/>
      <c r="V80" s="26"/>
      <c r="W80" s="3"/>
    </row>
    <row r="81" spans="1:23" s="1" customFormat="1" ht="15" customHeight="1" x14ac:dyDescent="0.2">
      <c r="A81" s="70">
        <f t="shared" si="0"/>
        <v>44</v>
      </c>
      <c r="B81" s="36">
        <f t="shared" si="1"/>
        <v>41852</v>
      </c>
      <c r="C81" s="34">
        <f t="shared" si="2"/>
        <v>589.37</v>
      </c>
      <c r="D81" s="99"/>
      <c r="E81" s="100"/>
      <c r="F81" s="35"/>
      <c r="G81" s="99"/>
      <c r="H81" s="100"/>
      <c r="I81" s="34">
        <f t="shared" si="3"/>
        <v>462.93</v>
      </c>
      <c r="J81" s="34">
        <f t="shared" si="4"/>
        <v>126.44</v>
      </c>
      <c r="K81" s="80">
        <f t="shared" si="5"/>
        <v>94978.579999999987</v>
      </c>
      <c r="L81" s="80"/>
      <c r="O81" s="3"/>
      <c r="P81" s="26"/>
      <c r="Q81" s="26"/>
      <c r="R81" s="26"/>
      <c r="S81" s="26"/>
      <c r="T81" s="26"/>
      <c r="U81" s="26"/>
      <c r="V81" s="26"/>
      <c r="W81" s="3"/>
    </row>
    <row r="82" spans="1:23" s="1" customFormat="1" ht="15" customHeight="1" x14ac:dyDescent="0.2">
      <c r="A82" s="70">
        <f t="shared" si="0"/>
        <v>45</v>
      </c>
      <c r="B82" s="36">
        <f t="shared" si="1"/>
        <v>41883</v>
      </c>
      <c r="C82" s="34">
        <f t="shared" si="2"/>
        <v>589.37</v>
      </c>
      <c r="D82" s="99"/>
      <c r="E82" s="100"/>
      <c r="F82" s="35"/>
      <c r="G82" s="99"/>
      <c r="H82" s="100"/>
      <c r="I82" s="34">
        <f t="shared" si="3"/>
        <v>462.31</v>
      </c>
      <c r="J82" s="34">
        <f t="shared" si="4"/>
        <v>127.06</v>
      </c>
      <c r="K82" s="80">
        <f t="shared" si="5"/>
        <v>94851.51999999999</v>
      </c>
      <c r="L82" s="80"/>
      <c r="O82" s="3"/>
      <c r="P82" s="26"/>
      <c r="Q82" s="26"/>
      <c r="R82" s="26"/>
      <c r="S82" s="26"/>
      <c r="T82" s="26"/>
      <c r="U82" s="26"/>
      <c r="V82" s="26"/>
      <c r="W82" s="3"/>
    </row>
    <row r="83" spans="1:23" s="1" customFormat="1" ht="15" customHeight="1" x14ac:dyDescent="0.2">
      <c r="A83" s="70">
        <f t="shared" si="0"/>
        <v>46</v>
      </c>
      <c r="B83" s="36">
        <f t="shared" si="1"/>
        <v>41913</v>
      </c>
      <c r="C83" s="34">
        <f t="shared" si="2"/>
        <v>589.37</v>
      </c>
      <c r="D83" s="99"/>
      <c r="E83" s="100"/>
      <c r="F83" s="35"/>
      <c r="G83" s="99"/>
      <c r="H83" s="100"/>
      <c r="I83" s="34">
        <f t="shared" si="3"/>
        <v>461.69</v>
      </c>
      <c r="J83" s="34">
        <f t="shared" si="4"/>
        <v>127.68</v>
      </c>
      <c r="K83" s="80">
        <f t="shared" si="5"/>
        <v>94723.839999999997</v>
      </c>
      <c r="L83" s="80"/>
      <c r="O83" s="3"/>
      <c r="P83" s="26"/>
      <c r="Q83" s="26"/>
      <c r="R83" s="26"/>
      <c r="S83" s="26"/>
      <c r="T83" s="26"/>
      <c r="U83" s="26"/>
      <c r="V83" s="26"/>
      <c r="W83" s="3"/>
    </row>
    <row r="84" spans="1:23" s="1" customFormat="1" ht="15" customHeight="1" x14ac:dyDescent="0.2">
      <c r="A84" s="70">
        <f t="shared" si="0"/>
        <v>47</v>
      </c>
      <c r="B84" s="36">
        <f t="shared" si="1"/>
        <v>41944</v>
      </c>
      <c r="C84" s="34">
        <f t="shared" si="2"/>
        <v>589.37</v>
      </c>
      <c r="D84" s="99"/>
      <c r="E84" s="100"/>
      <c r="F84" s="35"/>
      <c r="G84" s="99"/>
      <c r="H84" s="100"/>
      <c r="I84" s="34">
        <f t="shared" si="3"/>
        <v>461.07</v>
      </c>
      <c r="J84" s="34">
        <f t="shared" si="4"/>
        <v>128.30000000000001</v>
      </c>
      <c r="K84" s="80">
        <f t="shared" si="5"/>
        <v>94595.54</v>
      </c>
      <c r="L84" s="80"/>
      <c r="O84" s="3"/>
      <c r="P84" s="26"/>
      <c r="Q84" s="26"/>
      <c r="R84" s="26"/>
      <c r="S84" s="26"/>
      <c r="T84" s="26"/>
      <c r="U84" s="26"/>
      <c r="V84" s="26"/>
      <c r="W84" s="3"/>
    </row>
    <row r="85" spans="1:23" s="1" customFormat="1" ht="15" customHeight="1" x14ac:dyDescent="0.2">
      <c r="A85" s="70">
        <f t="shared" si="0"/>
        <v>48</v>
      </c>
      <c r="B85" s="36">
        <f t="shared" si="1"/>
        <v>41974</v>
      </c>
      <c r="C85" s="34">
        <f t="shared" si="2"/>
        <v>589.37</v>
      </c>
      <c r="D85" s="99"/>
      <c r="E85" s="100"/>
      <c r="F85" s="35"/>
      <c r="G85" s="99"/>
      <c r="H85" s="100"/>
      <c r="I85" s="34">
        <f t="shared" si="3"/>
        <v>460.45</v>
      </c>
      <c r="J85" s="34">
        <f t="shared" si="4"/>
        <v>128.92000000000002</v>
      </c>
      <c r="K85" s="80">
        <f t="shared" si="5"/>
        <v>94466.62</v>
      </c>
      <c r="L85" s="80"/>
      <c r="O85" s="3"/>
      <c r="P85" s="26"/>
      <c r="Q85" s="26"/>
      <c r="R85" s="26"/>
      <c r="S85" s="26"/>
      <c r="T85" s="26"/>
      <c r="U85" s="26"/>
      <c r="V85" s="26"/>
      <c r="W85" s="3"/>
    </row>
    <row r="86" spans="1:23" s="1" customFormat="1" ht="15" customHeight="1" x14ac:dyDescent="0.2">
      <c r="A86" s="70">
        <f t="shared" si="0"/>
        <v>49</v>
      </c>
      <c r="B86" s="36">
        <f t="shared" si="1"/>
        <v>42005</v>
      </c>
      <c r="C86" s="34">
        <f t="shared" si="2"/>
        <v>589.37</v>
      </c>
      <c r="D86" s="99"/>
      <c r="E86" s="100"/>
      <c r="F86" s="35"/>
      <c r="G86" s="99"/>
      <c r="H86" s="100"/>
      <c r="I86" s="34">
        <f t="shared" si="3"/>
        <v>459.82</v>
      </c>
      <c r="J86" s="34">
        <f t="shared" si="4"/>
        <v>129.55000000000001</v>
      </c>
      <c r="K86" s="80">
        <f t="shared" si="5"/>
        <v>94337.069999999992</v>
      </c>
      <c r="L86" s="80"/>
      <c r="O86" s="3"/>
      <c r="P86" s="26"/>
      <c r="Q86" s="26"/>
      <c r="R86" s="26"/>
      <c r="S86" s="26"/>
      <c r="T86" s="26"/>
      <c r="U86" s="26"/>
      <c r="V86" s="26"/>
      <c r="W86" s="3"/>
    </row>
    <row r="87" spans="1:23" s="1" customFormat="1" ht="15" customHeight="1" x14ac:dyDescent="0.2">
      <c r="A87" s="70">
        <f t="shared" si="0"/>
        <v>50</v>
      </c>
      <c r="B87" s="36">
        <f t="shared" si="1"/>
        <v>42036</v>
      </c>
      <c r="C87" s="34">
        <f t="shared" si="2"/>
        <v>589.37</v>
      </c>
      <c r="D87" s="99"/>
      <c r="E87" s="100"/>
      <c r="F87" s="35"/>
      <c r="G87" s="99"/>
      <c r="H87" s="100"/>
      <c r="I87" s="34">
        <f t="shared" si="3"/>
        <v>459.19</v>
      </c>
      <c r="J87" s="34">
        <f t="shared" si="4"/>
        <v>130.18</v>
      </c>
      <c r="K87" s="80">
        <f t="shared" si="5"/>
        <v>94206.89</v>
      </c>
      <c r="L87" s="80"/>
      <c r="O87" s="3"/>
      <c r="P87" s="26"/>
      <c r="Q87" s="26"/>
      <c r="R87" s="26"/>
      <c r="S87" s="26"/>
      <c r="T87" s="26"/>
      <c r="U87" s="26"/>
      <c r="V87" s="26"/>
      <c r="W87" s="3"/>
    </row>
    <row r="88" spans="1:23" s="1" customFormat="1" ht="15" customHeight="1" x14ac:dyDescent="0.2">
      <c r="A88" s="70">
        <f t="shared" si="0"/>
        <v>51</v>
      </c>
      <c r="B88" s="36">
        <f t="shared" si="1"/>
        <v>42064</v>
      </c>
      <c r="C88" s="34">
        <f t="shared" si="2"/>
        <v>589.37</v>
      </c>
      <c r="D88" s="99"/>
      <c r="E88" s="100"/>
      <c r="F88" s="35"/>
      <c r="G88" s="99"/>
      <c r="H88" s="100"/>
      <c r="I88" s="34">
        <f t="shared" si="3"/>
        <v>458.56</v>
      </c>
      <c r="J88" s="34">
        <f t="shared" si="4"/>
        <v>130.81</v>
      </c>
      <c r="K88" s="80">
        <f t="shared" si="5"/>
        <v>94076.08</v>
      </c>
      <c r="L88" s="80"/>
      <c r="O88" s="3"/>
      <c r="P88" s="26"/>
      <c r="Q88" s="26"/>
      <c r="R88" s="26"/>
      <c r="S88" s="26"/>
      <c r="T88" s="26"/>
      <c r="U88" s="26"/>
      <c r="V88" s="26"/>
      <c r="W88" s="3"/>
    </row>
    <row r="89" spans="1:23" s="1" customFormat="1" ht="15" customHeight="1" x14ac:dyDescent="0.2">
      <c r="A89" s="70">
        <f t="shared" si="0"/>
        <v>52</v>
      </c>
      <c r="B89" s="36">
        <f t="shared" si="1"/>
        <v>42095</v>
      </c>
      <c r="C89" s="34">
        <f t="shared" si="2"/>
        <v>589.37</v>
      </c>
      <c r="D89" s="99"/>
      <c r="E89" s="100"/>
      <c r="F89" s="35"/>
      <c r="G89" s="99"/>
      <c r="H89" s="100"/>
      <c r="I89" s="34">
        <f t="shared" si="3"/>
        <v>457.92</v>
      </c>
      <c r="J89" s="34">
        <f t="shared" si="4"/>
        <v>131.44999999999999</v>
      </c>
      <c r="K89" s="80">
        <f t="shared" si="5"/>
        <v>93944.63</v>
      </c>
      <c r="L89" s="80"/>
      <c r="O89" s="3"/>
      <c r="P89" s="26"/>
      <c r="Q89" s="26"/>
      <c r="R89" s="26"/>
      <c r="S89" s="26"/>
      <c r="T89" s="26"/>
      <c r="U89" s="26"/>
      <c r="V89" s="26"/>
      <c r="W89" s="3"/>
    </row>
    <row r="90" spans="1:23" s="1" customFormat="1" ht="15" customHeight="1" x14ac:dyDescent="0.2">
      <c r="A90" s="70">
        <f t="shared" si="0"/>
        <v>53</v>
      </c>
      <c r="B90" s="36">
        <f t="shared" si="1"/>
        <v>42125</v>
      </c>
      <c r="C90" s="34">
        <f t="shared" si="2"/>
        <v>589.37</v>
      </c>
      <c r="D90" s="99"/>
      <c r="E90" s="100"/>
      <c r="F90" s="35"/>
      <c r="G90" s="99"/>
      <c r="H90" s="100"/>
      <c r="I90" s="34">
        <f t="shared" si="3"/>
        <v>457.28</v>
      </c>
      <c r="J90" s="34">
        <f t="shared" si="4"/>
        <v>132.09000000000003</v>
      </c>
      <c r="K90" s="80">
        <f t="shared" si="5"/>
        <v>93812.540000000008</v>
      </c>
      <c r="L90" s="80"/>
      <c r="O90" s="3"/>
      <c r="P90" s="26"/>
      <c r="Q90" s="26"/>
      <c r="R90" s="26"/>
      <c r="S90" s="26"/>
      <c r="T90" s="26"/>
      <c r="U90" s="26"/>
      <c r="V90" s="26"/>
      <c r="W90" s="3"/>
    </row>
    <row r="91" spans="1:23" s="1" customFormat="1" ht="15" customHeight="1" x14ac:dyDescent="0.2">
      <c r="A91" s="70">
        <f t="shared" si="0"/>
        <v>54</v>
      </c>
      <c r="B91" s="36">
        <f t="shared" si="1"/>
        <v>42156</v>
      </c>
      <c r="C91" s="34">
        <f t="shared" si="2"/>
        <v>589.37</v>
      </c>
      <c r="D91" s="99"/>
      <c r="E91" s="100"/>
      <c r="F91" s="35"/>
      <c r="G91" s="99"/>
      <c r="H91" s="100"/>
      <c r="I91" s="34">
        <f t="shared" si="3"/>
        <v>456.64</v>
      </c>
      <c r="J91" s="34">
        <f t="shared" si="4"/>
        <v>132.73000000000002</v>
      </c>
      <c r="K91" s="80">
        <f t="shared" si="5"/>
        <v>93679.810000000012</v>
      </c>
      <c r="L91" s="80"/>
      <c r="O91" s="3"/>
      <c r="P91" s="26"/>
      <c r="Q91" s="26"/>
      <c r="R91" s="26"/>
      <c r="S91" s="26"/>
      <c r="T91" s="26"/>
      <c r="U91" s="26"/>
      <c r="V91" s="26"/>
      <c r="W91" s="3"/>
    </row>
    <row r="92" spans="1:23" s="1" customFormat="1" ht="15" customHeight="1" x14ac:dyDescent="0.2">
      <c r="A92" s="70">
        <f t="shared" si="0"/>
        <v>55</v>
      </c>
      <c r="B92" s="36">
        <f t="shared" si="1"/>
        <v>42186</v>
      </c>
      <c r="C92" s="34">
        <f t="shared" si="2"/>
        <v>589.37</v>
      </c>
      <c r="D92" s="99"/>
      <c r="E92" s="100"/>
      <c r="F92" s="35"/>
      <c r="G92" s="99"/>
      <c r="H92" s="100"/>
      <c r="I92" s="34">
        <f t="shared" si="3"/>
        <v>455.99</v>
      </c>
      <c r="J92" s="34">
        <f t="shared" si="4"/>
        <v>133.38</v>
      </c>
      <c r="K92" s="80">
        <f t="shared" si="5"/>
        <v>93546.430000000008</v>
      </c>
      <c r="L92" s="80"/>
      <c r="O92" s="3"/>
      <c r="P92" s="26"/>
      <c r="Q92" s="26"/>
      <c r="R92" s="26"/>
      <c r="S92" s="26"/>
      <c r="T92" s="26"/>
      <c r="U92" s="26"/>
      <c r="V92" s="26"/>
      <c r="W92" s="3"/>
    </row>
    <row r="93" spans="1:23" s="1" customFormat="1" ht="15" customHeight="1" x14ac:dyDescent="0.2">
      <c r="A93" s="70">
        <f t="shared" si="0"/>
        <v>56</v>
      </c>
      <c r="B93" s="36">
        <f t="shared" si="1"/>
        <v>42217</v>
      </c>
      <c r="C93" s="34">
        <f t="shared" si="2"/>
        <v>589.37</v>
      </c>
      <c r="D93" s="99"/>
      <c r="E93" s="100"/>
      <c r="F93" s="35"/>
      <c r="G93" s="99"/>
      <c r="H93" s="100"/>
      <c r="I93" s="34">
        <f t="shared" si="3"/>
        <v>455.34</v>
      </c>
      <c r="J93" s="34">
        <f t="shared" si="4"/>
        <v>134.03000000000003</v>
      </c>
      <c r="K93" s="80">
        <f t="shared" si="5"/>
        <v>93412.400000000009</v>
      </c>
      <c r="L93" s="80"/>
      <c r="O93" s="3"/>
      <c r="P93" s="26"/>
      <c r="Q93" s="26"/>
      <c r="R93" s="26"/>
      <c r="S93" s="26"/>
      <c r="T93" s="26"/>
      <c r="U93" s="26"/>
      <c r="V93" s="26"/>
      <c r="W93" s="3"/>
    </row>
    <row r="94" spans="1:23" s="1" customFormat="1" ht="15" customHeight="1" x14ac:dyDescent="0.2">
      <c r="A94" s="70">
        <f t="shared" si="0"/>
        <v>57</v>
      </c>
      <c r="B94" s="36">
        <f t="shared" si="1"/>
        <v>42248</v>
      </c>
      <c r="C94" s="34">
        <f t="shared" si="2"/>
        <v>589.37</v>
      </c>
      <c r="D94" s="99"/>
      <c r="E94" s="100"/>
      <c r="F94" s="35"/>
      <c r="G94" s="99"/>
      <c r="H94" s="100"/>
      <c r="I94" s="34">
        <f t="shared" si="3"/>
        <v>454.69</v>
      </c>
      <c r="J94" s="34">
        <f t="shared" si="4"/>
        <v>134.68</v>
      </c>
      <c r="K94" s="80">
        <f t="shared" si="5"/>
        <v>93277.720000000016</v>
      </c>
      <c r="L94" s="80"/>
      <c r="O94" s="3"/>
      <c r="P94" s="26"/>
      <c r="Q94" s="26"/>
      <c r="R94" s="26"/>
      <c r="S94" s="26"/>
      <c r="T94" s="26"/>
      <c r="U94" s="26"/>
      <c r="V94" s="26"/>
      <c r="W94" s="3"/>
    </row>
    <row r="95" spans="1:23" s="1" customFormat="1" ht="15" customHeight="1" x14ac:dyDescent="0.2">
      <c r="A95" s="70">
        <f t="shared" si="0"/>
        <v>58</v>
      </c>
      <c r="B95" s="36">
        <f t="shared" si="1"/>
        <v>42278</v>
      </c>
      <c r="C95" s="34">
        <f t="shared" si="2"/>
        <v>589.37</v>
      </c>
      <c r="D95" s="99"/>
      <c r="E95" s="100"/>
      <c r="F95" s="35"/>
      <c r="G95" s="99"/>
      <c r="H95" s="100"/>
      <c r="I95" s="34">
        <f t="shared" si="3"/>
        <v>454.03</v>
      </c>
      <c r="J95" s="34">
        <f t="shared" si="4"/>
        <v>135.34000000000003</v>
      </c>
      <c r="K95" s="80">
        <f t="shared" si="5"/>
        <v>93142.380000000019</v>
      </c>
      <c r="L95" s="80"/>
      <c r="O95" s="3"/>
      <c r="P95" s="26"/>
      <c r="Q95" s="26"/>
      <c r="R95" s="26"/>
      <c r="S95" s="26"/>
      <c r="T95" s="26"/>
      <c r="U95" s="26"/>
      <c r="V95" s="26"/>
      <c r="W95" s="3"/>
    </row>
    <row r="96" spans="1:23" s="1" customFormat="1" ht="15" customHeight="1" x14ac:dyDescent="0.2">
      <c r="A96" s="70">
        <f t="shared" si="0"/>
        <v>59</v>
      </c>
      <c r="B96" s="36">
        <f t="shared" si="1"/>
        <v>42309</v>
      </c>
      <c r="C96" s="34">
        <f t="shared" si="2"/>
        <v>589.37</v>
      </c>
      <c r="D96" s="99"/>
      <c r="E96" s="100"/>
      <c r="F96" s="35"/>
      <c r="G96" s="99"/>
      <c r="H96" s="100"/>
      <c r="I96" s="34">
        <f t="shared" si="3"/>
        <v>453.38</v>
      </c>
      <c r="J96" s="34">
        <f t="shared" si="4"/>
        <v>135.99</v>
      </c>
      <c r="K96" s="80">
        <f t="shared" si="5"/>
        <v>93006.390000000014</v>
      </c>
      <c r="L96" s="80"/>
      <c r="O96" s="3"/>
      <c r="P96" s="26"/>
      <c r="Q96" s="26"/>
      <c r="R96" s="26"/>
      <c r="S96" s="26"/>
      <c r="T96" s="26"/>
      <c r="U96" s="26"/>
      <c r="V96" s="26"/>
      <c r="W96" s="3"/>
    </row>
    <row r="97" spans="1:23" s="1" customFormat="1" ht="15" customHeight="1" x14ac:dyDescent="0.2">
      <c r="A97" s="70">
        <f t="shared" si="0"/>
        <v>60</v>
      </c>
      <c r="B97" s="36">
        <f t="shared" si="1"/>
        <v>42339</v>
      </c>
      <c r="C97" s="34">
        <f t="shared" si="2"/>
        <v>589.37</v>
      </c>
      <c r="D97" s="99"/>
      <c r="E97" s="100"/>
      <c r="F97" s="35"/>
      <c r="G97" s="99"/>
      <c r="H97" s="100"/>
      <c r="I97" s="34">
        <f t="shared" si="3"/>
        <v>452.71</v>
      </c>
      <c r="J97" s="34">
        <f t="shared" si="4"/>
        <v>136.66000000000003</v>
      </c>
      <c r="K97" s="80">
        <f t="shared" si="5"/>
        <v>92869.73000000001</v>
      </c>
      <c r="L97" s="80"/>
      <c r="O97" s="3"/>
      <c r="P97" s="26"/>
      <c r="Q97" s="26"/>
      <c r="R97" s="26"/>
      <c r="S97" s="26"/>
      <c r="T97" s="26"/>
      <c r="U97" s="26"/>
      <c r="V97" s="26"/>
      <c r="W97" s="3"/>
    </row>
    <row r="98" spans="1:23" s="1" customFormat="1" ht="15" customHeight="1" x14ac:dyDescent="0.2">
      <c r="A98" s="70">
        <f t="shared" si="0"/>
        <v>61</v>
      </c>
      <c r="B98" s="36">
        <f t="shared" si="1"/>
        <v>42370</v>
      </c>
      <c r="C98" s="34">
        <f t="shared" si="2"/>
        <v>589.37</v>
      </c>
      <c r="D98" s="99"/>
      <c r="E98" s="100"/>
      <c r="F98" s="35"/>
      <c r="G98" s="99"/>
      <c r="H98" s="100"/>
      <c r="I98" s="34">
        <f t="shared" si="3"/>
        <v>452.05</v>
      </c>
      <c r="J98" s="34">
        <f t="shared" si="4"/>
        <v>137.32</v>
      </c>
      <c r="K98" s="80">
        <f t="shared" si="5"/>
        <v>92732.41</v>
      </c>
      <c r="L98" s="80"/>
      <c r="O98" s="3"/>
      <c r="P98" s="26"/>
      <c r="Q98" s="26"/>
      <c r="R98" s="26"/>
      <c r="S98" s="26"/>
      <c r="T98" s="26"/>
      <c r="U98" s="26"/>
      <c r="V98" s="26"/>
      <c r="W98" s="3"/>
    </row>
    <row r="99" spans="1:23" s="1" customFormat="1" ht="15" customHeight="1" x14ac:dyDescent="0.2">
      <c r="A99" s="70">
        <f t="shared" si="0"/>
        <v>62</v>
      </c>
      <c r="B99" s="36">
        <f t="shared" si="1"/>
        <v>42401</v>
      </c>
      <c r="C99" s="34">
        <f t="shared" si="2"/>
        <v>589.37</v>
      </c>
      <c r="D99" s="99"/>
      <c r="E99" s="100"/>
      <c r="F99" s="35"/>
      <c r="G99" s="99"/>
      <c r="H99" s="100"/>
      <c r="I99" s="34">
        <f t="shared" si="3"/>
        <v>451.38</v>
      </c>
      <c r="J99" s="34">
        <f t="shared" si="4"/>
        <v>137.99</v>
      </c>
      <c r="K99" s="80">
        <f t="shared" si="5"/>
        <v>92594.42</v>
      </c>
      <c r="L99" s="80"/>
      <c r="O99" s="3"/>
      <c r="P99" s="26"/>
      <c r="Q99" s="26"/>
      <c r="R99" s="26"/>
      <c r="S99" s="26"/>
      <c r="T99" s="26"/>
      <c r="U99" s="26"/>
      <c r="V99" s="26"/>
      <c r="W99" s="3"/>
    </row>
    <row r="100" spans="1:23" s="1" customFormat="1" ht="15" customHeight="1" x14ac:dyDescent="0.2">
      <c r="A100" s="70">
        <f t="shared" si="0"/>
        <v>63</v>
      </c>
      <c r="B100" s="36">
        <f t="shared" si="1"/>
        <v>42430</v>
      </c>
      <c r="C100" s="34">
        <f t="shared" si="2"/>
        <v>589.37</v>
      </c>
      <c r="D100" s="99"/>
      <c r="E100" s="100"/>
      <c r="F100" s="35"/>
      <c r="G100" s="99"/>
      <c r="H100" s="100"/>
      <c r="I100" s="34">
        <f t="shared" si="3"/>
        <v>450.71</v>
      </c>
      <c r="J100" s="34">
        <f t="shared" si="4"/>
        <v>138.66000000000003</v>
      </c>
      <c r="K100" s="80">
        <f t="shared" si="5"/>
        <v>92455.76</v>
      </c>
      <c r="L100" s="80"/>
      <c r="O100" s="3"/>
      <c r="P100" s="26"/>
      <c r="Q100" s="26"/>
      <c r="R100" s="26"/>
      <c r="S100" s="26"/>
      <c r="T100" s="26"/>
      <c r="U100" s="26"/>
      <c r="V100" s="26"/>
      <c r="W100" s="3"/>
    </row>
    <row r="101" spans="1:23" s="1" customFormat="1" ht="15" customHeight="1" x14ac:dyDescent="0.2">
      <c r="A101" s="70">
        <f t="shared" si="0"/>
        <v>64</v>
      </c>
      <c r="B101" s="36">
        <f t="shared" si="1"/>
        <v>42461</v>
      </c>
      <c r="C101" s="34">
        <f t="shared" si="2"/>
        <v>589.37</v>
      </c>
      <c r="D101" s="99"/>
      <c r="E101" s="100"/>
      <c r="F101" s="35"/>
      <c r="G101" s="99"/>
      <c r="H101" s="100"/>
      <c r="I101" s="34">
        <f t="shared" si="3"/>
        <v>450.03</v>
      </c>
      <c r="J101" s="34">
        <f t="shared" si="4"/>
        <v>139.34000000000003</v>
      </c>
      <c r="K101" s="80">
        <f t="shared" si="5"/>
        <v>92316.42</v>
      </c>
      <c r="L101" s="80"/>
      <c r="O101" s="3"/>
      <c r="P101" s="26"/>
      <c r="Q101" s="26"/>
      <c r="R101" s="26"/>
      <c r="S101" s="26"/>
      <c r="T101" s="26"/>
      <c r="U101" s="26"/>
      <c r="V101" s="26"/>
      <c r="W101" s="3"/>
    </row>
    <row r="102" spans="1:23" s="1" customFormat="1" ht="15" customHeight="1" x14ac:dyDescent="0.2">
      <c r="A102" s="70">
        <f t="shared" ref="A102:A165" si="6">IF(K101="","",IF(rounding,IF(OR(A101&gt;=number_of_payments,ROUND(K101,2)&lt;=0),"",A101+1),IF(OR(A101&gt;=number_of_payments,K101&lt;=0),"",A101+1)))</f>
        <v>65</v>
      </c>
      <c r="B102" s="36">
        <f t="shared" ref="B102:B165" si="7">IF(pay_num&lt;&gt;"",IF(per_year=26,IF(A102=1,first_payment,B101+14),IF(per_year=52,IF(A102=1,first_payment,B101+7),DATE(YEAR(first_payment),MONTH(first_payment)+(A102-1)*per_y,IF(per_year=24,IF(1-MOD(A102,2)=1,DAY(first_payment)+14,DAY(first_payment)),DAY(first_payment))))),"")</f>
        <v>42491</v>
      </c>
      <c r="C102" s="34">
        <f t="shared" ref="C102:C165" si="8">IF(pay_num="","",IF(rounding,IF(OR(pay_num=number_of_payments,payment&gt;ROUND((1+periodic_rate)*K101,2)),ROUND((1+periodic_rate)*K101,2),payment),IF(OR(pay_num=number_of_payments,payment&gt;(1+periodic_rate)*K101),(1+periodic_rate)*K101,payment)))</f>
        <v>589.37</v>
      </c>
      <c r="D102" s="99"/>
      <c r="E102" s="100"/>
      <c r="F102" s="35"/>
      <c r="G102" s="99"/>
      <c r="H102" s="100"/>
      <c r="I102" s="34">
        <f t="shared" ref="I102:I165" si="9">IF(A102="","",IF(AND(A102=1,payment_type=1),0,IF(rounding,ROUND(periodic_rate*K101,2),periodic_rate*K101)))</f>
        <v>449.35</v>
      </c>
      <c r="J102" s="34">
        <f t="shared" ref="J102:J165" si="10">IF(A102="","",IF(schedules,C102+D102,IF(ISBLANK(G102),C102,G102))-I102)</f>
        <v>140.01999999999998</v>
      </c>
      <c r="K102" s="80">
        <f t="shared" ref="K102:K165" si="11">IF(A102="","",K101-J102)</f>
        <v>92176.4</v>
      </c>
      <c r="L102" s="80"/>
      <c r="O102" s="3"/>
      <c r="P102" s="26"/>
      <c r="Q102" s="26"/>
      <c r="R102" s="26"/>
      <c r="S102" s="26"/>
      <c r="T102" s="26"/>
      <c r="U102" s="26"/>
      <c r="V102" s="26"/>
      <c r="W102" s="3"/>
    </row>
    <row r="103" spans="1:23" s="1" customFormat="1" ht="15" customHeight="1" x14ac:dyDescent="0.2">
      <c r="A103" s="70">
        <f t="shared" si="6"/>
        <v>66</v>
      </c>
      <c r="B103" s="36">
        <f t="shared" si="7"/>
        <v>42522</v>
      </c>
      <c r="C103" s="34">
        <f t="shared" si="8"/>
        <v>589.37</v>
      </c>
      <c r="D103" s="99"/>
      <c r="E103" s="100"/>
      <c r="F103" s="35"/>
      <c r="G103" s="99"/>
      <c r="H103" s="100"/>
      <c r="I103" s="34">
        <f t="shared" si="9"/>
        <v>448.67</v>
      </c>
      <c r="J103" s="34">
        <f t="shared" si="10"/>
        <v>140.69999999999999</v>
      </c>
      <c r="K103" s="80">
        <f t="shared" si="11"/>
        <v>92035.7</v>
      </c>
      <c r="L103" s="80"/>
      <c r="O103" s="3"/>
      <c r="P103" s="26"/>
      <c r="Q103" s="26"/>
      <c r="R103" s="26"/>
      <c r="S103" s="26"/>
      <c r="T103" s="26"/>
      <c r="U103" s="26"/>
      <c r="V103" s="26"/>
      <c r="W103" s="3"/>
    </row>
    <row r="104" spans="1:23" s="1" customFormat="1" ht="15" customHeight="1" x14ac:dyDescent="0.2">
      <c r="A104" s="70">
        <f t="shared" si="6"/>
        <v>67</v>
      </c>
      <c r="B104" s="36">
        <f t="shared" si="7"/>
        <v>42552</v>
      </c>
      <c r="C104" s="34">
        <f t="shared" si="8"/>
        <v>589.37</v>
      </c>
      <c r="D104" s="99"/>
      <c r="E104" s="100"/>
      <c r="F104" s="35"/>
      <c r="G104" s="99"/>
      <c r="H104" s="100"/>
      <c r="I104" s="34">
        <f t="shared" si="9"/>
        <v>447.99</v>
      </c>
      <c r="J104" s="34">
        <f t="shared" si="10"/>
        <v>141.38</v>
      </c>
      <c r="K104" s="80">
        <f t="shared" si="11"/>
        <v>91894.319999999992</v>
      </c>
      <c r="L104" s="80"/>
      <c r="O104" s="3"/>
      <c r="P104" s="26"/>
      <c r="Q104" s="26"/>
      <c r="R104" s="26"/>
      <c r="S104" s="26"/>
      <c r="T104" s="26"/>
      <c r="U104" s="26"/>
      <c r="V104" s="26"/>
      <c r="W104" s="3"/>
    </row>
    <row r="105" spans="1:23" s="1" customFormat="1" ht="15" customHeight="1" x14ac:dyDescent="0.2">
      <c r="A105" s="70">
        <f t="shared" si="6"/>
        <v>68</v>
      </c>
      <c r="B105" s="36">
        <f t="shared" si="7"/>
        <v>42583</v>
      </c>
      <c r="C105" s="34">
        <f t="shared" si="8"/>
        <v>589.37</v>
      </c>
      <c r="D105" s="99"/>
      <c r="E105" s="100"/>
      <c r="F105" s="35"/>
      <c r="G105" s="99"/>
      <c r="H105" s="100"/>
      <c r="I105" s="34">
        <f t="shared" si="9"/>
        <v>447.3</v>
      </c>
      <c r="J105" s="34">
        <f t="shared" si="10"/>
        <v>142.07</v>
      </c>
      <c r="K105" s="80">
        <f t="shared" si="11"/>
        <v>91752.249999999985</v>
      </c>
      <c r="L105" s="80"/>
      <c r="O105" s="3"/>
      <c r="P105" s="26"/>
      <c r="Q105" s="26"/>
      <c r="R105" s="26"/>
      <c r="S105" s="26"/>
      <c r="T105" s="26"/>
      <c r="U105" s="26"/>
      <c r="V105" s="26"/>
      <c r="W105" s="3"/>
    </row>
    <row r="106" spans="1:23" s="1" customFormat="1" ht="15" customHeight="1" x14ac:dyDescent="0.2">
      <c r="A106" s="70">
        <f t="shared" si="6"/>
        <v>69</v>
      </c>
      <c r="B106" s="36">
        <f t="shared" si="7"/>
        <v>42614</v>
      </c>
      <c r="C106" s="34">
        <f t="shared" si="8"/>
        <v>589.37</v>
      </c>
      <c r="D106" s="99"/>
      <c r="E106" s="100"/>
      <c r="F106" s="35"/>
      <c r="G106" s="99"/>
      <c r="H106" s="100"/>
      <c r="I106" s="34">
        <f t="shared" si="9"/>
        <v>446.61</v>
      </c>
      <c r="J106" s="34">
        <f t="shared" si="10"/>
        <v>142.76</v>
      </c>
      <c r="K106" s="80">
        <f t="shared" si="11"/>
        <v>91609.489999999991</v>
      </c>
      <c r="L106" s="80"/>
      <c r="O106" s="3"/>
      <c r="P106" s="26"/>
      <c r="Q106" s="26"/>
      <c r="R106" s="26"/>
      <c r="S106" s="26"/>
      <c r="T106" s="26"/>
      <c r="U106" s="26"/>
      <c r="V106" s="26"/>
      <c r="W106" s="3"/>
    </row>
    <row r="107" spans="1:23" s="1" customFormat="1" ht="15" customHeight="1" x14ac:dyDescent="0.2">
      <c r="A107" s="70">
        <f t="shared" si="6"/>
        <v>70</v>
      </c>
      <c r="B107" s="36">
        <f t="shared" si="7"/>
        <v>42644</v>
      </c>
      <c r="C107" s="34">
        <f t="shared" si="8"/>
        <v>589.37</v>
      </c>
      <c r="D107" s="99"/>
      <c r="E107" s="100"/>
      <c r="F107" s="35"/>
      <c r="G107" s="99"/>
      <c r="H107" s="100"/>
      <c r="I107" s="34">
        <f t="shared" si="9"/>
        <v>445.91</v>
      </c>
      <c r="J107" s="34">
        <f t="shared" si="10"/>
        <v>143.45999999999998</v>
      </c>
      <c r="K107" s="80">
        <f t="shared" si="11"/>
        <v>91466.029999999984</v>
      </c>
      <c r="L107" s="80"/>
      <c r="O107" s="3"/>
      <c r="P107" s="26"/>
      <c r="Q107" s="26"/>
      <c r="R107" s="26"/>
      <c r="S107" s="26"/>
      <c r="T107" s="26"/>
      <c r="U107" s="26"/>
      <c r="V107" s="26"/>
      <c r="W107" s="3"/>
    </row>
    <row r="108" spans="1:23" s="1" customFormat="1" ht="15" customHeight="1" x14ac:dyDescent="0.2">
      <c r="A108" s="70">
        <f t="shared" si="6"/>
        <v>71</v>
      </c>
      <c r="B108" s="36">
        <f t="shared" si="7"/>
        <v>42675</v>
      </c>
      <c r="C108" s="34">
        <f t="shared" si="8"/>
        <v>589.37</v>
      </c>
      <c r="D108" s="99"/>
      <c r="E108" s="100"/>
      <c r="F108" s="35"/>
      <c r="G108" s="99"/>
      <c r="H108" s="100"/>
      <c r="I108" s="34">
        <f t="shared" si="9"/>
        <v>445.22</v>
      </c>
      <c r="J108" s="34">
        <f t="shared" si="10"/>
        <v>144.14999999999998</v>
      </c>
      <c r="K108" s="80">
        <f t="shared" si="11"/>
        <v>91321.87999999999</v>
      </c>
      <c r="L108" s="80"/>
      <c r="O108" s="3"/>
      <c r="P108" s="26"/>
      <c r="Q108" s="26"/>
      <c r="R108" s="26"/>
      <c r="S108" s="26"/>
      <c r="T108" s="26"/>
      <c r="U108" s="26"/>
      <c r="V108" s="26"/>
      <c r="W108" s="3"/>
    </row>
    <row r="109" spans="1:23" s="1" customFormat="1" ht="15" customHeight="1" x14ac:dyDescent="0.2">
      <c r="A109" s="70">
        <f t="shared" si="6"/>
        <v>72</v>
      </c>
      <c r="B109" s="36">
        <f t="shared" si="7"/>
        <v>42705</v>
      </c>
      <c r="C109" s="34">
        <f t="shared" si="8"/>
        <v>589.37</v>
      </c>
      <c r="D109" s="99"/>
      <c r="E109" s="100"/>
      <c r="F109" s="35"/>
      <c r="G109" s="99"/>
      <c r="H109" s="100"/>
      <c r="I109" s="34">
        <f t="shared" si="9"/>
        <v>444.51</v>
      </c>
      <c r="J109" s="34">
        <f t="shared" si="10"/>
        <v>144.86000000000001</v>
      </c>
      <c r="K109" s="80">
        <f t="shared" si="11"/>
        <v>91177.01999999999</v>
      </c>
      <c r="L109" s="80"/>
      <c r="O109" s="3"/>
      <c r="P109" s="26"/>
      <c r="Q109" s="26"/>
      <c r="R109" s="26"/>
      <c r="S109" s="26"/>
      <c r="T109" s="26"/>
      <c r="U109" s="26"/>
      <c r="V109" s="26"/>
      <c r="W109" s="3"/>
    </row>
    <row r="110" spans="1:23" s="1" customFormat="1" ht="15" customHeight="1" x14ac:dyDescent="0.2">
      <c r="A110" s="70">
        <f t="shared" si="6"/>
        <v>73</v>
      </c>
      <c r="B110" s="36">
        <f t="shared" si="7"/>
        <v>42736</v>
      </c>
      <c r="C110" s="34">
        <f t="shared" si="8"/>
        <v>589.37</v>
      </c>
      <c r="D110" s="99"/>
      <c r="E110" s="100"/>
      <c r="F110" s="35"/>
      <c r="G110" s="99"/>
      <c r="H110" s="100"/>
      <c r="I110" s="34">
        <f t="shared" si="9"/>
        <v>443.81</v>
      </c>
      <c r="J110" s="34">
        <f t="shared" si="10"/>
        <v>145.56</v>
      </c>
      <c r="K110" s="80">
        <f t="shared" si="11"/>
        <v>91031.459999999992</v>
      </c>
      <c r="L110" s="80"/>
      <c r="O110" s="3"/>
      <c r="P110" s="26"/>
      <c r="Q110" s="26"/>
      <c r="R110" s="26"/>
      <c r="S110" s="26"/>
      <c r="T110" s="26"/>
      <c r="U110" s="26"/>
      <c r="V110" s="26"/>
      <c r="W110" s="3"/>
    </row>
    <row r="111" spans="1:23" s="1" customFormat="1" ht="15" customHeight="1" x14ac:dyDescent="0.2">
      <c r="A111" s="70">
        <f t="shared" si="6"/>
        <v>74</v>
      </c>
      <c r="B111" s="36">
        <f t="shared" si="7"/>
        <v>42767</v>
      </c>
      <c r="C111" s="34">
        <f t="shared" si="8"/>
        <v>589.37</v>
      </c>
      <c r="D111" s="99"/>
      <c r="E111" s="100"/>
      <c r="F111" s="35"/>
      <c r="G111" s="99"/>
      <c r="H111" s="100"/>
      <c r="I111" s="34">
        <f t="shared" si="9"/>
        <v>443.1</v>
      </c>
      <c r="J111" s="34">
        <f t="shared" si="10"/>
        <v>146.26999999999998</v>
      </c>
      <c r="K111" s="80">
        <f t="shared" si="11"/>
        <v>90885.189999999988</v>
      </c>
      <c r="L111" s="80"/>
      <c r="O111" s="3"/>
      <c r="P111" s="26"/>
      <c r="Q111" s="26"/>
      <c r="R111" s="26"/>
      <c r="S111" s="26"/>
      <c r="T111" s="26"/>
      <c r="U111" s="26"/>
      <c r="V111" s="26"/>
      <c r="W111" s="3"/>
    </row>
    <row r="112" spans="1:23" s="1" customFormat="1" ht="15" customHeight="1" x14ac:dyDescent="0.2">
      <c r="A112" s="70">
        <f t="shared" si="6"/>
        <v>75</v>
      </c>
      <c r="B112" s="36">
        <f t="shared" si="7"/>
        <v>42795</v>
      </c>
      <c r="C112" s="34">
        <f t="shared" si="8"/>
        <v>589.37</v>
      </c>
      <c r="D112" s="99"/>
      <c r="E112" s="100"/>
      <c r="F112" s="35"/>
      <c r="G112" s="99"/>
      <c r="H112" s="100"/>
      <c r="I112" s="34">
        <f t="shared" si="9"/>
        <v>442.39</v>
      </c>
      <c r="J112" s="34">
        <f t="shared" si="10"/>
        <v>146.98000000000002</v>
      </c>
      <c r="K112" s="80">
        <f t="shared" si="11"/>
        <v>90738.209999999992</v>
      </c>
      <c r="L112" s="80"/>
      <c r="O112" s="3"/>
      <c r="P112" s="26"/>
      <c r="Q112" s="26"/>
      <c r="R112" s="26"/>
      <c r="S112" s="26"/>
      <c r="T112" s="26"/>
      <c r="U112" s="26"/>
      <c r="V112" s="26"/>
      <c r="W112" s="3"/>
    </row>
    <row r="113" spans="1:23" s="1" customFormat="1" ht="15" customHeight="1" x14ac:dyDescent="0.2">
      <c r="A113" s="70">
        <f t="shared" si="6"/>
        <v>76</v>
      </c>
      <c r="B113" s="36">
        <f t="shared" si="7"/>
        <v>42826</v>
      </c>
      <c r="C113" s="34">
        <f t="shared" si="8"/>
        <v>589.37</v>
      </c>
      <c r="D113" s="99"/>
      <c r="E113" s="100"/>
      <c r="F113" s="35"/>
      <c r="G113" s="99"/>
      <c r="H113" s="100"/>
      <c r="I113" s="34">
        <f t="shared" si="9"/>
        <v>441.67</v>
      </c>
      <c r="J113" s="34">
        <f t="shared" si="10"/>
        <v>147.69999999999999</v>
      </c>
      <c r="K113" s="80">
        <f t="shared" si="11"/>
        <v>90590.51</v>
      </c>
      <c r="L113" s="80"/>
      <c r="O113" s="3"/>
      <c r="P113" s="26"/>
      <c r="Q113" s="26"/>
      <c r="R113" s="26"/>
      <c r="S113" s="26"/>
      <c r="T113" s="26"/>
      <c r="U113" s="26"/>
      <c r="V113" s="26"/>
      <c r="W113" s="3"/>
    </row>
    <row r="114" spans="1:23" s="1" customFormat="1" ht="15" customHeight="1" x14ac:dyDescent="0.2">
      <c r="A114" s="70">
        <f t="shared" si="6"/>
        <v>77</v>
      </c>
      <c r="B114" s="36">
        <f t="shared" si="7"/>
        <v>42856</v>
      </c>
      <c r="C114" s="34">
        <f t="shared" si="8"/>
        <v>589.37</v>
      </c>
      <c r="D114" s="99"/>
      <c r="E114" s="100"/>
      <c r="F114" s="35"/>
      <c r="G114" s="99"/>
      <c r="H114" s="100"/>
      <c r="I114" s="34">
        <f t="shared" si="9"/>
        <v>440.95</v>
      </c>
      <c r="J114" s="34">
        <f t="shared" si="10"/>
        <v>148.42000000000002</v>
      </c>
      <c r="K114" s="80">
        <f t="shared" si="11"/>
        <v>90442.09</v>
      </c>
      <c r="L114" s="80"/>
      <c r="O114" s="3"/>
      <c r="P114" s="26"/>
      <c r="Q114" s="26"/>
      <c r="R114" s="26"/>
      <c r="S114" s="26"/>
      <c r="T114" s="26"/>
      <c r="U114" s="26"/>
      <c r="V114" s="26"/>
      <c r="W114" s="3"/>
    </row>
    <row r="115" spans="1:23" s="1" customFormat="1" ht="15" customHeight="1" x14ac:dyDescent="0.2">
      <c r="A115" s="70">
        <f t="shared" si="6"/>
        <v>78</v>
      </c>
      <c r="B115" s="36">
        <f t="shared" si="7"/>
        <v>42887</v>
      </c>
      <c r="C115" s="34">
        <f t="shared" si="8"/>
        <v>589.37</v>
      </c>
      <c r="D115" s="99"/>
      <c r="E115" s="100"/>
      <c r="F115" s="35"/>
      <c r="G115" s="99"/>
      <c r="H115" s="100"/>
      <c r="I115" s="34">
        <f t="shared" si="9"/>
        <v>440.23</v>
      </c>
      <c r="J115" s="34">
        <f t="shared" si="10"/>
        <v>149.13999999999999</v>
      </c>
      <c r="K115" s="80">
        <f t="shared" si="11"/>
        <v>90292.95</v>
      </c>
      <c r="L115" s="80"/>
      <c r="O115" s="3"/>
      <c r="P115" s="26"/>
      <c r="Q115" s="26"/>
      <c r="R115" s="26"/>
      <c r="S115" s="26"/>
      <c r="T115" s="26"/>
      <c r="U115" s="26"/>
      <c r="V115" s="26"/>
      <c r="W115" s="3"/>
    </row>
    <row r="116" spans="1:23" s="1" customFormat="1" ht="15" customHeight="1" x14ac:dyDescent="0.2">
      <c r="A116" s="70">
        <f t="shared" si="6"/>
        <v>79</v>
      </c>
      <c r="B116" s="36">
        <f t="shared" si="7"/>
        <v>42917</v>
      </c>
      <c r="C116" s="34">
        <f t="shared" si="8"/>
        <v>589.37</v>
      </c>
      <c r="D116" s="99"/>
      <c r="E116" s="100"/>
      <c r="F116" s="35"/>
      <c r="G116" s="99"/>
      <c r="H116" s="100"/>
      <c r="I116" s="34">
        <f t="shared" si="9"/>
        <v>439.51</v>
      </c>
      <c r="J116" s="34">
        <f t="shared" si="10"/>
        <v>149.86000000000001</v>
      </c>
      <c r="K116" s="80">
        <f t="shared" si="11"/>
        <v>90143.09</v>
      </c>
      <c r="L116" s="80"/>
      <c r="O116" s="3"/>
      <c r="P116" s="26"/>
      <c r="Q116" s="26"/>
      <c r="R116" s="26"/>
      <c r="S116" s="26"/>
      <c r="T116" s="26"/>
      <c r="U116" s="26"/>
      <c r="V116" s="26"/>
      <c r="W116" s="3"/>
    </row>
    <row r="117" spans="1:23" s="1" customFormat="1" ht="15" customHeight="1" x14ac:dyDescent="0.2">
      <c r="A117" s="70">
        <f t="shared" si="6"/>
        <v>80</v>
      </c>
      <c r="B117" s="36">
        <f t="shared" si="7"/>
        <v>42948</v>
      </c>
      <c r="C117" s="34">
        <f t="shared" si="8"/>
        <v>589.37</v>
      </c>
      <c r="D117" s="99"/>
      <c r="E117" s="100"/>
      <c r="F117" s="35"/>
      <c r="G117" s="99"/>
      <c r="H117" s="100"/>
      <c r="I117" s="34">
        <f t="shared" si="9"/>
        <v>438.78</v>
      </c>
      <c r="J117" s="34">
        <f t="shared" si="10"/>
        <v>150.59000000000003</v>
      </c>
      <c r="K117" s="80">
        <f t="shared" si="11"/>
        <v>89992.5</v>
      </c>
      <c r="L117" s="80"/>
      <c r="O117" s="3"/>
      <c r="P117" s="26"/>
      <c r="Q117" s="26"/>
      <c r="R117" s="26"/>
      <c r="S117" s="26"/>
      <c r="T117" s="26"/>
      <c r="U117" s="26"/>
      <c r="V117" s="26"/>
      <c r="W117" s="3"/>
    </row>
    <row r="118" spans="1:23" s="1" customFormat="1" ht="15" customHeight="1" x14ac:dyDescent="0.2">
      <c r="A118" s="70">
        <f t="shared" si="6"/>
        <v>81</v>
      </c>
      <c r="B118" s="36">
        <f t="shared" si="7"/>
        <v>42979</v>
      </c>
      <c r="C118" s="34">
        <f t="shared" si="8"/>
        <v>589.37</v>
      </c>
      <c r="D118" s="99"/>
      <c r="E118" s="100"/>
      <c r="F118" s="35"/>
      <c r="G118" s="99"/>
      <c r="H118" s="100"/>
      <c r="I118" s="34">
        <f t="shared" si="9"/>
        <v>438.04</v>
      </c>
      <c r="J118" s="34">
        <f t="shared" si="10"/>
        <v>151.32999999999998</v>
      </c>
      <c r="K118" s="80">
        <f t="shared" si="11"/>
        <v>89841.17</v>
      </c>
      <c r="L118" s="80"/>
      <c r="O118" s="3"/>
      <c r="P118" s="26"/>
      <c r="Q118" s="26"/>
      <c r="R118" s="26"/>
      <c r="S118" s="26"/>
      <c r="T118" s="26"/>
      <c r="U118" s="26"/>
      <c r="V118" s="26"/>
      <c r="W118" s="3"/>
    </row>
    <row r="119" spans="1:23" s="1" customFormat="1" ht="15" customHeight="1" x14ac:dyDescent="0.2">
      <c r="A119" s="70">
        <f t="shared" si="6"/>
        <v>82</v>
      </c>
      <c r="B119" s="36">
        <f t="shared" si="7"/>
        <v>43009</v>
      </c>
      <c r="C119" s="34">
        <f t="shared" si="8"/>
        <v>589.37</v>
      </c>
      <c r="D119" s="99"/>
      <c r="E119" s="100"/>
      <c r="F119" s="35"/>
      <c r="G119" s="99"/>
      <c r="H119" s="100"/>
      <c r="I119" s="34">
        <f t="shared" si="9"/>
        <v>437.31</v>
      </c>
      <c r="J119" s="34">
        <f t="shared" si="10"/>
        <v>152.06</v>
      </c>
      <c r="K119" s="80">
        <f t="shared" si="11"/>
        <v>89689.11</v>
      </c>
      <c r="L119" s="80"/>
      <c r="O119" s="3"/>
      <c r="P119" s="26"/>
      <c r="Q119" s="26"/>
      <c r="R119" s="26"/>
      <c r="S119" s="26"/>
      <c r="T119" s="26"/>
      <c r="U119" s="26"/>
      <c r="V119" s="26"/>
      <c r="W119" s="3"/>
    </row>
    <row r="120" spans="1:23" s="1" customFormat="1" ht="15" customHeight="1" x14ac:dyDescent="0.2">
      <c r="A120" s="70">
        <f t="shared" si="6"/>
        <v>83</v>
      </c>
      <c r="B120" s="36">
        <f t="shared" si="7"/>
        <v>43040</v>
      </c>
      <c r="C120" s="34">
        <f t="shared" si="8"/>
        <v>589.37</v>
      </c>
      <c r="D120" s="99"/>
      <c r="E120" s="100"/>
      <c r="F120" s="35"/>
      <c r="G120" s="99"/>
      <c r="H120" s="100"/>
      <c r="I120" s="34">
        <f t="shared" si="9"/>
        <v>436.57</v>
      </c>
      <c r="J120" s="34">
        <f t="shared" si="10"/>
        <v>152.80000000000001</v>
      </c>
      <c r="K120" s="80">
        <f t="shared" si="11"/>
        <v>89536.31</v>
      </c>
      <c r="L120" s="80"/>
      <c r="O120" s="3"/>
      <c r="P120" s="26"/>
      <c r="Q120" s="26"/>
      <c r="R120" s="26"/>
      <c r="S120" s="26"/>
      <c r="T120" s="26"/>
      <c r="U120" s="26"/>
      <c r="V120" s="26"/>
      <c r="W120" s="3"/>
    </row>
    <row r="121" spans="1:23" s="1" customFormat="1" ht="15" customHeight="1" x14ac:dyDescent="0.2">
      <c r="A121" s="70">
        <f t="shared" si="6"/>
        <v>84</v>
      </c>
      <c r="B121" s="36">
        <f t="shared" si="7"/>
        <v>43070</v>
      </c>
      <c r="C121" s="34">
        <f t="shared" si="8"/>
        <v>589.37</v>
      </c>
      <c r="D121" s="99"/>
      <c r="E121" s="100"/>
      <c r="F121" s="35"/>
      <c r="G121" s="99"/>
      <c r="H121" s="100"/>
      <c r="I121" s="34">
        <f t="shared" si="9"/>
        <v>435.82</v>
      </c>
      <c r="J121" s="34">
        <f t="shared" si="10"/>
        <v>153.55000000000001</v>
      </c>
      <c r="K121" s="80">
        <f t="shared" si="11"/>
        <v>89382.76</v>
      </c>
      <c r="L121" s="80"/>
      <c r="O121" s="3"/>
      <c r="P121" s="26"/>
      <c r="Q121" s="26"/>
      <c r="R121" s="26"/>
      <c r="S121" s="26"/>
      <c r="T121" s="26"/>
      <c r="U121" s="26"/>
      <c r="V121" s="26"/>
      <c r="W121" s="3"/>
    </row>
    <row r="122" spans="1:23" s="1" customFormat="1" ht="15" customHeight="1" x14ac:dyDescent="0.2">
      <c r="A122" s="70">
        <f t="shared" si="6"/>
        <v>85</v>
      </c>
      <c r="B122" s="36">
        <f t="shared" si="7"/>
        <v>43101</v>
      </c>
      <c r="C122" s="34">
        <f t="shared" si="8"/>
        <v>589.37</v>
      </c>
      <c r="D122" s="99"/>
      <c r="E122" s="100"/>
      <c r="F122" s="35"/>
      <c r="G122" s="99"/>
      <c r="H122" s="100"/>
      <c r="I122" s="34">
        <f t="shared" si="9"/>
        <v>435.08</v>
      </c>
      <c r="J122" s="34">
        <f t="shared" si="10"/>
        <v>154.29000000000002</v>
      </c>
      <c r="K122" s="80">
        <f t="shared" si="11"/>
        <v>89228.47</v>
      </c>
      <c r="L122" s="80"/>
      <c r="O122" s="3"/>
      <c r="P122" s="26"/>
      <c r="Q122" s="26"/>
      <c r="R122" s="26"/>
      <c r="S122" s="26"/>
      <c r="T122" s="26"/>
      <c r="U122" s="26"/>
      <c r="V122" s="26"/>
      <c r="W122" s="3"/>
    </row>
    <row r="123" spans="1:23" s="1" customFormat="1" ht="15" customHeight="1" x14ac:dyDescent="0.2">
      <c r="A123" s="70">
        <f t="shared" si="6"/>
        <v>86</v>
      </c>
      <c r="B123" s="36">
        <f t="shared" si="7"/>
        <v>43132</v>
      </c>
      <c r="C123" s="34">
        <f t="shared" si="8"/>
        <v>589.37</v>
      </c>
      <c r="D123" s="99"/>
      <c r="E123" s="100"/>
      <c r="F123" s="35"/>
      <c r="G123" s="99"/>
      <c r="H123" s="100"/>
      <c r="I123" s="34">
        <f t="shared" si="9"/>
        <v>434.32</v>
      </c>
      <c r="J123" s="34">
        <f t="shared" si="10"/>
        <v>155.05000000000001</v>
      </c>
      <c r="K123" s="80">
        <f t="shared" si="11"/>
        <v>89073.42</v>
      </c>
      <c r="L123" s="80"/>
      <c r="O123" s="3"/>
      <c r="P123" s="26"/>
      <c r="Q123" s="26"/>
      <c r="R123" s="26"/>
      <c r="S123" s="26"/>
      <c r="T123" s="26"/>
      <c r="U123" s="26"/>
      <c r="V123" s="26"/>
      <c r="W123" s="3"/>
    </row>
    <row r="124" spans="1:23" s="1" customFormat="1" ht="15" customHeight="1" x14ac:dyDescent="0.2">
      <c r="A124" s="70">
        <f t="shared" si="6"/>
        <v>87</v>
      </c>
      <c r="B124" s="36">
        <f t="shared" si="7"/>
        <v>43160</v>
      </c>
      <c r="C124" s="34">
        <f t="shared" si="8"/>
        <v>589.37</v>
      </c>
      <c r="D124" s="99"/>
      <c r="E124" s="100"/>
      <c r="F124" s="35"/>
      <c r="G124" s="99"/>
      <c r="H124" s="100"/>
      <c r="I124" s="34">
        <f t="shared" si="9"/>
        <v>433.57</v>
      </c>
      <c r="J124" s="34">
        <f t="shared" si="10"/>
        <v>155.80000000000001</v>
      </c>
      <c r="K124" s="80">
        <f t="shared" si="11"/>
        <v>88917.62</v>
      </c>
      <c r="L124" s="80"/>
      <c r="O124" s="3"/>
      <c r="P124" s="26"/>
      <c r="Q124" s="26"/>
      <c r="R124" s="26"/>
      <c r="S124" s="26"/>
      <c r="T124" s="26"/>
      <c r="U124" s="26"/>
      <c r="V124" s="26"/>
      <c r="W124" s="3"/>
    </row>
    <row r="125" spans="1:23" s="1" customFormat="1" ht="15" customHeight="1" x14ac:dyDescent="0.2">
      <c r="A125" s="70">
        <f t="shared" si="6"/>
        <v>88</v>
      </c>
      <c r="B125" s="36">
        <f t="shared" si="7"/>
        <v>43191</v>
      </c>
      <c r="C125" s="34">
        <f t="shared" si="8"/>
        <v>589.37</v>
      </c>
      <c r="D125" s="99"/>
      <c r="E125" s="100"/>
      <c r="F125" s="35"/>
      <c r="G125" s="99"/>
      <c r="H125" s="100"/>
      <c r="I125" s="34">
        <f t="shared" si="9"/>
        <v>432.81</v>
      </c>
      <c r="J125" s="34">
        <f t="shared" si="10"/>
        <v>156.56</v>
      </c>
      <c r="K125" s="80">
        <f t="shared" si="11"/>
        <v>88761.06</v>
      </c>
      <c r="L125" s="80"/>
      <c r="O125" s="3"/>
      <c r="P125" s="26"/>
      <c r="Q125" s="26"/>
      <c r="R125" s="26"/>
      <c r="S125" s="26"/>
      <c r="T125" s="26"/>
      <c r="U125" s="26"/>
      <c r="V125" s="26"/>
      <c r="W125" s="3"/>
    </row>
    <row r="126" spans="1:23" s="1" customFormat="1" ht="15" customHeight="1" x14ac:dyDescent="0.2">
      <c r="A126" s="70">
        <f t="shared" si="6"/>
        <v>89</v>
      </c>
      <c r="B126" s="36">
        <f t="shared" si="7"/>
        <v>43221</v>
      </c>
      <c r="C126" s="34">
        <f t="shared" si="8"/>
        <v>589.37</v>
      </c>
      <c r="D126" s="99"/>
      <c r="E126" s="100"/>
      <c r="F126" s="35"/>
      <c r="G126" s="99"/>
      <c r="H126" s="100"/>
      <c r="I126" s="34">
        <f t="shared" si="9"/>
        <v>432.05</v>
      </c>
      <c r="J126" s="34">
        <f t="shared" si="10"/>
        <v>157.32</v>
      </c>
      <c r="K126" s="80">
        <f t="shared" si="11"/>
        <v>88603.739999999991</v>
      </c>
      <c r="L126" s="80"/>
      <c r="O126" s="3"/>
      <c r="P126" s="26"/>
      <c r="Q126" s="26"/>
      <c r="R126" s="26"/>
      <c r="S126" s="26"/>
      <c r="T126" s="26"/>
      <c r="U126" s="26"/>
      <c r="V126" s="26"/>
      <c r="W126" s="3"/>
    </row>
    <row r="127" spans="1:23" s="1" customFormat="1" ht="15" customHeight="1" x14ac:dyDescent="0.2">
      <c r="A127" s="70">
        <f t="shared" si="6"/>
        <v>90</v>
      </c>
      <c r="B127" s="36">
        <f t="shared" si="7"/>
        <v>43252</v>
      </c>
      <c r="C127" s="34">
        <f t="shared" si="8"/>
        <v>589.37</v>
      </c>
      <c r="D127" s="99"/>
      <c r="E127" s="100"/>
      <c r="F127" s="35"/>
      <c r="G127" s="99"/>
      <c r="H127" s="100"/>
      <c r="I127" s="34">
        <f t="shared" si="9"/>
        <v>431.28</v>
      </c>
      <c r="J127" s="34">
        <f t="shared" si="10"/>
        <v>158.09000000000003</v>
      </c>
      <c r="K127" s="80">
        <f t="shared" si="11"/>
        <v>88445.65</v>
      </c>
      <c r="L127" s="80"/>
      <c r="O127" s="3"/>
      <c r="P127" s="26"/>
      <c r="Q127" s="26"/>
      <c r="R127" s="26"/>
      <c r="S127" s="26"/>
      <c r="T127" s="26"/>
      <c r="U127" s="26"/>
      <c r="V127" s="26"/>
      <c r="W127" s="3"/>
    </row>
    <row r="128" spans="1:23" s="1" customFormat="1" ht="15" customHeight="1" x14ac:dyDescent="0.2">
      <c r="A128" s="70">
        <f t="shared" si="6"/>
        <v>91</v>
      </c>
      <c r="B128" s="36">
        <f t="shared" si="7"/>
        <v>43282</v>
      </c>
      <c r="C128" s="34">
        <f t="shared" si="8"/>
        <v>589.37</v>
      </c>
      <c r="D128" s="99"/>
      <c r="E128" s="100"/>
      <c r="F128" s="35"/>
      <c r="G128" s="99"/>
      <c r="H128" s="100"/>
      <c r="I128" s="34">
        <f t="shared" si="9"/>
        <v>430.51</v>
      </c>
      <c r="J128" s="34">
        <f t="shared" si="10"/>
        <v>158.86000000000001</v>
      </c>
      <c r="K128" s="80">
        <f t="shared" si="11"/>
        <v>88286.79</v>
      </c>
      <c r="L128" s="80"/>
      <c r="O128" s="3"/>
      <c r="P128" s="26"/>
      <c r="Q128" s="26"/>
      <c r="R128" s="26"/>
      <c r="S128" s="26"/>
      <c r="T128" s="26"/>
      <c r="U128" s="26"/>
      <c r="V128" s="26"/>
      <c r="W128" s="3"/>
    </row>
    <row r="129" spans="1:23" s="1" customFormat="1" ht="15" customHeight="1" x14ac:dyDescent="0.2">
      <c r="A129" s="70">
        <f t="shared" si="6"/>
        <v>92</v>
      </c>
      <c r="B129" s="36">
        <f t="shared" si="7"/>
        <v>43313</v>
      </c>
      <c r="C129" s="34">
        <f t="shared" si="8"/>
        <v>589.37</v>
      </c>
      <c r="D129" s="99"/>
      <c r="E129" s="100"/>
      <c r="F129" s="35"/>
      <c r="G129" s="99"/>
      <c r="H129" s="100"/>
      <c r="I129" s="34">
        <f t="shared" si="9"/>
        <v>429.74</v>
      </c>
      <c r="J129" s="34">
        <f t="shared" si="10"/>
        <v>159.63</v>
      </c>
      <c r="K129" s="80">
        <f t="shared" si="11"/>
        <v>88127.159999999989</v>
      </c>
      <c r="L129" s="80"/>
      <c r="O129" s="3"/>
      <c r="P129" s="26"/>
      <c r="Q129" s="26"/>
      <c r="R129" s="26"/>
      <c r="S129" s="26"/>
      <c r="T129" s="26"/>
      <c r="U129" s="26"/>
      <c r="V129" s="26"/>
      <c r="W129" s="3"/>
    </row>
    <row r="130" spans="1:23" s="1" customFormat="1" ht="15" customHeight="1" x14ac:dyDescent="0.2">
      <c r="A130" s="70">
        <f t="shared" si="6"/>
        <v>93</v>
      </c>
      <c r="B130" s="36">
        <f t="shared" si="7"/>
        <v>43344</v>
      </c>
      <c r="C130" s="34">
        <f t="shared" si="8"/>
        <v>589.37</v>
      </c>
      <c r="D130" s="99"/>
      <c r="E130" s="100"/>
      <c r="F130" s="35"/>
      <c r="G130" s="99"/>
      <c r="H130" s="100"/>
      <c r="I130" s="34">
        <f t="shared" si="9"/>
        <v>428.96</v>
      </c>
      <c r="J130" s="34">
        <f t="shared" si="10"/>
        <v>160.41000000000003</v>
      </c>
      <c r="K130" s="80">
        <f t="shared" si="11"/>
        <v>87966.749999999985</v>
      </c>
      <c r="L130" s="80"/>
      <c r="O130" s="3"/>
      <c r="P130" s="26"/>
      <c r="Q130" s="26"/>
      <c r="R130" s="26"/>
      <c r="S130" s="26"/>
      <c r="T130" s="26"/>
      <c r="U130" s="26"/>
      <c r="V130" s="26"/>
      <c r="W130" s="3"/>
    </row>
    <row r="131" spans="1:23" s="1" customFormat="1" ht="15" customHeight="1" x14ac:dyDescent="0.2">
      <c r="A131" s="70">
        <f t="shared" si="6"/>
        <v>94</v>
      </c>
      <c r="B131" s="36">
        <f t="shared" si="7"/>
        <v>43374</v>
      </c>
      <c r="C131" s="34">
        <f t="shared" si="8"/>
        <v>589.37</v>
      </c>
      <c r="D131" s="99"/>
      <c r="E131" s="100"/>
      <c r="F131" s="35"/>
      <c r="G131" s="99"/>
      <c r="H131" s="100"/>
      <c r="I131" s="34">
        <f t="shared" si="9"/>
        <v>428.18</v>
      </c>
      <c r="J131" s="34">
        <f t="shared" si="10"/>
        <v>161.19</v>
      </c>
      <c r="K131" s="80">
        <f t="shared" si="11"/>
        <v>87805.559999999983</v>
      </c>
      <c r="L131" s="80"/>
      <c r="O131" s="3"/>
      <c r="P131" s="26"/>
      <c r="Q131" s="26"/>
      <c r="R131" s="26"/>
      <c r="S131" s="26"/>
      <c r="T131" s="26"/>
      <c r="U131" s="26"/>
      <c r="V131" s="26"/>
      <c r="W131" s="3"/>
    </row>
    <row r="132" spans="1:23" s="1" customFormat="1" ht="15" customHeight="1" x14ac:dyDescent="0.2">
      <c r="A132" s="70">
        <f t="shared" si="6"/>
        <v>95</v>
      </c>
      <c r="B132" s="36">
        <f t="shared" si="7"/>
        <v>43405</v>
      </c>
      <c r="C132" s="34">
        <f t="shared" si="8"/>
        <v>589.37</v>
      </c>
      <c r="D132" s="99"/>
      <c r="E132" s="100"/>
      <c r="F132" s="35"/>
      <c r="G132" s="99"/>
      <c r="H132" s="100"/>
      <c r="I132" s="34">
        <f t="shared" si="9"/>
        <v>427.4</v>
      </c>
      <c r="J132" s="34">
        <f t="shared" si="10"/>
        <v>161.97000000000003</v>
      </c>
      <c r="K132" s="80">
        <f t="shared" si="11"/>
        <v>87643.589999999982</v>
      </c>
      <c r="L132" s="80"/>
      <c r="O132" s="3"/>
      <c r="P132" s="26"/>
      <c r="Q132" s="26"/>
      <c r="R132" s="26"/>
      <c r="S132" s="26"/>
      <c r="T132" s="26"/>
      <c r="U132" s="26"/>
      <c r="V132" s="26"/>
      <c r="W132" s="3"/>
    </row>
    <row r="133" spans="1:23" s="1" customFormat="1" ht="15" customHeight="1" x14ac:dyDescent="0.2">
      <c r="A133" s="70">
        <f t="shared" si="6"/>
        <v>96</v>
      </c>
      <c r="B133" s="36">
        <f t="shared" si="7"/>
        <v>43435</v>
      </c>
      <c r="C133" s="34">
        <f t="shared" si="8"/>
        <v>589.37</v>
      </c>
      <c r="D133" s="99"/>
      <c r="E133" s="100"/>
      <c r="F133" s="35"/>
      <c r="G133" s="99"/>
      <c r="H133" s="100"/>
      <c r="I133" s="34">
        <f t="shared" si="9"/>
        <v>426.61</v>
      </c>
      <c r="J133" s="34">
        <f t="shared" si="10"/>
        <v>162.76</v>
      </c>
      <c r="K133" s="80">
        <f t="shared" si="11"/>
        <v>87480.829999999987</v>
      </c>
      <c r="L133" s="80"/>
      <c r="O133" s="3"/>
      <c r="P133" s="26"/>
      <c r="Q133" s="26"/>
      <c r="R133" s="26"/>
      <c r="S133" s="26"/>
      <c r="T133" s="26"/>
      <c r="U133" s="26"/>
      <c r="V133" s="26"/>
      <c r="W133" s="3"/>
    </row>
    <row r="134" spans="1:23" s="1" customFormat="1" ht="15" customHeight="1" x14ac:dyDescent="0.2">
      <c r="A134" s="70">
        <f t="shared" si="6"/>
        <v>97</v>
      </c>
      <c r="B134" s="36">
        <f t="shared" si="7"/>
        <v>43466</v>
      </c>
      <c r="C134" s="34">
        <f t="shared" si="8"/>
        <v>589.37</v>
      </c>
      <c r="D134" s="99"/>
      <c r="E134" s="100"/>
      <c r="F134" s="35"/>
      <c r="G134" s="99"/>
      <c r="H134" s="100"/>
      <c r="I134" s="34">
        <f t="shared" si="9"/>
        <v>425.82</v>
      </c>
      <c r="J134" s="34">
        <f t="shared" si="10"/>
        <v>163.55000000000001</v>
      </c>
      <c r="K134" s="80">
        <f t="shared" si="11"/>
        <v>87317.279999999984</v>
      </c>
      <c r="L134" s="80"/>
      <c r="O134" s="3"/>
      <c r="P134" s="26"/>
      <c r="Q134" s="26"/>
      <c r="R134" s="26"/>
      <c r="S134" s="26"/>
      <c r="T134" s="26"/>
      <c r="U134" s="26"/>
      <c r="V134" s="26"/>
      <c r="W134" s="3"/>
    </row>
    <row r="135" spans="1:23" s="1" customFormat="1" ht="15" customHeight="1" x14ac:dyDescent="0.2">
      <c r="A135" s="70">
        <f t="shared" si="6"/>
        <v>98</v>
      </c>
      <c r="B135" s="36">
        <f t="shared" si="7"/>
        <v>43497</v>
      </c>
      <c r="C135" s="34">
        <f t="shared" si="8"/>
        <v>589.37</v>
      </c>
      <c r="D135" s="99"/>
      <c r="E135" s="100"/>
      <c r="F135" s="35"/>
      <c r="G135" s="99"/>
      <c r="H135" s="100"/>
      <c r="I135" s="34">
        <f t="shared" si="9"/>
        <v>425.02</v>
      </c>
      <c r="J135" s="34">
        <f t="shared" si="10"/>
        <v>164.35000000000002</v>
      </c>
      <c r="K135" s="80">
        <f t="shared" si="11"/>
        <v>87152.929999999978</v>
      </c>
      <c r="L135" s="80"/>
      <c r="O135" s="3"/>
      <c r="P135" s="26"/>
      <c r="Q135" s="26"/>
      <c r="R135" s="26"/>
      <c r="S135" s="26"/>
      <c r="T135" s="26"/>
      <c r="U135" s="26"/>
      <c r="V135" s="26"/>
      <c r="W135" s="3"/>
    </row>
    <row r="136" spans="1:23" s="1" customFormat="1" ht="15" customHeight="1" x14ac:dyDescent="0.2">
      <c r="A136" s="70">
        <f t="shared" si="6"/>
        <v>99</v>
      </c>
      <c r="B136" s="36">
        <f t="shared" si="7"/>
        <v>43525</v>
      </c>
      <c r="C136" s="34">
        <f t="shared" si="8"/>
        <v>589.37</v>
      </c>
      <c r="D136" s="99"/>
      <c r="E136" s="100"/>
      <c r="F136" s="35"/>
      <c r="G136" s="99"/>
      <c r="H136" s="100"/>
      <c r="I136" s="34">
        <f t="shared" si="9"/>
        <v>424.22</v>
      </c>
      <c r="J136" s="34">
        <f t="shared" si="10"/>
        <v>165.14999999999998</v>
      </c>
      <c r="K136" s="80">
        <f t="shared" si="11"/>
        <v>86987.779999999984</v>
      </c>
      <c r="L136" s="80"/>
      <c r="O136" s="3"/>
      <c r="P136" s="26"/>
      <c r="Q136" s="26"/>
      <c r="R136" s="26"/>
      <c r="S136" s="26"/>
      <c r="T136" s="26"/>
      <c r="U136" s="26"/>
      <c r="V136" s="26"/>
      <c r="W136" s="3"/>
    </row>
    <row r="137" spans="1:23" s="1" customFormat="1" ht="15" customHeight="1" x14ac:dyDescent="0.2">
      <c r="A137" s="70">
        <f t="shared" si="6"/>
        <v>100</v>
      </c>
      <c r="B137" s="36">
        <f t="shared" si="7"/>
        <v>43556</v>
      </c>
      <c r="C137" s="34">
        <f t="shared" si="8"/>
        <v>589.37</v>
      </c>
      <c r="D137" s="99"/>
      <c r="E137" s="100"/>
      <c r="F137" s="35"/>
      <c r="G137" s="99"/>
      <c r="H137" s="100"/>
      <c r="I137" s="34">
        <f t="shared" si="9"/>
        <v>423.42</v>
      </c>
      <c r="J137" s="34">
        <f t="shared" si="10"/>
        <v>165.95</v>
      </c>
      <c r="K137" s="80">
        <f t="shared" si="11"/>
        <v>86821.829999999987</v>
      </c>
      <c r="L137" s="80"/>
      <c r="O137" s="3"/>
      <c r="P137" s="26"/>
      <c r="Q137" s="26"/>
      <c r="R137" s="26"/>
      <c r="S137" s="26"/>
      <c r="T137" s="26"/>
      <c r="U137" s="26"/>
      <c r="V137" s="26"/>
      <c r="W137" s="3"/>
    </row>
    <row r="138" spans="1:23" s="1" customFormat="1" ht="15" customHeight="1" x14ac:dyDescent="0.2">
      <c r="A138" s="70">
        <f t="shared" si="6"/>
        <v>101</v>
      </c>
      <c r="B138" s="36">
        <f t="shared" si="7"/>
        <v>43586</v>
      </c>
      <c r="C138" s="34">
        <f t="shared" si="8"/>
        <v>589.37</v>
      </c>
      <c r="D138" s="99"/>
      <c r="E138" s="100"/>
      <c r="F138" s="35"/>
      <c r="G138" s="99"/>
      <c r="H138" s="100"/>
      <c r="I138" s="34">
        <f t="shared" si="9"/>
        <v>422.61</v>
      </c>
      <c r="J138" s="34">
        <f t="shared" si="10"/>
        <v>166.76</v>
      </c>
      <c r="K138" s="80">
        <f t="shared" si="11"/>
        <v>86655.069999999992</v>
      </c>
      <c r="L138" s="80"/>
      <c r="O138" s="3"/>
      <c r="P138" s="26"/>
      <c r="Q138" s="26"/>
      <c r="R138" s="26"/>
      <c r="S138" s="26"/>
      <c r="T138" s="26"/>
      <c r="U138" s="26"/>
      <c r="V138" s="26"/>
      <c r="W138" s="3"/>
    </row>
    <row r="139" spans="1:23" s="1" customFormat="1" ht="15" customHeight="1" x14ac:dyDescent="0.2">
      <c r="A139" s="70">
        <f t="shared" si="6"/>
        <v>102</v>
      </c>
      <c r="B139" s="36">
        <f t="shared" si="7"/>
        <v>43617</v>
      </c>
      <c r="C139" s="34">
        <f t="shared" si="8"/>
        <v>589.37</v>
      </c>
      <c r="D139" s="99"/>
      <c r="E139" s="100"/>
      <c r="F139" s="35"/>
      <c r="G139" s="99"/>
      <c r="H139" s="100"/>
      <c r="I139" s="34">
        <f t="shared" si="9"/>
        <v>421.8</v>
      </c>
      <c r="J139" s="34">
        <f t="shared" si="10"/>
        <v>167.57</v>
      </c>
      <c r="K139" s="80">
        <f t="shared" si="11"/>
        <v>86487.499999999985</v>
      </c>
      <c r="L139" s="80"/>
      <c r="O139" s="3"/>
      <c r="P139" s="26"/>
      <c r="Q139" s="26"/>
      <c r="R139" s="26"/>
      <c r="S139" s="26"/>
      <c r="T139" s="26"/>
      <c r="U139" s="26"/>
      <c r="V139" s="26"/>
      <c r="W139" s="3"/>
    </row>
    <row r="140" spans="1:23" s="1" customFormat="1" ht="15" customHeight="1" x14ac:dyDescent="0.2">
      <c r="A140" s="70">
        <f t="shared" si="6"/>
        <v>103</v>
      </c>
      <c r="B140" s="36">
        <f t="shared" si="7"/>
        <v>43647</v>
      </c>
      <c r="C140" s="34">
        <f t="shared" si="8"/>
        <v>589.37</v>
      </c>
      <c r="D140" s="99"/>
      <c r="E140" s="100"/>
      <c r="F140" s="35"/>
      <c r="G140" s="99"/>
      <c r="H140" s="100"/>
      <c r="I140" s="34">
        <f t="shared" si="9"/>
        <v>420.98</v>
      </c>
      <c r="J140" s="34">
        <f t="shared" si="10"/>
        <v>168.39</v>
      </c>
      <c r="K140" s="80">
        <f t="shared" si="11"/>
        <v>86319.109999999986</v>
      </c>
      <c r="L140" s="80"/>
      <c r="O140" s="3"/>
      <c r="P140" s="26"/>
      <c r="Q140" s="26"/>
      <c r="R140" s="26"/>
      <c r="S140" s="26"/>
      <c r="T140" s="26"/>
      <c r="U140" s="26"/>
      <c r="V140" s="26"/>
      <c r="W140" s="3"/>
    </row>
    <row r="141" spans="1:23" s="1" customFormat="1" ht="15" customHeight="1" x14ac:dyDescent="0.2">
      <c r="A141" s="70">
        <f t="shared" si="6"/>
        <v>104</v>
      </c>
      <c r="B141" s="36">
        <f t="shared" si="7"/>
        <v>43678</v>
      </c>
      <c r="C141" s="34">
        <f t="shared" si="8"/>
        <v>589.37</v>
      </c>
      <c r="D141" s="99"/>
      <c r="E141" s="100"/>
      <c r="F141" s="35"/>
      <c r="G141" s="99"/>
      <c r="H141" s="100"/>
      <c r="I141" s="34">
        <f t="shared" si="9"/>
        <v>420.16</v>
      </c>
      <c r="J141" s="34">
        <f t="shared" si="10"/>
        <v>169.20999999999998</v>
      </c>
      <c r="K141" s="80">
        <f t="shared" si="11"/>
        <v>86149.89999999998</v>
      </c>
      <c r="L141" s="80"/>
      <c r="O141" s="3"/>
      <c r="P141" s="26"/>
      <c r="Q141" s="26"/>
      <c r="R141" s="26"/>
      <c r="S141" s="26"/>
      <c r="T141" s="26"/>
      <c r="U141" s="26"/>
      <c r="V141" s="26"/>
      <c r="W141" s="3"/>
    </row>
    <row r="142" spans="1:23" s="1" customFormat="1" ht="15" customHeight="1" x14ac:dyDescent="0.2">
      <c r="A142" s="70">
        <f t="shared" si="6"/>
        <v>105</v>
      </c>
      <c r="B142" s="36">
        <f t="shared" si="7"/>
        <v>43709</v>
      </c>
      <c r="C142" s="34">
        <f t="shared" si="8"/>
        <v>589.37</v>
      </c>
      <c r="D142" s="99"/>
      <c r="E142" s="100"/>
      <c r="F142" s="35"/>
      <c r="G142" s="99"/>
      <c r="H142" s="100"/>
      <c r="I142" s="34">
        <f t="shared" si="9"/>
        <v>419.34</v>
      </c>
      <c r="J142" s="34">
        <f t="shared" si="10"/>
        <v>170.03000000000003</v>
      </c>
      <c r="K142" s="80">
        <f t="shared" si="11"/>
        <v>85979.869999999981</v>
      </c>
      <c r="L142" s="80"/>
      <c r="O142" s="3"/>
      <c r="P142" s="26"/>
      <c r="Q142" s="26"/>
      <c r="R142" s="26"/>
      <c r="S142" s="26"/>
      <c r="T142" s="26"/>
      <c r="U142" s="26"/>
      <c r="V142" s="26"/>
      <c r="W142" s="3"/>
    </row>
    <row r="143" spans="1:23" s="1" customFormat="1" ht="15" customHeight="1" x14ac:dyDescent="0.2">
      <c r="A143" s="70">
        <f t="shared" si="6"/>
        <v>106</v>
      </c>
      <c r="B143" s="36">
        <f t="shared" si="7"/>
        <v>43739</v>
      </c>
      <c r="C143" s="34">
        <f t="shared" si="8"/>
        <v>589.37</v>
      </c>
      <c r="D143" s="99"/>
      <c r="E143" s="100"/>
      <c r="F143" s="35"/>
      <c r="G143" s="99"/>
      <c r="H143" s="100"/>
      <c r="I143" s="34">
        <f t="shared" si="9"/>
        <v>418.51</v>
      </c>
      <c r="J143" s="34">
        <f t="shared" si="10"/>
        <v>170.86</v>
      </c>
      <c r="K143" s="80">
        <f t="shared" si="11"/>
        <v>85809.00999999998</v>
      </c>
      <c r="L143" s="80"/>
      <c r="O143" s="3"/>
      <c r="P143" s="26"/>
      <c r="Q143" s="26"/>
      <c r="R143" s="26"/>
      <c r="S143" s="26"/>
      <c r="T143" s="26"/>
      <c r="U143" s="26"/>
      <c r="V143" s="26"/>
      <c r="W143" s="3"/>
    </row>
    <row r="144" spans="1:23" s="1" customFormat="1" ht="15" customHeight="1" x14ac:dyDescent="0.2">
      <c r="A144" s="70">
        <f t="shared" si="6"/>
        <v>107</v>
      </c>
      <c r="B144" s="36">
        <f t="shared" si="7"/>
        <v>43770</v>
      </c>
      <c r="C144" s="34">
        <f t="shared" si="8"/>
        <v>589.37</v>
      </c>
      <c r="D144" s="99"/>
      <c r="E144" s="100"/>
      <c r="F144" s="35"/>
      <c r="G144" s="99"/>
      <c r="H144" s="100"/>
      <c r="I144" s="34">
        <f t="shared" si="9"/>
        <v>417.68</v>
      </c>
      <c r="J144" s="34">
        <f t="shared" si="10"/>
        <v>171.69</v>
      </c>
      <c r="K144" s="80">
        <f t="shared" si="11"/>
        <v>85637.319999999978</v>
      </c>
      <c r="L144" s="80"/>
      <c r="O144" s="3"/>
      <c r="P144" s="26"/>
      <c r="Q144" s="26"/>
      <c r="R144" s="26"/>
      <c r="S144" s="26"/>
      <c r="T144" s="26"/>
      <c r="U144" s="26"/>
      <c r="V144" s="26"/>
      <c r="W144" s="3"/>
    </row>
    <row r="145" spans="1:23" s="1" customFormat="1" ht="15" customHeight="1" x14ac:dyDescent="0.2">
      <c r="A145" s="70">
        <f t="shared" si="6"/>
        <v>108</v>
      </c>
      <c r="B145" s="36">
        <f t="shared" si="7"/>
        <v>43800</v>
      </c>
      <c r="C145" s="34">
        <f t="shared" si="8"/>
        <v>589.37</v>
      </c>
      <c r="D145" s="99"/>
      <c r="E145" s="100"/>
      <c r="F145" s="35"/>
      <c r="G145" s="99"/>
      <c r="H145" s="100"/>
      <c r="I145" s="34">
        <f t="shared" si="9"/>
        <v>416.84</v>
      </c>
      <c r="J145" s="34">
        <f t="shared" si="10"/>
        <v>172.53000000000003</v>
      </c>
      <c r="K145" s="80">
        <f t="shared" si="11"/>
        <v>85464.789999999979</v>
      </c>
      <c r="L145" s="80"/>
      <c r="O145" s="3"/>
      <c r="P145" s="26"/>
      <c r="Q145" s="26"/>
      <c r="R145" s="26"/>
      <c r="S145" s="26"/>
      <c r="T145" s="26"/>
      <c r="U145" s="26"/>
      <c r="V145" s="26"/>
      <c r="W145" s="3"/>
    </row>
    <row r="146" spans="1:23" s="1" customFormat="1" ht="15" customHeight="1" x14ac:dyDescent="0.2">
      <c r="A146" s="70">
        <f t="shared" si="6"/>
        <v>109</v>
      </c>
      <c r="B146" s="36">
        <f t="shared" si="7"/>
        <v>43831</v>
      </c>
      <c r="C146" s="34">
        <f t="shared" si="8"/>
        <v>589.37</v>
      </c>
      <c r="D146" s="99"/>
      <c r="E146" s="100"/>
      <c r="F146" s="35"/>
      <c r="G146" s="99"/>
      <c r="H146" s="100"/>
      <c r="I146" s="34">
        <f t="shared" si="9"/>
        <v>416</v>
      </c>
      <c r="J146" s="34">
        <f t="shared" si="10"/>
        <v>173.37</v>
      </c>
      <c r="K146" s="80">
        <f t="shared" si="11"/>
        <v>85291.419999999984</v>
      </c>
      <c r="L146" s="80"/>
      <c r="O146" s="3"/>
      <c r="P146" s="26"/>
      <c r="Q146" s="26"/>
      <c r="R146" s="26"/>
      <c r="S146" s="26"/>
      <c r="T146" s="26"/>
      <c r="U146" s="26"/>
      <c r="V146" s="26"/>
      <c r="W146" s="3"/>
    </row>
    <row r="147" spans="1:23" s="1" customFormat="1" ht="15" customHeight="1" x14ac:dyDescent="0.2">
      <c r="A147" s="70">
        <f t="shared" si="6"/>
        <v>110</v>
      </c>
      <c r="B147" s="36">
        <f t="shared" si="7"/>
        <v>43862</v>
      </c>
      <c r="C147" s="34">
        <f t="shared" si="8"/>
        <v>589.37</v>
      </c>
      <c r="D147" s="99"/>
      <c r="E147" s="100"/>
      <c r="F147" s="35"/>
      <c r="G147" s="99"/>
      <c r="H147" s="100"/>
      <c r="I147" s="34">
        <f t="shared" si="9"/>
        <v>415.16</v>
      </c>
      <c r="J147" s="34">
        <f t="shared" si="10"/>
        <v>174.20999999999998</v>
      </c>
      <c r="K147" s="80">
        <f t="shared" si="11"/>
        <v>85117.209999999977</v>
      </c>
      <c r="L147" s="80"/>
      <c r="O147" s="3"/>
      <c r="P147" s="26"/>
      <c r="Q147" s="26"/>
      <c r="R147" s="26"/>
      <c r="S147" s="26"/>
      <c r="T147" s="26"/>
      <c r="U147" s="26"/>
      <c r="V147" s="26"/>
      <c r="W147" s="3"/>
    </row>
    <row r="148" spans="1:23" s="1" customFormat="1" ht="15" customHeight="1" x14ac:dyDescent="0.2">
      <c r="A148" s="70">
        <f t="shared" si="6"/>
        <v>111</v>
      </c>
      <c r="B148" s="36">
        <f t="shared" si="7"/>
        <v>43891</v>
      </c>
      <c r="C148" s="34">
        <f t="shared" si="8"/>
        <v>589.37</v>
      </c>
      <c r="D148" s="99"/>
      <c r="E148" s="100"/>
      <c r="F148" s="35"/>
      <c r="G148" s="99"/>
      <c r="H148" s="100"/>
      <c r="I148" s="34">
        <f t="shared" si="9"/>
        <v>414.31</v>
      </c>
      <c r="J148" s="34">
        <f t="shared" si="10"/>
        <v>175.06</v>
      </c>
      <c r="K148" s="80">
        <f t="shared" si="11"/>
        <v>84942.14999999998</v>
      </c>
      <c r="L148" s="80"/>
      <c r="O148" s="3"/>
      <c r="P148" s="26"/>
      <c r="Q148" s="26"/>
      <c r="R148" s="26"/>
      <c r="S148" s="26"/>
      <c r="T148" s="26"/>
      <c r="U148" s="26"/>
      <c r="V148" s="26"/>
      <c r="W148" s="3"/>
    </row>
    <row r="149" spans="1:23" s="1" customFormat="1" ht="15" customHeight="1" x14ac:dyDescent="0.2">
      <c r="A149" s="70">
        <f t="shared" si="6"/>
        <v>112</v>
      </c>
      <c r="B149" s="36">
        <f t="shared" si="7"/>
        <v>43922</v>
      </c>
      <c r="C149" s="34">
        <f t="shared" si="8"/>
        <v>589.37</v>
      </c>
      <c r="D149" s="99"/>
      <c r="E149" s="100"/>
      <c r="F149" s="35"/>
      <c r="G149" s="99"/>
      <c r="H149" s="100"/>
      <c r="I149" s="34">
        <f t="shared" si="9"/>
        <v>413.46</v>
      </c>
      <c r="J149" s="34">
        <f t="shared" si="10"/>
        <v>175.91000000000003</v>
      </c>
      <c r="K149" s="80">
        <f t="shared" si="11"/>
        <v>84766.239999999976</v>
      </c>
      <c r="L149" s="80"/>
      <c r="O149" s="3"/>
      <c r="P149" s="26"/>
      <c r="Q149" s="26"/>
      <c r="R149" s="26"/>
      <c r="S149" s="26"/>
      <c r="T149" s="26"/>
      <c r="U149" s="26"/>
      <c r="V149" s="26"/>
      <c r="W149" s="3"/>
    </row>
    <row r="150" spans="1:23" s="1" customFormat="1" ht="15" customHeight="1" x14ac:dyDescent="0.2">
      <c r="A150" s="70">
        <f t="shared" si="6"/>
        <v>113</v>
      </c>
      <c r="B150" s="36">
        <f t="shared" si="7"/>
        <v>43952</v>
      </c>
      <c r="C150" s="34">
        <f t="shared" si="8"/>
        <v>589.37</v>
      </c>
      <c r="D150" s="99"/>
      <c r="E150" s="100"/>
      <c r="F150" s="35"/>
      <c r="G150" s="99"/>
      <c r="H150" s="100"/>
      <c r="I150" s="34">
        <f t="shared" si="9"/>
        <v>412.6</v>
      </c>
      <c r="J150" s="34">
        <f t="shared" si="10"/>
        <v>176.76999999999998</v>
      </c>
      <c r="K150" s="80">
        <f t="shared" si="11"/>
        <v>84589.469999999972</v>
      </c>
      <c r="L150" s="80"/>
      <c r="O150" s="3"/>
      <c r="P150" s="26"/>
      <c r="Q150" s="26"/>
      <c r="R150" s="26"/>
      <c r="S150" s="26"/>
      <c r="T150" s="26"/>
      <c r="U150" s="26"/>
      <c r="V150" s="26"/>
      <c r="W150" s="3"/>
    </row>
    <row r="151" spans="1:23" s="1" customFormat="1" ht="15" customHeight="1" x14ac:dyDescent="0.2">
      <c r="A151" s="70">
        <f t="shared" si="6"/>
        <v>114</v>
      </c>
      <c r="B151" s="36">
        <f t="shared" si="7"/>
        <v>43983</v>
      </c>
      <c r="C151" s="34">
        <f t="shared" si="8"/>
        <v>589.37</v>
      </c>
      <c r="D151" s="99"/>
      <c r="E151" s="100"/>
      <c r="F151" s="35"/>
      <c r="G151" s="99"/>
      <c r="H151" s="100"/>
      <c r="I151" s="34">
        <f t="shared" si="9"/>
        <v>411.74</v>
      </c>
      <c r="J151" s="34">
        <f t="shared" si="10"/>
        <v>177.63</v>
      </c>
      <c r="K151" s="80">
        <f t="shared" si="11"/>
        <v>84411.839999999967</v>
      </c>
      <c r="L151" s="80"/>
      <c r="O151" s="3"/>
      <c r="P151" s="26"/>
      <c r="Q151" s="26"/>
      <c r="R151" s="26"/>
      <c r="S151" s="26"/>
      <c r="T151" s="26"/>
      <c r="U151" s="26"/>
      <c r="V151" s="26"/>
      <c r="W151" s="3"/>
    </row>
    <row r="152" spans="1:23" s="1" customFormat="1" ht="15" customHeight="1" x14ac:dyDescent="0.2">
      <c r="A152" s="70">
        <f t="shared" si="6"/>
        <v>115</v>
      </c>
      <c r="B152" s="36">
        <f t="shared" si="7"/>
        <v>44013</v>
      </c>
      <c r="C152" s="34">
        <f t="shared" si="8"/>
        <v>589.37</v>
      </c>
      <c r="D152" s="99"/>
      <c r="E152" s="100"/>
      <c r="F152" s="35"/>
      <c r="G152" s="99"/>
      <c r="H152" s="100"/>
      <c r="I152" s="34">
        <f t="shared" si="9"/>
        <v>410.88</v>
      </c>
      <c r="J152" s="34">
        <f t="shared" si="10"/>
        <v>178.49</v>
      </c>
      <c r="K152" s="80">
        <f t="shared" si="11"/>
        <v>84233.349999999962</v>
      </c>
      <c r="L152" s="80"/>
      <c r="O152" s="3"/>
      <c r="P152" s="26"/>
      <c r="Q152" s="26"/>
      <c r="R152" s="26"/>
      <c r="S152" s="26"/>
      <c r="T152" s="26"/>
      <c r="U152" s="26"/>
      <c r="V152" s="26"/>
      <c r="W152" s="3"/>
    </row>
    <row r="153" spans="1:23" s="1" customFormat="1" ht="15" customHeight="1" x14ac:dyDescent="0.2">
      <c r="A153" s="70">
        <f t="shared" si="6"/>
        <v>116</v>
      </c>
      <c r="B153" s="36">
        <f t="shared" si="7"/>
        <v>44044</v>
      </c>
      <c r="C153" s="34">
        <f t="shared" si="8"/>
        <v>589.37</v>
      </c>
      <c r="D153" s="99"/>
      <c r="E153" s="100"/>
      <c r="F153" s="35"/>
      <c r="G153" s="99"/>
      <c r="H153" s="100"/>
      <c r="I153" s="34">
        <f t="shared" si="9"/>
        <v>410.01</v>
      </c>
      <c r="J153" s="34">
        <f t="shared" si="10"/>
        <v>179.36</v>
      </c>
      <c r="K153" s="80">
        <f t="shared" si="11"/>
        <v>84053.989999999962</v>
      </c>
      <c r="L153" s="80"/>
      <c r="O153" s="3"/>
      <c r="P153" s="26"/>
      <c r="Q153" s="26"/>
      <c r="R153" s="26"/>
      <c r="S153" s="26"/>
      <c r="T153" s="26"/>
      <c r="U153" s="26"/>
      <c r="V153" s="26"/>
      <c r="W153" s="3"/>
    </row>
    <row r="154" spans="1:23" s="1" customFormat="1" ht="15" customHeight="1" x14ac:dyDescent="0.2">
      <c r="A154" s="70">
        <f t="shared" si="6"/>
        <v>117</v>
      </c>
      <c r="B154" s="36">
        <f t="shared" si="7"/>
        <v>44075</v>
      </c>
      <c r="C154" s="34">
        <f t="shared" si="8"/>
        <v>589.37</v>
      </c>
      <c r="D154" s="99"/>
      <c r="E154" s="100"/>
      <c r="F154" s="35"/>
      <c r="G154" s="99"/>
      <c r="H154" s="100"/>
      <c r="I154" s="34">
        <f t="shared" si="9"/>
        <v>409.14</v>
      </c>
      <c r="J154" s="34">
        <f t="shared" si="10"/>
        <v>180.23000000000002</v>
      </c>
      <c r="K154" s="80">
        <f t="shared" si="11"/>
        <v>83873.759999999966</v>
      </c>
      <c r="L154" s="80"/>
      <c r="O154" s="3"/>
      <c r="P154" s="26"/>
      <c r="Q154" s="26"/>
      <c r="R154" s="26"/>
      <c r="S154" s="26"/>
      <c r="T154" s="26"/>
      <c r="U154" s="26"/>
      <c r="V154" s="26"/>
      <c r="W154" s="3"/>
    </row>
    <row r="155" spans="1:23" s="1" customFormat="1" ht="15" customHeight="1" x14ac:dyDescent="0.2">
      <c r="A155" s="70">
        <f t="shared" si="6"/>
        <v>118</v>
      </c>
      <c r="B155" s="36">
        <f t="shared" si="7"/>
        <v>44105</v>
      </c>
      <c r="C155" s="34">
        <f t="shared" si="8"/>
        <v>589.37</v>
      </c>
      <c r="D155" s="99"/>
      <c r="E155" s="100"/>
      <c r="F155" s="35"/>
      <c r="G155" s="99"/>
      <c r="H155" s="100"/>
      <c r="I155" s="34">
        <f t="shared" si="9"/>
        <v>408.26</v>
      </c>
      <c r="J155" s="34">
        <f t="shared" si="10"/>
        <v>181.11</v>
      </c>
      <c r="K155" s="80">
        <f t="shared" si="11"/>
        <v>83692.649999999965</v>
      </c>
      <c r="L155" s="80"/>
      <c r="O155" s="3"/>
      <c r="P155" s="26"/>
      <c r="Q155" s="26"/>
      <c r="R155" s="26"/>
      <c r="S155" s="26"/>
      <c r="T155" s="26"/>
      <c r="U155" s="26"/>
      <c r="V155" s="26"/>
      <c r="W155" s="3"/>
    </row>
    <row r="156" spans="1:23" s="1" customFormat="1" ht="15" customHeight="1" x14ac:dyDescent="0.2">
      <c r="A156" s="70">
        <f t="shared" si="6"/>
        <v>119</v>
      </c>
      <c r="B156" s="36">
        <f t="shared" si="7"/>
        <v>44136</v>
      </c>
      <c r="C156" s="34">
        <f t="shared" si="8"/>
        <v>589.37</v>
      </c>
      <c r="D156" s="99"/>
      <c r="E156" s="100"/>
      <c r="F156" s="35"/>
      <c r="G156" s="99"/>
      <c r="H156" s="100"/>
      <c r="I156" s="34">
        <f t="shared" si="9"/>
        <v>407.38</v>
      </c>
      <c r="J156" s="34">
        <f t="shared" si="10"/>
        <v>181.99</v>
      </c>
      <c r="K156" s="80">
        <f t="shared" si="11"/>
        <v>83510.65999999996</v>
      </c>
      <c r="L156" s="80"/>
      <c r="O156" s="3"/>
      <c r="P156" s="26"/>
      <c r="Q156" s="26"/>
      <c r="R156" s="26"/>
      <c r="S156" s="26"/>
      <c r="T156" s="26"/>
      <c r="U156" s="26"/>
      <c r="V156" s="26"/>
      <c r="W156" s="3"/>
    </row>
    <row r="157" spans="1:23" s="1" customFormat="1" ht="15" customHeight="1" x14ac:dyDescent="0.2">
      <c r="A157" s="70">
        <f t="shared" si="6"/>
        <v>120</v>
      </c>
      <c r="B157" s="36">
        <f t="shared" si="7"/>
        <v>44166</v>
      </c>
      <c r="C157" s="34">
        <f t="shared" si="8"/>
        <v>589.37</v>
      </c>
      <c r="D157" s="99"/>
      <c r="E157" s="100"/>
      <c r="F157" s="35"/>
      <c r="G157" s="99"/>
      <c r="H157" s="100"/>
      <c r="I157" s="34">
        <f t="shared" si="9"/>
        <v>406.49</v>
      </c>
      <c r="J157" s="34">
        <f t="shared" si="10"/>
        <v>182.88</v>
      </c>
      <c r="K157" s="80">
        <f t="shared" si="11"/>
        <v>83327.779999999955</v>
      </c>
      <c r="L157" s="80"/>
      <c r="O157" s="3"/>
      <c r="P157" s="26"/>
      <c r="Q157" s="26"/>
      <c r="R157" s="26"/>
      <c r="S157" s="26"/>
      <c r="T157" s="26"/>
      <c r="U157" s="26"/>
      <c r="V157" s="26"/>
      <c r="W157" s="3"/>
    </row>
    <row r="158" spans="1:23" s="1" customFormat="1" ht="15" customHeight="1" x14ac:dyDescent="0.2">
      <c r="A158" s="70">
        <f t="shared" si="6"/>
        <v>121</v>
      </c>
      <c r="B158" s="36">
        <f t="shared" si="7"/>
        <v>44197</v>
      </c>
      <c r="C158" s="34">
        <f t="shared" si="8"/>
        <v>589.37</v>
      </c>
      <c r="D158" s="99"/>
      <c r="E158" s="100"/>
      <c r="F158" s="35"/>
      <c r="G158" s="99"/>
      <c r="H158" s="100"/>
      <c r="I158" s="34">
        <f t="shared" si="9"/>
        <v>405.6</v>
      </c>
      <c r="J158" s="34">
        <f t="shared" si="10"/>
        <v>183.76999999999998</v>
      </c>
      <c r="K158" s="80">
        <f t="shared" si="11"/>
        <v>83144.009999999951</v>
      </c>
      <c r="L158" s="80"/>
      <c r="O158" s="3"/>
      <c r="P158" s="26"/>
      <c r="Q158" s="26"/>
      <c r="R158" s="26"/>
      <c r="S158" s="26"/>
      <c r="T158" s="26"/>
      <c r="U158" s="26"/>
      <c r="V158" s="26"/>
      <c r="W158" s="3"/>
    </row>
    <row r="159" spans="1:23" s="1" customFormat="1" ht="15" customHeight="1" x14ac:dyDescent="0.2">
      <c r="A159" s="70">
        <f t="shared" si="6"/>
        <v>122</v>
      </c>
      <c r="B159" s="36">
        <f t="shared" si="7"/>
        <v>44228</v>
      </c>
      <c r="C159" s="34">
        <f t="shared" si="8"/>
        <v>589.37</v>
      </c>
      <c r="D159" s="99"/>
      <c r="E159" s="100"/>
      <c r="F159" s="35"/>
      <c r="G159" s="99"/>
      <c r="H159" s="100"/>
      <c r="I159" s="34">
        <f t="shared" si="9"/>
        <v>404.71</v>
      </c>
      <c r="J159" s="34">
        <f t="shared" si="10"/>
        <v>184.66000000000003</v>
      </c>
      <c r="K159" s="80">
        <f t="shared" si="11"/>
        <v>82959.349999999948</v>
      </c>
      <c r="L159" s="80"/>
      <c r="O159" s="3"/>
      <c r="P159" s="26"/>
      <c r="Q159" s="26"/>
      <c r="R159" s="26"/>
      <c r="S159" s="26"/>
      <c r="T159" s="26"/>
      <c r="U159" s="26"/>
      <c r="V159" s="26"/>
      <c r="W159" s="3"/>
    </row>
    <row r="160" spans="1:23" s="1" customFormat="1" ht="15" customHeight="1" x14ac:dyDescent="0.2">
      <c r="A160" s="70">
        <f t="shared" si="6"/>
        <v>123</v>
      </c>
      <c r="B160" s="36">
        <f t="shared" si="7"/>
        <v>44256</v>
      </c>
      <c r="C160" s="34">
        <f t="shared" si="8"/>
        <v>589.37</v>
      </c>
      <c r="D160" s="99"/>
      <c r="E160" s="100"/>
      <c r="F160" s="35"/>
      <c r="G160" s="99"/>
      <c r="H160" s="100"/>
      <c r="I160" s="34">
        <f t="shared" si="9"/>
        <v>403.81</v>
      </c>
      <c r="J160" s="34">
        <f t="shared" si="10"/>
        <v>185.56</v>
      </c>
      <c r="K160" s="80">
        <f t="shared" si="11"/>
        <v>82773.78999999995</v>
      </c>
      <c r="L160" s="80"/>
      <c r="O160" s="3"/>
      <c r="P160" s="26"/>
      <c r="Q160" s="26"/>
      <c r="R160" s="26"/>
      <c r="S160" s="26"/>
      <c r="T160" s="26"/>
      <c r="U160" s="26"/>
      <c r="V160" s="26"/>
      <c r="W160" s="3"/>
    </row>
    <row r="161" spans="1:23" s="1" customFormat="1" ht="15" customHeight="1" x14ac:dyDescent="0.2">
      <c r="A161" s="70">
        <f t="shared" si="6"/>
        <v>124</v>
      </c>
      <c r="B161" s="36">
        <f t="shared" si="7"/>
        <v>44287</v>
      </c>
      <c r="C161" s="34">
        <f t="shared" si="8"/>
        <v>589.37</v>
      </c>
      <c r="D161" s="99"/>
      <c r="E161" s="100"/>
      <c r="F161" s="35"/>
      <c r="G161" s="99"/>
      <c r="H161" s="100"/>
      <c r="I161" s="34">
        <f t="shared" si="9"/>
        <v>402.91</v>
      </c>
      <c r="J161" s="34">
        <f t="shared" si="10"/>
        <v>186.45999999999998</v>
      </c>
      <c r="K161" s="80">
        <f t="shared" si="11"/>
        <v>82587.329999999944</v>
      </c>
      <c r="L161" s="80"/>
      <c r="O161" s="3"/>
      <c r="P161" s="26"/>
      <c r="Q161" s="26"/>
      <c r="R161" s="26"/>
      <c r="S161" s="26"/>
      <c r="T161" s="26"/>
      <c r="U161" s="26"/>
      <c r="V161" s="26"/>
      <c r="W161" s="3"/>
    </row>
    <row r="162" spans="1:23" s="1" customFormat="1" ht="15" customHeight="1" x14ac:dyDescent="0.2">
      <c r="A162" s="70">
        <f t="shared" si="6"/>
        <v>125</v>
      </c>
      <c r="B162" s="36">
        <f t="shared" si="7"/>
        <v>44317</v>
      </c>
      <c r="C162" s="34">
        <f t="shared" si="8"/>
        <v>589.37</v>
      </c>
      <c r="D162" s="99"/>
      <c r="E162" s="100"/>
      <c r="F162" s="35"/>
      <c r="G162" s="99"/>
      <c r="H162" s="100"/>
      <c r="I162" s="34">
        <f t="shared" si="9"/>
        <v>402</v>
      </c>
      <c r="J162" s="34">
        <f t="shared" si="10"/>
        <v>187.37</v>
      </c>
      <c r="K162" s="80">
        <f t="shared" si="11"/>
        <v>82399.959999999948</v>
      </c>
      <c r="L162" s="80"/>
      <c r="O162" s="3"/>
      <c r="P162" s="26"/>
      <c r="Q162" s="26"/>
      <c r="R162" s="26"/>
      <c r="S162" s="26"/>
      <c r="T162" s="26"/>
      <c r="U162" s="26"/>
      <c r="V162" s="26"/>
      <c r="W162" s="3"/>
    </row>
    <row r="163" spans="1:23" s="1" customFormat="1" ht="15" customHeight="1" x14ac:dyDescent="0.2">
      <c r="A163" s="70">
        <f t="shared" si="6"/>
        <v>126</v>
      </c>
      <c r="B163" s="36">
        <f t="shared" si="7"/>
        <v>44348</v>
      </c>
      <c r="C163" s="34">
        <f t="shared" si="8"/>
        <v>589.37</v>
      </c>
      <c r="D163" s="99"/>
      <c r="E163" s="100"/>
      <c r="F163" s="35"/>
      <c r="G163" s="99"/>
      <c r="H163" s="100"/>
      <c r="I163" s="34">
        <f t="shared" si="9"/>
        <v>401.09</v>
      </c>
      <c r="J163" s="34">
        <f t="shared" si="10"/>
        <v>188.28000000000003</v>
      </c>
      <c r="K163" s="80">
        <f t="shared" si="11"/>
        <v>82211.679999999949</v>
      </c>
      <c r="L163" s="80"/>
      <c r="O163" s="3"/>
      <c r="P163" s="26"/>
      <c r="Q163" s="26"/>
      <c r="R163" s="26"/>
      <c r="S163" s="26"/>
      <c r="T163" s="26"/>
      <c r="U163" s="26"/>
      <c r="V163" s="26"/>
      <c r="W163" s="3"/>
    </row>
    <row r="164" spans="1:23" s="1" customFormat="1" ht="15" customHeight="1" x14ac:dyDescent="0.2">
      <c r="A164" s="70">
        <f t="shared" si="6"/>
        <v>127</v>
      </c>
      <c r="B164" s="36">
        <f t="shared" si="7"/>
        <v>44378</v>
      </c>
      <c r="C164" s="34">
        <f t="shared" si="8"/>
        <v>589.37</v>
      </c>
      <c r="D164" s="99"/>
      <c r="E164" s="100"/>
      <c r="F164" s="35"/>
      <c r="G164" s="99"/>
      <c r="H164" s="100"/>
      <c r="I164" s="34">
        <f t="shared" si="9"/>
        <v>400.17</v>
      </c>
      <c r="J164" s="34">
        <f t="shared" si="10"/>
        <v>189.2</v>
      </c>
      <c r="K164" s="80">
        <f t="shared" si="11"/>
        <v>82022.479999999952</v>
      </c>
      <c r="L164" s="80"/>
      <c r="O164" s="3"/>
      <c r="P164" s="26"/>
      <c r="Q164" s="26"/>
      <c r="R164" s="26"/>
      <c r="S164" s="26"/>
      <c r="T164" s="26"/>
      <c r="U164" s="26"/>
      <c r="V164" s="26"/>
      <c r="W164" s="3"/>
    </row>
    <row r="165" spans="1:23" s="1" customFormat="1" ht="15" customHeight="1" x14ac:dyDescent="0.2">
      <c r="A165" s="70">
        <f t="shared" si="6"/>
        <v>128</v>
      </c>
      <c r="B165" s="36">
        <f t="shared" si="7"/>
        <v>44409</v>
      </c>
      <c r="C165" s="34">
        <f t="shared" si="8"/>
        <v>589.37</v>
      </c>
      <c r="D165" s="99"/>
      <c r="E165" s="100"/>
      <c r="F165" s="35"/>
      <c r="G165" s="99"/>
      <c r="H165" s="100"/>
      <c r="I165" s="34">
        <f t="shared" si="9"/>
        <v>399.25</v>
      </c>
      <c r="J165" s="34">
        <f t="shared" si="10"/>
        <v>190.12</v>
      </c>
      <c r="K165" s="80">
        <f t="shared" si="11"/>
        <v>81832.359999999957</v>
      </c>
      <c r="L165" s="80"/>
      <c r="O165" s="3"/>
      <c r="P165" s="26"/>
      <c r="Q165" s="26"/>
      <c r="R165" s="26"/>
      <c r="S165" s="26"/>
      <c r="T165" s="26"/>
      <c r="U165" s="26"/>
      <c r="V165" s="26"/>
      <c r="W165" s="3"/>
    </row>
    <row r="166" spans="1:23" s="1" customFormat="1" ht="15" customHeight="1" x14ac:dyDescent="0.2">
      <c r="A166" s="70">
        <f t="shared" ref="A166:A229" si="12">IF(K165="","",IF(rounding,IF(OR(A165&gt;=number_of_payments,ROUND(K165,2)&lt;=0),"",A165+1),IF(OR(A165&gt;=number_of_payments,K165&lt;=0),"",A165+1)))</f>
        <v>129</v>
      </c>
      <c r="B166" s="36">
        <f t="shared" ref="B166:B229" si="13">IF(pay_num&lt;&gt;"",IF(per_year=26,IF(A166=1,first_payment,B165+14),IF(per_year=52,IF(A166=1,first_payment,B165+7),DATE(YEAR(first_payment),MONTH(first_payment)+(A166-1)*per_y,IF(per_year=24,IF(1-MOD(A166,2)=1,DAY(first_payment)+14,DAY(first_payment)),DAY(first_payment))))),"")</f>
        <v>44440</v>
      </c>
      <c r="C166" s="34">
        <f t="shared" ref="C166:C229" si="14">IF(pay_num="","",IF(rounding,IF(OR(pay_num=number_of_payments,payment&gt;ROUND((1+periodic_rate)*K165,2)),ROUND((1+periodic_rate)*K165,2),payment),IF(OR(pay_num=number_of_payments,payment&gt;(1+periodic_rate)*K165),(1+periodic_rate)*K165,payment)))</f>
        <v>589.37</v>
      </c>
      <c r="D166" s="99"/>
      <c r="E166" s="100"/>
      <c r="F166" s="35"/>
      <c r="G166" s="99"/>
      <c r="H166" s="100"/>
      <c r="I166" s="34">
        <f t="shared" ref="I166:I229" si="15">IF(A166="","",IF(AND(A166=1,payment_type=1),0,IF(rounding,ROUND(periodic_rate*K165,2),periodic_rate*K165)))</f>
        <v>398.32</v>
      </c>
      <c r="J166" s="34">
        <f t="shared" ref="J166:J229" si="16">IF(A166="","",IF(schedules,C166+D166,IF(ISBLANK(G166),C166,G166))-I166)</f>
        <v>191.05</v>
      </c>
      <c r="K166" s="80">
        <f t="shared" ref="K166:K229" si="17">IF(A166="","",K165-J166)</f>
        <v>81641.309999999954</v>
      </c>
      <c r="L166" s="80"/>
      <c r="O166" s="3"/>
      <c r="P166" s="26"/>
      <c r="Q166" s="26"/>
      <c r="R166" s="26"/>
      <c r="S166" s="26"/>
      <c r="T166" s="26"/>
      <c r="U166" s="26"/>
      <c r="V166" s="26"/>
      <c r="W166" s="3"/>
    </row>
    <row r="167" spans="1:23" s="1" customFormat="1" ht="15" customHeight="1" x14ac:dyDescent="0.2">
      <c r="A167" s="70">
        <f t="shared" si="12"/>
        <v>130</v>
      </c>
      <c r="B167" s="36">
        <f t="shared" si="13"/>
        <v>44470</v>
      </c>
      <c r="C167" s="34">
        <f t="shared" si="14"/>
        <v>589.37</v>
      </c>
      <c r="D167" s="99"/>
      <c r="E167" s="100"/>
      <c r="F167" s="35"/>
      <c r="G167" s="99"/>
      <c r="H167" s="100"/>
      <c r="I167" s="34">
        <f t="shared" si="15"/>
        <v>397.39</v>
      </c>
      <c r="J167" s="34">
        <f t="shared" si="16"/>
        <v>191.98000000000002</v>
      </c>
      <c r="K167" s="80">
        <f t="shared" si="17"/>
        <v>81449.329999999958</v>
      </c>
      <c r="L167" s="80"/>
      <c r="O167" s="3"/>
      <c r="P167" s="26"/>
      <c r="Q167" s="26"/>
      <c r="R167" s="26"/>
      <c r="S167" s="26"/>
      <c r="T167" s="26"/>
      <c r="U167" s="26"/>
      <c r="V167" s="26"/>
      <c r="W167" s="3"/>
    </row>
    <row r="168" spans="1:23" s="1" customFormat="1" ht="15" customHeight="1" x14ac:dyDescent="0.2">
      <c r="A168" s="70">
        <f t="shared" si="12"/>
        <v>131</v>
      </c>
      <c r="B168" s="36">
        <f t="shared" si="13"/>
        <v>44501</v>
      </c>
      <c r="C168" s="34">
        <f t="shared" si="14"/>
        <v>589.37</v>
      </c>
      <c r="D168" s="99"/>
      <c r="E168" s="100"/>
      <c r="F168" s="35"/>
      <c r="G168" s="99"/>
      <c r="H168" s="100"/>
      <c r="I168" s="34">
        <f t="shared" si="15"/>
        <v>396.46</v>
      </c>
      <c r="J168" s="34">
        <f t="shared" si="16"/>
        <v>192.91000000000003</v>
      </c>
      <c r="K168" s="80">
        <f t="shared" si="17"/>
        <v>81256.419999999955</v>
      </c>
      <c r="L168" s="80"/>
      <c r="O168" s="3"/>
      <c r="P168" s="26"/>
      <c r="Q168" s="26"/>
      <c r="R168" s="26"/>
      <c r="S168" s="26"/>
      <c r="T168" s="26"/>
      <c r="U168" s="26"/>
      <c r="V168" s="26"/>
      <c r="W168" s="3"/>
    </row>
    <row r="169" spans="1:23" s="1" customFormat="1" ht="15" customHeight="1" x14ac:dyDescent="0.2">
      <c r="A169" s="70">
        <f t="shared" si="12"/>
        <v>132</v>
      </c>
      <c r="B169" s="36">
        <f t="shared" si="13"/>
        <v>44531</v>
      </c>
      <c r="C169" s="34">
        <f t="shared" si="14"/>
        <v>589.37</v>
      </c>
      <c r="D169" s="99"/>
      <c r="E169" s="100"/>
      <c r="F169" s="35"/>
      <c r="G169" s="99"/>
      <c r="H169" s="100"/>
      <c r="I169" s="34">
        <f t="shared" si="15"/>
        <v>395.52</v>
      </c>
      <c r="J169" s="34">
        <f t="shared" si="16"/>
        <v>193.85000000000002</v>
      </c>
      <c r="K169" s="80">
        <f t="shared" si="17"/>
        <v>81062.569999999949</v>
      </c>
      <c r="L169" s="80"/>
      <c r="O169" s="3"/>
      <c r="P169" s="26"/>
      <c r="Q169" s="26"/>
      <c r="R169" s="26"/>
      <c r="S169" s="26"/>
      <c r="T169" s="26"/>
      <c r="U169" s="26"/>
      <c r="V169" s="26"/>
      <c r="W169" s="3"/>
    </row>
    <row r="170" spans="1:23" s="1" customFormat="1" ht="15" customHeight="1" x14ac:dyDescent="0.2">
      <c r="A170" s="70">
        <f t="shared" si="12"/>
        <v>133</v>
      </c>
      <c r="B170" s="36">
        <f t="shared" si="13"/>
        <v>44562</v>
      </c>
      <c r="C170" s="34">
        <f t="shared" si="14"/>
        <v>589.37</v>
      </c>
      <c r="D170" s="99"/>
      <c r="E170" s="100"/>
      <c r="F170" s="35"/>
      <c r="G170" s="99"/>
      <c r="H170" s="100"/>
      <c r="I170" s="34">
        <f t="shared" si="15"/>
        <v>394.58</v>
      </c>
      <c r="J170" s="34">
        <f t="shared" si="16"/>
        <v>194.79000000000002</v>
      </c>
      <c r="K170" s="80">
        <f t="shared" si="17"/>
        <v>80867.779999999955</v>
      </c>
      <c r="L170" s="80"/>
      <c r="O170" s="3"/>
      <c r="P170" s="26"/>
      <c r="Q170" s="26"/>
      <c r="R170" s="26"/>
      <c r="S170" s="26"/>
      <c r="T170" s="26"/>
      <c r="U170" s="26"/>
      <c r="V170" s="26"/>
      <c r="W170" s="3"/>
    </row>
    <row r="171" spans="1:23" s="1" customFormat="1" ht="15" customHeight="1" x14ac:dyDescent="0.2">
      <c r="A171" s="70">
        <f t="shared" si="12"/>
        <v>134</v>
      </c>
      <c r="B171" s="36">
        <f t="shared" si="13"/>
        <v>44593</v>
      </c>
      <c r="C171" s="34">
        <f t="shared" si="14"/>
        <v>589.37</v>
      </c>
      <c r="D171" s="99"/>
      <c r="E171" s="100"/>
      <c r="F171" s="35"/>
      <c r="G171" s="99"/>
      <c r="H171" s="100"/>
      <c r="I171" s="34">
        <f t="shared" si="15"/>
        <v>393.63</v>
      </c>
      <c r="J171" s="34">
        <f t="shared" si="16"/>
        <v>195.74</v>
      </c>
      <c r="K171" s="80">
        <f t="shared" si="17"/>
        <v>80672.03999999995</v>
      </c>
      <c r="L171" s="80"/>
      <c r="O171" s="3"/>
      <c r="P171" s="26"/>
      <c r="Q171" s="26"/>
      <c r="R171" s="26"/>
      <c r="S171" s="26"/>
      <c r="T171" s="26"/>
      <c r="U171" s="26"/>
      <c r="V171" s="26"/>
      <c r="W171" s="3"/>
    </row>
    <row r="172" spans="1:23" s="1" customFormat="1" ht="15" customHeight="1" x14ac:dyDescent="0.2">
      <c r="A172" s="70">
        <f t="shared" si="12"/>
        <v>135</v>
      </c>
      <c r="B172" s="36">
        <f t="shared" si="13"/>
        <v>44621</v>
      </c>
      <c r="C172" s="34">
        <f t="shared" si="14"/>
        <v>589.37</v>
      </c>
      <c r="D172" s="99"/>
      <c r="E172" s="100"/>
      <c r="F172" s="35"/>
      <c r="G172" s="99"/>
      <c r="H172" s="100"/>
      <c r="I172" s="34">
        <f t="shared" si="15"/>
        <v>392.68</v>
      </c>
      <c r="J172" s="34">
        <f t="shared" si="16"/>
        <v>196.69</v>
      </c>
      <c r="K172" s="80">
        <f t="shared" si="17"/>
        <v>80475.349999999948</v>
      </c>
      <c r="L172" s="80"/>
      <c r="O172" s="3"/>
      <c r="P172" s="26"/>
      <c r="Q172" s="26"/>
      <c r="R172" s="26"/>
      <c r="S172" s="26"/>
      <c r="T172" s="26"/>
      <c r="U172" s="26"/>
      <c r="V172" s="26"/>
      <c r="W172" s="3"/>
    </row>
    <row r="173" spans="1:23" s="1" customFormat="1" ht="15" customHeight="1" x14ac:dyDescent="0.2">
      <c r="A173" s="70">
        <f t="shared" si="12"/>
        <v>136</v>
      </c>
      <c r="B173" s="36">
        <f t="shared" si="13"/>
        <v>44652</v>
      </c>
      <c r="C173" s="34">
        <f t="shared" si="14"/>
        <v>589.37</v>
      </c>
      <c r="D173" s="99"/>
      <c r="E173" s="100"/>
      <c r="F173" s="35"/>
      <c r="G173" s="99"/>
      <c r="H173" s="100"/>
      <c r="I173" s="34">
        <f t="shared" si="15"/>
        <v>391.72</v>
      </c>
      <c r="J173" s="34">
        <f t="shared" si="16"/>
        <v>197.64999999999998</v>
      </c>
      <c r="K173" s="80">
        <f t="shared" si="17"/>
        <v>80277.699999999953</v>
      </c>
      <c r="L173" s="80"/>
      <c r="O173" s="3"/>
      <c r="P173" s="26"/>
      <c r="Q173" s="26"/>
      <c r="R173" s="26"/>
      <c r="S173" s="26"/>
      <c r="T173" s="26"/>
      <c r="U173" s="26"/>
      <c r="V173" s="26"/>
      <c r="W173" s="3"/>
    </row>
    <row r="174" spans="1:23" s="1" customFormat="1" ht="15" customHeight="1" x14ac:dyDescent="0.2">
      <c r="A174" s="70">
        <f t="shared" si="12"/>
        <v>137</v>
      </c>
      <c r="B174" s="36">
        <f t="shared" si="13"/>
        <v>44682</v>
      </c>
      <c r="C174" s="34">
        <f t="shared" si="14"/>
        <v>589.37</v>
      </c>
      <c r="D174" s="99"/>
      <c r="E174" s="100"/>
      <c r="F174" s="35"/>
      <c r="G174" s="99"/>
      <c r="H174" s="100"/>
      <c r="I174" s="34">
        <f t="shared" si="15"/>
        <v>390.76</v>
      </c>
      <c r="J174" s="34">
        <f t="shared" si="16"/>
        <v>198.61</v>
      </c>
      <c r="K174" s="80">
        <f t="shared" si="17"/>
        <v>80079.089999999953</v>
      </c>
      <c r="L174" s="80"/>
      <c r="O174" s="3"/>
      <c r="P174" s="26"/>
      <c r="Q174" s="26"/>
      <c r="R174" s="26"/>
      <c r="S174" s="26"/>
      <c r="T174" s="26"/>
      <c r="U174" s="26"/>
      <c r="V174" s="26"/>
      <c r="W174" s="3"/>
    </row>
    <row r="175" spans="1:23" s="1" customFormat="1" ht="15" customHeight="1" x14ac:dyDescent="0.2">
      <c r="A175" s="70">
        <f t="shared" si="12"/>
        <v>138</v>
      </c>
      <c r="B175" s="36">
        <f t="shared" si="13"/>
        <v>44713</v>
      </c>
      <c r="C175" s="34">
        <f t="shared" si="14"/>
        <v>589.37</v>
      </c>
      <c r="D175" s="99"/>
      <c r="E175" s="100"/>
      <c r="F175" s="35"/>
      <c r="G175" s="99"/>
      <c r="H175" s="100"/>
      <c r="I175" s="34">
        <f t="shared" si="15"/>
        <v>389.79</v>
      </c>
      <c r="J175" s="34">
        <f t="shared" si="16"/>
        <v>199.57999999999998</v>
      </c>
      <c r="K175" s="80">
        <f t="shared" si="17"/>
        <v>79879.509999999951</v>
      </c>
      <c r="L175" s="80"/>
      <c r="O175" s="3"/>
      <c r="P175" s="26"/>
      <c r="Q175" s="26"/>
      <c r="R175" s="26"/>
      <c r="S175" s="26"/>
      <c r="T175" s="26"/>
      <c r="U175" s="26"/>
      <c r="V175" s="26"/>
      <c r="W175" s="3"/>
    </row>
    <row r="176" spans="1:23" s="1" customFormat="1" ht="15" customHeight="1" x14ac:dyDescent="0.2">
      <c r="A176" s="70">
        <f t="shared" si="12"/>
        <v>139</v>
      </c>
      <c r="B176" s="36">
        <f t="shared" si="13"/>
        <v>44743</v>
      </c>
      <c r="C176" s="34">
        <f t="shared" si="14"/>
        <v>589.37</v>
      </c>
      <c r="D176" s="99"/>
      <c r="E176" s="100"/>
      <c r="F176" s="35"/>
      <c r="G176" s="99"/>
      <c r="H176" s="100"/>
      <c r="I176" s="34">
        <f t="shared" si="15"/>
        <v>388.82</v>
      </c>
      <c r="J176" s="34">
        <f t="shared" si="16"/>
        <v>200.55</v>
      </c>
      <c r="K176" s="80">
        <f t="shared" si="17"/>
        <v>79678.959999999948</v>
      </c>
      <c r="L176" s="80"/>
      <c r="O176" s="3"/>
      <c r="P176" s="26"/>
      <c r="Q176" s="26"/>
      <c r="R176" s="26"/>
      <c r="S176" s="26"/>
      <c r="T176" s="26"/>
      <c r="U176" s="26"/>
      <c r="V176" s="26"/>
      <c r="W176" s="3"/>
    </row>
    <row r="177" spans="1:23" s="1" customFormat="1" ht="15" customHeight="1" x14ac:dyDescent="0.2">
      <c r="A177" s="70">
        <f t="shared" si="12"/>
        <v>140</v>
      </c>
      <c r="B177" s="36">
        <f t="shared" si="13"/>
        <v>44774</v>
      </c>
      <c r="C177" s="34">
        <f t="shared" si="14"/>
        <v>589.37</v>
      </c>
      <c r="D177" s="99"/>
      <c r="E177" s="100"/>
      <c r="F177" s="35"/>
      <c r="G177" s="99"/>
      <c r="H177" s="100"/>
      <c r="I177" s="34">
        <f t="shared" si="15"/>
        <v>387.84</v>
      </c>
      <c r="J177" s="34">
        <f t="shared" si="16"/>
        <v>201.53000000000003</v>
      </c>
      <c r="K177" s="80">
        <f t="shared" si="17"/>
        <v>79477.429999999949</v>
      </c>
      <c r="L177" s="80"/>
      <c r="O177" s="3"/>
      <c r="P177" s="26"/>
      <c r="Q177" s="26"/>
      <c r="R177" s="26"/>
      <c r="S177" s="26"/>
      <c r="T177" s="26"/>
      <c r="U177" s="26"/>
      <c r="V177" s="26"/>
      <c r="W177" s="3"/>
    </row>
    <row r="178" spans="1:23" s="1" customFormat="1" ht="15" customHeight="1" x14ac:dyDescent="0.2">
      <c r="A178" s="70">
        <f t="shared" si="12"/>
        <v>141</v>
      </c>
      <c r="B178" s="36">
        <f t="shared" si="13"/>
        <v>44805</v>
      </c>
      <c r="C178" s="34">
        <f t="shared" si="14"/>
        <v>589.37</v>
      </c>
      <c r="D178" s="99"/>
      <c r="E178" s="100"/>
      <c r="F178" s="35"/>
      <c r="G178" s="99"/>
      <c r="H178" s="100"/>
      <c r="I178" s="34">
        <f t="shared" si="15"/>
        <v>386.86</v>
      </c>
      <c r="J178" s="34">
        <f t="shared" si="16"/>
        <v>202.51</v>
      </c>
      <c r="K178" s="80">
        <f t="shared" si="17"/>
        <v>79274.919999999955</v>
      </c>
      <c r="L178" s="80"/>
      <c r="O178" s="3"/>
      <c r="P178" s="26"/>
      <c r="Q178" s="26"/>
      <c r="R178" s="26"/>
      <c r="S178" s="26"/>
      <c r="T178" s="26"/>
      <c r="U178" s="26"/>
      <c r="V178" s="26"/>
      <c r="W178" s="3"/>
    </row>
    <row r="179" spans="1:23" s="1" customFormat="1" ht="15" customHeight="1" x14ac:dyDescent="0.2">
      <c r="A179" s="70">
        <f t="shared" si="12"/>
        <v>142</v>
      </c>
      <c r="B179" s="36">
        <f t="shared" si="13"/>
        <v>44835</v>
      </c>
      <c r="C179" s="34">
        <f t="shared" si="14"/>
        <v>589.37</v>
      </c>
      <c r="D179" s="99"/>
      <c r="E179" s="100"/>
      <c r="F179" s="35"/>
      <c r="G179" s="99"/>
      <c r="H179" s="100"/>
      <c r="I179" s="34">
        <f t="shared" si="15"/>
        <v>385.87</v>
      </c>
      <c r="J179" s="34">
        <f t="shared" si="16"/>
        <v>203.5</v>
      </c>
      <c r="K179" s="80">
        <f t="shared" si="17"/>
        <v>79071.419999999955</v>
      </c>
      <c r="L179" s="80"/>
      <c r="O179" s="3"/>
      <c r="P179" s="26"/>
      <c r="Q179" s="26"/>
      <c r="R179" s="26"/>
      <c r="S179" s="26"/>
      <c r="T179" s="26"/>
      <c r="U179" s="26"/>
      <c r="V179" s="26"/>
      <c r="W179" s="3"/>
    </row>
    <row r="180" spans="1:23" s="1" customFormat="1" ht="15" customHeight="1" x14ac:dyDescent="0.2">
      <c r="A180" s="70">
        <f t="shared" si="12"/>
        <v>143</v>
      </c>
      <c r="B180" s="36">
        <f t="shared" si="13"/>
        <v>44866</v>
      </c>
      <c r="C180" s="34">
        <f t="shared" si="14"/>
        <v>589.37</v>
      </c>
      <c r="D180" s="99"/>
      <c r="E180" s="100"/>
      <c r="F180" s="35"/>
      <c r="G180" s="99"/>
      <c r="H180" s="100"/>
      <c r="I180" s="34">
        <f t="shared" si="15"/>
        <v>384.88</v>
      </c>
      <c r="J180" s="34">
        <f t="shared" si="16"/>
        <v>204.49</v>
      </c>
      <c r="K180" s="80">
        <f t="shared" si="17"/>
        <v>78866.929999999949</v>
      </c>
      <c r="L180" s="80"/>
      <c r="O180" s="3"/>
      <c r="P180" s="26"/>
      <c r="Q180" s="26"/>
      <c r="R180" s="26"/>
      <c r="S180" s="26"/>
      <c r="T180" s="26"/>
      <c r="U180" s="26"/>
      <c r="V180" s="26"/>
      <c r="W180" s="3"/>
    </row>
    <row r="181" spans="1:23" s="1" customFormat="1" ht="15" customHeight="1" x14ac:dyDescent="0.2">
      <c r="A181" s="70">
        <f t="shared" si="12"/>
        <v>144</v>
      </c>
      <c r="B181" s="36">
        <f t="shared" si="13"/>
        <v>44896</v>
      </c>
      <c r="C181" s="34">
        <f t="shared" si="14"/>
        <v>589.37</v>
      </c>
      <c r="D181" s="99"/>
      <c r="E181" s="100"/>
      <c r="F181" s="35"/>
      <c r="G181" s="99"/>
      <c r="H181" s="100"/>
      <c r="I181" s="34">
        <f t="shared" si="15"/>
        <v>383.89</v>
      </c>
      <c r="J181" s="34">
        <f t="shared" si="16"/>
        <v>205.48000000000002</v>
      </c>
      <c r="K181" s="80">
        <f t="shared" si="17"/>
        <v>78661.449999999953</v>
      </c>
      <c r="L181" s="80"/>
      <c r="O181" s="3"/>
      <c r="P181" s="26"/>
      <c r="Q181" s="26"/>
      <c r="R181" s="26"/>
      <c r="S181" s="26"/>
      <c r="T181" s="26"/>
      <c r="U181" s="26"/>
      <c r="V181" s="26"/>
      <c r="W181" s="3"/>
    </row>
    <row r="182" spans="1:23" s="1" customFormat="1" ht="15" customHeight="1" x14ac:dyDescent="0.2">
      <c r="A182" s="70">
        <f t="shared" si="12"/>
        <v>145</v>
      </c>
      <c r="B182" s="36">
        <f t="shared" si="13"/>
        <v>44927</v>
      </c>
      <c r="C182" s="34">
        <f t="shared" si="14"/>
        <v>589.37</v>
      </c>
      <c r="D182" s="99"/>
      <c r="E182" s="100"/>
      <c r="F182" s="35"/>
      <c r="G182" s="99"/>
      <c r="H182" s="100"/>
      <c r="I182" s="34">
        <f t="shared" si="15"/>
        <v>382.89</v>
      </c>
      <c r="J182" s="34">
        <f t="shared" si="16"/>
        <v>206.48000000000002</v>
      </c>
      <c r="K182" s="80">
        <f t="shared" si="17"/>
        <v>78454.969999999958</v>
      </c>
      <c r="L182" s="80"/>
      <c r="O182" s="3"/>
      <c r="P182" s="26"/>
      <c r="Q182" s="26"/>
      <c r="R182" s="26"/>
      <c r="S182" s="26"/>
      <c r="T182" s="26"/>
      <c r="U182" s="26"/>
      <c r="V182" s="26"/>
      <c r="W182" s="3"/>
    </row>
    <row r="183" spans="1:23" s="1" customFormat="1" ht="15" customHeight="1" x14ac:dyDescent="0.2">
      <c r="A183" s="70">
        <f t="shared" si="12"/>
        <v>146</v>
      </c>
      <c r="B183" s="36">
        <f t="shared" si="13"/>
        <v>44958</v>
      </c>
      <c r="C183" s="34">
        <f t="shared" si="14"/>
        <v>589.37</v>
      </c>
      <c r="D183" s="99"/>
      <c r="E183" s="100"/>
      <c r="F183" s="35"/>
      <c r="G183" s="99"/>
      <c r="H183" s="100"/>
      <c r="I183" s="34">
        <f t="shared" si="15"/>
        <v>381.88</v>
      </c>
      <c r="J183" s="34">
        <f t="shared" si="16"/>
        <v>207.49</v>
      </c>
      <c r="K183" s="80">
        <f t="shared" si="17"/>
        <v>78247.479999999952</v>
      </c>
      <c r="L183" s="80"/>
      <c r="O183" s="3"/>
      <c r="P183" s="26"/>
      <c r="Q183" s="26"/>
      <c r="R183" s="26"/>
      <c r="S183" s="26"/>
      <c r="T183" s="26"/>
      <c r="U183" s="26"/>
      <c r="V183" s="26"/>
      <c r="W183" s="3"/>
    </row>
    <row r="184" spans="1:23" s="1" customFormat="1" ht="15" customHeight="1" x14ac:dyDescent="0.2">
      <c r="A184" s="70">
        <f t="shared" si="12"/>
        <v>147</v>
      </c>
      <c r="B184" s="36">
        <f t="shared" si="13"/>
        <v>44986</v>
      </c>
      <c r="C184" s="34">
        <f t="shared" si="14"/>
        <v>589.37</v>
      </c>
      <c r="D184" s="99"/>
      <c r="E184" s="100"/>
      <c r="F184" s="35"/>
      <c r="G184" s="99"/>
      <c r="H184" s="100"/>
      <c r="I184" s="34">
        <f t="shared" si="15"/>
        <v>380.87</v>
      </c>
      <c r="J184" s="34">
        <f t="shared" si="16"/>
        <v>208.5</v>
      </c>
      <c r="K184" s="80">
        <f t="shared" si="17"/>
        <v>78038.979999999952</v>
      </c>
      <c r="L184" s="80"/>
      <c r="O184" s="3"/>
      <c r="P184" s="26"/>
      <c r="Q184" s="26"/>
      <c r="R184" s="26"/>
      <c r="S184" s="26"/>
      <c r="T184" s="26"/>
      <c r="U184" s="26"/>
      <c r="V184" s="26"/>
      <c r="W184" s="3"/>
    </row>
    <row r="185" spans="1:23" s="1" customFormat="1" ht="15" customHeight="1" x14ac:dyDescent="0.2">
      <c r="A185" s="70">
        <f t="shared" si="12"/>
        <v>148</v>
      </c>
      <c r="B185" s="36">
        <f t="shared" si="13"/>
        <v>45017</v>
      </c>
      <c r="C185" s="34">
        <f t="shared" si="14"/>
        <v>589.37</v>
      </c>
      <c r="D185" s="99"/>
      <c r="E185" s="100"/>
      <c r="F185" s="35"/>
      <c r="G185" s="99"/>
      <c r="H185" s="100"/>
      <c r="I185" s="34">
        <f t="shared" si="15"/>
        <v>379.86</v>
      </c>
      <c r="J185" s="34">
        <f t="shared" si="16"/>
        <v>209.51</v>
      </c>
      <c r="K185" s="80">
        <f t="shared" si="17"/>
        <v>77829.469999999958</v>
      </c>
      <c r="L185" s="80"/>
      <c r="O185" s="3"/>
      <c r="P185" s="26"/>
      <c r="Q185" s="26"/>
      <c r="R185" s="26"/>
      <c r="S185" s="26"/>
      <c r="T185" s="26"/>
      <c r="U185" s="26"/>
      <c r="V185" s="26"/>
      <c r="W185" s="3"/>
    </row>
    <row r="186" spans="1:23" s="1" customFormat="1" ht="15" customHeight="1" x14ac:dyDescent="0.2">
      <c r="A186" s="70">
        <f t="shared" si="12"/>
        <v>149</v>
      </c>
      <c r="B186" s="36">
        <f t="shared" si="13"/>
        <v>45047</v>
      </c>
      <c r="C186" s="34">
        <f t="shared" si="14"/>
        <v>589.37</v>
      </c>
      <c r="D186" s="99"/>
      <c r="E186" s="100"/>
      <c r="F186" s="35"/>
      <c r="G186" s="99"/>
      <c r="H186" s="100"/>
      <c r="I186" s="34">
        <f t="shared" si="15"/>
        <v>378.84</v>
      </c>
      <c r="J186" s="34">
        <f t="shared" si="16"/>
        <v>210.53000000000003</v>
      </c>
      <c r="K186" s="80">
        <f t="shared" si="17"/>
        <v>77618.939999999959</v>
      </c>
      <c r="L186" s="80"/>
      <c r="O186" s="3"/>
      <c r="P186" s="26"/>
      <c r="Q186" s="26"/>
      <c r="R186" s="26"/>
      <c r="S186" s="26"/>
      <c r="T186" s="26"/>
      <c r="U186" s="26"/>
      <c r="V186" s="26"/>
      <c r="W186" s="3"/>
    </row>
    <row r="187" spans="1:23" s="1" customFormat="1" ht="15" customHeight="1" x14ac:dyDescent="0.2">
      <c r="A187" s="70">
        <f t="shared" si="12"/>
        <v>150</v>
      </c>
      <c r="B187" s="36">
        <f t="shared" si="13"/>
        <v>45078</v>
      </c>
      <c r="C187" s="34">
        <f t="shared" si="14"/>
        <v>589.37</v>
      </c>
      <c r="D187" s="99"/>
      <c r="E187" s="100"/>
      <c r="F187" s="35"/>
      <c r="G187" s="99"/>
      <c r="H187" s="100"/>
      <c r="I187" s="34">
        <f t="shared" si="15"/>
        <v>377.81</v>
      </c>
      <c r="J187" s="34">
        <f t="shared" si="16"/>
        <v>211.56</v>
      </c>
      <c r="K187" s="80">
        <f t="shared" si="17"/>
        <v>77407.379999999961</v>
      </c>
      <c r="L187" s="80"/>
      <c r="O187" s="3"/>
      <c r="P187" s="26"/>
      <c r="Q187" s="26"/>
      <c r="R187" s="26"/>
      <c r="S187" s="26"/>
      <c r="T187" s="26"/>
      <c r="U187" s="26"/>
      <c r="V187" s="26"/>
      <c r="W187" s="3"/>
    </row>
    <row r="188" spans="1:23" s="1" customFormat="1" ht="15" customHeight="1" x14ac:dyDescent="0.2">
      <c r="A188" s="70">
        <f t="shared" si="12"/>
        <v>151</v>
      </c>
      <c r="B188" s="36">
        <f t="shared" si="13"/>
        <v>45108</v>
      </c>
      <c r="C188" s="34">
        <f t="shared" si="14"/>
        <v>589.37</v>
      </c>
      <c r="D188" s="99"/>
      <c r="E188" s="100"/>
      <c r="F188" s="35"/>
      <c r="G188" s="99"/>
      <c r="H188" s="100"/>
      <c r="I188" s="34">
        <f t="shared" si="15"/>
        <v>376.78</v>
      </c>
      <c r="J188" s="34">
        <f t="shared" si="16"/>
        <v>212.59000000000003</v>
      </c>
      <c r="K188" s="80">
        <f t="shared" si="17"/>
        <v>77194.789999999964</v>
      </c>
      <c r="L188" s="80"/>
      <c r="O188" s="3"/>
      <c r="P188" s="26"/>
      <c r="Q188" s="26"/>
      <c r="R188" s="26"/>
      <c r="S188" s="26"/>
      <c r="T188" s="26"/>
      <c r="U188" s="26"/>
      <c r="V188" s="26"/>
      <c r="W188" s="3"/>
    </row>
    <row r="189" spans="1:23" s="1" customFormat="1" ht="15" customHeight="1" x14ac:dyDescent="0.2">
      <c r="A189" s="70">
        <f t="shared" si="12"/>
        <v>152</v>
      </c>
      <c r="B189" s="36">
        <f t="shared" si="13"/>
        <v>45139</v>
      </c>
      <c r="C189" s="34">
        <f t="shared" si="14"/>
        <v>589.37</v>
      </c>
      <c r="D189" s="99"/>
      <c r="E189" s="100"/>
      <c r="F189" s="35"/>
      <c r="G189" s="99"/>
      <c r="H189" s="100"/>
      <c r="I189" s="34">
        <f t="shared" si="15"/>
        <v>375.75</v>
      </c>
      <c r="J189" s="34">
        <f t="shared" si="16"/>
        <v>213.62</v>
      </c>
      <c r="K189" s="80">
        <f t="shared" si="17"/>
        <v>76981.169999999969</v>
      </c>
      <c r="L189" s="80"/>
      <c r="O189" s="3"/>
      <c r="P189" s="26"/>
      <c r="Q189" s="26"/>
      <c r="R189" s="26"/>
      <c r="S189" s="26"/>
      <c r="T189" s="26"/>
      <c r="U189" s="26"/>
      <c r="V189" s="26"/>
      <c r="W189" s="3"/>
    </row>
    <row r="190" spans="1:23" s="1" customFormat="1" ht="15" customHeight="1" x14ac:dyDescent="0.2">
      <c r="A190" s="70">
        <f t="shared" si="12"/>
        <v>153</v>
      </c>
      <c r="B190" s="36">
        <f t="shared" si="13"/>
        <v>45170</v>
      </c>
      <c r="C190" s="34">
        <f t="shared" si="14"/>
        <v>589.37</v>
      </c>
      <c r="D190" s="99"/>
      <c r="E190" s="100"/>
      <c r="F190" s="35"/>
      <c r="G190" s="99"/>
      <c r="H190" s="100"/>
      <c r="I190" s="34">
        <f t="shared" si="15"/>
        <v>374.71</v>
      </c>
      <c r="J190" s="34">
        <f t="shared" si="16"/>
        <v>214.66000000000003</v>
      </c>
      <c r="K190" s="80">
        <f t="shared" si="17"/>
        <v>76766.509999999966</v>
      </c>
      <c r="L190" s="80"/>
      <c r="O190" s="3"/>
      <c r="P190" s="26"/>
      <c r="Q190" s="26"/>
      <c r="R190" s="26"/>
      <c r="S190" s="26"/>
      <c r="T190" s="26"/>
      <c r="U190" s="26"/>
      <c r="V190" s="26"/>
      <c r="W190" s="3"/>
    </row>
    <row r="191" spans="1:23" s="1" customFormat="1" ht="15" customHeight="1" x14ac:dyDescent="0.2">
      <c r="A191" s="70">
        <f t="shared" si="12"/>
        <v>154</v>
      </c>
      <c r="B191" s="36">
        <f t="shared" si="13"/>
        <v>45200</v>
      </c>
      <c r="C191" s="34">
        <f t="shared" si="14"/>
        <v>589.37</v>
      </c>
      <c r="D191" s="99"/>
      <c r="E191" s="100"/>
      <c r="F191" s="35"/>
      <c r="G191" s="99"/>
      <c r="H191" s="100"/>
      <c r="I191" s="34">
        <f t="shared" si="15"/>
        <v>373.66</v>
      </c>
      <c r="J191" s="34">
        <f t="shared" si="16"/>
        <v>215.70999999999998</v>
      </c>
      <c r="K191" s="80">
        <f t="shared" si="17"/>
        <v>76550.799999999959</v>
      </c>
      <c r="L191" s="80"/>
      <c r="O191" s="3"/>
      <c r="P191" s="26"/>
      <c r="Q191" s="26"/>
      <c r="R191" s="26"/>
      <c r="S191" s="26"/>
      <c r="T191" s="26"/>
      <c r="U191" s="26"/>
      <c r="V191" s="26"/>
      <c r="W191" s="3"/>
    </row>
    <row r="192" spans="1:23" s="1" customFormat="1" ht="15" customHeight="1" x14ac:dyDescent="0.2">
      <c r="A192" s="70">
        <f t="shared" si="12"/>
        <v>155</v>
      </c>
      <c r="B192" s="36">
        <f t="shared" si="13"/>
        <v>45231</v>
      </c>
      <c r="C192" s="34">
        <f t="shared" si="14"/>
        <v>589.37</v>
      </c>
      <c r="D192" s="99"/>
      <c r="E192" s="100"/>
      <c r="F192" s="35"/>
      <c r="G192" s="99"/>
      <c r="H192" s="100"/>
      <c r="I192" s="34">
        <f t="shared" si="15"/>
        <v>372.61</v>
      </c>
      <c r="J192" s="34">
        <f t="shared" si="16"/>
        <v>216.76</v>
      </c>
      <c r="K192" s="80">
        <f t="shared" si="17"/>
        <v>76334.039999999964</v>
      </c>
      <c r="L192" s="80"/>
      <c r="O192" s="3"/>
      <c r="P192" s="26"/>
      <c r="Q192" s="26"/>
      <c r="R192" s="26"/>
      <c r="S192" s="26"/>
      <c r="T192" s="26"/>
      <c r="U192" s="26"/>
      <c r="V192" s="26"/>
      <c r="W192" s="3"/>
    </row>
    <row r="193" spans="1:23" s="1" customFormat="1" ht="15" customHeight="1" x14ac:dyDescent="0.2">
      <c r="A193" s="70">
        <f t="shared" si="12"/>
        <v>156</v>
      </c>
      <c r="B193" s="36">
        <f t="shared" si="13"/>
        <v>45261</v>
      </c>
      <c r="C193" s="34">
        <f t="shared" si="14"/>
        <v>589.37</v>
      </c>
      <c r="D193" s="99"/>
      <c r="E193" s="100"/>
      <c r="F193" s="35"/>
      <c r="G193" s="99"/>
      <c r="H193" s="100"/>
      <c r="I193" s="34">
        <f t="shared" si="15"/>
        <v>371.56</v>
      </c>
      <c r="J193" s="34">
        <f t="shared" si="16"/>
        <v>217.81</v>
      </c>
      <c r="K193" s="80">
        <f t="shared" si="17"/>
        <v>76116.229999999967</v>
      </c>
      <c r="L193" s="80"/>
      <c r="O193" s="3"/>
      <c r="P193" s="26"/>
      <c r="Q193" s="26"/>
      <c r="R193" s="26"/>
      <c r="S193" s="26"/>
      <c r="T193" s="26"/>
      <c r="U193" s="26"/>
      <c r="V193" s="26"/>
      <c r="W193" s="3"/>
    </row>
    <row r="194" spans="1:23" s="1" customFormat="1" ht="15" customHeight="1" x14ac:dyDescent="0.2">
      <c r="A194" s="70">
        <f t="shared" si="12"/>
        <v>157</v>
      </c>
      <c r="B194" s="36">
        <f t="shared" si="13"/>
        <v>45292</v>
      </c>
      <c r="C194" s="34">
        <f t="shared" si="14"/>
        <v>589.37</v>
      </c>
      <c r="D194" s="99"/>
      <c r="E194" s="100"/>
      <c r="F194" s="35"/>
      <c r="G194" s="99"/>
      <c r="H194" s="100"/>
      <c r="I194" s="34">
        <f t="shared" si="15"/>
        <v>370.5</v>
      </c>
      <c r="J194" s="34">
        <f t="shared" si="16"/>
        <v>218.87</v>
      </c>
      <c r="K194" s="80">
        <f t="shared" si="17"/>
        <v>75897.359999999971</v>
      </c>
      <c r="L194" s="80"/>
      <c r="O194" s="3"/>
      <c r="P194" s="26"/>
      <c r="Q194" s="26"/>
      <c r="R194" s="26"/>
      <c r="S194" s="26"/>
      <c r="T194" s="26"/>
      <c r="U194" s="26"/>
      <c r="V194" s="26"/>
      <c r="W194" s="3"/>
    </row>
    <row r="195" spans="1:23" s="1" customFormat="1" ht="15" customHeight="1" x14ac:dyDescent="0.2">
      <c r="A195" s="70">
        <f t="shared" si="12"/>
        <v>158</v>
      </c>
      <c r="B195" s="36">
        <f t="shared" si="13"/>
        <v>45323</v>
      </c>
      <c r="C195" s="34">
        <f t="shared" si="14"/>
        <v>589.37</v>
      </c>
      <c r="D195" s="99"/>
      <c r="E195" s="100"/>
      <c r="F195" s="35"/>
      <c r="G195" s="99"/>
      <c r="H195" s="100"/>
      <c r="I195" s="34">
        <f t="shared" si="15"/>
        <v>369.43</v>
      </c>
      <c r="J195" s="34">
        <f t="shared" si="16"/>
        <v>219.94</v>
      </c>
      <c r="K195" s="80">
        <f t="shared" si="17"/>
        <v>75677.419999999969</v>
      </c>
      <c r="L195" s="80"/>
      <c r="O195" s="3"/>
      <c r="P195" s="26"/>
      <c r="Q195" s="26"/>
      <c r="R195" s="26"/>
      <c r="S195" s="26"/>
      <c r="T195" s="26"/>
      <c r="U195" s="26"/>
      <c r="V195" s="26"/>
      <c r="W195" s="3"/>
    </row>
    <row r="196" spans="1:23" s="1" customFormat="1" ht="15" customHeight="1" x14ac:dyDescent="0.2">
      <c r="A196" s="70">
        <f t="shared" si="12"/>
        <v>159</v>
      </c>
      <c r="B196" s="36">
        <f t="shared" si="13"/>
        <v>45352</v>
      </c>
      <c r="C196" s="34">
        <f t="shared" si="14"/>
        <v>589.37</v>
      </c>
      <c r="D196" s="99"/>
      <c r="E196" s="100"/>
      <c r="F196" s="35"/>
      <c r="G196" s="99"/>
      <c r="H196" s="100"/>
      <c r="I196" s="34">
        <f t="shared" si="15"/>
        <v>368.36</v>
      </c>
      <c r="J196" s="34">
        <f t="shared" si="16"/>
        <v>221.01</v>
      </c>
      <c r="K196" s="80">
        <f t="shared" si="17"/>
        <v>75456.409999999974</v>
      </c>
      <c r="L196" s="80"/>
      <c r="O196" s="3"/>
      <c r="P196" s="26"/>
      <c r="Q196" s="26"/>
      <c r="R196" s="26"/>
      <c r="S196" s="26"/>
      <c r="T196" s="26"/>
      <c r="U196" s="26"/>
      <c r="V196" s="26"/>
      <c r="W196" s="3"/>
    </row>
    <row r="197" spans="1:23" s="1" customFormat="1" ht="15" customHeight="1" x14ac:dyDescent="0.2">
      <c r="A197" s="70">
        <f t="shared" si="12"/>
        <v>160</v>
      </c>
      <c r="B197" s="36">
        <f t="shared" si="13"/>
        <v>45383</v>
      </c>
      <c r="C197" s="34">
        <f t="shared" si="14"/>
        <v>589.37</v>
      </c>
      <c r="D197" s="99"/>
      <c r="E197" s="100"/>
      <c r="F197" s="35"/>
      <c r="G197" s="99"/>
      <c r="H197" s="100"/>
      <c r="I197" s="34">
        <f t="shared" si="15"/>
        <v>367.29</v>
      </c>
      <c r="J197" s="34">
        <f t="shared" si="16"/>
        <v>222.07999999999998</v>
      </c>
      <c r="K197" s="80">
        <f t="shared" si="17"/>
        <v>75234.329999999973</v>
      </c>
      <c r="L197" s="80"/>
      <c r="O197" s="3"/>
      <c r="P197" s="26"/>
      <c r="Q197" s="26"/>
      <c r="R197" s="26"/>
      <c r="S197" s="26"/>
      <c r="T197" s="26"/>
      <c r="U197" s="26"/>
      <c r="V197" s="26"/>
      <c r="W197" s="3"/>
    </row>
    <row r="198" spans="1:23" s="1" customFormat="1" ht="15" customHeight="1" x14ac:dyDescent="0.2">
      <c r="A198" s="70">
        <f t="shared" si="12"/>
        <v>161</v>
      </c>
      <c r="B198" s="36">
        <f t="shared" si="13"/>
        <v>45413</v>
      </c>
      <c r="C198" s="34">
        <f t="shared" si="14"/>
        <v>589.37</v>
      </c>
      <c r="D198" s="99"/>
      <c r="E198" s="100"/>
      <c r="F198" s="35"/>
      <c r="G198" s="99"/>
      <c r="H198" s="100"/>
      <c r="I198" s="34">
        <f t="shared" si="15"/>
        <v>366.21</v>
      </c>
      <c r="J198" s="34">
        <f t="shared" si="16"/>
        <v>223.16000000000003</v>
      </c>
      <c r="K198" s="80">
        <f t="shared" si="17"/>
        <v>75011.169999999969</v>
      </c>
      <c r="L198" s="80"/>
      <c r="O198" s="3"/>
      <c r="P198" s="26"/>
      <c r="Q198" s="26"/>
      <c r="R198" s="26"/>
      <c r="S198" s="26"/>
      <c r="T198" s="26"/>
      <c r="U198" s="26"/>
      <c r="V198" s="26"/>
      <c r="W198" s="3"/>
    </row>
    <row r="199" spans="1:23" s="1" customFormat="1" ht="15" customHeight="1" x14ac:dyDescent="0.2">
      <c r="A199" s="70">
        <f t="shared" si="12"/>
        <v>162</v>
      </c>
      <c r="B199" s="36">
        <f t="shared" si="13"/>
        <v>45444</v>
      </c>
      <c r="C199" s="34">
        <f t="shared" si="14"/>
        <v>589.37</v>
      </c>
      <c r="D199" s="99"/>
      <c r="E199" s="100"/>
      <c r="F199" s="35"/>
      <c r="G199" s="99"/>
      <c r="H199" s="100"/>
      <c r="I199" s="34">
        <f t="shared" si="15"/>
        <v>365.12</v>
      </c>
      <c r="J199" s="34">
        <f t="shared" si="16"/>
        <v>224.25</v>
      </c>
      <c r="K199" s="80">
        <f t="shared" si="17"/>
        <v>74786.919999999969</v>
      </c>
      <c r="L199" s="80"/>
      <c r="O199" s="3"/>
      <c r="P199" s="26"/>
      <c r="Q199" s="26"/>
      <c r="R199" s="26"/>
      <c r="S199" s="26"/>
      <c r="T199" s="26"/>
      <c r="U199" s="26"/>
      <c r="V199" s="26"/>
      <c r="W199" s="3"/>
    </row>
    <row r="200" spans="1:23" s="1" customFormat="1" ht="15" customHeight="1" x14ac:dyDescent="0.2">
      <c r="A200" s="70">
        <f t="shared" si="12"/>
        <v>163</v>
      </c>
      <c r="B200" s="36">
        <f t="shared" si="13"/>
        <v>45474</v>
      </c>
      <c r="C200" s="34">
        <f t="shared" si="14"/>
        <v>589.37</v>
      </c>
      <c r="D200" s="99"/>
      <c r="E200" s="100"/>
      <c r="F200" s="35"/>
      <c r="G200" s="99"/>
      <c r="H200" s="100"/>
      <c r="I200" s="34">
        <f t="shared" si="15"/>
        <v>364.03</v>
      </c>
      <c r="J200" s="34">
        <f t="shared" si="16"/>
        <v>225.34000000000003</v>
      </c>
      <c r="K200" s="80">
        <f t="shared" si="17"/>
        <v>74561.579999999973</v>
      </c>
      <c r="L200" s="80"/>
      <c r="O200" s="3"/>
      <c r="P200" s="26"/>
      <c r="Q200" s="26"/>
      <c r="R200" s="26"/>
      <c r="S200" s="26"/>
      <c r="T200" s="26"/>
      <c r="U200" s="26"/>
      <c r="V200" s="26"/>
      <c r="W200" s="3"/>
    </row>
    <row r="201" spans="1:23" s="1" customFormat="1" ht="15" customHeight="1" x14ac:dyDescent="0.2">
      <c r="A201" s="70">
        <f t="shared" si="12"/>
        <v>164</v>
      </c>
      <c r="B201" s="36">
        <f t="shared" si="13"/>
        <v>45505</v>
      </c>
      <c r="C201" s="34">
        <f t="shared" si="14"/>
        <v>589.37</v>
      </c>
      <c r="D201" s="99"/>
      <c r="E201" s="100"/>
      <c r="F201" s="35"/>
      <c r="G201" s="99"/>
      <c r="H201" s="100"/>
      <c r="I201" s="34">
        <f t="shared" si="15"/>
        <v>362.93</v>
      </c>
      <c r="J201" s="34">
        <f t="shared" si="16"/>
        <v>226.44</v>
      </c>
      <c r="K201" s="80">
        <f t="shared" si="17"/>
        <v>74335.13999999997</v>
      </c>
      <c r="L201" s="80"/>
      <c r="O201" s="3"/>
      <c r="P201" s="26"/>
      <c r="Q201" s="26"/>
      <c r="R201" s="26"/>
      <c r="S201" s="26"/>
      <c r="T201" s="26"/>
      <c r="U201" s="26"/>
      <c r="V201" s="26"/>
      <c r="W201" s="3"/>
    </row>
    <row r="202" spans="1:23" s="1" customFormat="1" ht="15" customHeight="1" x14ac:dyDescent="0.2">
      <c r="A202" s="70">
        <f t="shared" si="12"/>
        <v>165</v>
      </c>
      <c r="B202" s="36">
        <f t="shared" si="13"/>
        <v>45536</v>
      </c>
      <c r="C202" s="34">
        <f t="shared" si="14"/>
        <v>589.37</v>
      </c>
      <c r="D202" s="99"/>
      <c r="E202" s="100"/>
      <c r="F202" s="35"/>
      <c r="G202" s="99"/>
      <c r="H202" s="100"/>
      <c r="I202" s="34">
        <f t="shared" si="15"/>
        <v>361.83</v>
      </c>
      <c r="J202" s="34">
        <f t="shared" si="16"/>
        <v>227.54000000000002</v>
      </c>
      <c r="K202" s="80">
        <f t="shared" si="17"/>
        <v>74107.599999999977</v>
      </c>
      <c r="L202" s="80"/>
      <c r="O202" s="3"/>
      <c r="P202" s="26"/>
      <c r="Q202" s="26"/>
      <c r="R202" s="26"/>
      <c r="S202" s="26"/>
      <c r="T202" s="26"/>
      <c r="U202" s="26"/>
      <c r="V202" s="26"/>
      <c r="W202" s="3"/>
    </row>
    <row r="203" spans="1:23" s="1" customFormat="1" ht="15" customHeight="1" x14ac:dyDescent="0.2">
      <c r="A203" s="70">
        <f t="shared" si="12"/>
        <v>166</v>
      </c>
      <c r="B203" s="36">
        <f t="shared" si="13"/>
        <v>45566</v>
      </c>
      <c r="C203" s="34">
        <f t="shared" si="14"/>
        <v>589.37</v>
      </c>
      <c r="D203" s="99"/>
      <c r="E203" s="100"/>
      <c r="F203" s="35"/>
      <c r="G203" s="99"/>
      <c r="H203" s="100"/>
      <c r="I203" s="34">
        <f t="shared" si="15"/>
        <v>360.72</v>
      </c>
      <c r="J203" s="34">
        <f t="shared" si="16"/>
        <v>228.64999999999998</v>
      </c>
      <c r="K203" s="80">
        <f t="shared" si="17"/>
        <v>73878.949999999983</v>
      </c>
      <c r="L203" s="80"/>
      <c r="O203" s="3"/>
      <c r="P203" s="26"/>
      <c r="Q203" s="26"/>
      <c r="R203" s="26"/>
      <c r="S203" s="26"/>
      <c r="T203" s="26"/>
      <c r="U203" s="26"/>
      <c r="V203" s="26"/>
      <c r="W203" s="3"/>
    </row>
    <row r="204" spans="1:23" s="1" customFormat="1" ht="15" customHeight="1" x14ac:dyDescent="0.2">
      <c r="A204" s="70">
        <f t="shared" si="12"/>
        <v>167</v>
      </c>
      <c r="B204" s="36">
        <f t="shared" si="13"/>
        <v>45597</v>
      </c>
      <c r="C204" s="34">
        <f t="shared" si="14"/>
        <v>589.37</v>
      </c>
      <c r="D204" s="99"/>
      <c r="E204" s="100"/>
      <c r="F204" s="35"/>
      <c r="G204" s="99"/>
      <c r="H204" s="100"/>
      <c r="I204" s="34">
        <f t="shared" si="15"/>
        <v>359.61</v>
      </c>
      <c r="J204" s="34">
        <f t="shared" si="16"/>
        <v>229.76</v>
      </c>
      <c r="K204" s="80">
        <f t="shared" si="17"/>
        <v>73649.189999999988</v>
      </c>
      <c r="L204" s="80"/>
      <c r="O204" s="3"/>
      <c r="P204" s="26"/>
      <c r="Q204" s="26"/>
      <c r="R204" s="26"/>
      <c r="S204" s="26"/>
      <c r="T204" s="26"/>
      <c r="U204" s="26"/>
      <c r="V204" s="26"/>
      <c r="W204" s="3"/>
    </row>
    <row r="205" spans="1:23" s="1" customFormat="1" ht="15" customHeight="1" x14ac:dyDescent="0.2">
      <c r="A205" s="70">
        <f t="shared" si="12"/>
        <v>168</v>
      </c>
      <c r="B205" s="36">
        <f t="shared" si="13"/>
        <v>45627</v>
      </c>
      <c r="C205" s="34">
        <f t="shared" si="14"/>
        <v>589.37</v>
      </c>
      <c r="D205" s="99"/>
      <c r="E205" s="100"/>
      <c r="F205" s="35"/>
      <c r="G205" s="99"/>
      <c r="H205" s="100"/>
      <c r="I205" s="34">
        <f t="shared" si="15"/>
        <v>358.49</v>
      </c>
      <c r="J205" s="34">
        <f t="shared" si="16"/>
        <v>230.88</v>
      </c>
      <c r="K205" s="80">
        <f t="shared" si="17"/>
        <v>73418.309999999983</v>
      </c>
      <c r="L205" s="80"/>
      <c r="O205" s="3"/>
      <c r="P205" s="26"/>
      <c r="Q205" s="26"/>
      <c r="R205" s="26"/>
      <c r="S205" s="26"/>
      <c r="T205" s="26"/>
      <c r="U205" s="26"/>
      <c r="V205" s="26"/>
      <c r="W205" s="3"/>
    </row>
    <row r="206" spans="1:23" s="1" customFormat="1" ht="15" customHeight="1" x14ac:dyDescent="0.2">
      <c r="A206" s="70">
        <f t="shared" si="12"/>
        <v>169</v>
      </c>
      <c r="B206" s="36">
        <f t="shared" si="13"/>
        <v>45658</v>
      </c>
      <c r="C206" s="34">
        <f t="shared" si="14"/>
        <v>589.37</v>
      </c>
      <c r="D206" s="99"/>
      <c r="E206" s="100"/>
      <c r="F206" s="35"/>
      <c r="G206" s="99"/>
      <c r="H206" s="100"/>
      <c r="I206" s="34">
        <f t="shared" si="15"/>
        <v>357.37</v>
      </c>
      <c r="J206" s="34">
        <f t="shared" si="16"/>
        <v>232</v>
      </c>
      <c r="K206" s="80">
        <f t="shared" si="17"/>
        <v>73186.309999999983</v>
      </c>
      <c r="L206" s="80"/>
      <c r="O206" s="3"/>
      <c r="P206" s="26"/>
      <c r="Q206" s="26"/>
      <c r="R206" s="26"/>
      <c r="S206" s="26"/>
      <c r="T206" s="26"/>
      <c r="U206" s="26"/>
      <c r="V206" s="26"/>
      <c r="W206" s="3"/>
    </row>
    <row r="207" spans="1:23" s="1" customFormat="1" ht="15" customHeight="1" x14ac:dyDescent="0.2">
      <c r="A207" s="70">
        <f t="shared" si="12"/>
        <v>170</v>
      </c>
      <c r="B207" s="36">
        <f t="shared" si="13"/>
        <v>45689</v>
      </c>
      <c r="C207" s="34">
        <f t="shared" si="14"/>
        <v>589.37</v>
      </c>
      <c r="D207" s="99"/>
      <c r="E207" s="100"/>
      <c r="F207" s="35"/>
      <c r="G207" s="99"/>
      <c r="H207" s="100"/>
      <c r="I207" s="34">
        <f t="shared" si="15"/>
        <v>356.24</v>
      </c>
      <c r="J207" s="34">
        <f t="shared" si="16"/>
        <v>233.13</v>
      </c>
      <c r="K207" s="80">
        <f t="shared" si="17"/>
        <v>72953.179999999978</v>
      </c>
      <c r="L207" s="80"/>
      <c r="O207" s="3"/>
      <c r="P207" s="26"/>
      <c r="Q207" s="26"/>
      <c r="R207" s="26"/>
      <c r="S207" s="26"/>
      <c r="T207" s="26"/>
      <c r="U207" s="26"/>
      <c r="V207" s="26"/>
      <c r="W207" s="3"/>
    </row>
    <row r="208" spans="1:23" s="1" customFormat="1" ht="15" customHeight="1" x14ac:dyDescent="0.2">
      <c r="A208" s="70">
        <f t="shared" si="12"/>
        <v>171</v>
      </c>
      <c r="B208" s="36">
        <f t="shared" si="13"/>
        <v>45717</v>
      </c>
      <c r="C208" s="34">
        <f t="shared" si="14"/>
        <v>589.37</v>
      </c>
      <c r="D208" s="99"/>
      <c r="E208" s="100"/>
      <c r="F208" s="35"/>
      <c r="G208" s="99"/>
      <c r="H208" s="100"/>
      <c r="I208" s="34">
        <f t="shared" si="15"/>
        <v>355.1</v>
      </c>
      <c r="J208" s="34">
        <f t="shared" si="16"/>
        <v>234.26999999999998</v>
      </c>
      <c r="K208" s="80">
        <f t="shared" si="17"/>
        <v>72718.909999999974</v>
      </c>
      <c r="L208" s="80"/>
      <c r="O208" s="3"/>
      <c r="P208" s="26"/>
      <c r="Q208" s="26"/>
      <c r="R208" s="26"/>
      <c r="S208" s="26"/>
      <c r="T208" s="26"/>
      <c r="U208" s="26"/>
      <c r="V208" s="26"/>
      <c r="W208" s="3"/>
    </row>
    <row r="209" spans="1:23" s="1" customFormat="1" ht="15" customHeight="1" x14ac:dyDescent="0.2">
      <c r="A209" s="70">
        <f t="shared" si="12"/>
        <v>172</v>
      </c>
      <c r="B209" s="36">
        <f t="shared" si="13"/>
        <v>45748</v>
      </c>
      <c r="C209" s="34">
        <f t="shared" si="14"/>
        <v>589.37</v>
      </c>
      <c r="D209" s="99"/>
      <c r="E209" s="100"/>
      <c r="F209" s="35"/>
      <c r="G209" s="99"/>
      <c r="H209" s="100"/>
      <c r="I209" s="34">
        <f t="shared" si="15"/>
        <v>353.96</v>
      </c>
      <c r="J209" s="34">
        <f t="shared" si="16"/>
        <v>235.41000000000003</v>
      </c>
      <c r="K209" s="80">
        <f t="shared" si="17"/>
        <v>72483.499999999971</v>
      </c>
      <c r="L209" s="80"/>
      <c r="O209" s="3"/>
      <c r="P209" s="26"/>
      <c r="Q209" s="26"/>
      <c r="R209" s="26"/>
      <c r="S209" s="26"/>
      <c r="T209" s="26"/>
      <c r="U209" s="26"/>
      <c r="V209" s="26"/>
      <c r="W209" s="3"/>
    </row>
    <row r="210" spans="1:23" s="1" customFormat="1" ht="15" customHeight="1" x14ac:dyDescent="0.2">
      <c r="A210" s="70">
        <f t="shared" si="12"/>
        <v>173</v>
      </c>
      <c r="B210" s="36">
        <f t="shared" si="13"/>
        <v>45778</v>
      </c>
      <c r="C210" s="34">
        <f t="shared" si="14"/>
        <v>589.37</v>
      </c>
      <c r="D210" s="99"/>
      <c r="E210" s="100"/>
      <c r="F210" s="35"/>
      <c r="G210" s="99"/>
      <c r="H210" s="100"/>
      <c r="I210" s="34">
        <f t="shared" si="15"/>
        <v>352.82</v>
      </c>
      <c r="J210" s="34">
        <f t="shared" si="16"/>
        <v>236.55</v>
      </c>
      <c r="K210" s="80">
        <f t="shared" si="17"/>
        <v>72246.949999999968</v>
      </c>
      <c r="L210" s="80"/>
      <c r="O210" s="3"/>
      <c r="P210" s="26"/>
      <c r="Q210" s="26"/>
      <c r="R210" s="26"/>
      <c r="S210" s="26"/>
      <c r="T210" s="26"/>
      <c r="U210" s="26"/>
      <c r="V210" s="26"/>
      <c r="W210" s="3"/>
    </row>
    <row r="211" spans="1:23" s="1" customFormat="1" ht="15" customHeight="1" x14ac:dyDescent="0.2">
      <c r="A211" s="70">
        <f t="shared" si="12"/>
        <v>174</v>
      </c>
      <c r="B211" s="36">
        <f t="shared" si="13"/>
        <v>45809</v>
      </c>
      <c r="C211" s="34">
        <f t="shared" si="14"/>
        <v>589.37</v>
      </c>
      <c r="D211" s="99"/>
      <c r="E211" s="100"/>
      <c r="F211" s="35"/>
      <c r="G211" s="99"/>
      <c r="H211" s="100"/>
      <c r="I211" s="34">
        <f t="shared" si="15"/>
        <v>351.67</v>
      </c>
      <c r="J211" s="34">
        <f t="shared" si="16"/>
        <v>237.7</v>
      </c>
      <c r="K211" s="80">
        <f t="shared" si="17"/>
        <v>72009.249999999971</v>
      </c>
      <c r="L211" s="80"/>
      <c r="O211" s="3"/>
      <c r="P211" s="26"/>
      <c r="Q211" s="26"/>
      <c r="R211" s="26"/>
      <c r="S211" s="26"/>
      <c r="T211" s="26"/>
      <c r="U211" s="26"/>
      <c r="V211" s="26"/>
      <c r="W211" s="3"/>
    </row>
    <row r="212" spans="1:23" s="1" customFormat="1" ht="15" customHeight="1" x14ac:dyDescent="0.2">
      <c r="A212" s="70">
        <f t="shared" si="12"/>
        <v>175</v>
      </c>
      <c r="B212" s="36">
        <f t="shared" si="13"/>
        <v>45839</v>
      </c>
      <c r="C212" s="34">
        <f t="shared" si="14"/>
        <v>589.37</v>
      </c>
      <c r="D212" s="99"/>
      <c r="E212" s="100"/>
      <c r="F212" s="35"/>
      <c r="G212" s="99"/>
      <c r="H212" s="100"/>
      <c r="I212" s="34">
        <f t="shared" si="15"/>
        <v>350.51</v>
      </c>
      <c r="J212" s="34">
        <f t="shared" si="16"/>
        <v>238.86</v>
      </c>
      <c r="K212" s="80">
        <f t="shared" si="17"/>
        <v>71770.38999999997</v>
      </c>
      <c r="L212" s="80"/>
      <c r="O212" s="3"/>
      <c r="P212" s="26"/>
      <c r="Q212" s="26"/>
      <c r="R212" s="26"/>
      <c r="S212" s="26"/>
      <c r="T212" s="26"/>
      <c r="U212" s="26"/>
      <c r="V212" s="26"/>
      <c r="W212" s="3"/>
    </row>
    <row r="213" spans="1:23" s="1" customFormat="1" ht="15" customHeight="1" x14ac:dyDescent="0.2">
      <c r="A213" s="70">
        <f t="shared" si="12"/>
        <v>176</v>
      </c>
      <c r="B213" s="36">
        <f t="shared" si="13"/>
        <v>45870</v>
      </c>
      <c r="C213" s="34">
        <f t="shared" si="14"/>
        <v>589.37</v>
      </c>
      <c r="D213" s="99"/>
      <c r="E213" s="100"/>
      <c r="F213" s="35"/>
      <c r="G213" s="99"/>
      <c r="H213" s="100"/>
      <c r="I213" s="34">
        <f t="shared" si="15"/>
        <v>349.35</v>
      </c>
      <c r="J213" s="34">
        <f t="shared" si="16"/>
        <v>240.01999999999998</v>
      </c>
      <c r="K213" s="80">
        <f t="shared" si="17"/>
        <v>71530.369999999966</v>
      </c>
      <c r="L213" s="80"/>
      <c r="O213" s="3"/>
      <c r="P213" s="26"/>
      <c r="Q213" s="26"/>
      <c r="R213" s="26"/>
      <c r="S213" s="26"/>
      <c r="T213" s="26"/>
      <c r="U213" s="26"/>
      <c r="V213" s="26"/>
      <c r="W213" s="3"/>
    </row>
    <row r="214" spans="1:23" s="1" customFormat="1" ht="15" customHeight="1" x14ac:dyDescent="0.2">
      <c r="A214" s="70">
        <f t="shared" si="12"/>
        <v>177</v>
      </c>
      <c r="B214" s="36">
        <f t="shared" si="13"/>
        <v>45901</v>
      </c>
      <c r="C214" s="34">
        <f t="shared" si="14"/>
        <v>589.37</v>
      </c>
      <c r="D214" s="99"/>
      <c r="E214" s="100"/>
      <c r="F214" s="35"/>
      <c r="G214" s="99"/>
      <c r="H214" s="100"/>
      <c r="I214" s="34">
        <f t="shared" si="15"/>
        <v>348.18</v>
      </c>
      <c r="J214" s="34">
        <f t="shared" si="16"/>
        <v>241.19</v>
      </c>
      <c r="K214" s="80">
        <f t="shared" si="17"/>
        <v>71289.179999999964</v>
      </c>
      <c r="L214" s="80"/>
      <c r="O214" s="3"/>
      <c r="P214" s="26"/>
      <c r="Q214" s="26"/>
      <c r="R214" s="26"/>
      <c r="S214" s="26"/>
      <c r="T214" s="26"/>
      <c r="U214" s="26"/>
      <c r="V214" s="26"/>
      <c r="W214" s="3"/>
    </row>
    <row r="215" spans="1:23" s="1" customFormat="1" ht="15" customHeight="1" x14ac:dyDescent="0.2">
      <c r="A215" s="70">
        <f t="shared" si="12"/>
        <v>178</v>
      </c>
      <c r="B215" s="36">
        <f t="shared" si="13"/>
        <v>45931</v>
      </c>
      <c r="C215" s="34">
        <f t="shared" si="14"/>
        <v>589.37</v>
      </c>
      <c r="D215" s="99"/>
      <c r="E215" s="100"/>
      <c r="F215" s="35"/>
      <c r="G215" s="99"/>
      <c r="H215" s="100"/>
      <c r="I215" s="34">
        <f t="shared" si="15"/>
        <v>347</v>
      </c>
      <c r="J215" s="34">
        <f t="shared" si="16"/>
        <v>242.37</v>
      </c>
      <c r="K215" s="80">
        <f t="shared" si="17"/>
        <v>71046.809999999969</v>
      </c>
      <c r="L215" s="80"/>
      <c r="O215" s="3"/>
      <c r="P215" s="26"/>
      <c r="Q215" s="26"/>
      <c r="R215" s="26"/>
      <c r="S215" s="26"/>
      <c r="T215" s="26"/>
      <c r="U215" s="26"/>
      <c r="V215" s="26"/>
      <c r="W215" s="3"/>
    </row>
    <row r="216" spans="1:23" s="1" customFormat="1" ht="15" customHeight="1" x14ac:dyDescent="0.2">
      <c r="A216" s="70">
        <f t="shared" si="12"/>
        <v>179</v>
      </c>
      <c r="B216" s="36">
        <f t="shared" si="13"/>
        <v>45962</v>
      </c>
      <c r="C216" s="34">
        <f t="shared" si="14"/>
        <v>589.37</v>
      </c>
      <c r="D216" s="99"/>
      <c r="E216" s="100"/>
      <c r="F216" s="35"/>
      <c r="G216" s="99"/>
      <c r="H216" s="100"/>
      <c r="I216" s="34">
        <f t="shared" si="15"/>
        <v>345.82</v>
      </c>
      <c r="J216" s="34">
        <f t="shared" si="16"/>
        <v>243.55</v>
      </c>
      <c r="K216" s="80">
        <f t="shared" si="17"/>
        <v>70803.259999999966</v>
      </c>
      <c r="L216" s="80"/>
      <c r="O216" s="3"/>
      <c r="P216" s="26"/>
      <c r="Q216" s="26"/>
      <c r="R216" s="26"/>
      <c r="S216" s="26"/>
      <c r="T216" s="26"/>
      <c r="U216" s="26"/>
      <c r="V216" s="26"/>
      <c r="W216" s="3"/>
    </row>
    <row r="217" spans="1:23" s="1" customFormat="1" ht="15" customHeight="1" x14ac:dyDescent="0.2">
      <c r="A217" s="70">
        <f t="shared" si="12"/>
        <v>180</v>
      </c>
      <c r="B217" s="36">
        <f t="shared" si="13"/>
        <v>45992</v>
      </c>
      <c r="C217" s="34">
        <f t="shared" si="14"/>
        <v>589.37</v>
      </c>
      <c r="D217" s="99"/>
      <c r="E217" s="100"/>
      <c r="F217" s="35"/>
      <c r="G217" s="99"/>
      <c r="H217" s="100"/>
      <c r="I217" s="34">
        <f t="shared" si="15"/>
        <v>344.64</v>
      </c>
      <c r="J217" s="34">
        <f t="shared" si="16"/>
        <v>244.73000000000002</v>
      </c>
      <c r="K217" s="80">
        <f t="shared" si="17"/>
        <v>70558.52999999997</v>
      </c>
      <c r="L217" s="80"/>
      <c r="O217" s="3"/>
      <c r="P217" s="26"/>
      <c r="Q217" s="26"/>
      <c r="R217" s="26"/>
      <c r="S217" s="26"/>
      <c r="T217" s="26"/>
      <c r="U217" s="26"/>
      <c r="V217" s="26"/>
      <c r="W217" s="3"/>
    </row>
    <row r="218" spans="1:23" s="1" customFormat="1" ht="15" customHeight="1" x14ac:dyDescent="0.2">
      <c r="A218" s="70">
        <f t="shared" si="12"/>
        <v>181</v>
      </c>
      <c r="B218" s="36">
        <f t="shared" si="13"/>
        <v>46023</v>
      </c>
      <c r="C218" s="34">
        <f t="shared" si="14"/>
        <v>589.37</v>
      </c>
      <c r="D218" s="99"/>
      <c r="E218" s="100"/>
      <c r="F218" s="35"/>
      <c r="G218" s="99"/>
      <c r="H218" s="100"/>
      <c r="I218" s="34">
        <f t="shared" si="15"/>
        <v>343.45</v>
      </c>
      <c r="J218" s="34">
        <f t="shared" si="16"/>
        <v>245.92000000000002</v>
      </c>
      <c r="K218" s="80">
        <f t="shared" si="17"/>
        <v>70312.609999999971</v>
      </c>
      <c r="L218" s="80"/>
      <c r="O218" s="3"/>
      <c r="P218" s="26"/>
      <c r="Q218" s="26"/>
      <c r="R218" s="26"/>
      <c r="S218" s="26"/>
      <c r="T218" s="26"/>
      <c r="U218" s="26"/>
      <c r="V218" s="26"/>
      <c r="W218" s="3"/>
    </row>
    <row r="219" spans="1:23" s="1" customFormat="1" ht="15" customHeight="1" x14ac:dyDescent="0.2">
      <c r="A219" s="70">
        <f t="shared" si="12"/>
        <v>182</v>
      </c>
      <c r="B219" s="36">
        <f t="shared" si="13"/>
        <v>46054</v>
      </c>
      <c r="C219" s="34">
        <f t="shared" si="14"/>
        <v>589.37</v>
      </c>
      <c r="D219" s="99"/>
      <c r="E219" s="100"/>
      <c r="F219" s="35"/>
      <c r="G219" s="99"/>
      <c r="H219" s="100"/>
      <c r="I219" s="34">
        <f t="shared" si="15"/>
        <v>342.25</v>
      </c>
      <c r="J219" s="34">
        <f t="shared" si="16"/>
        <v>247.12</v>
      </c>
      <c r="K219" s="80">
        <f t="shared" si="17"/>
        <v>70065.489999999976</v>
      </c>
      <c r="L219" s="80"/>
      <c r="O219" s="3"/>
      <c r="P219" s="26"/>
      <c r="Q219" s="26"/>
      <c r="R219" s="26"/>
      <c r="S219" s="26"/>
      <c r="T219" s="26"/>
      <c r="U219" s="26"/>
      <c r="V219" s="26"/>
      <c r="W219" s="3"/>
    </row>
    <row r="220" spans="1:23" s="1" customFormat="1" ht="15" customHeight="1" x14ac:dyDescent="0.2">
      <c r="A220" s="70">
        <f t="shared" si="12"/>
        <v>183</v>
      </c>
      <c r="B220" s="36">
        <f t="shared" si="13"/>
        <v>46082</v>
      </c>
      <c r="C220" s="34">
        <f t="shared" si="14"/>
        <v>589.37</v>
      </c>
      <c r="D220" s="99"/>
      <c r="E220" s="100"/>
      <c r="F220" s="35"/>
      <c r="G220" s="99"/>
      <c r="H220" s="100"/>
      <c r="I220" s="34">
        <f t="shared" si="15"/>
        <v>341.05</v>
      </c>
      <c r="J220" s="34">
        <f t="shared" si="16"/>
        <v>248.32</v>
      </c>
      <c r="K220" s="80">
        <f t="shared" si="17"/>
        <v>69817.169999999969</v>
      </c>
      <c r="L220" s="80"/>
      <c r="O220" s="3"/>
      <c r="P220" s="26"/>
      <c r="Q220" s="26"/>
      <c r="R220" s="26"/>
      <c r="S220" s="26"/>
      <c r="T220" s="26"/>
      <c r="U220" s="26"/>
      <c r="V220" s="26"/>
      <c r="W220" s="3"/>
    </row>
    <row r="221" spans="1:23" s="1" customFormat="1" ht="15" customHeight="1" x14ac:dyDescent="0.2">
      <c r="A221" s="70">
        <f t="shared" si="12"/>
        <v>184</v>
      </c>
      <c r="B221" s="36">
        <f t="shared" si="13"/>
        <v>46113</v>
      </c>
      <c r="C221" s="34">
        <f t="shared" si="14"/>
        <v>589.37</v>
      </c>
      <c r="D221" s="99"/>
      <c r="E221" s="100"/>
      <c r="F221" s="35"/>
      <c r="G221" s="99"/>
      <c r="H221" s="100"/>
      <c r="I221" s="34">
        <f t="shared" si="15"/>
        <v>339.84</v>
      </c>
      <c r="J221" s="34">
        <f t="shared" si="16"/>
        <v>249.53000000000003</v>
      </c>
      <c r="K221" s="80">
        <f t="shared" si="17"/>
        <v>69567.63999999997</v>
      </c>
      <c r="L221" s="80"/>
      <c r="O221" s="3"/>
      <c r="P221" s="26"/>
      <c r="Q221" s="26"/>
      <c r="R221" s="26"/>
      <c r="S221" s="26"/>
      <c r="T221" s="26"/>
      <c r="U221" s="26"/>
      <c r="V221" s="26"/>
      <c r="W221" s="3"/>
    </row>
    <row r="222" spans="1:23" s="1" customFormat="1" ht="15" customHeight="1" x14ac:dyDescent="0.2">
      <c r="A222" s="70">
        <f t="shared" si="12"/>
        <v>185</v>
      </c>
      <c r="B222" s="36">
        <f t="shared" si="13"/>
        <v>46143</v>
      </c>
      <c r="C222" s="34">
        <f t="shared" si="14"/>
        <v>589.37</v>
      </c>
      <c r="D222" s="99"/>
      <c r="E222" s="100"/>
      <c r="F222" s="35"/>
      <c r="G222" s="99"/>
      <c r="H222" s="100"/>
      <c r="I222" s="34">
        <f t="shared" si="15"/>
        <v>338.62</v>
      </c>
      <c r="J222" s="34">
        <f t="shared" si="16"/>
        <v>250.75</v>
      </c>
      <c r="K222" s="80">
        <f t="shared" si="17"/>
        <v>69316.88999999997</v>
      </c>
      <c r="L222" s="80"/>
      <c r="O222" s="3"/>
      <c r="P222" s="26"/>
      <c r="Q222" s="26"/>
      <c r="R222" s="26"/>
      <c r="S222" s="26"/>
      <c r="T222" s="26"/>
      <c r="U222" s="26"/>
      <c r="V222" s="26"/>
      <c r="W222" s="3"/>
    </row>
    <row r="223" spans="1:23" s="1" customFormat="1" ht="15" customHeight="1" x14ac:dyDescent="0.2">
      <c r="A223" s="70">
        <f t="shared" si="12"/>
        <v>186</v>
      </c>
      <c r="B223" s="36">
        <f t="shared" si="13"/>
        <v>46174</v>
      </c>
      <c r="C223" s="34">
        <f t="shared" si="14"/>
        <v>589.37</v>
      </c>
      <c r="D223" s="99"/>
      <c r="E223" s="100"/>
      <c r="F223" s="35"/>
      <c r="G223" s="99"/>
      <c r="H223" s="100"/>
      <c r="I223" s="34">
        <f t="shared" si="15"/>
        <v>337.4</v>
      </c>
      <c r="J223" s="34">
        <f t="shared" si="16"/>
        <v>251.97000000000003</v>
      </c>
      <c r="K223" s="80">
        <f t="shared" si="17"/>
        <v>69064.919999999969</v>
      </c>
      <c r="L223" s="80"/>
      <c r="O223" s="3"/>
      <c r="P223" s="26"/>
      <c r="Q223" s="26"/>
      <c r="R223" s="26"/>
      <c r="S223" s="26"/>
      <c r="T223" s="26"/>
      <c r="U223" s="26"/>
      <c r="V223" s="26"/>
      <c r="W223" s="3"/>
    </row>
    <row r="224" spans="1:23" s="1" customFormat="1" ht="15" customHeight="1" x14ac:dyDescent="0.2">
      <c r="A224" s="70">
        <f t="shared" si="12"/>
        <v>187</v>
      </c>
      <c r="B224" s="36">
        <f t="shared" si="13"/>
        <v>46204</v>
      </c>
      <c r="C224" s="34">
        <f t="shared" si="14"/>
        <v>589.37</v>
      </c>
      <c r="D224" s="99"/>
      <c r="E224" s="100"/>
      <c r="F224" s="35"/>
      <c r="G224" s="99"/>
      <c r="H224" s="100"/>
      <c r="I224" s="34">
        <f t="shared" si="15"/>
        <v>336.18</v>
      </c>
      <c r="J224" s="34">
        <f t="shared" si="16"/>
        <v>253.19</v>
      </c>
      <c r="K224" s="80">
        <f t="shared" si="17"/>
        <v>68811.729999999967</v>
      </c>
      <c r="L224" s="80"/>
      <c r="O224" s="3"/>
      <c r="P224" s="26"/>
      <c r="Q224" s="26"/>
      <c r="R224" s="26"/>
      <c r="S224" s="26"/>
      <c r="T224" s="26"/>
      <c r="U224" s="26"/>
      <c r="V224" s="26"/>
      <c r="W224" s="3"/>
    </row>
    <row r="225" spans="1:23" s="1" customFormat="1" ht="15" customHeight="1" x14ac:dyDescent="0.2">
      <c r="A225" s="70">
        <f t="shared" si="12"/>
        <v>188</v>
      </c>
      <c r="B225" s="36">
        <f t="shared" si="13"/>
        <v>46235</v>
      </c>
      <c r="C225" s="34">
        <f t="shared" si="14"/>
        <v>589.37</v>
      </c>
      <c r="D225" s="99"/>
      <c r="E225" s="100"/>
      <c r="F225" s="35"/>
      <c r="G225" s="99"/>
      <c r="H225" s="100"/>
      <c r="I225" s="34">
        <f t="shared" si="15"/>
        <v>334.94</v>
      </c>
      <c r="J225" s="34">
        <f t="shared" si="16"/>
        <v>254.43</v>
      </c>
      <c r="K225" s="80">
        <f t="shared" si="17"/>
        <v>68557.299999999974</v>
      </c>
      <c r="L225" s="80"/>
      <c r="O225" s="3"/>
      <c r="P225" s="26"/>
      <c r="Q225" s="26"/>
      <c r="R225" s="26"/>
      <c r="S225" s="26"/>
      <c r="T225" s="26"/>
      <c r="U225" s="26"/>
      <c r="V225" s="26"/>
      <c r="W225" s="3"/>
    </row>
    <row r="226" spans="1:23" s="1" customFormat="1" ht="15" customHeight="1" x14ac:dyDescent="0.2">
      <c r="A226" s="70">
        <f t="shared" si="12"/>
        <v>189</v>
      </c>
      <c r="B226" s="36">
        <f t="shared" si="13"/>
        <v>46266</v>
      </c>
      <c r="C226" s="34">
        <f t="shared" si="14"/>
        <v>589.37</v>
      </c>
      <c r="D226" s="99"/>
      <c r="E226" s="100"/>
      <c r="F226" s="35"/>
      <c r="G226" s="99"/>
      <c r="H226" s="100"/>
      <c r="I226" s="34">
        <f t="shared" si="15"/>
        <v>333.71</v>
      </c>
      <c r="J226" s="34">
        <f t="shared" si="16"/>
        <v>255.66000000000003</v>
      </c>
      <c r="K226" s="80">
        <f t="shared" si="17"/>
        <v>68301.63999999997</v>
      </c>
      <c r="L226" s="80"/>
      <c r="O226" s="3"/>
      <c r="P226" s="26"/>
      <c r="Q226" s="26"/>
      <c r="R226" s="26"/>
      <c r="S226" s="26"/>
      <c r="T226" s="26"/>
      <c r="U226" s="26"/>
      <c r="V226" s="26"/>
      <c r="W226" s="3"/>
    </row>
    <row r="227" spans="1:23" s="1" customFormat="1" ht="15" customHeight="1" x14ac:dyDescent="0.2">
      <c r="A227" s="70">
        <f t="shared" si="12"/>
        <v>190</v>
      </c>
      <c r="B227" s="36">
        <f t="shared" si="13"/>
        <v>46296</v>
      </c>
      <c r="C227" s="34">
        <f t="shared" si="14"/>
        <v>589.37</v>
      </c>
      <c r="D227" s="99"/>
      <c r="E227" s="100"/>
      <c r="F227" s="35"/>
      <c r="G227" s="99"/>
      <c r="H227" s="100"/>
      <c r="I227" s="34">
        <f t="shared" si="15"/>
        <v>332.46</v>
      </c>
      <c r="J227" s="34">
        <f t="shared" si="16"/>
        <v>256.91000000000003</v>
      </c>
      <c r="K227" s="80">
        <f t="shared" si="17"/>
        <v>68044.729999999967</v>
      </c>
      <c r="L227" s="80"/>
      <c r="O227" s="3"/>
      <c r="P227" s="26"/>
      <c r="Q227" s="26"/>
      <c r="R227" s="26"/>
      <c r="S227" s="26"/>
      <c r="T227" s="26"/>
      <c r="U227" s="26"/>
      <c r="V227" s="26"/>
      <c r="W227" s="3"/>
    </row>
    <row r="228" spans="1:23" s="1" customFormat="1" ht="15" customHeight="1" x14ac:dyDescent="0.2">
      <c r="A228" s="70">
        <f t="shared" si="12"/>
        <v>191</v>
      </c>
      <c r="B228" s="36">
        <f t="shared" si="13"/>
        <v>46327</v>
      </c>
      <c r="C228" s="34">
        <f t="shared" si="14"/>
        <v>589.37</v>
      </c>
      <c r="D228" s="99"/>
      <c r="E228" s="100"/>
      <c r="F228" s="35"/>
      <c r="G228" s="99"/>
      <c r="H228" s="100"/>
      <c r="I228" s="34">
        <f t="shared" si="15"/>
        <v>331.21</v>
      </c>
      <c r="J228" s="34">
        <f t="shared" si="16"/>
        <v>258.16000000000003</v>
      </c>
      <c r="K228" s="80">
        <f t="shared" si="17"/>
        <v>67786.569999999963</v>
      </c>
      <c r="L228" s="80"/>
      <c r="O228" s="3"/>
      <c r="P228" s="26"/>
      <c r="Q228" s="26"/>
      <c r="R228" s="26"/>
      <c r="S228" s="26"/>
      <c r="T228" s="26"/>
      <c r="U228" s="26"/>
      <c r="V228" s="26"/>
      <c r="W228" s="3"/>
    </row>
    <row r="229" spans="1:23" s="1" customFormat="1" ht="15" customHeight="1" x14ac:dyDescent="0.2">
      <c r="A229" s="70">
        <f t="shared" si="12"/>
        <v>192</v>
      </c>
      <c r="B229" s="36">
        <f t="shared" si="13"/>
        <v>46357</v>
      </c>
      <c r="C229" s="34">
        <f t="shared" si="14"/>
        <v>589.37</v>
      </c>
      <c r="D229" s="99"/>
      <c r="E229" s="100"/>
      <c r="F229" s="35"/>
      <c r="G229" s="99"/>
      <c r="H229" s="100"/>
      <c r="I229" s="34">
        <f t="shared" si="15"/>
        <v>329.95</v>
      </c>
      <c r="J229" s="34">
        <f t="shared" si="16"/>
        <v>259.42</v>
      </c>
      <c r="K229" s="80">
        <f t="shared" si="17"/>
        <v>67527.149999999965</v>
      </c>
      <c r="L229" s="80"/>
      <c r="O229" s="3"/>
      <c r="P229" s="26"/>
      <c r="Q229" s="26"/>
      <c r="R229" s="26"/>
      <c r="S229" s="26"/>
      <c r="T229" s="26"/>
      <c r="U229" s="26"/>
      <c r="V229" s="26"/>
      <c r="W229" s="3"/>
    </row>
    <row r="230" spans="1:23" s="1" customFormat="1" ht="15" customHeight="1" x14ac:dyDescent="0.2">
      <c r="A230" s="70">
        <f t="shared" ref="A230:A293" si="18">IF(K229="","",IF(rounding,IF(OR(A229&gt;=number_of_payments,ROUND(K229,2)&lt;=0),"",A229+1),IF(OR(A229&gt;=number_of_payments,K229&lt;=0),"",A229+1)))</f>
        <v>193</v>
      </c>
      <c r="B230" s="36">
        <f t="shared" ref="B230:B293" si="19">IF(pay_num&lt;&gt;"",IF(per_year=26,IF(A230=1,first_payment,B229+14),IF(per_year=52,IF(A230=1,first_payment,B229+7),DATE(YEAR(first_payment),MONTH(first_payment)+(A230-1)*per_y,IF(per_year=24,IF(1-MOD(A230,2)=1,DAY(first_payment)+14,DAY(first_payment)),DAY(first_payment))))),"")</f>
        <v>46388</v>
      </c>
      <c r="C230" s="34">
        <f t="shared" ref="C230:C293" si="20">IF(pay_num="","",IF(rounding,IF(OR(pay_num=number_of_payments,payment&gt;ROUND((1+periodic_rate)*K229,2)),ROUND((1+periodic_rate)*K229,2),payment),IF(OR(pay_num=number_of_payments,payment&gt;(1+periodic_rate)*K229),(1+periodic_rate)*K229,payment)))</f>
        <v>589.37</v>
      </c>
      <c r="D230" s="99"/>
      <c r="E230" s="100"/>
      <c r="F230" s="35"/>
      <c r="G230" s="99"/>
      <c r="H230" s="100"/>
      <c r="I230" s="34">
        <f t="shared" ref="I230:I293" si="21">IF(A230="","",IF(AND(A230=1,payment_type=1),0,IF(rounding,ROUND(periodic_rate*K229,2),periodic_rate*K229)))</f>
        <v>328.69</v>
      </c>
      <c r="J230" s="34">
        <f t="shared" ref="J230:J293" si="22">IF(A230="","",IF(schedules,C230+D230,IF(ISBLANK(G230),C230,G230))-I230)</f>
        <v>260.68</v>
      </c>
      <c r="K230" s="80">
        <f t="shared" ref="K230:K293" si="23">IF(A230="","",K229-J230)</f>
        <v>67266.469999999972</v>
      </c>
      <c r="L230" s="80"/>
      <c r="O230" s="3"/>
      <c r="P230" s="26"/>
      <c r="Q230" s="26"/>
      <c r="R230" s="26"/>
      <c r="S230" s="26"/>
      <c r="T230" s="26"/>
      <c r="U230" s="26"/>
      <c r="V230" s="26"/>
      <c r="W230" s="3"/>
    </row>
    <row r="231" spans="1:23" s="1" customFormat="1" ht="15" customHeight="1" x14ac:dyDescent="0.2">
      <c r="A231" s="70">
        <f t="shared" si="18"/>
        <v>194</v>
      </c>
      <c r="B231" s="36">
        <f t="shared" si="19"/>
        <v>46419</v>
      </c>
      <c r="C231" s="34">
        <f t="shared" si="20"/>
        <v>589.37</v>
      </c>
      <c r="D231" s="99"/>
      <c r="E231" s="100"/>
      <c r="F231" s="35"/>
      <c r="G231" s="99"/>
      <c r="H231" s="100"/>
      <c r="I231" s="34">
        <f t="shared" si="21"/>
        <v>327.42</v>
      </c>
      <c r="J231" s="34">
        <f t="shared" si="22"/>
        <v>261.95</v>
      </c>
      <c r="K231" s="80">
        <f t="shared" si="23"/>
        <v>67004.519999999975</v>
      </c>
      <c r="L231" s="80"/>
      <c r="O231" s="3"/>
      <c r="P231" s="26"/>
      <c r="Q231" s="26"/>
      <c r="R231" s="26"/>
      <c r="S231" s="26"/>
      <c r="T231" s="26"/>
      <c r="U231" s="26"/>
      <c r="V231" s="26"/>
      <c r="W231" s="3"/>
    </row>
    <row r="232" spans="1:23" s="1" customFormat="1" ht="15" customHeight="1" x14ac:dyDescent="0.2">
      <c r="A232" s="70">
        <f t="shared" si="18"/>
        <v>195</v>
      </c>
      <c r="B232" s="36">
        <f t="shared" si="19"/>
        <v>46447</v>
      </c>
      <c r="C232" s="34">
        <f t="shared" si="20"/>
        <v>589.37</v>
      </c>
      <c r="D232" s="99"/>
      <c r="E232" s="100"/>
      <c r="F232" s="35"/>
      <c r="G232" s="99"/>
      <c r="H232" s="100"/>
      <c r="I232" s="34">
        <f t="shared" si="21"/>
        <v>326.14999999999998</v>
      </c>
      <c r="J232" s="34">
        <f t="shared" si="22"/>
        <v>263.22000000000003</v>
      </c>
      <c r="K232" s="80">
        <f t="shared" si="23"/>
        <v>66741.299999999974</v>
      </c>
      <c r="L232" s="80"/>
      <c r="O232" s="3"/>
      <c r="P232" s="26"/>
      <c r="Q232" s="26"/>
      <c r="R232" s="26"/>
      <c r="S232" s="26"/>
      <c r="T232" s="26"/>
      <c r="U232" s="26"/>
      <c r="V232" s="26"/>
      <c r="W232" s="3"/>
    </row>
    <row r="233" spans="1:23" s="1" customFormat="1" ht="15" customHeight="1" x14ac:dyDescent="0.2">
      <c r="A233" s="70">
        <f t="shared" si="18"/>
        <v>196</v>
      </c>
      <c r="B233" s="36">
        <f t="shared" si="19"/>
        <v>46478</v>
      </c>
      <c r="C233" s="34">
        <f t="shared" si="20"/>
        <v>589.37</v>
      </c>
      <c r="D233" s="99"/>
      <c r="E233" s="100"/>
      <c r="F233" s="35"/>
      <c r="G233" s="99"/>
      <c r="H233" s="100"/>
      <c r="I233" s="34">
        <f t="shared" si="21"/>
        <v>324.87</v>
      </c>
      <c r="J233" s="34">
        <f t="shared" si="22"/>
        <v>264.5</v>
      </c>
      <c r="K233" s="80">
        <f t="shared" si="23"/>
        <v>66476.799999999974</v>
      </c>
      <c r="L233" s="80"/>
      <c r="O233" s="3"/>
      <c r="P233" s="26"/>
      <c r="Q233" s="26"/>
      <c r="R233" s="26"/>
      <c r="S233" s="26"/>
      <c r="T233" s="26"/>
      <c r="U233" s="26"/>
      <c r="V233" s="26"/>
      <c r="W233" s="3"/>
    </row>
    <row r="234" spans="1:23" s="1" customFormat="1" ht="15" customHeight="1" x14ac:dyDescent="0.2">
      <c r="A234" s="70">
        <f t="shared" si="18"/>
        <v>197</v>
      </c>
      <c r="B234" s="36">
        <f t="shared" si="19"/>
        <v>46508</v>
      </c>
      <c r="C234" s="34">
        <f t="shared" si="20"/>
        <v>589.37</v>
      </c>
      <c r="D234" s="99"/>
      <c r="E234" s="100"/>
      <c r="F234" s="35"/>
      <c r="G234" s="99"/>
      <c r="H234" s="100"/>
      <c r="I234" s="34">
        <f t="shared" si="21"/>
        <v>323.58</v>
      </c>
      <c r="J234" s="34">
        <f t="shared" si="22"/>
        <v>265.79000000000002</v>
      </c>
      <c r="K234" s="80">
        <f t="shared" si="23"/>
        <v>66211.00999999998</v>
      </c>
      <c r="L234" s="80"/>
      <c r="O234" s="3"/>
      <c r="P234" s="26"/>
      <c r="Q234" s="26"/>
      <c r="R234" s="26"/>
      <c r="S234" s="26"/>
      <c r="T234" s="26"/>
      <c r="U234" s="26"/>
      <c r="V234" s="26"/>
      <c r="W234" s="3"/>
    </row>
    <row r="235" spans="1:23" s="1" customFormat="1" ht="15" customHeight="1" x14ac:dyDescent="0.2">
      <c r="A235" s="70">
        <f t="shared" si="18"/>
        <v>198</v>
      </c>
      <c r="B235" s="36">
        <f t="shared" si="19"/>
        <v>46539</v>
      </c>
      <c r="C235" s="34">
        <f t="shared" si="20"/>
        <v>589.37</v>
      </c>
      <c r="D235" s="99"/>
      <c r="E235" s="100"/>
      <c r="F235" s="35"/>
      <c r="G235" s="99"/>
      <c r="H235" s="100"/>
      <c r="I235" s="34">
        <f t="shared" si="21"/>
        <v>322.29000000000002</v>
      </c>
      <c r="J235" s="34">
        <f t="shared" si="22"/>
        <v>267.08</v>
      </c>
      <c r="K235" s="80">
        <f t="shared" si="23"/>
        <v>65943.929999999978</v>
      </c>
      <c r="L235" s="80"/>
      <c r="O235" s="3"/>
      <c r="P235" s="26"/>
      <c r="Q235" s="26"/>
      <c r="R235" s="26"/>
      <c r="S235" s="26"/>
      <c r="T235" s="26"/>
      <c r="U235" s="26"/>
      <c r="V235" s="26"/>
      <c r="W235" s="3"/>
    </row>
    <row r="236" spans="1:23" s="1" customFormat="1" ht="15" customHeight="1" x14ac:dyDescent="0.2">
      <c r="A236" s="70">
        <f t="shared" si="18"/>
        <v>199</v>
      </c>
      <c r="B236" s="36">
        <f t="shared" si="19"/>
        <v>46569</v>
      </c>
      <c r="C236" s="34">
        <f t="shared" si="20"/>
        <v>589.37</v>
      </c>
      <c r="D236" s="99"/>
      <c r="E236" s="100"/>
      <c r="F236" s="35"/>
      <c r="G236" s="99"/>
      <c r="H236" s="100"/>
      <c r="I236" s="34">
        <f t="shared" si="21"/>
        <v>320.99</v>
      </c>
      <c r="J236" s="34">
        <f t="shared" si="22"/>
        <v>268.38</v>
      </c>
      <c r="K236" s="80">
        <f t="shared" si="23"/>
        <v>65675.549999999974</v>
      </c>
      <c r="L236" s="80"/>
      <c r="O236" s="3"/>
      <c r="P236" s="26"/>
      <c r="Q236" s="26"/>
      <c r="R236" s="26"/>
      <c r="S236" s="26"/>
      <c r="T236" s="26"/>
      <c r="U236" s="26"/>
      <c r="V236" s="26"/>
      <c r="W236" s="3"/>
    </row>
    <row r="237" spans="1:23" s="1" customFormat="1" ht="15" customHeight="1" x14ac:dyDescent="0.2">
      <c r="A237" s="70">
        <f t="shared" si="18"/>
        <v>200</v>
      </c>
      <c r="B237" s="36">
        <f t="shared" si="19"/>
        <v>46600</v>
      </c>
      <c r="C237" s="34">
        <f t="shared" si="20"/>
        <v>589.37</v>
      </c>
      <c r="D237" s="99"/>
      <c r="E237" s="100"/>
      <c r="F237" s="35"/>
      <c r="G237" s="99"/>
      <c r="H237" s="100"/>
      <c r="I237" s="34">
        <f t="shared" si="21"/>
        <v>319.68</v>
      </c>
      <c r="J237" s="34">
        <f t="shared" si="22"/>
        <v>269.69</v>
      </c>
      <c r="K237" s="80">
        <f t="shared" si="23"/>
        <v>65405.859999999971</v>
      </c>
      <c r="L237" s="80"/>
      <c r="O237" s="3"/>
      <c r="P237" s="26"/>
      <c r="Q237" s="26"/>
      <c r="R237" s="26"/>
      <c r="S237" s="26"/>
      <c r="T237" s="26"/>
      <c r="U237" s="26"/>
      <c r="V237" s="26"/>
      <c r="W237" s="3"/>
    </row>
    <row r="238" spans="1:23" s="1" customFormat="1" ht="15" customHeight="1" x14ac:dyDescent="0.2">
      <c r="A238" s="70">
        <f t="shared" si="18"/>
        <v>201</v>
      </c>
      <c r="B238" s="36">
        <f t="shared" si="19"/>
        <v>46631</v>
      </c>
      <c r="C238" s="34">
        <f t="shared" si="20"/>
        <v>589.37</v>
      </c>
      <c r="D238" s="99"/>
      <c r="E238" s="100"/>
      <c r="F238" s="35"/>
      <c r="G238" s="99"/>
      <c r="H238" s="100"/>
      <c r="I238" s="34">
        <f t="shared" si="21"/>
        <v>318.37</v>
      </c>
      <c r="J238" s="34">
        <f t="shared" si="22"/>
        <v>271</v>
      </c>
      <c r="K238" s="80">
        <f t="shared" si="23"/>
        <v>65134.859999999971</v>
      </c>
      <c r="L238" s="80"/>
      <c r="O238" s="3"/>
      <c r="P238" s="26"/>
      <c r="Q238" s="26"/>
      <c r="R238" s="26"/>
      <c r="S238" s="26"/>
      <c r="T238" s="26"/>
      <c r="U238" s="26"/>
      <c r="V238" s="26"/>
      <c r="W238" s="3"/>
    </row>
    <row r="239" spans="1:23" s="1" customFormat="1" ht="15" customHeight="1" x14ac:dyDescent="0.2">
      <c r="A239" s="70">
        <f t="shared" si="18"/>
        <v>202</v>
      </c>
      <c r="B239" s="36">
        <f t="shared" si="19"/>
        <v>46661</v>
      </c>
      <c r="C239" s="34">
        <f t="shared" si="20"/>
        <v>589.37</v>
      </c>
      <c r="D239" s="99"/>
      <c r="E239" s="100"/>
      <c r="F239" s="35"/>
      <c r="G239" s="99"/>
      <c r="H239" s="100"/>
      <c r="I239" s="34">
        <f t="shared" si="21"/>
        <v>317.05</v>
      </c>
      <c r="J239" s="34">
        <f t="shared" si="22"/>
        <v>272.32</v>
      </c>
      <c r="K239" s="80">
        <f t="shared" si="23"/>
        <v>64862.539999999972</v>
      </c>
      <c r="L239" s="80"/>
      <c r="O239" s="3"/>
      <c r="P239" s="26"/>
      <c r="Q239" s="26"/>
      <c r="R239" s="26"/>
      <c r="S239" s="26"/>
      <c r="T239" s="26"/>
      <c r="U239" s="26"/>
      <c r="V239" s="26"/>
      <c r="W239" s="3"/>
    </row>
    <row r="240" spans="1:23" s="1" customFormat="1" ht="15" customHeight="1" x14ac:dyDescent="0.2">
      <c r="A240" s="70">
        <f t="shared" si="18"/>
        <v>203</v>
      </c>
      <c r="B240" s="36">
        <f t="shared" si="19"/>
        <v>46692</v>
      </c>
      <c r="C240" s="34">
        <f t="shared" si="20"/>
        <v>589.37</v>
      </c>
      <c r="D240" s="99"/>
      <c r="E240" s="100"/>
      <c r="F240" s="35"/>
      <c r="G240" s="99"/>
      <c r="H240" s="100"/>
      <c r="I240" s="34">
        <f t="shared" si="21"/>
        <v>315.72000000000003</v>
      </c>
      <c r="J240" s="34">
        <f t="shared" si="22"/>
        <v>273.64999999999998</v>
      </c>
      <c r="K240" s="80">
        <f t="shared" si="23"/>
        <v>64588.88999999997</v>
      </c>
      <c r="L240" s="80"/>
      <c r="O240" s="3"/>
      <c r="P240" s="26"/>
      <c r="Q240" s="26"/>
      <c r="R240" s="26"/>
      <c r="S240" s="26"/>
      <c r="T240" s="26"/>
      <c r="U240" s="26"/>
      <c r="V240" s="26"/>
      <c r="W240" s="3"/>
    </row>
    <row r="241" spans="1:23" s="1" customFormat="1" ht="15" customHeight="1" x14ac:dyDescent="0.2">
      <c r="A241" s="70">
        <f t="shared" si="18"/>
        <v>204</v>
      </c>
      <c r="B241" s="36">
        <f t="shared" si="19"/>
        <v>46722</v>
      </c>
      <c r="C241" s="34">
        <f t="shared" si="20"/>
        <v>589.37</v>
      </c>
      <c r="D241" s="99"/>
      <c r="E241" s="100"/>
      <c r="F241" s="35"/>
      <c r="G241" s="99"/>
      <c r="H241" s="100"/>
      <c r="I241" s="34">
        <f t="shared" si="21"/>
        <v>314.39</v>
      </c>
      <c r="J241" s="34">
        <f t="shared" si="22"/>
        <v>274.98</v>
      </c>
      <c r="K241" s="80">
        <f t="shared" si="23"/>
        <v>64313.909999999967</v>
      </c>
      <c r="L241" s="80"/>
      <c r="O241" s="3"/>
      <c r="P241" s="26"/>
      <c r="Q241" s="26"/>
      <c r="R241" s="26"/>
      <c r="S241" s="26"/>
      <c r="T241" s="26"/>
      <c r="U241" s="26"/>
      <c r="V241" s="26"/>
      <c r="W241" s="3"/>
    </row>
    <row r="242" spans="1:23" s="1" customFormat="1" ht="15" customHeight="1" x14ac:dyDescent="0.2">
      <c r="A242" s="70">
        <f t="shared" si="18"/>
        <v>205</v>
      </c>
      <c r="B242" s="36">
        <f t="shared" si="19"/>
        <v>46753</v>
      </c>
      <c r="C242" s="34">
        <f t="shared" si="20"/>
        <v>589.37</v>
      </c>
      <c r="D242" s="99"/>
      <c r="E242" s="100"/>
      <c r="F242" s="35"/>
      <c r="G242" s="99"/>
      <c r="H242" s="100"/>
      <c r="I242" s="34">
        <f t="shared" si="21"/>
        <v>313.05</v>
      </c>
      <c r="J242" s="34">
        <f t="shared" si="22"/>
        <v>276.32</v>
      </c>
      <c r="K242" s="80">
        <f t="shared" si="23"/>
        <v>64037.589999999967</v>
      </c>
      <c r="L242" s="80"/>
      <c r="O242" s="3"/>
      <c r="P242" s="26"/>
      <c r="Q242" s="26"/>
      <c r="R242" s="26"/>
      <c r="S242" s="26"/>
      <c r="T242" s="26"/>
      <c r="U242" s="26"/>
      <c r="V242" s="26"/>
      <c r="W242" s="3"/>
    </row>
    <row r="243" spans="1:23" s="1" customFormat="1" ht="15" customHeight="1" x14ac:dyDescent="0.2">
      <c r="A243" s="70">
        <f t="shared" si="18"/>
        <v>206</v>
      </c>
      <c r="B243" s="36">
        <f t="shared" si="19"/>
        <v>46784</v>
      </c>
      <c r="C243" s="34">
        <f t="shared" si="20"/>
        <v>589.37</v>
      </c>
      <c r="D243" s="99"/>
      <c r="E243" s="100"/>
      <c r="F243" s="35"/>
      <c r="G243" s="99"/>
      <c r="H243" s="100"/>
      <c r="I243" s="34">
        <f t="shared" si="21"/>
        <v>311.70999999999998</v>
      </c>
      <c r="J243" s="34">
        <f t="shared" si="22"/>
        <v>277.66000000000003</v>
      </c>
      <c r="K243" s="80">
        <f t="shared" si="23"/>
        <v>63759.929999999964</v>
      </c>
      <c r="L243" s="80"/>
      <c r="O243" s="3"/>
      <c r="P243" s="26"/>
      <c r="Q243" s="26"/>
      <c r="R243" s="26"/>
      <c r="S243" s="26"/>
      <c r="T243" s="26"/>
      <c r="U243" s="26"/>
      <c r="V243" s="26"/>
      <c r="W243" s="3"/>
    </row>
    <row r="244" spans="1:23" s="1" customFormat="1" ht="15" customHeight="1" x14ac:dyDescent="0.2">
      <c r="A244" s="70">
        <f t="shared" si="18"/>
        <v>207</v>
      </c>
      <c r="B244" s="36">
        <f t="shared" si="19"/>
        <v>46813</v>
      </c>
      <c r="C244" s="34">
        <f t="shared" si="20"/>
        <v>589.37</v>
      </c>
      <c r="D244" s="99"/>
      <c r="E244" s="100"/>
      <c r="F244" s="35"/>
      <c r="G244" s="99"/>
      <c r="H244" s="100"/>
      <c r="I244" s="34">
        <f t="shared" si="21"/>
        <v>310.35000000000002</v>
      </c>
      <c r="J244" s="34">
        <f t="shared" si="22"/>
        <v>279.02</v>
      </c>
      <c r="K244" s="80">
        <f t="shared" si="23"/>
        <v>63480.909999999967</v>
      </c>
      <c r="L244" s="80"/>
      <c r="O244" s="3"/>
      <c r="P244" s="26"/>
      <c r="Q244" s="26"/>
      <c r="R244" s="26"/>
      <c r="S244" s="26"/>
      <c r="T244" s="26"/>
      <c r="U244" s="26"/>
      <c r="V244" s="26"/>
      <c r="W244" s="3"/>
    </row>
    <row r="245" spans="1:23" s="1" customFormat="1" ht="15" customHeight="1" x14ac:dyDescent="0.2">
      <c r="A245" s="70">
        <f t="shared" si="18"/>
        <v>208</v>
      </c>
      <c r="B245" s="36">
        <f t="shared" si="19"/>
        <v>46844</v>
      </c>
      <c r="C245" s="34">
        <f t="shared" si="20"/>
        <v>589.37</v>
      </c>
      <c r="D245" s="99"/>
      <c r="E245" s="100"/>
      <c r="F245" s="35"/>
      <c r="G245" s="99"/>
      <c r="H245" s="100"/>
      <c r="I245" s="34">
        <f t="shared" si="21"/>
        <v>309</v>
      </c>
      <c r="J245" s="34">
        <f t="shared" si="22"/>
        <v>280.37</v>
      </c>
      <c r="K245" s="80">
        <f t="shared" si="23"/>
        <v>63200.539999999964</v>
      </c>
      <c r="L245" s="80"/>
      <c r="O245" s="3"/>
      <c r="P245" s="26"/>
      <c r="Q245" s="26"/>
      <c r="R245" s="26"/>
      <c r="S245" s="26"/>
      <c r="T245" s="26"/>
      <c r="U245" s="26"/>
      <c r="V245" s="26"/>
      <c r="W245" s="3"/>
    </row>
    <row r="246" spans="1:23" s="1" customFormat="1" ht="15" customHeight="1" x14ac:dyDescent="0.2">
      <c r="A246" s="70">
        <f t="shared" si="18"/>
        <v>209</v>
      </c>
      <c r="B246" s="36">
        <f t="shared" si="19"/>
        <v>46874</v>
      </c>
      <c r="C246" s="34">
        <f t="shared" si="20"/>
        <v>589.37</v>
      </c>
      <c r="D246" s="99"/>
      <c r="E246" s="100"/>
      <c r="F246" s="35"/>
      <c r="G246" s="99"/>
      <c r="H246" s="100"/>
      <c r="I246" s="34">
        <f t="shared" si="21"/>
        <v>307.63</v>
      </c>
      <c r="J246" s="34">
        <f t="shared" si="22"/>
        <v>281.74</v>
      </c>
      <c r="K246" s="80">
        <f t="shared" si="23"/>
        <v>62918.799999999967</v>
      </c>
      <c r="L246" s="80"/>
      <c r="O246" s="3"/>
      <c r="P246" s="26"/>
      <c r="Q246" s="26"/>
      <c r="R246" s="26"/>
      <c r="S246" s="26"/>
      <c r="T246" s="26"/>
      <c r="U246" s="26"/>
      <c r="V246" s="26"/>
      <c r="W246" s="3"/>
    </row>
    <row r="247" spans="1:23" s="1" customFormat="1" ht="15" customHeight="1" x14ac:dyDescent="0.2">
      <c r="A247" s="70">
        <f t="shared" si="18"/>
        <v>210</v>
      </c>
      <c r="B247" s="36">
        <f t="shared" si="19"/>
        <v>46905</v>
      </c>
      <c r="C247" s="34">
        <f t="shared" si="20"/>
        <v>589.37</v>
      </c>
      <c r="D247" s="99"/>
      <c r="E247" s="100"/>
      <c r="F247" s="35"/>
      <c r="G247" s="99"/>
      <c r="H247" s="100"/>
      <c r="I247" s="34">
        <f t="shared" si="21"/>
        <v>306.26</v>
      </c>
      <c r="J247" s="34">
        <f t="shared" si="22"/>
        <v>283.11</v>
      </c>
      <c r="K247" s="80">
        <f t="shared" si="23"/>
        <v>62635.689999999966</v>
      </c>
      <c r="L247" s="80"/>
      <c r="O247" s="3"/>
      <c r="P247" s="26"/>
      <c r="Q247" s="26"/>
      <c r="R247" s="26"/>
      <c r="S247" s="26"/>
      <c r="T247" s="26"/>
      <c r="U247" s="26"/>
      <c r="V247" s="26"/>
      <c r="W247" s="3"/>
    </row>
    <row r="248" spans="1:23" s="1" customFormat="1" ht="15" customHeight="1" x14ac:dyDescent="0.2">
      <c r="A248" s="70">
        <f t="shared" si="18"/>
        <v>211</v>
      </c>
      <c r="B248" s="36">
        <f t="shared" si="19"/>
        <v>46935</v>
      </c>
      <c r="C248" s="34">
        <f t="shared" si="20"/>
        <v>589.37</v>
      </c>
      <c r="D248" s="99"/>
      <c r="E248" s="100"/>
      <c r="F248" s="35"/>
      <c r="G248" s="99"/>
      <c r="H248" s="100"/>
      <c r="I248" s="34">
        <f t="shared" si="21"/>
        <v>304.88</v>
      </c>
      <c r="J248" s="34">
        <f t="shared" si="22"/>
        <v>284.49</v>
      </c>
      <c r="K248" s="80">
        <f t="shared" si="23"/>
        <v>62351.199999999968</v>
      </c>
      <c r="L248" s="80"/>
      <c r="O248" s="3"/>
      <c r="P248" s="26"/>
      <c r="Q248" s="26"/>
      <c r="R248" s="26"/>
      <c r="S248" s="26"/>
      <c r="T248" s="26"/>
      <c r="U248" s="26"/>
      <c r="V248" s="26"/>
      <c r="W248" s="3"/>
    </row>
    <row r="249" spans="1:23" s="1" customFormat="1" ht="15" customHeight="1" x14ac:dyDescent="0.2">
      <c r="A249" s="70">
        <f t="shared" si="18"/>
        <v>212</v>
      </c>
      <c r="B249" s="36">
        <f t="shared" si="19"/>
        <v>46966</v>
      </c>
      <c r="C249" s="34">
        <f t="shared" si="20"/>
        <v>589.37</v>
      </c>
      <c r="D249" s="99"/>
      <c r="E249" s="100"/>
      <c r="F249" s="35"/>
      <c r="G249" s="99"/>
      <c r="H249" s="100"/>
      <c r="I249" s="34">
        <f t="shared" si="21"/>
        <v>303.5</v>
      </c>
      <c r="J249" s="34">
        <f t="shared" si="22"/>
        <v>285.87</v>
      </c>
      <c r="K249" s="80">
        <f t="shared" si="23"/>
        <v>62065.329999999965</v>
      </c>
      <c r="L249" s="80"/>
      <c r="O249" s="3"/>
      <c r="P249" s="26"/>
      <c r="Q249" s="26"/>
      <c r="R249" s="26"/>
      <c r="S249" s="26"/>
      <c r="T249" s="26"/>
      <c r="U249" s="26"/>
      <c r="V249" s="26"/>
      <c r="W249" s="3"/>
    </row>
    <row r="250" spans="1:23" s="1" customFormat="1" ht="15" customHeight="1" x14ac:dyDescent="0.2">
      <c r="A250" s="70">
        <f t="shared" si="18"/>
        <v>213</v>
      </c>
      <c r="B250" s="36">
        <f t="shared" si="19"/>
        <v>46997</v>
      </c>
      <c r="C250" s="34">
        <f t="shared" si="20"/>
        <v>589.37</v>
      </c>
      <c r="D250" s="99"/>
      <c r="E250" s="100"/>
      <c r="F250" s="35"/>
      <c r="G250" s="99"/>
      <c r="H250" s="100"/>
      <c r="I250" s="34">
        <f t="shared" si="21"/>
        <v>302.11</v>
      </c>
      <c r="J250" s="34">
        <f t="shared" si="22"/>
        <v>287.26</v>
      </c>
      <c r="K250" s="80">
        <f t="shared" si="23"/>
        <v>61778.069999999963</v>
      </c>
      <c r="L250" s="80"/>
      <c r="O250" s="3"/>
      <c r="P250" s="26"/>
      <c r="Q250" s="26"/>
      <c r="R250" s="26"/>
      <c r="S250" s="26"/>
      <c r="T250" s="26"/>
      <c r="U250" s="26"/>
      <c r="V250" s="26"/>
      <c r="W250" s="3"/>
    </row>
    <row r="251" spans="1:23" s="1" customFormat="1" ht="15" customHeight="1" x14ac:dyDescent="0.2">
      <c r="A251" s="70">
        <f t="shared" si="18"/>
        <v>214</v>
      </c>
      <c r="B251" s="36">
        <f t="shared" si="19"/>
        <v>47027</v>
      </c>
      <c r="C251" s="34">
        <f t="shared" si="20"/>
        <v>589.37</v>
      </c>
      <c r="D251" s="99"/>
      <c r="E251" s="100"/>
      <c r="F251" s="35"/>
      <c r="G251" s="99"/>
      <c r="H251" s="100"/>
      <c r="I251" s="34">
        <f t="shared" si="21"/>
        <v>300.70999999999998</v>
      </c>
      <c r="J251" s="34">
        <f t="shared" si="22"/>
        <v>288.66000000000003</v>
      </c>
      <c r="K251" s="80">
        <f t="shared" si="23"/>
        <v>61489.40999999996</v>
      </c>
      <c r="L251" s="80"/>
      <c r="O251" s="3"/>
      <c r="P251" s="26"/>
      <c r="Q251" s="26"/>
      <c r="R251" s="26"/>
      <c r="S251" s="26"/>
      <c r="T251" s="26"/>
      <c r="U251" s="26"/>
      <c r="V251" s="26"/>
      <c r="W251" s="3"/>
    </row>
    <row r="252" spans="1:23" s="1" customFormat="1" ht="15" customHeight="1" x14ac:dyDescent="0.2">
      <c r="A252" s="70">
        <f t="shared" si="18"/>
        <v>215</v>
      </c>
      <c r="B252" s="36">
        <f t="shared" si="19"/>
        <v>47058</v>
      </c>
      <c r="C252" s="34">
        <f t="shared" si="20"/>
        <v>589.37</v>
      </c>
      <c r="D252" s="99"/>
      <c r="E252" s="100"/>
      <c r="F252" s="35"/>
      <c r="G252" s="99"/>
      <c r="H252" s="100"/>
      <c r="I252" s="34">
        <f t="shared" si="21"/>
        <v>299.3</v>
      </c>
      <c r="J252" s="34">
        <f t="shared" si="22"/>
        <v>290.07</v>
      </c>
      <c r="K252" s="80">
        <f t="shared" si="23"/>
        <v>61199.33999999996</v>
      </c>
      <c r="L252" s="80"/>
      <c r="O252" s="3"/>
      <c r="P252" s="26"/>
      <c r="Q252" s="26"/>
      <c r="R252" s="26"/>
      <c r="S252" s="26"/>
      <c r="T252" s="26"/>
      <c r="U252" s="26"/>
      <c r="V252" s="26"/>
      <c r="W252" s="3"/>
    </row>
    <row r="253" spans="1:23" s="1" customFormat="1" ht="15" customHeight="1" x14ac:dyDescent="0.2">
      <c r="A253" s="70">
        <f t="shared" si="18"/>
        <v>216</v>
      </c>
      <c r="B253" s="36">
        <f t="shared" si="19"/>
        <v>47088</v>
      </c>
      <c r="C253" s="34">
        <f t="shared" si="20"/>
        <v>589.37</v>
      </c>
      <c r="D253" s="99"/>
      <c r="E253" s="100"/>
      <c r="F253" s="35"/>
      <c r="G253" s="99"/>
      <c r="H253" s="100"/>
      <c r="I253" s="34">
        <f t="shared" si="21"/>
        <v>297.89</v>
      </c>
      <c r="J253" s="34">
        <f t="shared" si="22"/>
        <v>291.48</v>
      </c>
      <c r="K253" s="80">
        <f t="shared" si="23"/>
        <v>60907.859999999957</v>
      </c>
      <c r="L253" s="80"/>
      <c r="O253" s="3"/>
      <c r="P253" s="26"/>
      <c r="Q253" s="26"/>
      <c r="R253" s="26"/>
      <c r="S253" s="26"/>
      <c r="T253" s="26"/>
      <c r="U253" s="26"/>
      <c r="V253" s="26"/>
      <c r="W253" s="3"/>
    </row>
    <row r="254" spans="1:23" s="1" customFormat="1" ht="15" customHeight="1" x14ac:dyDescent="0.2">
      <c r="A254" s="70">
        <f t="shared" si="18"/>
        <v>217</v>
      </c>
      <c r="B254" s="36">
        <f t="shared" si="19"/>
        <v>47119</v>
      </c>
      <c r="C254" s="34">
        <f t="shared" si="20"/>
        <v>589.37</v>
      </c>
      <c r="D254" s="99"/>
      <c r="E254" s="100"/>
      <c r="F254" s="35"/>
      <c r="G254" s="99"/>
      <c r="H254" s="100"/>
      <c r="I254" s="34">
        <f t="shared" si="21"/>
        <v>296.47000000000003</v>
      </c>
      <c r="J254" s="34">
        <f t="shared" si="22"/>
        <v>292.89999999999998</v>
      </c>
      <c r="K254" s="80">
        <f t="shared" si="23"/>
        <v>60614.959999999955</v>
      </c>
      <c r="L254" s="80"/>
      <c r="O254" s="3"/>
      <c r="P254" s="26"/>
      <c r="Q254" s="26"/>
      <c r="R254" s="26"/>
      <c r="S254" s="26"/>
      <c r="T254" s="26"/>
      <c r="U254" s="26"/>
      <c r="V254" s="26"/>
      <c r="W254" s="3"/>
    </row>
    <row r="255" spans="1:23" s="1" customFormat="1" ht="15" customHeight="1" x14ac:dyDescent="0.2">
      <c r="A255" s="70">
        <f t="shared" si="18"/>
        <v>218</v>
      </c>
      <c r="B255" s="36">
        <f t="shared" si="19"/>
        <v>47150</v>
      </c>
      <c r="C255" s="34">
        <f t="shared" si="20"/>
        <v>589.37</v>
      </c>
      <c r="D255" s="99"/>
      <c r="E255" s="100"/>
      <c r="F255" s="35"/>
      <c r="G255" s="99"/>
      <c r="H255" s="100"/>
      <c r="I255" s="34">
        <f t="shared" si="21"/>
        <v>295.05</v>
      </c>
      <c r="J255" s="34">
        <f t="shared" si="22"/>
        <v>294.32</v>
      </c>
      <c r="K255" s="80">
        <f t="shared" si="23"/>
        <v>60320.639999999956</v>
      </c>
      <c r="L255" s="80"/>
      <c r="O255" s="3"/>
      <c r="P255" s="26"/>
      <c r="Q255" s="26"/>
      <c r="R255" s="26"/>
      <c r="S255" s="26"/>
      <c r="T255" s="26"/>
      <c r="U255" s="26"/>
      <c r="V255" s="26"/>
      <c r="W255" s="3"/>
    </row>
    <row r="256" spans="1:23" s="1" customFormat="1" ht="15" customHeight="1" x14ac:dyDescent="0.2">
      <c r="A256" s="70">
        <f t="shared" si="18"/>
        <v>219</v>
      </c>
      <c r="B256" s="36">
        <f t="shared" si="19"/>
        <v>47178</v>
      </c>
      <c r="C256" s="34">
        <f t="shared" si="20"/>
        <v>589.37</v>
      </c>
      <c r="D256" s="99"/>
      <c r="E256" s="100"/>
      <c r="F256" s="35"/>
      <c r="G256" s="99"/>
      <c r="H256" s="100"/>
      <c r="I256" s="34">
        <f t="shared" si="21"/>
        <v>293.61</v>
      </c>
      <c r="J256" s="34">
        <f t="shared" si="22"/>
        <v>295.76</v>
      </c>
      <c r="K256" s="80">
        <f t="shared" si="23"/>
        <v>60024.879999999954</v>
      </c>
      <c r="L256" s="80"/>
      <c r="O256" s="3"/>
      <c r="P256" s="26"/>
      <c r="Q256" s="26"/>
      <c r="R256" s="26"/>
      <c r="S256" s="26"/>
      <c r="T256" s="26"/>
      <c r="U256" s="26"/>
      <c r="V256" s="26"/>
      <c r="W256" s="3"/>
    </row>
    <row r="257" spans="1:23" s="1" customFormat="1" ht="15" customHeight="1" x14ac:dyDescent="0.2">
      <c r="A257" s="70">
        <f t="shared" si="18"/>
        <v>220</v>
      </c>
      <c r="B257" s="36">
        <f t="shared" si="19"/>
        <v>47209</v>
      </c>
      <c r="C257" s="34">
        <f t="shared" si="20"/>
        <v>589.37</v>
      </c>
      <c r="D257" s="99"/>
      <c r="E257" s="100"/>
      <c r="F257" s="35"/>
      <c r="G257" s="99"/>
      <c r="H257" s="100"/>
      <c r="I257" s="34">
        <f t="shared" si="21"/>
        <v>292.17</v>
      </c>
      <c r="J257" s="34">
        <f t="shared" si="22"/>
        <v>297.2</v>
      </c>
      <c r="K257" s="80">
        <f t="shared" si="23"/>
        <v>59727.679999999957</v>
      </c>
      <c r="L257" s="80"/>
      <c r="O257" s="3"/>
      <c r="P257" s="26"/>
      <c r="Q257" s="26"/>
      <c r="R257" s="26"/>
      <c r="S257" s="26"/>
      <c r="T257" s="26"/>
      <c r="U257" s="26"/>
      <c r="V257" s="26"/>
      <c r="W257" s="3"/>
    </row>
    <row r="258" spans="1:23" s="1" customFormat="1" ht="15" customHeight="1" x14ac:dyDescent="0.2">
      <c r="A258" s="70">
        <f t="shared" si="18"/>
        <v>221</v>
      </c>
      <c r="B258" s="36">
        <f t="shared" si="19"/>
        <v>47239</v>
      </c>
      <c r="C258" s="34">
        <f t="shared" si="20"/>
        <v>589.37</v>
      </c>
      <c r="D258" s="99"/>
      <c r="E258" s="100"/>
      <c r="F258" s="35"/>
      <c r="G258" s="99"/>
      <c r="H258" s="100"/>
      <c r="I258" s="34">
        <f t="shared" si="21"/>
        <v>290.73</v>
      </c>
      <c r="J258" s="34">
        <f t="shared" si="22"/>
        <v>298.64</v>
      </c>
      <c r="K258" s="80">
        <f t="shared" si="23"/>
        <v>59429.039999999957</v>
      </c>
      <c r="L258" s="80"/>
      <c r="O258" s="3"/>
      <c r="P258" s="26"/>
      <c r="Q258" s="26"/>
      <c r="R258" s="26"/>
      <c r="S258" s="26"/>
      <c r="T258" s="26"/>
      <c r="U258" s="26"/>
      <c r="V258" s="26"/>
      <c r="W258" s="3"/>
    </row>
    <row r="259" spans="1:23" s="1" customFormat="1" ht="15" customHeight="1" x14ac:dyDescent="0.2">
      <c r="A259" s="70">
        <f t="shared" si="18"/>
        <v>222</v>
      </c>
      <c r="B259" s="36">
        <f t="shared" si="19"/>
        <v>47270</v>
      </c>
      <c r="C259" s="34">
        <f t="shared" si="20"/>
        <v>589.37</v>
      </c>
      <c r="D259" s="99"/>
      <c r="E259" s="100"/>
      <c r="F259" s="35"/>
      <c r="G259" s="99"/>
      <c r="H259" s="100"/>
      <c r="I259" s="34">
        <f t="shared" si="21"/>
        <v>289.27</v>
      </c>
      <c r="J259" s="34">
        <f t="shared" si="22"/>
        <v>300.10000000000002</v>
      </c>
      <c r="K259" s="80">
        <f t="shared" si="23"/>
        <v>59128.939999999959</v>
      </c>
      <c r="L259" s="80"/>
      <c r="O259" s="3"/>
      <c r="P259" s="26"/>
      <c r="Q259" s="26"/>
      <c r="R259" s="26"/>
      <c r="S259" s="26"/>
      <c r="T259" s="26"/>
      <c r="U259" s="26"/>
      <c r="V259" s="26"/>
      <c r="W259" s="3"/>
    </row>
    <row r="260" spans="1:23" s="1" customFormat="1" ht="15" customHeight="1" x14ac:dyDescent="0.2">
      <c r="A260" s="70">
        <f t="shared" si="18"/>
        <v>223</v>
      </c>
      <c r="B260" s="36">
        <f t="shared" si="19"/>
        <v>47300</v>
      </c>
      <c r="C260" s="34">
        <f t="shared" si="20"/>
        <v>589.37</v>
      </c>
      <c r="D260" s="99"/>
      <c r="E260" s="100"/>
      <c r="F260" s="35"/>
      <c r="G260" s="99"/>
      <c r="H260" s="100"/>
      <c r="I260" s="34">
        <f t="shared" si="21"/>
        <v>287.81</v>
      </c>
      <c r="J260" s="34">
        <f t="shared" si="22"/>
        <v>301.56</v>
      </c>
      <c r="K260" s="80">
        <f t="shared" si="23"/>
        <v>58827.379999999961</v>
      </c>
      <c r="L260" s="80"/>
      <c r="O260" s="3"/>
      <c r="P260" s="26"/>
      <c r="Q260" s="26"/>
      <c r="R260" s="26"/>
      <c r="S260" s="26"/>
      <c r="T260" s="26"/>
      <c r="U260" s="26"/>
      <c r="V260" s="26"/>
      <c r="W260" s="3"/>
    </row>
    <row r="261" spans="1:23" s="1" customFormat="1" ht="15" customHeight="1" x14ac:dyDescent="0.2">
      <c r="A261" s="70">
        <f t="shared" si="18"/>
        <v>224</v>
      </c>
      <c r="B261" s="36">
        <f t="shared" si="19"/>
        <v>47331</v>
      </c>
      <c r="C261" s="34">
        <f t="shared" si="20"/>
        <v>589.37</v>
      </c>
      <c r="D261" s="99"/>
      <c r="E261" s="100"/>
      <c r="F261" s="35"/>
      <c r="G261" s="99"/>
      <c r="H261" s="100"/>
      <c r="I261" s="34">
        <f t="shared" si="21"/>
        <v>286.35000000000002</v>
      </c>
      <c r="J261" s="34">
        <f t="shared" si="22"/>
        <v>303.02</v>
      </c>
      <c r="K261" s="80">
        <f t="shared" si="23"/>
        <v>58524.359999999964</v>
      </c>
      <c r="L261" s="80"/>
      <c r="O261" s="3"/>
      <c r="P261" s="26"/>
      <c r="Q261" s="26"/>
      <c r="R261" s="26"/>
      <c r="S261" s="26"/>
      <c r="T261" s="26"/>
      <c r="U261" s="26"/>
      <c r="V261" s="26"/>
      <c r="W261" s="3"/>
    </row>
    <row r="262" spans="1:23" s="1" customFormat="1" ht="15" customHeight="1" x14ac:dyDescent="0.2">
      <c r="A262" s="70">
        <f t="shared" si="18"/>
        <v>225</v>
      </c>
      <c r="B262" s="36">
        <f t="shared" si="19"/>
        <v>47362</v>
      </c>
      <c r="C262" s="34">
        <f t="shared" si="20"/>
        <v>589.37</v>
      </c>
      <c r="D262" s="99"/>
      <c r="E262" s="100"/>
      <c r="F262" s="35"/>
      <c r="G262" s="99"/>
      <c r="H262" s="100"/>
      <c r="I262" s="34">
        <f t="shared" si="21"/>
        <v>284.87</v>
      </c>
      <c r="J262" s="34">
        <f t="shared" si="22"/>
        <v>304.5</v>
      </c>
      <c r="K262" s="80">
        <f t="shared" si="23"/>
        <v>58219.859999999964</v>
      </c>
      <c r="L262" s="80"/>
      <c r="O262" s="3"/>
      <c r="P262" s="26"/>
      <c r="Q262" s="26"/>
      <c r="R262" s="26"/>
      <c r="S262" s="26"/>
      <c r="T262" s="26"/>
      <c r="U262" s="26"/>
      <c r="V262" s="26"/>
      <c r="W262" s="3"/>
    </row>
    <row r="263" spans="1:23" s="1" customFormat="1" ht="15" customHeight="1" x14ac:dyDescent="0.2">
      <c r="A263" s="70">
        <f t="shared" si="18"/>
        <v>226</v>
      </c>
      <c r="B263" s="36">
        <f t="shared" si="19"/>
        <v>47392</v>
      </c>
      <c r="C263" s="34">
        <f t="shared" si="20"/>
        <v>589.37</v>
      </c>
      <c r="D263" s="99"/>
      <c r="E263" s="100"/>
      <c r="F263" s="35"/>
      <c r="G263" s="99"/>
      <c r="H263" s="100"/>
      <c r="I263" s="34">
        <f t="shared" si="21"/>
        <v>283.39</v>
      </c>
      <c r="J263" s="34">
        <f t="shared" si="22"/>
        <v>305.98</v>
      </c>
      <c r="K263" s="80">
        <f t="shared" si="23"/>
        <v>57913.879999999961</v>
      </c>
      <c r="L263" s="80"/>
      <c r="O263" s="3"/>
      <c r="P263" s="26"/>
      <c r="Q263" s="26"/>
      <c r="R263" s="26"/>
      <c r="S263" s="26"/>
      <c r="T263" s="26"/>
      <c r="U263" s="26"/>
      <c r="V263" s="26"/>
      <c r="W263" s="3"/>
    </row>
    <row r="264" spans="1:23" s="1" customFormat="1" ht="15" customHeight="1" x14ac:dyDescent="0.2">
      <c r="A264" s="70">
        <f t="shared" si="18"/>
        <v>227</v>
      </c>
      <c r="B264" s="36">
        <f t="shared" si="19"/>
        <v>47423</v>
      </c>
      <c r="C264" s="34">
        <f t="shared" si="20"/>
        <v>589.37</v>
      </c>
      <c r="D264" s="99"/>
      <c r="E264" s="100"/>
      <c r="F264" s="35"/>
      <c r="G264" s="99"/>
      <c r="H264" s="100"/>
      <c r="I264" s="34">
        <f t="shared" si="21"/>
        <v>281.89999999999998</v>
      </c>
      <c r="J264" s="34">
        <f t="shared" si="22"/>
        <v>307.47000000000003</v>
      </c>
      <c r="K264" s="80">
        <f t="shared" si="23"/>
        <v>57606.40999999996</v>
      </c>
      <c r="L264" s="80"/>
      <c r="O264" s="3"/>
      <c r="P264" s="26"/>
      <c r="Q264" s="26"/>
      <c r="R264" s="26"/>
      <c r="S264" s="26"/>
      <c r="T264" s="26"/>
      <c r="U264" s="26"/>
      <c r="V264" s="26"/>
      <c r="W264" s="3"/>
    </row>
    <row r="265" spans="1:23" s="1" customFormat="1" ht="15" customHeight="1" x14ac:dyDescent="0.2">
      <c r="A265" s="70">
        <f t="shared" si="18"/>
        <v>228</v>
      </c>
      <c r="B265" s="36">
        <f t="shared" si="19"/>
        <v>47453</v>
      </c>
      <c r="C265" s="34">
        <f t="shared" si="20"/>
        <v>589.37</v>
      </c>
      <c r="D265" s="99"/>
      <c r="E265" s="100"/>
      <c r="F265" s="35"/>
      <c r="G265" s="99"/>
      <c r="H265" s="100"/>
      <c r="I265" s="34">
        <f t="shared" si="21"/>
        <v>280.39999999999998</v>
      </c>
      <c r="J265" s="34">
        <f t="shared" si="22"/>
        <v>308.97000000000003</v>
      </c>
      <c r="K265" s="80">
        <f t="shared" si="23"/>
        <v>57297.439999999959</v>
      </c>
      <c r="L265" s="80"/>
      <c r="O265" s="3"/>
      <c r="P265" s="26"/>
      <c r="Q265" s="26"/>
      <c r="R265" s="26"/>
      <c r="S265" s="26"/>
      <c r="T265" s="26"/>
      <c r="U265" s="26"/>
      <c r="V265" s="26"/>
      <c r="W265" s="3"/>
    </row>
    <row r="266" spans="1:23" s="1" customFormat="1" ht="15" customHeight="1" x14ac:dyDescent="0.2">
      <c r="A266" s="70">
        <f t="shared" si="18"/>
        <v>229</v>
      </c>
      <c r="B266" s="36">
        <f t="shared" si="19"/>
        <v>47484</v>
      </c>
      <c r="C266" s="34">
        <f t="shared" si="20"/>
        <v>589.37</v>
      </c>
      <c r="D266" s="99"/>
      <c r="E266" s="100"/>
      <c r="F266" s="35"/>
      <c r="G266" s="99"/>
      <c r="H266" s="100"/>
      <c r="I266" s="34">
        <f t="shared" si="21"/>
        <v>278.89999999999998</v>
      </c>
      <c r="J266" s="34">
        <f t="shared" si="22"/>
        <v>310.47000000000003</v>
      </c>
      <c r="K266" s="80">
        <f t="shared" si="23"/>
        <v>56986.969999999958</v>
      </c>
      <c r="L266" s="80"/>
      <c r="O266" s="3"/>
      <c r="P266" s="26"/>
      <c r="Q266" s="26"/>
      <c r="R266" s="26"/>
      <c r="S266" s="26"/>
      <c r="T266" s="26"/>
      <c r="U266" s="26"/>
      <c r="V266" s="26"/>
      <c r="W266" s="3"/>
    </row>
    <row r="267" spans="1:23" s="1" customFormat="1" ht="15" customHeight="1" x14ac:dyDescent="0.2">
      <c r="A267" s="70">
        <f t="shared" si="18"/>
        <v>230</v>
      </c>
      <c r="B267" s="36">
        <f t="shared" si="19"/>
        <v>47515</v>
      </c>
      <c r="C267" s="34">
        <f t="shared" si="20"/>
        <v>589.37</v>
      </c>
      <c r="D267" s="99"/>
      <c r="E267" s="100"/>
      <c r="F267" s="35"/>
      <c r="G267" s="99"/>
      <c r="H267" s="100"/>
      <c r="I267" s="34">
        <f t="shared" si="21"/>
        <v>277.39</v>
      </c>
      <c r="J267" s="34">
        <f t="shared" si="22"/>
        <v>311.98</v>
      </c>
      <c r="K267" s="80">
        <f t="shared" si="23"/>
        <v>56674.989999999954</v>
      </c>
      <c r="L267" s="80"/>
      <c r="O267" s="3"/>
      <c r="P267" s="26"/>
      <c r="Q267" s="26"/>
      <c r="R267" s="26"/>
      <c r="S267" s="26"/>
      <c r="T267" s="26"/>
      <c r="U267" s="26"/>
      <c r="V267" s="26"/>
      <c r="W267" s="3"/>
    </row>
    <row r="268" spans="1:23" s="1" customFormat="1" ht="15" customHeight="1" x14ac:dyDescent="0.2">
      <c r="A268" s="70">
        <f t="shared" si="18"/>
        <v>231</v>
      </c>
      <c r="B268" s="36">
        <f t="shared" si="19"/>
        <v>47543</v>
      </c>
      <c r="C268" s="34">
        <f t="shared" si="20"/>
        <v>589.37</v>
      </c>
      <c r="D268" s="99"/>
      <c r="E268" s="100"/>
      <c r="F268" s="35"/>
      <c r="G268" s="99"/>
      <c r="H268" s="100"/>
      <c r="I268" s="34">
        <f t="shared" si="21"/>
        <v>275.87</v>
      </c>
      <c r="J268" s="34">
        <f t="shared" si="22"/>
        <v>313.5</v>
      </c>
      <c r="K268" s="80">
        <f t="shared" si="23"/>
        <v>56361.489999999954</v>
      </c>
      <c r="L268" s="80"/>
      <c r="O268" s="3"/>
      <c r="P268" s="26"/>
      <c r="Q268" s="26"/>
      <c r="R268" s="26"/>
      <c r="S268" s="26"/>
      <c r="T268" s="26"/>
      <c r="U268" s="26"/>
      <c r="V268" s="26"/>
      <c r="W268" s="3"/>
    </row>
    <row r="269" spans="1:23" s="1" customFormat="1" ht="15" customHeight="1" x14ac:dyDescent="0.2">
      <c r="A269" s="70">
        <f t="shared" si="18"/>
        <v>232</v>
      </c>
      <c r="B269" s="36">
        <f t="shared" si="19"/>
        <v>47574</v>
      </c>
      <c r="C269" s="34">
        <f t="shared" si="20"/>
        <v>589.37</v>
      </c>
      <c r="D269" s="99"/>
      <c r="E269" s="100"/>
      <c r="F269" s="35"/>
      <c r="G269" s="99"/>
      <c r="H269" s="100"/>
      <c r="I269" s="34">
        <f t="shared" si="21"/>
        <v>274.33999999999997</v>
      </c>
      <c r="J269" s="34">
        <f t="shared" si="22"/>
        <v>315.03000000000003</v>
      </c>
      <c r="K269" s="80">
        <f t="shared" si="23"/>
        <v>56046.459999999955</v>
      </c>
      <c r="L269" s="80"/>
      <c r="O269" s="3"/>
      <c r="P269" s="26"/>
      <c r="Q269" s="26"/>
      <c r="R269" s="26"/>
      <c r="S269" s="26"/>
      <c r="T269" s="26"/>
      <c r="U269" s="26"/>
      <c r="V269" s="26"/>
      <c r="W269" s="3"/>
    </row>
    <row r="270" spans="1:23" s="1" customFormat="1" ht="15" customHeight="1" x14ac:dyDescent="0.2">
      <c r="A270" s="70">
        <f t="shared" si="18"/>
        <v>233</v>
      </c>
      <c r="B270" s="36">
        <f t="shared" si="19"/>
        <v>47604</v>
      </c>
      <c r="C270" s="34">
        <f t="shared" si="20"/>
        <v>589.37</v>
      </c>
      <c r="D270" s="99"/>
      <c r="E270" s="100"/>
      <c r="F270" s="35"/>
      <c r="G270" s="99"/>
      <c r="H270" s="100"/>
      <c r="I270" s="34">
        <f t="shared" si="21"/>
        <v>272.81</v>
      </c>
      <c r="J270" s="34">
        <f t="shared" si="22"/>
        <v>316.56</v>
      </c>
      <c r="K270" s="80">
        <f t="shared" si="23"/>
        <v>55729.899999999958</v>
      </c>
      <c r="L270" s="80"/>
      <c r="O270" s="3"/>
      <c r="P270" s="26"/>
      <c r="Q270" s="26"/>
      <c r="R270" s="26"/>
      <c r="S270" s="26"/>
      <c r="T270" s="26"/>
      <c r="U270" s="26"/>
      <c r="V270" s="26"/>
      <c r="W270" s="3"/>
    </row>
    <row r="271" spans="1:23" s="1" customFormat="1" ht="15" customHeight="1" x14ac:dyDescent="0.2">
      <c r="A271" s="70">
        <f t="shared" si="18"/>
        <v>234</v>
      </c>
      <c r="B271" s="36">
        <f t="shared" si="19"/>
        <v>47635</v>
      </c>
      <c r="C271" s="34">
        <f t="shared" si="20"/>
        <v>589.37</v>
      </c>
      <c r="D271" s="99"/>
      <c r="E271" s="100"/>
      <c r="F271" s="35"/>
      <c r="G271" s="99"/>
      <c r="H271" s="100"/>
      <c r="I271" s="34">
        <f t="shared" si="21"/>
        <v>271.27</v>
      </c>
      <c r="J271" s="34">
        <f t="shared" si="22"/>
        <v>318.10000000000002</v>
      </c>
      <c r="K271" s="80">
        <f t="shared" si="23"/>
        <v>55411.799999999959</v>
      </c>
      <c r="L271" s="80"/>
      <c r="O271" s="3"/>
      <c r="P271" s="26"/>
      <c r="Q271" s="26"/>
      <c r="R271" s="26"/>
      <c r="S271" s="26"/>
      <c r="T271" s="26"/>
      <c r="U271" s="26"/>
      <c r="V271" s="26"/>
      <c r="W271" s="3"/>
    </row>
    <row r="272" spans="1:23" s="1" customFormat="1" ht="15" customHeight="1" x14ac:dyDescent="0.2">
      <c r="A272" s="70">
        <f t="shared" si="18"/>
        <v>235</v>
      </c>
      <c r="B272" s="36">
        <f t="shared" si="19"/>
        <v>47665</v>
      </c>
      <c r="C272" s="34">
        <f t="shared" si="20"/>
        <v>589.37</v>
      </c>
      <c r="D272" s="99"/>
      <c r="E272" s="100"/>
      <c r="F272" s="35"/>
      <c r="G272" s="99"/>
      <c r="H272" s="100"/>
      <c r="I272" s="34">
        <f t="shared" si="21"/>
        <v>269.72000000000003</v>
      </c>
      <c r="J272" s="34">
        <f t="shared" si="22"/>
        <v>319.64999999999998</v>
      </c>
      <c r="K272" s="80">
        <f t="shared" si="23"/>
        <v>55092.149999999958</v>
      </c>
      <c r="L272" s="80"/>
      <c r="O272" s="3"/>
      <c r="P272" s="26"/>
      <c r="Q272" s="26"/>
      <c r="R272" s="26"/>
      <c r="S272" s="26"/>
      <c r="T272" s="26"/>
      <c r="U272" s="26"/>
      <c r="V272" s="26"/>
      <c r="W272" s="3"/>
    </row>
    <row r="273" spans="1:23" s="1" customFormat="1" ht="15" customHeight="1" x14ac:dyDescent="0.2">
      <c r="A273" s="70">
        <f t="shared" si="18"/>
        <v>236</v>
      </c>
      <c r="B273" s="36">
        <f t="shared" si="19"/>
        <v>47696</v>
      </c>
      <c r="C273" s="34">
        <f t="shared" si="20"/>
        <v>589.37</v>
      </c>
      <c r="D273" s="99"/>
      <c r="E273" s="100"/>
      <c r="F273" s="35"/>
      <c r="G273" s="99"/>
      <c r="H273" s="100"/>
      <c r="I273" s="34">
        <f t="shared" si="21"/>
        <v>268.16000000000003</v>
      </c>
      <c r="J273" s="34">
        <f t="shared" si="22"/>
        <v>321.20999999999998</v>
      </c>
      <c r="K273" s="80">
        <f t="shared" si="23"/>
        <v>54770.939999999959</v>
      </c>
      <c r="L273" s="80"/>
      <c r="O273" s="3"/>
      <c r="P273" s="26"/>
      <c r="Q273" s="26"/>
      <c r="R273" s="26"/>
      <c r="S273" s="26"/>
      <c r="T273" s="26"/>
      <c r="U273" s="26"/>
      <c r="V273" s="26"/>
      <c r="W273" s="3"/>
    </row>
    <row r="274" spans="1:23" s="1" customFormat="1" ht="15" customHeight="1" x14ac:dyDescent="0.2">
      <c r="A274" s="70">
        <f t="shared" si="18"/>
        <v>237</v>
      </c>
      <c r="B274" s="36">
        <f t="shared" si="19"/>
        <v>47727</v>
      </c>
      <c r="C274" s="34">
        <f t="shared" si="20"/>
        <v>589.37</v>
      </c>
      <c r="D274" s="99"/>
      <c r="E274" s="100"/>
      <c r="F274" s="35"/>
      <c r="G274" s="99"/>
      <c r="H274" s="100"/>
      <c r="I274" s="34">
        <f t="shared" si="21"/>
        <v>266.60000000000002</v>
      </c>
      <c r="J274" s="34">
        <f t="shared" si="22"/>
        <v>322.77</v>
      </c>
      <c r="K274" s="80">
        <f t="shared" si="23"/>
        <v>54448.169999999962</v>
      </c>
      <c r="L274" s="80"/>
      <c r="O274" s="3"/>
      <c r="P274" s="26"/>
      <c r="Q274" s="26"/>
      <c r="R274" s="26"/>
      <c r="S274" s="26"/>
      <c r="T274" s="26"/>
      <c r="U274" s="26"/>
      <c r="V274" s="26"/>
      <c r="W274" s="3"/>
    </row>
    <row r="275" spans="1:23" s="1" customFormat="1" ht="15" customHeight="1" x14ac:dyDescent="0.2">
      <c r="A275" s="70">
        <f t="shared" si="18"/>
        <v>238</v>
      </c>
      <c r="B275" s="36">
        <f t="shared" si="19"/>
        <v>47757</v>
      </c>
      <c r="C275" s="34">
        <f t="shared" si="20"/>
        <v>589.37</v>
      </c>
      <c r="D275" s="99"/>
      <c r="E275" s="100"/>
      <c r="F275" s="35"/>
      <c r="G275" s="99"/>
      <c r="H275" s="100"/>
      <c r="I275" s="34">
        <f t="shared" si="21"/>
        <v>265.02999999999997</v>
      </c>
      <c r="J275" s="34">
        <f t="shared" si="22"/>
        <v>324.34000000000003</v>
      </c>
      <c r="K275" s="80">
        <f t="shared" si="23"/>
        <v>54123.829999999965</v>
      </c>
      <c r="L275" s="80"/>
      <c r="O275" s="3"/>
      <c r="P275" s="26"/>
      <c r="Q275" s="26"/>
      <c r="R275" s="26"/>
      <c r="S275" s="26"/>
      <c r="T275" s="26"/>
      <c r="U275" s="26"/>
      <c r="V275" s="26"/>
      <c r="W275" s="3"/>
    </row>
    <row r="276" spans="1:23" s="1" customFormat="1" ht="15" customHeight="1" x14ac:dyDescent="0.2">
      <c r="A276" s="70">
        <f t="shared" si="18"/>
        <v>239</v>
      </c>
      <c r="B276" s="36">
        <f t="shared" si="19"/>
        <v>47788</v>
      </c>
      <c r="C276" s="34">
        <f t="shared" si="20"/>
        <v>589.37</v>
      </c>
      <c r="D276" s="99"/>
      <c r="E276" s="100"/>
      <c r="F276" s="35"/>
      <c r="G276" s="99"/>
      <c r="H276" s="100"/>
      <c r="I276" s="34">
        <f t="shared" si="21"/>
        <v>263.45</v>
      </c>
      <c r="J276" s="34">
        <f t="shared" si="22"/>
        <v>325.92</v>
      </c>
      <c r="K276" s="80">
        <f t="shared" si="23"/>
        <v>53797.909999999967</v>
      </c>
      <c r="L276" s="80"/>
      <c r="O276" s="3"/>
      <c r="P276" s="26"/>
      <c r="Q276" s="26"/>
      <c r="R276" s="26"/>
      <c r="S276" s="26"/>
      <c r="T276" s="26"/>
      <c r="U276" s="26"/>
      <c r="V276" s="26"/>
      <c r="W276" s="3"/>
    </row>
    <row r="277" spans="1:23" s="1" customFormat="1" ht="15" customHeight="1" x14ac:dyDescent="0.2">
      <c r="A277" s="70">
        <f t="shared" si="18"/>
        <v>240</v>
      </c>
      <c r="B277" s="36">
        <f t="shared" si="19"/>
        <v>47818</v>
      </c>
      <c r="C277" s="34">
        <f t="shared" si="20"/>
        <v>589.37</v>
      </c>
      <c r="D277" s="99"/>
      <c r="E277" s="100"/>
      <c r="F277" s="35"/>
      <c r="G277" s="99"/>
      <c r="H277" s="100"/>
      <c r="I277" s="34">
        <f t="shared" si="21"/>
        <v>261.86</v>
      </c>
      <c r="J277" s="34">
        <f t="shared" si="22"/>
        <v>327.51</v>
      </c>
      <c r="K277" s="80">
        <f t="shared" si="23"/>
        <v>53470.399999999965</v>
      </c>
      <c r="L277" s="80"/>
      <c r="O277" s="3"/>
      <c r="P277" s="26"/>
      <c r="Q277" s="26"/>
      <c r="R277" s="26"/>
      <c r="S277" s="26"/>
      <c r="T277" s="26"/>
      <c r="U277" s="26"/>
      <c r="V277" s="26"/>
      <c r="W277" s="3"/>
    </row>
    <row r="278" spans="1:23" s="1" customFormat="1" ht="15" customHeight="1" x14ac:dyDescent="0.2">
      <c r="A278" s="70">
        <f t="shared" si="18"/>
        <v>241</v>
      </c>
      <c r="B278" s="36">
        <f t="shared" si="19"/>
        <v>47849</v>
      </c>
      <c r="C278" s="34">
        <f t="shared" si="20"/>
        <v>589.37</v>
      </c>
      <c r="D278" s="99"/>
      <c r="E278" s="100"/>
      <c r="F278" s="35"/>
      <c r="G278" s="99"/>
      <c r="H278" s="100"/>
      <c r="I278" s="34">
        <f t="shared" si="21"/>
        <v>260.27</v>
      </c>
      <c r="J278" s="34">
        <f t="shared" si="22"/>
        <v>329.1</v>
      </c>
      <c r="K278" s="80">
        <f t="shared" si="23"/>
        <v>53141.299999999967</v>
      </c>
      <c r="L278" s="80"/>
      <c r="O278" s="3"/>
      <c r="P278" s="26"/>
      <c r="Q278" s="26"/>
      <c r="R278" s="26"/>
      <c r="S278" s="26"/>
      <c r="T278" s="26"/>
      <c r="U278" s="26"/>
      <c r="V278" s="26"/>
      <c r="W278" s="3"/>
    </row>
    <row r="279" spans="1:23" s="1" customFormat="1" ht="15" customHeight="1" x14ac:dyDescent="0.2">
      <c r="A279" s="70">
        <f t="shared" si="18"/>
        <v>242</v>
      </c>
      <c r="B279" s="36">
        <f t="shared" si="19"/>
        <v>47880</v>
      </c>
      <c r="C279" s="34">
        <f t="shared" si="20"/>
        <v>589.37</v>
      </c>
      <c r="D279" s="99"/>
      <c r="E279" s="100"/>
      <c r="F279" s="35"/>
      <c r="G279" s="99"/>
      <c r="H279" s="100"/>
      <c r="I279" s="34">
        <f t="shared" si="21"/>
        <v>258.67</v>
      </c>
      <c r="J279" s="34">
        <f t="shared" si="22"/>
        <v>330.7</v>
      </c>
      <c r="K279" s="80">
        <f t="shared" si="23"/>
        <v>52810.599999999969</v>
      </c>
      <c r="L279" s="80"/>
      <c r="O279" s="3"/>
      <c r="P279" s="26"/>
      <c r="Q279" s="26"/>
      <c r="R279" s="26"/>
      <c r="S279" s="26"/>
      <c r="T279" s="26"/>
      <c r="U279" s="26"/>
      <c r="V279" s="26"/>
      <c r="W279" s="3"/>
    </row>
    <row r="280" spans="1:23" s="1" customFormat="1" ht="15" customHeight="1" x14ac:dyDescent="0.2">
      <c r="A280" s="70">
        <f t="shared" si="18"/>
        <v>243</v>
      </c>
      <c r="B280" s="36">
        <f t="shared" si="19"/>
        <v>47908</v>
      </c>
      <c r="C280" s="34">
        <f t="shared" si="20"/>
        <v>589.37</v>
      </c>
      <c r="D280" s="99"/>
      <c r="E280" s="100"/>
      <c r="F280" s="35"/>
      <c r="G280" s="99"/>
      <c r="H280" s="100"/>
      <c r="I280" s="34">
        <f t="shared" si="21"/>
        <v>257.06</v>
      </c>
      <c r="J280" s="34">
        <f t="shared" si="22"/>
        <v>332.31</v>
      </c>
      <c r="K280" s="80">
        <f t="shared" si="23"/>
        <v>52478.289999999972</v>
      </c>
      <c r="L280" s="80"/>
      <c r="O280" s="3"/>
      <c r="P280" s="26"/>
      <c r="Q280" s="26"/>
      <c r="R280" s="26"/>
      <c r="S280" s="26"/>
      <c r="T280" s="26"/>
      <c r="U280" s="26"/>
      <c r="V280" s="26"/>
      <c r="W280" s="3"/>
    </row>
    <row r="281" spans="1:23" s="1" customFormat="1" ht="15" customHeight="1" x14ac:dyDescent="0.2">
      <c r="A281" s="70">
        <f t="shared" si="18"/>
        <v>244</v>
      </c>
      <c r="B281" s="36">
        <f t="shared" si="19"/>
        <v>47939</v>
      </c>
      <c r="C281" s="34">
        <f t="shared" si="20"/>
        <v>589.37</v>
      </c>
      <c r="D281" s="99"/>
      <c r="E281" s="100"/>
      <c r="F281" s="35"/>
      <c r="G281" s="99"/>
      <c r="H281" s="100"/>
      <c r="I281" s="34">
        <f t="shared" si="21"/>
        <v>255.44</v>
      </c>
      <c r="J281" s="34">
        <f t="shared" si="22"/>
        <v>333.93</v>
      </c>
      <c r="K281" s="80">
        <f t="shared" si="23"/>
        <v>52144.359999999971</v>
      </c>
      <c r="L281" s="80"/>
      <c r="O281" s="3"/>
      <c r="P281" s="26"/>
      <c r="Q281" s="26"/>
      <c r="R281" s="26"/>
      <c r="S281" s="26"/>
      <c r="T281" s="26"/>
      <c r="U281" s="26"/>
      <c r="V281" s="26"/>
      <c r="W281" s="3"/>
    </row>
    <row r="282" spans="1:23" s="1" customFormat="1" ht="15" customHeight="1" x14ac:dyDescent="0.2">
      <c r="A282" s="70">
        <f t="shared" si="18"/>
        <v>245</v>
      </c>
      <c r="B282" s="36">
        <f t="shared" si="19"/>
        <v>47969</v>
      </c>
      <c r="C282" s="34">
        <f t="shared" si="20"/>
        <v>589.37</v>
      </c>
      <c r="D282" s="99"/>
      <c r="E282" s="100"/>
      <c r="F282" s="35"/>
      <c r="G282" s="99"/>
      <c r="H282" s="100"/>
      <c r="I282" s="34">
        <f t="shared" si="21"/>
        <v>253.82</v>
      </c>
      <c r="J282" s="34">
        <f t="shared" si="22"/>
        <v>335.55</v>
      </c>
      <c r="K282" s="80">
        <f t="shared" si="23"/>
        <v>51808.809999999969</v>
      </c>
      <c r="L282" s="80"/>
      <c r="O282" s="3"/>
      <c r="P282" s="26"/>
      <c r="Q282" s="26"/>
      <c r="R282" s="26"/>
      <c r="S282" s="26"/>
      <c r="T282" s="26"/>
      <c r="U282" s="26"/>
      <c r="V282" s="26"/>
      <c r="W282" s="3"/>
    </row>
    <row r="283" spans="1:23" s="1" customFormat="1" ht="15" customHeight="1" x14ac:dyDescent="0.2">
      <c r="A283" s="70">
        <f t="shared" si="18"/>
        <v>246</v>
      </c>
      <c r="B283" s="36">
        <f t="shared" si="19"/>
        <v>48000</v>
      </c>
      <c r="C283" s="34">
        <f t="shared" si="20"/>
        <v>589.37</v>
      </c>
      <c r="D283" s="99"/>
      <c r="E283" s="100"/>
      <c r="F283" s="35"/>
      <c r="G283" s="99"/>
      <c r="H283" s="100"/>
      <c r="I283" s="34">
        <f t="shared" si="21"/>
        <v>252.18</v>
      </c>
      <c r="J283" s="34">
        <f t="shared" si="22"/>
        <v>337.19</v>
      </c>
      <c r="K283" s="80">
        <f t="shared" si="23"/>
        <v>51471.619999999966</v>
      </c>
      <c r="L283" s="80"/>
      <c r="O283" s="3"/>
      <c r="P283" s="26"/>
      <c r="Q283" s="26"/>
      <c r="R283" s="26"/>
      <c r="S283" s="26"/>
      <c r="T283" s="26"/>
      <c r="U283" s="26"/>
      <c r="V283" s="26"/>
      <c r="W283" s="3"/>
    </row>
    <row r="284" spans="1:23" s="1" customFormat="1" ht="15" customHeight="1" x14ac:dyDescent="0.2">
      <c r="A284" s="70">
        <f t="shared" si="18"/>
        <v>247</v>
      </c>
      <c r="B284" s="36">
        <f t="shared" si="19"/>
        <v>48030</v>
      </c>
      <c r="C284" s="34">
        <f t="shared" si="20"/>
        <v>589.37</v>
      </c>
      <c r="D284" s="99"/>
      <c r="E284" s="100"/>
      <c r="F284" s="35"/>
      <c r="G284" s="99"/>
      <c r="H284" s="100"/>
      <c r="I284" s="34">
        <f t="shared" si="21"/>
        <v>250.54</v>
      </c>
      <c r="J284" s="34">
        <f t="shared" si="22"/>
        <v>338.83000000000004</v>
      </c>
      <c r="K284" s="80">
        <f t="shared" si="23"/>
        <v>51132.789999999964</v>
      </c>
      <c r="L284" s="80"/>
      <c r="O284" s="3"/>
      <c r="P284" s="26"/>
      <c r="Q284" s="26"/>
      <c r="R284" s="26"/>
      <c r="S284" s="26"/>
      <c r="T284" s="26"/>
      <c r="U284" s="26"/>
      <c r="V284" s="26"/>
      <c r="W284" s="3"/>
    </row>
    <row r="285" spans="1:23" s="1" customFormat="1" ht="15" customHeight="1" x14ac:dyDescent="0.2">
      <c r="A285" s="70">
        <f t="shared" si="18"/>
        <v>248</v>
      </c>
      <c r="B285" s="36">
        <f t="shared" si="19"/>
        <v>48061</v>
      </c>
      <c r="C285" s="34">
        <f t="shared" si="20"/>
        <v>589.37</v>
      </c>
      <c r="D285" s="99"/>
      <c r="E285" s="100"/>
      <c r="F285" s="35"/>
      <c r="G285" s="99"/>
      <c r="H285" s="100"/>
      <c r="I285" s="34">
        <f t="shared" si="21"/>
        <v>248.89</v>
      </c>
      <c r="J285" s="34">
        <f t="shared" si="22"/>
        <v>340.48</v>
      </c>
      <c r="K285" s="80">
        <f t="shared" si="23"/>
        <v>50792.309999999961</v>
      </c>
      <c r="L285" s="80"/>
      <c r="O285" s="3"/>
      <c r="P285" s="26"/>
      <c r="Q285" s="26"/>
      <c r="R285" s="26"/>
      <c r="S285" s="26"/>
      <c r="T285" s="26"/>
      <c r="U285" s="26"/>
      <c r="V285" s="26"/>
      <c r="W285" s="3"/>
    </row>
    <row r="286" spans="1:23" s="1" customFormat="1" ht="15" customHeight="1" x14ac:dyDescent="0.2">
      <c r="A286" s="70">
        <f t="shared" si="18"/>
        <v>249</v>
      </c>
      <c r="B286" s="36">
        <f t="shared" si="19"/>
        <v>48092</v>
      </c>
      <c r="C286" s="34">
        <f t="shared" si="20"/>
        <v>589.37</v>
      </c>
      <c r="D286" s="99"/>
      <c r="E286" s="100"/>
      <c r="F286" s="35"/>
      <c r="G286" s="99"/>
      <c r="H286" s="100"/>
      <c r="I286" s="34">
        <f t="shared" si="21"/>
        <v>247.23</v>
      </c>
      <c r="J286" s="34">
        <f t="shared" si="22"/>
        <v>342.14</v>
      </c>
      <c r="K286" s="80">
        <f t="shared" si="23"/>
        <v>50450.169999999962</v>
      </c>
      <c r="L286" s="80"/>
      <c r="O286" s="3"/>
      <c r="P286" s="26"/>
      <c r="Q286" s="26"/>
      <c r="R286" s="26"/>
      <c r="S286" s="26"/>
      <c r="T286" s="26"/>
      <c r="U286" s="26"/>
      <c r="V286" s="26"/>
      <c r="W286" s="3"/>
    </row>
    <row r="287" spans="1:23" s="1" customFormat="1" ht="15" customHeight="1" x14ac:dyDescent="0.2">
      <c r="A287" s="70">
        <f t="shared" si="18"/>
        <v>250</v>
      </c>
      <c r="B287" s="36">
        <f t="shared" si="19"/>
        <v>48122</v>
      </c>
      <c r="C287" s="34">
        <f t="shared" si="20"/>
        <v>589.37</v>
      </c>
      <c r="D287" s="99"/>
      <c r="E287" s="100"/>
      <c r="F287" s="35"/>
      <c r="G287" s="99"/>
      <c r="H287" s="100"/>
      <c r="I287" s="34">
        <f t="shared" si="21"/>
        <v>245.57</v>
      </c>
      <c r="J287" s="34">
        <f t="shared" si="22"/>
        <v>343.8</v>
      </c>
      <c r="K287" s="80">
        <f t="shared" si="23"/>
        <v>50106.369999999959</v>
      </c>
      <c r="L287" s="80"/>
      <c r="O287" s="3"/>
      <c r="P287" s="26"/>
      <c r="Q287" s="26"/>
      <c r="R287" s="26"/>
      <c r="S287" s="26"/>
      <c r="T287" s="26"/>
      <c r="U287" s="26"/>
      <c r="V287" s="26"/>
      <c r="W287" s="3"/>
    </row>
    <row r="288" spans="1:23" s="1" customFormat="1" ht="15" customHeight="1" x14ac:dyDescent="0.2">
      <c r="A288" s="70">
        <f t="shared" si="18"/>
        <v>251</v>
      </c>
      <c r="B288" s="36">
        <f t="shared" si="19"/>
        <v>48153</v>
      </c>
      <c r="C288" s="34">
        <f t="shared" si="20"/>
        <v>589.37</v>
      </c>
      <c r="D288" s="99"/>
      <c r="E288" s="100"/>
      <c r="F288" s="35"/>
      <c r="G288" s="99"/>
      <c r="H288" s="100"/>
      <c r="I288" s="34">
        <f t="shared" si="21"/>
        <v>243.9</v>
      </c>
      <c r="J288" s="34">
        <f t="shared" si="22"/>
        <v>345.47</v>
      </c>
      <c r="K288" s="80">
        <f t="shared" si="23"/>
        <v>49760.899999999958</v>
      </c>
      <c r="L288" s="80"/>
      <c r="O288" s="3"/>
      <c r="P288" s="26"/>
      <c r="Q288" s="26"/>
      <c r="R288" s="26"/>
      <c r="S288" s="26"/>
      <c r="T288" s="26"/>
      <c r="U288" s="26"/>
      <c r="V288" s="26"/>
      <c r="W288" s="3"/>
    </row>
    <row r="289" spans="1:23" s="1" customFormat="1" ht="15" customHeight="1" x14ac:dyDescent="0.2">
      <c r="A289" s="70">
        <f t="shared" si="18"/>
        <v>252</v>
      </c>
      <c r="B289" s="36">
        <f t="shared" si="19"/>
        <v>48183</v>
      </c>
      <c r="C289" s="34">
        <f t="shared" si="20"/>
        <v>589.37</v>
      </c>
      <c r="D289" s="99"/>
      <c r="E289" s="100"/>
      <c r="F289" s="35"/>
      <c r="G289" s="99"/>
      <c r="H289" s="100"/>
      <c r="I289" s="34">
        <f t="shared" si="21"/>
        <v>242.21</v>
      </c>
      <c r="J289" s="34">
        <f t="shared" si="22"/>
        <v>347.15999999999997</v>
      </c>
      <c r="K289" s="80">
        <f t="shared" si="23"/>
        <v>49413.739999999954</v>
      </c>
      <c r="L289" s="80"/>
      <c r="O289" s="3"/>
      <c r="P289" s="26"/>
      <c r="Q289" s="26"/>
      <c r="R289" s="26"/>
      <c r="S289" s="26"/>
      <c r="T289" s="26"/>
      <c r="U289" s="26"/>
      <c r="V289" s="26"/>
      <c r="W289" s="3"/>
    </row>
    <row r="290" spans="1:23" s="1" customFormat="1" ht="15" customHeight="1" x14ac:dyDescent="0.2">
      <c r="A290" s="70">
        <f t="shared" si="18"/>
        <v>253</v>
      </c>
      <c r="B290" s="36">
        <f t="shared" si="19"/>
        <v>48214</v>
      </c>
      <c r="C290" s="34">
        <f t="shared" si="20"/>
        <v>589.37</v>
      </c>
      <c r="D290" s="99"/>
      <c r="E290" s="100"/>
      <c r="F290" s="35"/>
      <c r="G290" s="99"/>
      <c r="H290" s="100"/>
      <c r="I290" s="34">
        <f t="shared" si="21"/>
        <v>240.52</v>
      </c>
      <c r="J290" s="34">
        <f t="shared" si="22"/>
        <v>348.85</v>
      </c>
      <c r="K290" s="80">
        <f t="shared" si="23"/>
        <v>49064.889999999956</v>
      </c>
      <c r="L290" s="80"/>
      <c r="O290" s="3"/>
      <c r="P290" s="26"/>
      <c r="Q290" s="26"/>
      <c r="R290" s="26"/>
      <c r="S290" s="26"/>
      <c r="T290" s="26"/>
      <c r="U290" s="26"/>
      <c r="V290" s="26"/>
      <c r="W290" s="3"/>
    </row>
    <row r="291" spans="1:23" s="1" customFormat="1" ht="15" customHeight="1" x14ac:dyDescent="0.2">
      <c r="A291" s="70">
        <f t="shared" si="18"/>
        <v>254</v>
      </c>
      <c r="B291" s="36">
        <f t="shared" si="19"/>
        <v>48245</v>
      </c>
      <c r="C291" s="34">
        <f t="shared" si="20"/>
        <v>589.37</v>
      </c>
      <c r="D291" s="99"/>
      <c r="E291" s="100"/>
      <c r="F291" s="35"/>
      <c r="G291" s="99"/>
      <c r="H291" s="100"/>
      <c r="I291" s="34">
        <f t="shared" si="21"/>
        <v>238.83</v>
      </c>
      <c r="J291" s="34">
        <f t="shared" si="22"/>
        <v>350.53999999999996</v>
      </c>
      <c r="K291" s="80">
        <f t="shared" si="23"/>
        <v>48714.349999999955</v>
      </c>
      <c r="L291" s="80"/>
      <c r="O291" s="3"/>
      <c r="P291" s="26"/>
      <c r="Q291" s="26"/>
      <c r="R291" s="26"/>
      <c r="S291" s="26"/>
      <c r="T291" s="26"/>
      <c r="U291" s="26"/>
      <c r="V291" s="26"/>
      <c r="W291" s="3"/>
    </row>
    <row r="292" spans="1:23" s="1" customFormat="1" ht="15" customHeight="1" x14ac:dyDescent="0.2">
      <c r="A292" s="70">
        <f t="shared" si="18"/>
        <v>255</v>
      </c>
      <c r="B292" s="36">
        <f t="shared" si="19"/>
        <v>48274</v>
      </c>
      <c r="C292" s="34">
        <f t="shared" si="20"/>
        <v>589.37</v>
      </c>
      <c r="D292" s="99"/>
      <c r="E292" s="100"/>
      <c r="F292" s="35"/>
      <c r="G292" s="99"/>
      <c r="H292" s="100"/>
      <c r="I292" s="34">
        <f t="shared" si="21"/>
        <v>237.12</v>
      </c>
      <c r="J292" s="34">
        <f t="shared" si="22"/>
        <v>352.25</v>
      </c>
      <c r="K292" s="80">
        <f t="shared" si="23"/>
        <v>48362.099999999955</v>
      </c>
      <c r="L292" s="80"/>
      <c r="O292" s="3"/>
      <c r="P292" s="26"/>
      <c r="Q292" s="26"/>
      <c r="R292" s="26"/>
      <c r="S292" s="26"/>
      <c r="T292" s="26"/>
      <c r="U292" s="26"/>
      <c r="V292" s="26"/>
      <c r="W292" s="3"/>
    </row>
    <row r="293" spans="1:23" s="1" customFormat="1" ht="15" customHeight="1" x14ac:dyDescent="0.2">
      <c r="A293" s="70">
        <f t="shared" si="18"/>
        <v>256</v>
      </c>
      <c r="B293" s="36">
        <f t="shared" si="19"/>
        <v>48305</v>
      </c>
      <c r="C293" s="34">
        <f t="shared" si="20"/>
        <v>589.37</v>
      </c>
      <c r="D293" s="99"/>
      <c r="E293" s="100"/>
      <c r="F293" s="35"/>
      <c r="G293" s="99"/>
      <c r="H293" s="100"/>
      <c r="I293" s="34">
        <f t="shared" si="21"/>
        <v>235.4</v>
      </c>
      <c r="J293" s="34">
        <f t="shared" si="22"/>
        <v>353.97</v>
      </c>
      <c r="K293" s="80">
        <f t="shared" si="23"/>
        <v>48008.129999999954</v>
      </c>
      <c r="L293" s="80"/>
      <c r="O293" s="3"/>
      <c r="P293" s="26"/>
      <c r="Q293" s="26"/>
      <c r="R293" s="26"/>
      <c r="S293" s="26"/>
      <c r="T293" s="26"/>
      <c r="U293" s="26"/>
      <c r="V293" s="26"/>
      <c r="W293" s="3"/>
    </row>
    <row r="294" spans="1:23" s="1" customFormat="1" ht="15" customHeight="1" x14ac:dyDescent="0.2">
      <c r="A294" s="70">
        <f t="shared" ref="A294:A357" si="24">IF(K293="","",IF(rounding,IF(OR(A293&gt;=number_of_payments,ROUND(K293,2)&lt;=0),"",A293+1),IF(OR(A293&gt;=number_of_payments,K293&lt;=0),"",A293+1)))</f>
        <v>257</v>
      </c>
      <c r="B294" s="36">
        <f t="shared" ref="B294:B357" si="25">IF(pay_num&lt;&gt;"",IF(per_year=26,IF(A294=1,first_payment,B293+14),IF(per_year=52,IF(A294=1,first_payment,B293+7),DATE(YEAR(first_payment),MONTH(first_payment)+(A294-1)*per_y,IF(per_year=24,IF(1-MOD(A294,2)=1,DAY(first_payment)+14,DAY(first_payment)),DAY(first_payment))))),"")</f>
        <v>48335</v>
      </c>
      <c r="C294" s="34">
        <f t="shared" ref="C294:C357" si="26">IF(pay_num="","",IF(rounding,IF(OR(pay_num=number_of_payments,payment&gt;ROUND((1+periodic_rate)*K293,2)),ROUND((1+periodic_rate)*K293,2),payment),IF(OR(pay_num=number_of_payments,payment&gt;(1+periodic_rate)*K293),(1+periodic_rate)*K293,payment)))</f>
        <v>589.37</v>
      </c>
      <c r="D294" s="99"/>
      <c r="E294" s="100"/>
      <c r="F294" s="35"/>
      <c r="G294" s="99"/>
      <c r="H294" s="100"/>
      <c r="I294" s="34">
        <f t="shared" ref="I294:I357" si="27">IF(A294="","",IF(AND(A294=1,payment_type=1),0,IF(rounding,ROUND(periodic_rate*K293,2),periodic_rate*K293)))</f>
        <v>233.68</v>
      </c>
      <c r="J294" s="34">
        <f t="shared" ref="J294:J357" si="28">IF(A294="","",IF(schedules,C294+D294,IF(ISBLANK(G294),C294,G294))-I294)</f>
        <v>355.69</v>
      </c>
      <c r="K294" s="80">
        <f t="shared" ref="K294:K357" si="29">IF(A294="","",K293-J294)</f>
        <v>47652.439999999951</v>
      </c>
      <c r="L294" s="80"/>
      <c r="O294" s="3"/>
      <c r="P294" s="26"/>
      <c r="Q294" s="26"/>
      <c r="R294" s="26"/>
      <c r="S294" s="26"/>
      <c r="T294" s="26"/>
      <c r="U294" s="26"/>
      <c r="V294" s="26"/>
      <c r="W294" s="3"/>
    </row>
    <row r="295" spans="1:23" s="1" customFormat="1" ht="15" customHeight="1" x14ac:dyDescent="0.2">
      <c r="A295" s="70">
        <f t="shared" si="24"/>
        <v>258</v>
      </c>
      <c r="B295" s="36">
        <f t="shared" si="25"/>
        <v>48366</v>
      </c>
      <c r="C295" s="34">
        <f t="shared" si="26"/>
        <v>589.37</v>
      </c>
      <c r="D295" s="99"/>
      <c r="E295" s="100"/>
      <c r="F295" s="35"/>
      <c r="G295" s="99"/>
      <c r="H295" s="100"/>
      <c r="I295" s="34">
        <f t="shared" si="27"/>
        <v>231.95</v>
      </c>
      <c r="J295" s="34">
        <f t="shared" si="28"/>
        <v>357.42</v>
      </c>
      <c r="K295" s="80">
        <f t="shared" si="29"/>
        <v>47295.019999999953</v>
      </c>
      <c r="L295" s="80"/>
      <c r="O295" s="3"/>
      <c r="P295" s="26"/>
      <c r="Q295" s="26"/>
      <c r="R295" s="26"/>
      <c r="S295" s="26"/>
      <c r="T295" s="26"/>
      <c r="U295" s="26"/>
      <c r="V295" s="26"/>
      <c r="W295" s="3"/>
    </row>
    <row r="296" spans="1:23" s="1" customFormat="1" ht="15" customHeight="1" x14ac:dyDescent="0.2">
      <c r="A296" s="70">
        <f t="shared" si="24"/>
        <v>259</v>
      </c>
      <c r="B296" s="36">
        <f t="shared" si="25"/>
        <v>48396</v>
      </c>
      <c r="C296" s="34">
        <f t="shared" si="26"/>
        <v>589.37</v>
      </c>
      <c r="D296" s="99"/>
      <c r="E296" s="100"/>
      <c r="F296" s="35"/>
      <c r="G296" s="99"/>
      <c r="H296" s="100"/>
      <c r="I296" s="34">
        <f t="shared" si="27"/>
        <v>230.21</v>
      </c>
      <c r="J296" s="34">
        <f t="shared" si="28"/>
        <v>359.15999999999997</v>
      </c>
      <c r="K296" s="80">
        <f t="shared" si="29"/>
        <v>46935.85999999995</v>
      </c>
      <c r="L296" s="80"/>
      <c r="O296" s="3"/>
      <c r="P296" s="26"/>
      <c r="Q296" s="26"/>
      <c r="R296" s="26"/>
      <c r="S296" s="26"/>
      <c r="T296" s="26"/>
      <c r="U296" s="26"/>
      <c r="V296" s="26"/>
      <c r="W296" s="3"/>
    </row>
    <row r="297" spans="1:23" s="1" customFormat="1" ht="15" customHeight="1" x14ac:dyDescent="0.2">
      <c r="A297" s="70">
        <f t="shared" si="24"/>
        <v>260</v>
      </c>
      <c r="B297" s="36">
        <f t="shared" si="25"/>
        <v>48427</v>
      </c>
      <c r="C297" s="34">
        <f t="shared" si="26"/>
        <v>589.37</v>
      </c>
      <c r="D297" s="99"/>
      <c r="E297" s="100"/>
      <c r="F297" s="35"/>
      <c r="G297" s="99"/>
      <c r="H297" s="100"/>
      <c r="I297" s="34">
        <f t="shared" si="27"/>
        <v>228.46</v>
      </c>
      <c r="J297" s="34">
        <f t="shared" si="28"/>
        <v>360.90999999999997</v>
      </c>
      <c r="K297" s="80">
        <f t="shared" si="29"/>
        <v>46574.949999999946</v>
      </c>
      <c r="L297" s="80"/>
      <c r="O297" s="3"/>
      <c r="P297" s="26"/>
      <c r="Q297" s="26"/>
      <c r="R297" s="26"/>
      <c r="S297" s="26"/>
      <c r="T297" s="26"/>
      <c r="U297" s="26"/>
      <c r="V297" s="26"/>
      <c r="W297" s="3"/>
    </row>
    <row r="298" spans="1:23" s="1" customFormat="1" ht="15" customHeight="1" x14ac:dyDescent="0.2">
      <c r="A298" s="70">
        <f t="shared" si="24"/>
        <v>261</v>
      </c>
      <c r="B298" s="36">
        <f t="shared" si="25"/>
        <v>48458</v>
      </c>
      <c r="C298" s="34">
        <f t="shared" si="26"/>
        <v>589.37</v>
      </c>
      <c r="D298" s="99"/>
      <c r="E298" s="100"/>
      <c r="F298" s="35"/>
      <c r="G298" s="99"/>
      <c r="H298" s="100"/>
      <c r="I298" s="34">
        <f t="shared" si="27"/>
        <v>226.71</v>
      </c>
      <c r="J298" s="34">
        <f t="shared" si="28"/>
        <v>362.65999999999997</v>
      </c>
      <c r="K298" s="80">
        <f t="shared" si="29"/>
        <v>46212.289999999943</v>
      </c>
      <c r="L298" s="80"/>
      <c r="O298" s="3"/>
      <c r="P298" s="26"/>
      <c r="Q298" s="26"/>
      <c r="R298" s="26"/>
      <c r="S298" s="26"/>
      <c r="T298" s="26"/>
      <c r="U298" s="26"/>
      <c r="V298" s="26"/>
      <c r="W298" s="3"/>
    </row>
    <row r="299" spans="1:23" s="1" customFormat="1" ht="15" customHeight="1" x14ac:dyDescent="0.2">
      <c r="A299" s="70">
        <f t="shared" si="24"/>
        <v>262</v>
      </c>
      <c r="B299" s="36">
        <f t="shared" si="25"/>
        <v>48488</v>
      </c>
      <c r="C299" s="34">
        <f t="shared" si="26"/>
        <v>589.37</v>
      </c>
      <c r="D299" s="99"/>
      <c r="E299" s="100"/>
      <c r="F299" s="35"/>
      <c r="G299" s="99"/>
      <c r="H299" s="100"/>
      <c r="I299" s="34">
        <f t="shared" si="27"/>
        <v>224.94</v>
      </c>
      <c r="J299" s="34">
        <f t="shared" si="28"/>
        <v>364.43</v>
      </c>
      <c r="K299" s="80">
        <f t="shared" si="29"/>
        <v>45847.859999999942</v>
      </c>
      <c r="L299" s="80"/>
      <c r="O299" s="3"/>
      <c r="P299" s="26"/>
      <c r="Q299" s="26"/>
      <c r="R299" s="26"/>
      <c r="S299" s="26"/>
      <c r="T299" s="26"/>
      <c r="U299" s="26"/>
      <c r="V299" s="26"/>
      <c r="W299" s="3"/>
    </row>
    <row r="300" spans="1:23" s="1" customFormat="1" ht="15" customHeight="1" x14ac:dyDescent="0.2">
      <c r="A300" s="70">
        <f t="shared" si="24"/>
        <v>263</v>
      </c>
      <c r="B300" s="36">
        <f t="shared" si="25"/>
        <v>48519</v>
      </c>
      <c r="C300" s="34">
        <f t="shared" si="26"/>
        <v>589.37</v>
      </c>
      <c r="D300" s="99"/>
      <c r="E300" s="100"/>
      <c r="F300" s="35"/>
      <c r="G300" s="99"/>
      <c r="H300" s="100"/>
      <c r="I300" s="34">
        <f t="shared" si="27"/>
        <v>223.17</v>
      </c>
      <c r="J300" s="34">
        <f t="shared" si="28"/>
        <v>366.20000000000005</v>
      </c>
      <c r="K300" s="80">
        <f t="shared" si="29"/>
        <v>45481.659999999945</v>
      </c>
      <c r="L300" s="80"/>
      <c r="O300" s="3"/>
      <c r="P300" s="26"/>
      <c r="Q300" s="26"/>
      <c r="R300" s="26"/>
      <c r="S300" s="26"/>
      <c r="T300" s="26"/>
      <c r="U300" s="26"/>
      <c r="V300" s="26"/>
      <c r="W300" s="3"/>
    </row>
    <row r="301" spans="1:23" s="1" customFormat="1" ht="15" customHeight="1" x14ac:dyDescent="0.2">
      <c r="A301" s="70">
        <f t="shared" si="24"/>
        <v>264</v>
      </c>
      <c r="B301" s="36">
        <f t="shared" si="25"/>
        <v>48549</v>
      </c>
      <c r="C301" s="34">
        <f t="shared" si="26"/>
        <v>589.37</v>
      </c>
      <c r="D301" s="99"/>
      <c r="E301" s="100"/>
      <c r="F301" s="35"/>
      <c r="G301" s="99"/>
      <c r="H301" s="100"/>
      <c r="I301" s="34">
        <f t="shared" si="27"/>
        <v>221.38</v>
      </c>
      <c r="J301" s="34">
        <f t="shared" si="28"/>
        <v>367.99</v>
      </c>
      <c r="K301" s="80">
        <f t="shared" si="29"/>
        <v>45113.669999999947</v>
      </c>
      <c r="L301" s="80"/>
      <c r="O301" s="3"/>
      <c r="P301" s="26"/>
      <c r="Q301" s="26"/>
      <c r="R301" s="26"/>
      <c r="S301" s="26"/>
      <c r="T301" s="26"/>
      <c r="U301" s="26"/>
      <c r="V301" s="26"/>
      <c r="W301" s="3"/>
    </row>
    <row r="302" spans="1:23" s="1" customFormat="1" ht="15" customHeight="1" x14ac:dyDescent="0.2">
      <c r="A302" s="70">
        <f t="shared" si="24"/>
        <v>265</v>
      </c>
      <c r="B302" s="36">
        <f t="shared" si="25"/>
        <v>48580</v>
      </c>
      <c r="C302" s="34">
        <f t="shared" si="26"/>
        <v>589.37</v>
      </c>
      <c r="D302" s="99"/>
      <c r="E302" s="100"/>
      <c r="F302" s="35"/>
      <c r="G302" s="99"/>
      <c r="H302" s="100"/>
      <c r="I302" s="34">
        <f t="shared" si="27"/>
        <v>219.59</v>
      </c>
      <c r="J302" s="34">
        <f t="shared" si="28"/>
        <v>369.78</v>
      </c>
      <c r="K302" s="80">
        <f t="shared" si="29"/>
        <v>44743.889999999948</v>
      </c>
      <c r="L302" s="80"/>
      <c r="O302" s="3"/>
      <c r="P302" s="26"/>
      <c r="Q302" s="26"/>
      <c r="R302" s="26"/>
      <c r="S302" s="26"/>
      <c r="T302" s="26"/>
      <c r="U302" s="26"/>
      <c r="V302" s="26"/>
      <c r="W302" s="3"/>
    </row>
    <row r="303" spans="1:23" s="1" customFormat="1" ht="15" customHeight="1" x14ac:dyDescent="0.2">
      <c r="A303" s="70">
        <f t="shared" si="24"/>
        <v>266</v>
      </c>
      <c r="B303" s="36">
        <f t="shared" si="25"/>
        <v>48611</v>
      </c>
      <c r="C303" s="34">
        <f t="shared" si="26"/>
        <v>589.37</v>
      </c>
      <c r="D303" s="99"/>
      <c r="E303" s="100"/>
      <c r="F303" s="35"/>
      <c r="G303" s="99"/>
      <c r="H303" s="100"/>
      <c r="I303" s="34">
        <f t="shared" si="27"/>
        <v>217.79</v>
      </c>
      <c r="J303" s="34">
        <f t="shared" si="28"/>
        <v>371.58000000000004</v>
      </c>
      <c r="K303" s="80">
        <f t="shared" si="29"/>
        <v>44372.309999999947</v>
      </c>
      <c r="L303" s="80"/>
      <c r="O303" s="3"/>
      <c r="P303" s="26"/>
      <c r="Q303" s="26"/>
      <c r="R303" s="26"/>
      <c r="S303" s="26"/>
      <c r="T303" s="26"/>
      <c r="U303" s="26"/>
      <c r="V303" s="26"/>
      <c r="W303" s="3"/>
    </row>
    <row r="304" spans="1:23" s="1" customFormat="1" ht="15" customHeight="1" x14ac:dyDescent="0.2">
      <c r="A304" s="70">
        <f t="shared" si="24"/>
        <v>267</v>
      </c>
      <c r="B304" s="36">
        <f t="shared" si="25"/>
        <v>48639</v>
      </c>
      <c r="C304" s="34">
        <f t="shared" si="26"/>
        <v>589.37</v>
      </c>
      <c r="D304" s="99"/>
      <c r="E304" s="100"/>
      <c r="F304" s="35"/>
      <c r="G304" s="99"/>
      <c r="H304" s="100"/>
      <c r="I304" s="34">
        <f t="shared" si="27"/>
        <v>215.98</v>
      </c>
      <c r="J304" s="34">
        <f t="shared" si="28"/>
        <v>373.39</v>
      </c>
      <c r="K304" s="80">
        <f t="shared" si="29"/>
        <v>43998.919999999947</v>
      </c>
      <c r="L304" s="80"/>
      <c r="O304" s="3"/>
      <c r="P304" s="26"/>
      <c r="Q304" s="26"/>
      <c r="R304" s="26"/>
      <c r="S304" s="26"/>
      <c r="T304" s="26"/>
      <c r="U304" s="26"/>
      <c r="V304" s="26"/>
      <c r="W304" s="3"/>
    </row>
    <row r="305" spans="1:23" s="1" customFormat="1" ht="15" customHeight="1" x14ac:dyDescent="0.2">
      <c r="A305" s="70">
        <f t="shared" si="24"/>
        <v>268</v>
      </c>
      <c r="B305" s="36">
        <f t="shared" si="25"/>
        <v>48670</v>
      </c>
      <c r="C305" s="34">
        <f t="shared" si="26"/>
        <v>589.37</v>
      </c>
      <c r="D305" s="99"/>
      <c r="E305" s="100"/>
      <c r="F305" s="35"/>
      <c r="G305" s="99"/>
      <c r="H305" s="100"/>
      <c r="I305" s="34">
        <f t="shared" si="27"/>
        <v>214.17</v>
      </c>
      <c r="J305" s="34">
        <f t="shared" si="28"/>
        <v>375.20000000000005</v>
      </c>
      <c r="K305" s="80">
        <f t="shared" si="29"/>
        <v>43623.71999999995</v>
      </c>
      <c r="L305" s="80"/>
      <c r="O305" s="3"/>
      <c r="P305" s="26"/>
      <c r="Q305" s="26"/>
      <c r="R305" s="26"/>
      <c r="S305" s="26"/>
      <c r="T305" s="26"/>
      <c r="U305" s="26"/>
      <c r="V305" s="26"/>
      <c r="W305" s="3"/>
    </row>
    <row r="306" spans="1:23" s="1" customFormat="1" ht="15" customHeight="1" x14ac:dyDescent="0.2">
      <c r="A306" s="70">
        <f t="shared" si="24"/>
        <v>269</v>
      </c>
      <c r="B306" s="36">
        <f t="shared" si="25"/>
        <v>48700</v>
      </c>
      <c r="C306" s="34">
        <f t="shared" si="26"/>
        <v>589.37</v>
      </c>
      <c r="D306" s="99"/>
      <c r="E306" s="100"/>
      <c r="F306" s="35"/>
      <c r="G306" s="99"/>
      <c r="H306" s="100"/>
      <c r="I306" s="34">
        <f t="shared" si="27"/>
        <v>212.34</v>
      </c>
      <c r="J306" s="34">
        <f t="shared" si="28"/>
        <v>377.03</v>
      </c>
      <c r="K306" s="80">
        <f t="shared" si="29"/>
        <v>43246.689999999951</v>
      </c>
      <c r="L306" s="80"/>
      <c r="O306" s="3"/>
      <c r="P306" s="26"/>
      <c r="Q306" s="26"/>
      <c r="R306" s="26"/>
      <c r="S306" s="26"/>
      <c r="T306" s="26"/>
      <c r="U306" s="26"/>
      <c r="V306" s="26"/>
      <c r="W306" s="3"/>
    </row>
    <row r="307" spans="1:23" s="1" customFormat="1" ht="15" customHeight="1" x14ac:dyDescent="0.2">
      <c r="A307" s="70">
        <f t="shared" si="24"/>
        <v>270</v>
      </c>
      <c r="B307" s="36">
        <f t="shared" si="25"/>
        <v>48731</v>
      </c>
      <c r="C307" s="34">
        <f t="shared" si="26"/>
        <v>589.37</v>
      </c>
      <c r="D307" s="99"/>
      <c r="E307" s="100"/>
      <c r="F307" s="35"/>
      <c r="G307" s="99"/>
      <c r="H307" s="100"/>
      <c r="I307" s="34">
        <f t="shared" si="27"/>
        <v>210.51</v>
      </c>
      <c r="J307" s="34">
        <f t="shared" si="28"/>
        <v>378.86</v>
      </c>
      <c r="K307" s="80">
        <f t="shared" si="29"/>
        <v>42867.829999999951</v>
      </c>
      <c r="L307" s="80"/>
      <c r="O307" s="3"/>
      <c r="P307" s="26"/>
      <c r="Q307" s="26"/>
      <c r="R307" s="26"/>
      <c r="S307" s="26"/>
      <c r="T307" s="26"/>
      <c r="U307" s="26"/>
      <c r="V307" s="26"/>
      <c r="W307" s="3"/>
    </row>
    <row r="308" spans="1:23" s="1" customFormat="1" ht="15" customHeight="1" x14ac:dyDescent="0.2">
      <c r="A308" s="70">
        <f t="shared" si="24"/>
        <v>271</v>
      </c>
      <c r="B308" s="36">
        <f t="shared" si="25"/>
        <v>48761</v>
      </c>
      <c r="C308" s="34">
        <f t="shared" si="26"/>
        <v>589.37</v>
      </c>
      <c r="D308" s="99"/>
      <c r="E308" s="100"/>
      <c r="F308" s="35"/>
      <c r="G308" s="99"/>
      <c r="H308" s="100"/>
      <c r="I308" s="34">
        <f t="shared" si="27"/>
        <v>208.66</v>
      </c>
      <c r="J308" s="34">
        <f t="shared" si="28"/>
        <v>380.71000000000004</v>
      </c>
      <c r="K308" s="80">
        <f t="shared" si="29"/>
        <v>42487.119999999952</v>
      </c>
      <c r="L308" s="80"/>
      <c r="O308" s="3"/>
      <c r="P308" s="26"/>
      <c r="Q308" s="26"/>
      <c r="R308" s="26"/>
      <c r="S308" s="26"/>
      <c r="T308" s="26"/>
      <c r="U308" s="26"/>
      <c r="V308" s="26"/>
      <c r="W308" s="3"/>
    </row>
    <row r="309" spans="1:23" s="1" customFormat="1" ht="15" customHeight="1" x14ac:dyDescent="0.2">
      <c r="A309" s="70">
        <f t="shared" si="24"/>
        <v>272</v>
      </c>
      <c r="B309" s="36">
        <f t="shared" si="25"/>
        <v>48792</v>
      </c>
      <c r="C309" s="34">
        <f t="shared" si="26"/>
        <v>589.37</v>
      </c>
      <c r="D309" s="99"/>
      <c r="E309" s="100"/>
      <c r="F309" s="35"/>
      <c r="G309" s="99"/>
      <c r="H309" s="100"/>
      <c r="I309" s="34">
        <f t="shared" si="27"/>
        <v>206.81</v>
      </c>
      <c r="J309" s="34">
        <f t="shared" si="28"/>
        <v>382.56</v>
      </c>
      <c r="K309" s="80">
        <f t="shared" si="29"/>
        <v>42104.559999999954</v>
      </c>
      <c r="L309" s="80"/>
      <c r="O309" s="3"/>
      <c r="P309" s="26"/>
      <c r="Q309" s="26"/>
      <c r="R309" s="26"/>
      <c r="S309" s="26"/>
      <c r="T309" s="26"/>
      <c r="U309" s="26"/>
      <c r="V309" s="26"/>
      <c r="W309" s="3"/>
    </row>
    <row r="310" spans="1:23" s="1" customFormat="1" ht="15" customHeight="1" x14ac:dyDescent="0.2">
      <c r="A310" s="70">
        <f t="shared" si="24"/>
        <v>273</v>
      </c>
      <c r="B310" s="36">
        <f t="shared" si="25"/>
        <v>48823</v>
      </c>
      <c r="C310" s="34">
        <f t="shared" si="26"/>
        <v>589.37</v>
      </c>
      <c r="D310" s="99"/>
      <c r="E310" s="100"/>
      <c r="F310" s="35"/>
      <c r="G310" s="99"/>
      <c r="H310" s="100"/>
      <c r="I310" s="34">
        <f t="shared" si="27"/>
        <v>204.95</v>
      </c>
      <c r="J310" s="34">
        <f t="shared" si="28"/>
        <v>384.42</v>
      </c>
      <c r="K310" s="80">
        <f t="shared" si="29"/>
        <v>41720.139999999956</v>
      </c>
      <c r="L310" s="80"/>
      <c r="O310" s="3"/>
      <c r="P310" s="26"/>
      <c r="Q310" s="26"/>
      <c r="R310" s="26"/>
      <c r="S310" s="26"/>
      <c r="T310" s="26"/>
      <c r="U310" s="26"/>
      <c r="V310" s="26"/>
      <c r="W310" s="3"/>
    </row>
    <row r="311" spans="1:23" s="1" customFormat="1" ht="15" customHeight="1" x14ac:dyDescent="0.2">
      <c r="A311" s="70">
        <f t="shared" si="24"/>
        <v>274</v>
      </c>
      <c r="B311" s="36">
        <f t="shared" si="25"/>
        <v>48853</v>
      </c>
      <c r="C311" s="34">
        <f t="shared" si="26"/>
        <v>589.37</v>
      </c>
      <c r="D311" s="99"/>
      <c r="E311" s="100"/>
      <c r="F311" s="35"/>
      <c r="G311" s="99"/>
      <c r="H311" s="100"/>
      <c r="I311" s="34">
        <f t="shared" si="27"/>
        <v>203.07</v>
      </c>
      <c r="J311" s="34">
        <f t="shared" si="28"/>
        <v>386.3</v>
      </c>
      <c r="K311" s="80">
        <f t="shared" si="29"/>
        <v>41333.839999999953</v>
      </c>
      <c r="L311" s="80"/>
      <c r="O311" s="3"/>
      <c r="P311" s="26"/>
      <c r="Q311" s="26"/>
      <c r="R311" s="26"/>
      <c r="S311" s="26"/>
      <c r="T311" s="26"/>
      <c r="U311" s="26"/>
      <c r="V311" s="26"/>
      <c r="W311" s="3"/>
    </row>
    <row r="312" spans="1:23" s="1" customFormat="1" ht="15" customHeight="1" x14ac:dyDescent="0.2">
      <c r="A312" s="70">
        <f t="shared" si="24"/>
        <v>275</v>
      </c>
      <c r="B312" s="36">
        <f t="shared" si="25"/>
        <v>48884</v>
      </c>
      <c r="C312" s="34">
        <f t="shared" si="26"/>
        <v>589.37</v>
      </c>
      <c r="D312" s="99"/>
      <c r="E312" s="100"/>
      <c r="F312" s="35"/>
      <c r="G312" s="99"/>
      <c r="H312" s="100"/>
      <c r="I312" s="34">
        <f t="shared" si="27"/>
        <v>201.19</v>
      </c>
      <c r="J312" s="34">
        <f t="shared" si="28"/>
        <v>388.18</v>
      </c>
      <c r="K312" s="80">
        <f t="shared" si="29"/>
        <v>40945.659999999953</v>
      </c>
      <c r="L312" s="80"/>
      <c r="O312" s="3"/>
      <c r="P312" s="26"/>
      <c r="Q312" s="26"/>
      <c r="R312" s="26"/>
      <c r="S312" s="26"/>
      <c r="T312" s="26"/>
      <c r="U312" s="26"/>
      <c r="V312" s="26"/>
      <c r="W312" s="3"/>
    </row>
    <row r="313" spans="1:23" s="1" customFormat="1" ht="15" customHeight="1" x14ac:dyDescent="0.2">
      <c r="A313" s="70">
        <f t="shared" si="24"/>
        <v>276</v>
      </c>
      <c r="B313" s="36">
        <f t="shared" si="25"/>
        <v>48914</v>
      </c>
      <c r="C313" s="34">
        <f t="shared" si="26"/>
        <v>589.37</v>
      </c>
      <c r="D313" s="99"/>
      <c r="E313" s="100"/>
      <c r="F313" s="35"/>
      <c r="G313" s="99"/>
      <c r="H313" s="100"/>
      <c r="I313" s="34">
        <f t="shared" si="27"/>
        <v>199.31</v>
      </c>
      <c r="J313" s="34">
        <f t="shared" si="28"/>
        <v>390.06</v>
      </c>
      <c r="K313" s="80">
        <f t="shared" si="29"/>
        <v>40555.599999999955</v>
      </c>
      <c r="L313" s="80"/>
      <c r="O313" s="3"/>
      <c r="P313" s="26"/>
      <c r="Q313" s="26"/>
      <c r="R313" s="26"/>
      <c r="S313" s="26"/>
      <c r="T313" s="26"/>
      <c r="U313" s="26"/>
      <c r="V313" s="26"/>
      <c r="W313" s="3"/>
    </row>
    <row r="314" spans="1:23" s="1" customFormat="1" ht="15" customHeight="1" x14ac:dyDescent="0.2">
      <c r="A314" s="70">
        <f t="shared" si="24"/>
        <v>277</v>
      </c>
      <c r="B314" s="36">
        <f t="shared" si="25"/>
        <v>48945</v>
      </c>
      <c r="C314" s="34">
        <f t="shared" si="26"/>
        <v>589.37</v>
      </c>
      <c r="D314" s="99"/>
      <c r="E314" s="100"/>
      <c r="F314" s="35"/>
      <c r="G314" s="99"/>
      <c r="H314" s="100"/>
      <c r="I314" s="34">
        <f t="shared" si="27"/>
        <v>197.41</v>
      </c>
      <c r="J314" s="34">
        <f t="shared" si="28"/>
        <v>391.96000000000004</v>
      </c>
      <c r="K314" s="80">
        <f t="shared" si="29"/>
        <v>40163.639999999956</v>
      </c>
      <c r="L314" s="80"/>
      <c r="O314" s="3"/>
      <c r="P314" s="26"/>
      <c r="Q314" s="26"/>
      <c r="R314" s="26"/>
      <c r="S314" s="26"/>
      <c r="T314" s="26"/>
      <c r="U314" s="26"/>
      <c r="V314" s="26"/>
      <c r="W314" s="3"/>
    </row>
    <row r="315" spans="1:23" s="1" customFormat="1" ht="15" customHeight="1" x14ac:dyDescent="0.2">
      <c r="A315" s="70">
        <f t="shared" si="24"/>
        <v>278</v>
      </c>
      <c r="B315" s="36">
        <f t="shared" si="25"/>
        <v>48976</v>
      </c>
      <c r="C315" s="34">
        <f t="shared" si="26"/>
        <v>589.37</v>
      </c>
      <c r="D315" s="99"/>
      <c r="E315" s="100"/>
      <c r="F315" s="35"/>
      <c r="G315" s="99"/>
      <c r="H315" s="100"/>
      <c r="I315" s="34">
        <f t="shared" si="27"/>
        <v>195.5</v>
      </c>
      <c r="J315" s="34">
        <f t="shared" si="28"/>
        <v>393.87</v>
      </c>
      <c r="K315" s="80">
        <f t="shared" si="29"/>
        <v>39769.769999999953</v>
      </c>
      <c r="L315" s="80"/>
      <c r="O315" s="3"/>
      <c r="P315" s="26"/>
      <c r="Q315" s="26"/>
      <c r="R315" s="26"/>
      <c r="S315" s="26"/>
      <c r="T315" s="26"/>
      <c r="U315" s="26"/>
      <c r="V315" s="26"/>
      <c r="W315" s="3"/>
    </row>
    <row r="316" spans="1:23" s="1" customFormat="1" ht="15" customHeight="1" x14ac:dyDescent="0.2">
      <c r="A316" s="70">
        <f t="shared" si="24"/>
        <v>279</v>
      </c>
      <c r="B316" s="36">
        <f t="shared" si="25"/>
        <v>49004</v>
      </c>
      <c r="C316" s="34">
        <f t="shared" si="26"/>
        <v>589.37</v>
      </c>
      <c r="D316" s="99"/>
      <c r="E316" s="100"/>
      <c r="F316" s="35"/>
      <c r="G316" s="99"/>
      <c r="H316" s="100"/>
      <c r="I316" s="34">
        <f t="shared" si="27"/>
        <v>193.58</v>
      </c>
      <c r="J316" s="34">
        <f t="shared" si="28"/>
        <v>395.78999999999996</v>
      </c>
      <c r="K316" s="80">
        <f t="shared" si="29"/>
        <v>39373.979999999952</v>
      </c>
      <c r="L316" s="80"/>
      <c r="O316" s="3"/>
      <c r="P316" s="26"/>
      <c r="Q316" s="26"/>
      <c r="R316" s="26"/>
      <c r="S316" s="26"/>
      <c r="T316" s="26"/>
      <c r="U316" s="26"/>
      <c r="V316" s="26"/>
      <c r="W316" s="3"/>
    </row>
    <row r="317" spans="1:23" s="1" customFormat="1" ht="15" customHeight="1" x14ac:dyDescent="0.2">
      <c r="A317" s="70">
        <f t="shared" si="24"/>
        <v>280</v>
      </c>
      <c r="B317" s="36">
        <f t="shared" si="25"/>
        <v>49035</v>
      </c>
      <c r="C317" s="34">
        <f t="shared" si="26"/>
        <v>589.37</v>
      </c>
      <c r="D317" s="99"/>
      <c r="E317" s="100"/>
      <c r="F317" s="35"/>
      <c r="G317" s="99"/>
      <c r="H317" s="100"/>
      <c r="I317" s="34">
        <f t="shared" si="27"/>
        <v>191.65</v>
      </c>
      <c r="J317" s="34">
        <f t="shared" si="28"/>
        <v>397.72</v>
      </c>
      <c r="K317" s="80">
        <f t="shared" si="29"/>
        <v>38976.259999999951</v>
      </c>
      <c r="L317" s="80"/>
      <c r="O317" s="3"/>
      <c r="P317" s="26"/>
      <c r="Q317" s="26"/>
      <c r="R317" s="26"/>
      <c r="S317" s="26"/>
      <c r="T317" s="26"/>
      <c r="U317" s="26"/>
      <c r="V317" s="26"/>
      <c r="W317" s="3"/>
    </row>
    <row r="318" spans="1:23" s="1" customFormat="1" ht="15" customHeight="1" x14ac:dyDescent="0.2">
      <c r="A318" s="70">
        <f t="shared" si="24"/>
        <v>281</v>
      </c>
      <c r="B318" s="36">
        <f t="shared" si="25"/>
        <v>49065</v>
      </c>
      <c r="C318" s="34">
        <f t="shared" si="26"/>
        <v>589.37</v>
      </c>
      <c r="D318" s="99"/>
      <c r="E318" s="100"/>
      <c r="F318" s="35"/>
      <c r="G318" s="99"/>
      <c r="H318" s="100"/>
      <c r="I318" s="34">
        <f t="shared" si="27"/>
        <v>189.72</v>
      </c>
      <c r="J318" s="34">
        <f t="shared" si="28"/>
        <v>399.65</v>
      </c>
      <c r="K318" s="80">
        <f t="shared" si="29"/>
        <v>38576.60999999995</v>
      </c>
      <c r="L318" s="80"/>
      <c r="O318" s="3"/>
      <c r="P318" s="26"/>
      <c r="Q318" s="26"/>
      <c r="R318" s="26"/>
      <c r="S318" s="26"/>
      <c r="T318" s="26"/>
      <c r="U318" s="26"/>
      <c r="V318" s="26"/>
      <c r="W318" s="3"/>
    </row>
    <row r="319" spans="1:23" s="1" customFormat="1" ht="15" customHeight="1" x14ac:dyDescent="0.2">
      <c r="A319" s="70">
        <f t="shared" si="24"/>
        <v>282</v>
      </c>
      <c r="B319" s="36">
        <f t="shared" si="25"/>
        <v>49096</v>
      </c>
      <c r="C319" s="34">
        <f t="shared" si="26"/>
        <v>589.37</v>
      </c>
      <c r="D319" s="99"/>
      <c r="E319" s="100"/>
      <c r="F319" s="35"/>
      <c r="G319" s="99"/>
      <c r="H319" s="100"/>
      <c r="I319" s="34">
        <f t="shared" si="27"/>
        <v>187.77</v>
      </c>
      <c r="J319" s="34">
        <f t="shared" si="28"/>
        <v>401.6</v>
      </c>
      <c r="K319" s="80">
        <f t="shared" si="29"/>
        <v>38175.009999999951</v>
      </c>
      <c r="L319" s="80"/>
      <c r="O319" s="3"/>
      <c r="P319" s="26"/>
      <c r="Q319" s="26"/>
      <c r="R319" s="26"/>
      <c r="S319" s="26"/>
      <c r="T319" s="26"/>
      <c r="U319" s="26"/>
      <c r="V319" s="26"/>
      <c r="W319" s="3"/>
    </row>
    <row r="320" spans="1:23" s="1" customFormat="1" ht="15" customHeight="1" x14ac:dyDescent="0.2">
      <c r="A320" s="70">
        <f t="shared" si="24"/>
        <v>283</v>
      </c>
      <c r="B320" s="36">
        <f t="shared" si="25"/>
        <v>49126</v>
      </c>
      <c r="C320" s="34">
        <f t="shared" si="26"/>
        <v>589.37</v>
      </c>
      <c r="D320" s="99"/>
      <c r="E320" s="100"/>
      <c r="F320" s="35"/>
      <c r="G320" s="99"/>
      <c r="H320" s="100"/>
      <c r="I320" s="34">
        <f t="shared" si="27"/>
        <v>185.82</v>
      </c>
      <c r="J320" s="34">
        <f t="shared" si="28"/>
        <v>403.55</v>
      </c>
      <c r="K320" s="80">
        <f t="shared" si="29"/>
        <v>37771.459999999948</v>
      </c>
      <c r="L320" s="80"/>
      <c r="O320" s="3"/>
      <c r="P320" s="26"/>
      <c r="Q320" s="26"/>
      <c r="R320" s="26"/>
      <c r="S320" s="26"/>
      <c r="T320" s="26"/>
      <c r="U320" s="26"/>
      <c r="V320" s="26"/>
      <c r="W320" s="3"/>
    </row>
    <row r="321" spans="1:23" s="1" customFormat="1" ht="15" customHeight="1" x14ac:dyDescent="0.2">
      <c r="A321" s="70">
        <f t="shared" si="24"/>
        <v>284</v>
      </c>
      <c r="B321" s="36">
        <f t="shared" si="25"/>
        <v>49157</v>
      </c>
      <c r="C321" s="34">
        <f t="shared" si="26"/>
        <v>589.37</v>
      </c>
      <c r="D321" s="99"/>
      <c r="E321" s="100"/>
      <c r="F321" s="35"/>
      <c r="G321" s="99"/>
      <c r="H321" s="100"/>
      <c r="I321" s="34">
        <f t="shared" si="27"/>
        <v>183.85</v>
      </c>
      <c r="J321" s="34">
        <f t="shared" si="28"/>
        <v>405.52</v>
      </c>
      <c r="K321" s="80">
        <f t="shared" si="29"/>
        <v>37365.939999999951</v>
      </c>
      <c r="L321" s="80"/>
      <c r="O321" s="3"/>
      <c r="P321" s="26"/>
      <c r="Q321" s="26"/>
      <c r="R321" s="26"/>
      <c r="S321" s="26"/>
      <c r="T321" s="26"/>
      <c r="U321" s="26"/>
      <c r="V321" s="26"/>
      <c r="W321" s="3"/>
    </row>
    <row r="322" spans="1:23" s="1" customFormat="1" ht="15" customHeight="1" x14ac:dyDescent="0.2">
      <c r="A322" s="70">
        <f t="shared" si="24"/>
        <v>285</v>
      </c>
      <c r="B322" s="36">
        <f t="shared" si="25"/>
        <v>49188</v>
      </c>
      <c r="C322" s="34">
        <f t="shared" si="26"/>
        <v>589.37</v>
      </c>
      <c r="D322" s="99"/>
      <c r="E322" s="100"/>
      <c r="F322" s="35"/>
      <c r="G322" s="99"/>
      <c r="H322" s="100"/>
      <c r="I322" s="34">
        <f t="shared" si="27"/>
        <v>181.88</v>
      </c>
      <c r="J322" s="34">
        <f t="shared" si="28"/>
        <v>407.49</v>
      </c>
      <c r="K322" s="80">
        <f t="shared" si="29"/>
        <v>36958.449999999953</v>
      </c>
      <c r="L322" s="80"/>
      <c r="O322" s="3"/>
      <c r="P322" s="26"/>
      <c r="Q322" s="26"/>
      <c r="R322" s="26"/>
      <c r="S322" s="26"/>
      <c r="T322" s="26"/>
      <c r="U322" s="26"/>
      <c r="V322" s="26"/>
      <c r="W322" s="3"/>
    </row>
    <row r="323" spans="1:23" s="1" customFormat="1" ht="15" customHeight="1" x14ac:dyDescent="0.2">
      <c r="A323" s="70">
        <f t="shared" si="24"/>
        <v>286</v>
      </c>
      <c r="B323" s="36">
        <f t="shared" si="25"/>
        <v>49218</v>
      </c>
      <c r="C323" s="34">
        <f t="shared" si="26"/>
        <v>589.37</v>
      </c>
      <c r="D323" s="99"/>
      <c r="E323" s="100"/>
      <c r="F323" s="35"/>
      <c r="G323" s="99"/>
      <c r="H323" s="100"/>
      <c r="I323" s="34">
        <f t="shared" si="27"/>
        <v>179.9</v>
      </c>
      <c r="J323" s="34">
        <f t="shared" si="28"/>
        <v>409.47</v>
      </c>
      <c r="K323" s="80">
        <f t="shared" si="29"/>
        <v>36548.979999999952</v>
      </c>
      <c r="L323" s="80"/>
      <c r="O323" s="3"/>
      <c r="P323" s="26"/>
      <c r="Q323" s="26"/>
      <c r="R323" s="26"/>
      <c r="S323" s="26"/>
      <c r="T323" s="26"/>
      <c r="U323" s="26"/>
      <c r="V323" s="26"/>
      <c r="W323" s="3"/>
    </row>
    <row r="324" spans="1:23" s="1" customFormat="1" ht="15" customHeight="1" x14ac:dyDescent="0.2">
      <c r="A324" s="70">
        <f t="shared" si="24"/>
        <v>287</v>
      </c>
      <c r="B324" s="36">
        <f t="shared" si="25"/>
        <v>49249</v>
      </c>
      <c r="C324" s="34">
        <f t="shared" si="26"/>
        <v>589.37</v>
      </c>
      <c r="D324" s="99"/>
      <c r="E324" s="100"/>
      <c r="F324" s="35"/>
      <c r="G324" s="99"/>
      <c r="H324" s="100"/>
      <c r="I324" s="34">
        <f t="shared" si="27"/>
        <v>177.9</v>
      </c>
      <c r="J324" s="34">
        <f t="shared" si="28"/>
        <v>411.47</v>
      </c>
      <c r="K324" s="80">
        <f t="shared" si="29"/>
        <v>36137.509999999951</v>
      </c>
      <c r="L324" s="80"/>
      <c r="O324" s="3"/>
      <c r="P324" s="26"/>
      <c r="Q324" s="26"/>
      <c r="R324" s="26"/>
      <c r="S324" s="26"/>
      <c r="T324" s="26"/>
      <c r="U324" s="26"/>
      <c r="V324" s="26"/>
      <c r="W324" s="3"/>
    </row>
    <row r="325" spans="1:23" s="1" customFormat="1" ht="15" customHeight="1" x14ac:dyDescent="0.2">
      <c r="A325" s="70">
        <f t="shared" si="24"/>
        <v>288</v>
      </c>
      <c r="B325" s="36">
        <f t="shared" si="25"/>
        <v>49279</v>
      </c>
      <c r="C325" s="34">
        <f t="shared" si="26"/>
        <v>589.37</v>
      </c>
      <c r="D325" s="99"/>
      <c r="E325" s="100"/>
      <c r="F325" s="35"/>
      <c r="G325" s="99"/>
      <c r="H325" s="100"/>
      <c r="I325" s="34">
        <f t="shared" si="27"/>
        <v>175.9</v>
      </c>
      <c r="J325" s="34">
        <f t="shared" si="28"/>
        <v>413.47</v>
      </c>
      <c r="K325" s="80">
        <f t="shared" si="29"/>
        <v>35724.03999999995</v>
      </c>
      <c r="L325" s="80"/>
      <c r="O325" s="3"/>
      <c r="P325" s="26"/>
      <c r="Q325" s="26"/>
      <c r="R325" s="26"/>
      <c r="S325" s="26"/>
      <c r="T325" s="26"/>
      <c r="U325" s="26"/>
      <c r="V325" s="26"/>
      <c r="W325" s="3"/>
    </row>
    <row r="326" spans="1:23" s="1" customFormat="1" ht="15" customHeight="1" x14ac:dyDescent="0.2">
      <c r="A326" s="70">
        <f t="shared" si="24"/>
        <v>289</v>
      </c>
      <c r="B326" s="36">
        <f t="shared" si="25"/>
        <v>49310</v>
      </c>
      <c r="C326" s="34">
        <f t="shared" si="26"/>
        <v>589.37</v>
      </c>
      <c r="D326" s="99"/>
      <c r="E326" s="100"/>
      <c r="F326" s="35"/>
      <c r="G326" s="99"/>
      <c r="H326" s="100"/>
      <c r="I326" s="34">
        <f t="shared" si="27"/>
        <v>173.89</v>
      </c>
      <c r="J326" s="34">
        <f t="shared" si="28"/>
        <v>415.48</v>
      </c>
      <c r="K326" s="80">
        <f t="shared" si="29"/>
        <v>35308.559999999947</v>
      </c>
      <c r="L326" s="80"/>
      <c r="O326" s="3"/>
      <c r="P326" s="26"/>
      <c r="Q326" s="26"/>
      <c r="R326" s="26"/>
      <c r="S326" s="26"/>
      <c r="T326" s="26"/>
      <c r="U326" s="26"/>
      <c r="V326" s="26"/>
      <c r="W326" s="3"/>
    </row>
    <row r="327" spans="1:23" s="1" customFormat="1" ht="15" customHeight="1" x14ac:dyDescent="0.2">
      <c r="A327" s="70">
        <f t="shared" si="24"/>
        <v>290</v>
      </c>
      <c r="B327" s="36">
        <f t="shared" si="25"/>
        <v>49341</v>
      </c>
      <c r="C327" s="34">
        <f t="shared" si="26"/>
        <v>589.37</v>
      </c>
      <c r="D327" s="99"/>
      <c r="E327" s="100"/>
      <c r="F327" s="35"/>
      <c r="G327" s="99"/>
      <c r="H327" s="100"/>
      <c r="I327" s="34">
        <f t="shared" si="27"/>
        <v>171.87</v>
      </c>
      <c r="J327" s="34">
        <f t="shared" si="28"/>
        <v>417.5</v>
      </c>
      <c r="K327" s="80">
        <f t="shared" si="29"/>
        <v>34891.059999999947</v>
      </c>
      <c r="L327" s="80"/>
      <c r="O327" s="3"/>
      <c r="P327" s="26"/>
      <c r="Q327" s="26"/>
      <c r="R327" s="26"/>
      <c r="S327" s="26"/>
      <c r="T327" s="26"/>
      <c r="U327" s="26"/>
      <c r="V327" s="26"/>
      <c r="W327" s="3"/>
    </row>
    <row r="328" spans="1:23" s="1" customFormat="1" ht="15" customHeight="1" x14ac:dyDescent="0.2">
      <c r="A328" s="70">
        <f t="shared" si="24"/>
        <v>291</v>
      </c>
      <c r="B328" s="36">
        <f t="shared" si="25"/>
        <v>49369</v>
      </c>
      <c r="C328" s="34">
        <f t="shared" si="26"/>
        <v>589.37</v>
      </c>
      <c r="D328" s="99"/>
      <c r="E328" s="100"/>
      <c r="F328" s="35"/>
      <c r="G328" s="99"/>
      <c r="H328" s="100"/>
      <c r="I328" s="34">
        <f t="shared" si="27"/>
        <v>169.83</v>
      </c>
      <c r="J328" s="34">
        <f t="shared" si="28"/>
        <v>419.53999999999996</v>
      </c>
      <c r="K328" s="80">
        <f t="shared" si="29"/>
        <v>34471.519999999946</v>
      </c>
      <c r="L328" s="80"/>
      <c r="O328" s="3"/>
      <c r="P328" s="26"/>
      <c r="Q328" s="26"/>
      <c r="R328" s="26"/>
      <c r="S328" s="26"/>
      <c r="T328" s="26"/>
      <c r="U328" s="26"/>
      <c r="V328" s="26"/>
      <c r="W328" s="3"/>
    </row>
    <row r="329" spans="1:23" s="1" customFormat="1" ht="15" customHeight="1" x14ac:dyDescent="0.2">
      <c r="A329" s="70">
        <f t="shared" si="24"/>
        <v>292</v>
      </c>
      <c r="B329" s="36">
        <f t="shared" si="25"/>
        <v>49400</v>
      </c>
      <c r="C329" s="34">
        <f t="shared" si="26"/>
        <v>589.37</v>
      </c>
      <c r="D329" s="99"/>
      <c r="E329" s="100"/>
      <c r="F329" s="35"/>
      <c r="G329" s="99"/>
      <c r="H329" s="100"/>
      <c r="I329" s="34">
        <f t="shared" si="27"/>
        <v>167.79</v>
      </c>
      <c r="J329" s="34">
        <f t="shared" si="28"/>
        <v>421.58000000000004</v>
      </c>
      <c r="K329" s="80">
        <f t="shared" si="29"/>
        <v>34049.939999999944</v>
      </c>
      <c r="L329" s="80"/>
      <c r="O329" s="3"/>
      <c r="P329" s="26"/>
      <c r="Q329" s="26"/>
      <c r="R329" s="26"/>
      <c r="S329" s="26"/>
      <c r="T329" s="26"/>
      <c r="U329" s="26"/>
      <c r="V329" s="26"/>
      <c r="W329" s="3"/>
    </row>
    <row r="330" spans="1:23" s="1" customFormat="1" ht="15" customHeight="1" x14ac:dyDescent="0.2">
      <c r="A330" s="70">
        <f t="shared" si="24"/>
        <v>293</v>
      </c>
      <c r="B330" s="36">
        <f t="shared" si="25"/>
        <v>49430</v>
      </c>
      <c r="C330" s="34">
        <f t="shared" si="26"/>
        <v>589.37</v>
      </c>
      <c r="D330" s="99"/>
      <c r="E330" s="100"/>
      <c r="F330" s="35"/>
      <c r="G330" s="99"/>
      <c r="H330" s="100"/>
      <c r="I330" s="34">
        <f t="shared" si="27"/>
        <v>165.74</v>
      </c>
      <c r="J330" s="34">
        <f t="shared" si="28"/>
        <v>423.63</v>
      </c>
      <c r="K330" s="80">
        <f t="shared" si="29"/>
        <v>33626.309999999947</v>
      </c>
      <c r="L330" s="80"/>
      <c r="O330" s="3"/>
      <c r="P330" s="26"/>
      <c r="Q330" s="26"/>
      <c r="R330" s="26"/>
      <c r="S330" s="26"/>
      <c r="T330" s="26"/>
      <c r="U330" s="26"/>
      <c r="V330" s="26"/>
      <c r="W330" s="3"/>
    </row>
    <row r="331" spans="1:23" s="1" customFormat="1" ht="15" customHeight="1" x14ac:dyDescent="0.2">
      <c r="A331" s="70">
        <f t="shared" si="24"/>
        <v>294</v>
      </c>
      <c r="B331" s="36">
        <f t="shared" si="25"/>
        <v>49461</v>
      </c>
      <c r="C331" s="34">
        <f t="shared" si="26"/>
        <v>589.37</v>
      </c>
      <c r="D331" s="99"/>
      <c r="E331" s="100"/>
      <c r="F331" s="35"/>
      <c r="G331" s="99"/>
      <c r="H331" s="100"/>
      <c r="I331" s="34">
        <f t="shared" si="27"/>
        <v>163.68</v>
      </c>
      <c r="J331" s="34">
        <f t="shared" si="28"/>
        <v>425.69</v>
      </c>
      <c r="K331" s="80">
        <f t="shared" si="29"/>
        <v>33200.619999999944</v>
      </c>
      <c r="L331" s="80"/>
      <c r="O331" s="3"/>
      <c r="P331" s="26"/>
      <c r="Q331" s="26"/>
      <c r="R331" s="26"/>
      <c r="S331" s="26"/>
      <c r="T331" s="26"/>
      <c r="U331" s="26"/>
      <c r="V331" s="26"/>
      <c r="W331" s="3"/>
    </row>
    <row r="332" spans="1:23" s="1" customFormat="1" ht="15" customHeight="1" x14ac:dyDescent="0.2">
      <c r="A332" s="70">
        <f t="shared" si="24"/>
        <v>295</v>
      </c>
      <c r="B332" s="36">
        <f t="shared" si="25"/>
        <v>49491</v>
      </c>
      <c r="C332" s="34">
        <f t="shared" si="26"/>
        <v>589.37</v>
      </c>
      <c r="D332" s="99"/>
      <c r="E332" s="100"/>
      <c r="F332" s="35"/>
      <c r="G332" s="99"/>
      <c r="H332" s="100"/>
      <c r="I332" s="34">
        <f t="shared" si="27"/>
        <v>161.61000000000001</v>
      </c>
      <c r="J332" s="34">
        <f t="shared" si="28"/>
        <v>427.76</v>
      </c>
      <c r="K332" s="80">
        <f t="shared" si="29"/>
        <v>32772.859999999942</v>
      </c>
      <c r="L332" s="80"/>
      <c r="O332" s="3"/>
      <c r="P332" s="26"/>
      <c r="Q332" s="26"/>
      <c r="R332" s="26"/>
      <c r="S332" s="26"/>
      <c r="T332" s="26"/>
      <c r="U332" s="26"/>
      <c r="V332" s="26"/>
      <c r="W332" s="3"/>
    </row>
    <row r="333" spans="1:23" s="1" customFormat="1" ht="15" customHeight="1" x14ac:dyDescent="0.2">
      <c r="A333" s="70">
        <f t="shared" si="24"/>
        <v>296</v>
      </c>
      <c r="B333" s="36">
        <f t="shared" si="25"/>
        <v>49522</v>
      </c>
      <c r="C333" s="34">
        <f t="shared" si="26"/>
        <v>589.37</v>
      </c>
      <c r="D333" s="99"/>
      <c r="E333" s="100"/>
      <c r="F333" s="35"/>
      <c r="G333" s="99"/>
      <c r="H333" s="100"/>
      <c r="I333" s="34">
        <f t="shared" si="27"/>
        <v>159.52000000000001</v>
      </c>
      <c r="J333" s="34">
        <f t="shared" si="28"/>
        <v>429.85</v>
      </c>
      <c r="K333" s="80">
        <f t="shared" si="29"/>
        <v>32343.009999999944</v>
      </c>
      <c r="L333" s="80"/>
      <c r="O333" s="3"/>
      <c r="P333" s="26"/>
      <c r="Q333" s="26"/>
      <c r="R333" s="26"/>
      <c r="S333" s="26"/>
      <c r="T333" s="26"/>
      <c r="U333" s="26"/>
      <c r="V333" s="26"/>
      <c r="W333" s="3"/>
    </row>
    <row r="334" spans="1:23" s="1" customFormat="1" ht="15" customHeight="1" x14ac:dyDescent="0.2">
      <c r="A334" s="70">
        <f t="shared" si="24"/>
        <v>297</v>
      </c>
      <c r="B334" s="36">
        <f t="shared" si="25"/>
        <v>49553</v>
      </c>
      <c r="C334" s="34">
        <f t="shared" si="26"/>
        <v>589.37</v>
      </c>
      <c r="D334" s="99"/>
      <c r="E334" s="100"/>
      <c r="F334" s="35"/>
      <c r="G334" s="99"/>
      <c r="H334" s="100"/>
      <c r="I334" s="34">
        <f t="shared" si="27"/>
        <v>157.43</v>
      </c>
      <c r="J334" s="34">
        <f t="shared" si="28"/>
        <v>431.94</v>
      </c>
      <c r="K334" s="80">
        <f t="shared" si="29"/>
        <v>31911.069999999945</v>
      </c>
      <c r="L334" s="80"/>
      <c r="O334" s="3"/>
      <c r="P334" s="26"/>
      <c r="Q334" s="26"/>
      <c r="R334" s="26"/>
      <c r="S334" s="26"/>
      <c r="T334" s="26"/>
      <c r="U334" s="26"/>
      <c r="V334" s="26"/>
      <c r="W334" s="3"/>
    </row>
    <row r="335" spans="1:23" s="1" customFormat="1" ht="15" customHeight="1" x14ac:dyDescent="0.2">
      <c r="A335" s="70">
        <f t="shared" si="24"/>
        <v>298</v>
      </c>
      <c r="B335" s="36">
        <f t="shared" si="25"/>
        <v>49583</v>
      </c>
      <c r="C335" s="34">
        <f t="shared" si="26"/>
        <v>589.37</v>
      </c>
      <c r="D335" s="99"/>
      <c r="E335" s="100"/>
      <c r="F335" s="35"/>
      <c r="G335" s="99"/>
      <c r="H335" s="100"/>
      <c r="I335" s="34">
        <f t="shared" si="27"/>
        <v>155.33000000000001</v>
      </c>
      <c r="J335" s="34">
        <f t="shared" si="28"/>
        <v>434.03999999999996</v>
      </c>
      <c r="K335" s="80">
        <f t="shared" si="29"/>
        <v>31477.029999999944</v>
      </c>
      <c r="L335" s="80"/>
      <c r="O335" s="3"/>
      <c r="P335" s="26"/>
      <c r="Q335" s="26"/>
      <c r="R335" s="26"/>
      <c r="S335" s="26"/>
      <c r="T335" s="26"/>
      <c r="U335" s="26"/>
      <c r="V335" s="26"/>
      <c r="W335" s="3"/>
    </row>
    <row r="336" spans="1:23" s="1" customFormat="1" ht="15" customHeight="1" x14ac:dyDescent="0.2">
      <c r="A336" s="70">
        <f t="shared" si="24"/>
        <v>299</v>
      </c>
      <c r="B336" s="36">
        <f t="shared" si="25"/>
        <v>49614</v>
      </c>
      <c r="C336" s="34">
        <f t="shared" si="26"/>
        <v>589.37</v>
      </c>
      <c r="D336" s="99"/>
      <c r="E336" s="100"/>
      <c r="F336" s="35"/>
      <c r="G336" s="99"/>
      <c r="H336" s="100"/>
      <c r="I336" s="34">
        <f t="shared" si="27"/>
        <v>153.22</v>
      </c>
      <c r="J336" s="34">
        <f t="shared" si="28"/>
        <v>436.15</v>
      </c>
      <c r="K336" s="80">
        <f t="shared" si="29"/>
        <v>31040.879999999943</v>
      </c>
      <c r="L336" s="80"/>
      <c r="O336" s="3"/>
      <c r="P336" s="26"/>
      <c r="Q336" s="26"/>
      <c r="R336" s="26"/>
      <c r="S336" s="26"/>
      <c r="T336" s="26"/>
      <c r="U336" s="26"/>
      <c r="V336" s="26"/>
      <c r="W336" s="3"/>
    </row>
    <row r="337" spans="1:23" s="1" customFormat="1" ht="15" customHeight="1" x14ac:dyDescent="0.2">
      <c r="A337" s="70">
        <f t="shared" si="24"/>
        <v>300</v>
      </c>
      <c r="B337" s="36">
        <f t="shared" si="25"/>
        <v>49644</v>
      </c>
      <c r="C337" s="34">
        <f t="shared" si="26"/>
        <v>589.37</v>
      </c>
      <c r="D337" s="99"/>
      <c r="E337" s="100"/>
      <c r="F337" s="35"/>
      <c r="G337" s="99"/>
      <c r="H337" s="100"/>
      <c r="I337" s="34">
        <f t="shared" si="27"/>
        <v>151.09</v>
      </c>
      <c r="J337" s="34">
        <f t="shared" si="28"/>
        <v>438.28</v>
      </c>
      <c r="K337" s="80">
        <f t="shared" si="29"/>
        <v>30602.599999999944</v>
      </c>
      <c r="L337" s="80"/>
      <c r="O337" s="3"/>
      <c r="P337" s="26"/>
      <c r="Q337" s="26"/>
      <c r="R337" s="26"/>
      <c r="S337" s="26"/>
      <c r="T337" s="26"/>
      <c r="U337" s="26"/>
      <c r="V337" s="26"/>
      <c r="W337" s="3"/>
    </row>
    <row r="338" spans="1:23" s="1" customFormat="1" ht="15" customHeight="1" x14ac:dyDescent="0.2">
      <c r="A338" s="70">
        <f t="shared" si="24"/>
        <v>301</v>
      </c>
      <c r="B338" s="36">
        <f t="shared" si="25"/>
        <v>49675</v>
      </c>
      <c r="C338" s="34">
        <f t="shared" si="26"/>
        <v>589.37</v>
      </c>
      <c r="D338" s="99"/>
      <c r="E338" s="100"/>
      <c r="F338" s="35"/>
      <c r="G338" s="99"/>
      <c r="H338" s="100"/>
      <c r="I338" s="34">
        <f t="shared" si="27"/>
        <v>148.96</v>
      </c>
      <c r="J338" s="34">
        <f t="shared" si="28"/>
        <v>440.40999999999997</v>
      </c>
      <c r="K338" s="80">
        <f t="shared" si="29"/>
        <v>30162.189999999944</v>
      </c>
      <c r="L338" s="80"/>
      <c r="O338" s="3"/>
      <c r="P338" s="26"/>
      <c r="Q338" s="26"/>
      <c r="R338" s="26"/>
      <c r="S338" s="26"/>
      <c r="T338" s="26"/>
      <c r="U338" s="26"/>
      <c r="V338" s="26"/>
      <c r="W338" s="3"/>
    </row>
    <row r="339" spans="1:23" s="1" customFormat="1" ht="15" customHeight="1" x14ac:dyDescent="0.2">
      <c r="A339" s="70">
        <f t="shared" si="24"/>
        <v>302</v>
      </c>
      <c r="B339" s="36">
        <f t="shared" si="25"/>
        <v>49706</v>
      </c>
      <c r="C339" s="34">
        <f t="shared" si="26"/>
        <v>589.37</v>
      </c>
      <c r="D339" s="99"/>
      <c r="E339" s="100"/>
      <c r="F339" s="35"/>
      <c r="G339" s="99"/>
      <c r="H339" s="100"/>
      <c r="I339" s="34">
        <f t="shared" si="27"/>
        <v>146.82</v>
      </c>
      <c r="J339" s="34">
        <f t="shared" si="28"/>
        <v>442.55</v>
      </c>
      <c r="K339" s="80">
        <f t="shared" si="29"/>
        <v>29719.639999999945</v>
      </c>
      <c r="L339" s="80"/>
      <c r="O339" s="3"/>
      <c r="P339" s="26"/>
      <c r="Q339" s="26"/>
      <c r="R339" s="26"/>
      <c r="S339" s="26"/>
      <c r="T339" s="26"/>
      <c r="U339" s="26"/>
      <c r="V339" s="26"/>
      <c r="W339" s="3"/>
    </row>
    <row r="340" spans="1:23" s="1" customFormat="1" ht="15" customHeight="1" x14ac:dyDescent="0.2">
      <c r="A340" s="70">
        <f t="shared" si="24"/>
        <v>303</v>
      </c>
      <c r="B340" s="36">
        <f t="shared" si="25"/>
        <v>49735</v>
      </c>
      <c r="C340" s="34">
        <f t="shared" si="26"/>
        <v>589.37</v>
      </c>
      <c r="D340" s="99"/>
      <c r="E340" s="100"/>
      <c r="F340" s="35"/>
      <c r="G340" s="99"/>
      <c r="H340" s="100"/>
      <c r="I340" s="34">
        <f t="shared" si="27"/>
        <v>144.66</v>
      </c>
      <c r="J340" s="34">
        <f t="shared" si="28"/>
        <v>444.71000000000004</v>
      </c>
      <c r="K340" s="80">
        <f t="shared" si="29"/>
        <v>29274.929999999946</v>
      </c>
      <c r="L340" s="80"/>
      <c r="O340" s="3"/>
      <c r="P340" s="26"/>
      <c r="Q340" s="26"/>
      <c r="R340" s="26"/>
      <c r="S340" s="26"/>
      <c r="T340" s="26"/>
      <c r="U340" s="26"/>
      <c r="V340" s="26"/>
      <c r="W340" s="3"/>
    </row>
    <row r="341" spans="1:23" s="1" customFormat="1" ht="15" customHeight="1" x14ac:dyDescent="0.2">
      <c r="A341" s="70">
        <f t="shared" si="24"/>
        <v>304</v>
      </c>
      <c r="B341" s="36">
        <f t="shared" si="25"/>
        <v>49766</v>
      </c>
      <c r="C341" s="34">
        <f t="shared" si="26"/>
        <v>589.37</v>
      </c>
      <c r="D341" s="99"/>
      <c r="E341" s="100"/>
      <c r="F341" s="35"/>
      <c r="G341" s="99"/>
      <c r="H341" s="100"/>
      <c r="I341" s="34">
        <f t="shared" si="27"/>
        <v>142.5</v>
      </c>
      <c r="J341" s="34">
        <f t="shared" si="28"/>
        <v>446.87</v>
      </c>
      <c r="K341" s="80">
        <f t="shared" si="29"/>
        <v>28828.059999999947</v>
      </c>
      <c r="L341" s="80"/>
      <c r="O341" s="3"/>
      <c r="P341" s="26"/>
      <c r="Q341" s="26"/>
      <c r="R341" s="26"/>
      <c r="S341" s="26"/>
      <c r="T341" s="26"/>
      <c r="U341" s="26"/>
      <c r="V341" s="26"/>
      <c r="W341" s="3"/>
    </row>
    <row r="342" spans="1:23" s="1" customFormat="1" ht="15" customHeight="1" x14ac:dyDescent="0.2">
      <c r="A342" s="70">
        <f t="shared" si="24"/>
        <v>305</v>
      </c>
      <c r="B342" s="36">
        <f t="shared" si="25"/>
        <v>49796</v>
      </c>
      <c r="C342" s="34">
        <f t="shared" si="26"/>
        <v>589.37</v>
      </c>
      <c r="D342" s="99"/>
      <c r="E342" s="100"/>
      <c r="F342" s="35"/>
      <c r="G342" s="99"/>
      <c r="H342" s="100"/>
      <c r="I342" s="34">
        <f t="shared" si="27"/>
        <v>140.32</v>
      </c>
      <c r="J342" s="34">
        <f t="shared" si="28"/>
        <v>449.05</v>
      </c>
      <c r="K342" s="80">
        <f t="shared" si="29"/>
        <v>28379.009999999947</v>
      </c>
      <c r="L342" s="80"/>
      <c r="O342" s="3"/>
      <c r="P342" s="26"/>
      <c r="Q342" s="26"/>
      <c r="R342" s="26"/>
      <c r="S342" s="26"/>
      <c r="T342" s="26"/>
      <c r="U342" s="26"/>
      <c r="V342" s="26"/>
      <c r="W342" s="3"/>
    </row>
    <row r="343" spans="1:23" s="1" customFormat="1" ht="15" customHeight="1" x14ac:dyDescent="0.2">
      <c r="A343" s="70">
        <f t="shared" si="24"/>
        <v>306</v>
      </c>
      <c r="B343" s="36">
        <f t="shared" si="25"/>
        <v>49827</v>
      </c>
      <c r="C343" s="34">
        <f t="shared" si="26"/>
        <v>589.37</v>
      </c>
      <c r="D343" s="99"/>
      <c r="E343" s="100"/>
      <c r="F343" s="35"/>
      <c r="G343" s="99"/>
      <c r="H343" s="100"/>
      <c r="I343" s="34">
        <f t="shared" si="27"/>
        <v>138.13999999999999</v>
      </c>
      <c r="J343" s="34">
        <f t="shared" si="28"/>
        <v>451.23</v>
      </c>
      <c r="K343" s="80">
        <f t="shared" si="29"/>
        <v>27927.779999999948</v>
      </c>
      <c r="L343" s="80"/>
      <c r="O343" s="3"/>
      <c r="P343" s="26"/>
      <c r="Q343" s="26"/>
      <c r="R343" s="26"/>
      <c r="S343" s="26"/>
      <c r="T343" s="26"/>
      <c r="U343" s="26"/>
      <c r="V343" s="26"/>
      <c r="W343" s="3"/>
    </row>
    <row r="344" spans="1:23" s="1" customFormat="1" ht="15" customHeight="1" x14ac:dyDescent="0.2">
      <c r="A344" s="70">
        <f t="shared" si="24"/>
        <v>307</v>
      </c>
      <c r="B344" s="36">
        <f t="shared" si="25"/>
        <v>49857</v>
      </c>
      <c r="C344" s="34">
        <f t="shared" si="26"/>
        <v>589.37</v>
      </c>
      <c r="D344" s="99"/>
      <c r="E344" s="100"/>
      <c r="F344" s="35"/>
      <c r="G344" s="99"/>
      <c r="H344" s="100"/>
      <c r="I344" s="34">
        <f t="shared" si="27"/>
        <v>135.94</v>
      </c>
      <c r="J344" s="34">
        <f t="shared" si="28"/>
        <v>453.43</v>
      </c>
      <c r="K344" s="80">
        <f t="shared" si="29"/>
        <v>27474.349999999948</v>
      </c>
      <c r="L344" s="80"/>
      <c r="O344" s="3"/>
      <c r="P344" s="26"/>
      <c r="Q344" s="26"/>
      <c r="R344" s="26"/>
      <c r="S344" s="26"/>
      <c r="T344" s="26"/>
      <c r="U344" s="26"/>
      <c r="V344" s="26"/>
      <c r="W344" s="3"/>
    </row>
    <row r="345" spans="1:23" s="1" customFormat="1" ht="15" customHeight="1" x14ac:dyDescent="0.2">
      <c r="A345" s="70">
        <f t="shared" si="24"/>
        <v>308</v>
      </c>
      <c r="B345" s="36">
        <f t="shared" si="25"/>
        <v>49888</v>
      </c>
      <c r="C345" s="34">
        <f t="shared" si="26"/>
        <v>589.37</v>
      </c>
      <c r="D345" s="99"/>
      <c r="E345" s="100"/>
      <c r="F345" s="35"/>
      <c r="G345" s="99"/>
      <c r="H345" s="100"/>
      <c r="I345" s="34">
        <f t="shared" si="27"/>
        <v>133.72999999999999</v>
      </c>
      <c r="J345" s="34">
        <f t="shared" si="28"/>
        <v>455.64</v>
      </c>
      <c r="K345" s="80">
        <f t="shared" si="29"/>
        <v>27018.709999999948</v>
      </c>
      <c r="L345" s="80"/>
      <c r="O345" s="3"/>
      <c r="P345" s="26"/>
      <c r="Q345" s="26"/>
      <c r="R345" s="26"/>
      <c r="S345" s="26"/>
      <c r="T345" s="26"/>
      <c r="U345" s="26"/>
      <c r="V345" s="26"/>
      <c r="W345" s="3"/>
    </row>
    <row r="346" spans="1:23" s="1" customFormat="1" ht="15" customHeight="1" x14ac:dyDescent="0.2">
      <c r="A346" s="70">
        <f t="shared" si="24"/>
        <v>309</v>
      </c>
      <c r="B346" s="36">
        <f t="shared" si="25"/>
        <v>49919</v>
      </c>
      <c r="C346" s="34">
        <f t="shared" si="26"/>
        <v>589.37</v>
      </c>
      <c r="D346" s="99"/>
      <c r="E346" s="100"/>
      <c r="F346" s="35"/>
      <c r="G346" s="99"/>
      <c r="H346" s="100"/>
      <c r="I346" s="34">
        <f t="shared" si="27"/>
        <v>131.51</v>
      </c>
      <c r="J346" s="34">
        <f t="shared" si="28"/>
        <v>457.86</v>
      </c>
      <c r="K346" s="80">
        <f t="shared" si="29"/>
        <v>26560.849999999948</v>
      </c>
      <c r="L346" s="80"/>
      <c r="O346" s="3"/>
      <c r="P346" s="26"/>
      <c r="Q346" s="26"/>
      <c r="R346" s="26"/>
      <c r="S346" s="26"/>
      <c r="T346" s="26"/>
      <c r="U346" s="26"/>
      <c r="V346" s="26"/>
      <c r="W346" s="3"/>
    </row>
    <row r="347" spans="1:23" s="1" customFormat="1" ht="15" customHeight="1" x14ac:dyDescent="0.2">
      <c r="A347" s="70">
        <f t="shared" si="24"/>
        <v>310</v>
      </c>
      <c r="B347" s="36">
        <f t="shared" si="25"/>
        <v>49949</v>
      </c>
      <c r="C347" s="34">
        <f t="shared" si="26"/>
        <v>589.37</v>
      </c>
      <c r="D347" s="99"/>
      <c r="E347" s="100"/>
      <c r="F347" s="35"/>
      <c r="G347" s="99"/>
      <c r="H347" s="100"/>
      <c r="I347" s="34">
        <f t="shared" si="27"/>
        <v>129.29</v>
      </c>
      <c r="J347" s="34">
        <f t="shared" si="28"/>
        <v>460.08000000000004</v>
      </c>
      <c r="K347" s="80">
        <f t="shared" si="29"/>
        <v>26100.769999999946</v>
      </c>
      <c r="L347" s="80"/>
      <c r="O347" s="3"/>
      <c r="P347" s="26"/>
      <c r="Q347" s="26"/>
      <c r="R347" s="26"/>
      <c r="S347" s="26"/>
      <c r="T347" s="26"/>
      <c r="U347" s="26"/>
      <c r="V347" s="26"/>
      <c r="W347" s="3"/>
    </row>
    <row r="348" spans="1:23" s="1" customFormat="1" ht="15" customHeight="1" x14ac:dyDescent="0.2">
      <c r="A348" s="70">
        <f t="shared" si="24"/>
        <v>311</v>
      </c>
      <c r="B348" s="36">
        <f t="shared" si="25"/>
        <v>49980</v>
      </c>
      <c r="C348" s="34">
        <f t="shared" si="26"/>
        <v>589.37</v>
      </c>
      <c r="D348" s="99"/>
      <c r="E348" s="100"/>
      <c r="F348" s="35"/>
      <c r="G348" s="99"/>
      <c r="H348" s="100"/>
      <c r="I348" s="34">
        <f t="shared" si="27"/>
        <v>127.05</v>
      </c>
      <c r="J348" s="34">
        <f t="shared" si="28"/>
        <v>462.32</v>
      </c>
      <c r="K348" s="80">
        <f t="shared" si="29"/>
        <v>25638.449999999946</v>
      </c>
      <c r="L348" s="80"/>
      <c r="O348" s="3"/>
      <c r="P348" s="26"/>
      <c r="Q348" s="26"/>
      <c r="R348" s="26"/>
      <c r="S348" s="26"/>
      <c r="T348" s="26"/>
      <c r="U348" s="26"/>
      <c r="V348" s="26"/>
      <c r="W348" s="3"/>
    </row>
    <row r="349" spans="1:23" s="1" customFormat="1" ht="15" customHeight="1" x14ac:dyDescent="0.2">
      <c r="A349" s="70">
        <f t="shared" si="24"/>
        <v>312</v>
      </c>
      <c r="B349" s="36">
        <f t="shared" si="25"/>
        <v>50010</v>
      </c>
      <c r="C349" s="34">
        <f t="shared" si="26"/>
        <v>589.37</v>
      </c>
      <c r="D349" s="99"/>
      <c r="E349" s="100"/>
      <c r="F349" s="35"/>
      <c r="G349" s="99"/>
      <c r="H349" s="100"/>
      <c r="I349" s="34">
        <f t="shared" si="27"/>
        <v>124.8</v>
      </c>
      <c r="J349" s="34">
        <f t="shared" si="28"/>
        <v>464.57</v>
      </c>
      <c r="K349" s="80">
        <f t="shared" si="29"/>
        <v>25173.879999999946</v>
      </c>
      <c r="L349" s="80"/>
      <c r="O349" s="3"/>
      <c r="P349" s="26"/>
      <c r="Q349" s="26"/>
      <c r="R349" s="26"/>
      <c r="S349" s="26"/>
      <c r="T349" s="26"/>
      <c r="U349" s="26"/>
      <c r="V349" s="26"/>
      <c r="W349" s="3"/>
    </row>
    <row r="350" spans="1:23" s="1" customFormat="1" ht="15" customHeight="1" x14ac:dyDescent="0.2">
      <c r="A350" s="70">
        <f t="shared" si="24"/>
        <v>313</v>
      </c>
      <c r="B350" s="36">
        <f t="shared" si="25"/>
        <v>50041</v>
      </c>
      <c r="C350" s="34">
        <f t="shared" si="26"/>
        <v>589.37</v>
      </c>
      <c r="D350" s="99"/>
      <c r="E350" s="100"/>
      <c r="F350" s="35"/>
      <c r="G350" s="99"/>
      <c r="H350" s="100"/>
      <c r="I350" s="34">
        <f t="shared" si="27"/>
        <v>122.54</v>
      </c>
      <c r="J350" s="34">
        <f t="shared" si="28"/>
        <v>466.83</v>
      </c>
      <c r="K350" s="80">
        <f t="shared" si="29"/>
        <v>24707.049999999945</v>
      </c>
      <c r="L350" s="80"/>
      <c r="O350" s="3"/>
      <c r="P350" s="26"/>
      <c r="Q350" s="26"/>
      <c r="R350" s="26"/>
      <c r="S350" s="26"/>
      <c r="T350" s="26"/>
      <c r="U350" s="26"/>
      <c r="V350" s="26"/>
      <c r="W350" s="3"/>
    </row>
    <row r="351" spans="1:23" s="1" customFormat="1" ht="15" customHeight="1" x14ac:dyDescent="0.2">
      <c r="A351" s="70">
        <f t="shared" si="24"/>
        <v>314</v>
      </c>
      <c r="B351" s="36">
        <f t="shared" si="25"/>
        <v>50072</v>
      </c>
      <c r="C351" s="34">
        <f t="shared" si="26"/>
        <v>589.37</v>
      </c>
      <c r="D351" s="99"/>
      <c r="E351" s="100"/>
      <c r="F351" s="35"/>
      <c r="G351" s="99"/>
      <c r="H351" s="100"/>
      <c r="I351" s="34">
        <f t="shared" si="27"/>
        <v>120.26</v>
      </c>
      <c r="J351" s="34">
        <f t="shared" si="28"/>
        <v>469.11</v>
      </c>
      <c r="K351" s="80">
        <f t="shared" si="29"/>
        <v>24237.939999999944</v>
      </c>
      <c r="L351" s="80"/>
      <c r="O351" s="3"/>
      <c r="P351" s="26"/>
      <c r="Q351" s="26"/>
      <c r="R351" s="26"/>
      <c r="S351" s="26"/>
      <c r="T351" s="26"/>
      <c r="U351" s="26"/>
      <c r="V351" s="26"/>
      <c r="W351" s="3"/>
    </row>
    <row r="352" spans="1:23" s="1" customFormat="1" ht="15" customHeight="1" x14ac:dyDescent="0.2">
      <c r="A352" s="70">
        <f t="shared" si="24"/>
        <v>315</v>
      </c>
      <c r="B352" s="36">
        <f t="shared" si="25"/>
        <v>50100</v>
      </c>
      <c r="C352" s="34">
        <f t="shared" si="26"/>
        <v>589.37</v>
      </c>
      <c r="D352" s="99"/>
      <c r="E352" s="100"/>
      <c r="F352" s="35"/>
      <c r="G352" s="99"/>
      <c r="H352" s="100"/>
      <c r="I352" s="34">
        <f t="shared" si="27"/>
        <v>117.98</v>
      </c>
      <c r="J352" s="34">
        <f t="shared" si="28"/>
        <v>471.39</v>
      </c>
      <c r="K352" s="80">
        <f t="shared" si="29"/>
        <v>23766.549999999945</v>
      </c>
      <c r="L352" s="80"/>
      <c r="O352" s="3"/>
      <c r="P352" s="26"/>
      <c r="Q352" s="26"/>
      <c r="R352" s="26"/>
      <c r="S352" s="26"/>
      <c r="T352" s="26"/>
      <c r="U352" s="26"/>
      <c r="V352" s="26"/>
      <c r="W352" s="3"/>
    </row>
    <row r="353" spans="1:23" s="1" customFormat="1" ht="15" customHeight="1" x14ac:dyDescent="0.2">
      <c r="A353" s="70">
        <f t="shared" si="24"/>
        <v>316</v>
      </c>
      <c r="B353" s="36">
        <f t="shared" si="25"/>
        <v>50131</v>
      </c>
      <c r="C353" s="34">
        <f t="shared" si="26"/>
        <v>589.37</v>
      </c>
      <c r="D353" s="99"/>
      <c r="E353" s="100"/>
      <c r="F353" s="35"/>
      <c r="G353" s="99"/>
      <c r="H353" s="100"/>
      <c r="I353" s="34">
        <f t="shared" si="27"/>
        <v>115.68</v>
      </c>
      <c r="J353" s="34">
        <f t="shared" si="28"/>
        <v>473.69</v>
      </c>
      <c r="K353" s="80">
        <f t="shared" si="29"/>
        <v>23292.859999999946</v>
      </c>
      <c r="L353" s="80"/>
      <c r="O353" s="3"/>
      <c r="P353" s="26"/>
      <c r="Q353" s="26"/>
      <c r="R353" s="26"/>
      <c r="S353" s="26"/>
      <c r="T353" s="26"/>
      <c r="U353" s="26"/>
      <c r="V353" s="26"/>
      <c r="W353" s="3"/>
    </row>
    <row r="354" spans="1:23" s="1" customFormat="1" ht="15" customHeight="1" x14ac:dyDescent="0.2">
      <c r="A354" s="70">
        <f t="shared" si="24"/>
        <v>317</v>
      </c>
      <c r="B354" s="36">
        <f t="shared" si="25"/>
        <v>50161</v>
      </c>
      <c r="C354" s="34">
        <f t="shared" si="26"/>
        <v>589.37</v>
      </c>
      <c r="D354" s="99"/>
      <c r="E354" s="100"/>
      <c r="F354" s="35"/>
      <c r="G354" s="99"/>
      <c r="H354" s="100"/>
      <c r="I354" s="34">
        <f t="shared" si="27"/>
        <v>113.38</v>
      </c>
      <c r="J354" s="34">
        <f t="shared" si="28"/>
        <v>475.99</v>
      </c>
      <c r="K354" s="80">
        <f t="shared" si="29"/>
        <v>22816.869999999944</v>
      </c>
      <c r="L354" s="80"/>
      <c r="O354" s="3"/>
      <c r="P354" s="26"/>
      <c r="Q354" s="26"/>
      <c r="R354" s="26"/>
      <c r="S354" s="26"/>
      <c r="T354" s="26"/>
      <c r="U354" s="26"/>
      <c r="V354" s="26"/>
      <c r="W354" s="3"/>
    </row>
    <row r="355" spans="1:23" s="1" customFormat="1" ht="15" customHeight="1" x14ac:dyDescent="0.2">
      <c r="A355" s="70">
        <f t="shared" si="24"/>
        <v>318</v>
      </c>
      <c r="B355" s="36">
        <f t="shared" si="25"/>
        <v>50192</v>
      </c>
      <c r="C355" s="34">
        <f t="shared" si="26"/>
        <v>589.37</v>
      </c>
      <c r="D355" s="99"/>
      <c r="E355" s="100"/>
      <c r="F355" s="35"/>
      <c r="G355" s="99"/>
      <c r="H355" s="100"/>
      <c r="I355" s="34">
        <f t="shared" si="27"/>
        <v>111.06</v>
      </c>
      <c r="J355" s="34">
        <f t="shared" si="28"/>
        <v>478.31</v>
      </c>
      <c r="K355" s="80">
        <f t="shared" si="29"/>
        <v>22338.559999999943</v>
      </c>
      <c r="L355" s="80"/>
      <c r="O355" s="3"/>
      <c r="P355" s="26"/>
      <c r="Q355" s="26"/>
      <c r="R355" s="26"/>
      <c r="S355" s="26"/>
      <c r="T355" s="26"/>
      <c r="U355" s="26"/>
      <c r="V355" s="26"/>
      <c r="W355" s="3"/>
    </row>
    <row r="356" spans="1:23" s="1" customFormat="1" ht="15" customHeight="1" x14ac:dyDescent="0.2">
      <c r="A356" s="70">
        <f t="shared" si="24"/>
        <v>319</v>
      </c>
      <c r="B356" s="36">
        <f t="shared" si="25"/>
        <v>50222</v>
      </c>
      <c r="C356" s="34">
        <f t="shared" si="26"/>
        <v>589.37</v>
      </c>
      <c r="D356" s="99"/>
      <c r="E356" s="100"/>
      <c r="F356" s="35"/>
      <c r="G356" s="99"/>
      <c r="H356" s="100"/>
      <c r="I356" s="34">
        <f t="shared" si="27"/>
        <v>108.73</v>
      </c>
      <c r="J356" s="34">
        <f t="shared" si="28"/>
        <v>480.64</v>
      </c>
      <c r="K356" s="80">
        <f t="shared" si="29"/>
        <v>21857.919999999944</v>
      </c>
      <c r="L356" s="80"/>
      <c r="O356" s="3"/>
      <c r="P356" s="26"/>
      <c r="Q356" s="26"/>
      <c r="R356" s="26"/>
      <c r="S356" s="26"/>
      <c r="T356" s="26"/>
      <c r="U356" s="26"/>
      <c r="V356" s="26"/>
      <c r="W356" s="3"/>
    </row>
    <row r="357" spans="1:23" s="1" customFormat="1" ht="15" customHeight="1" x14ac:dyDescent="0.2">
      <c r="A357" s="70">
        <f t="shared" si="24"/>
        <v>320</v>
      </c>
      <c r="B357" s="36">
        <f t="shared" si="25"/>
        <v>50253</v>
      </c>
      <c r="C357" s="34">
        <f t="shared" si="26"/>
        <v>589.37</v>
      </c>
      <c r="D357" s="99"/>
      <c r="E357" s="100"/>
      <c r="F357" s="35"/>
      <c r="G357" s="99"/>
      <c r="H357" s="100"/>
      <c r="I357" s="34">
        <f t="shared" si="27"/>
        <v>106.39</v>
      </c>
      <c r="J357" s="34">
        <f t="shared" si="28"/>
        <v>482.98</v>
      </c>
      <c r="K357" s="80">
        <f t="shared" si="29"/>
        <v>21374.939999999944</v>
      </c>
      <c r="L357" s="80"/>
      <c r="O357" s="3"/>
      <c r="P357" s="26"/>
      <c r="Q357" s="26"/>
      <c r="R357" s="26"/>
      <c r="S357" s="26"/>
      <c r="T357" s="26"/>
      <c r="U357" s="26"/>
      <c r="V357" s="26"/>
      <c r="W357" s="3"/>
    </row>
    <row r="358" spans="1:23" s="1" customFormat="1" ht="15" customHeight="1" x14ac:dyDescent="0.2">
      <c r="A358" s="70">
        <f t="shared" ref="A358:A421" si="30">IF(K357="","",IF(rounding,IF(OR(A357&gt;=number_of_payments,ROUND(K357,2)&lt;=0),"",A357+1),IF(OR(A357&gt;=number_of_payments,K357&lt;=0),"",A357+1)))</f>
        <v>321</v>
      </c>
      <c r="B358" s="36">
        <f t="shared" ref="B358:B421" si="31">IF(pay_num&lt;&gt;"",IF(per_year=26,IF(A358=1,first_payment,B357+14),IF(per_year=52,IF(A358=1,first_payment,B357+7),DATE(YEAR(first_payment),MONTH(first_payment)+(A358-1)*per_y,IF(per_year=24,IF(1-MOD(A358,2)=1,DAY(first_payment)+14,DAY(first_payment)),DAY(first_payment))))),"")</f>
        <v>50284</v>
      </c>
      <c r="C358" s="34">
        <f t="shared" ref="C358:C421" si="32">IF(pay_num="","",IF(rounding,IF(OR(pay_num=number_of_payments,payment&gt;ROUND((1+periodic_rate)*K357,2)),ROUND((1+periodic_rate)*K357,2),payment),IF(OR(pay_num=number_of_payments,payment&gt;(1+periodic_rate)*K357),(1+periodic_rate)*K357,payment)))</f>
        <v>589.37</v>
      </c>
      <c r="D358" s="99"/>
      <c r="E358" s="100"/>
      <c r="F358" s="35"/>
      <c r="G358" s="99"/>
      <c r="H358" s="100"/>
      <c r="I358" s="34">
        <f t="shared" ref="I358:I421" si="33">IF(A358="","",IF(AND(A358=1,payment_type=1),0,IF(rounding,ROUND(periodic_rate*K357,2),periodic_rate*K357)))</f>
        <v>104.04</v>
      </c>
      <c r="J358" s="34">
        <f t="shared" ref="J358:J421" si="34">IF(A358="","",IF(schedules,C358+D358,IF(ISBLANK(G358),C358,G358))-I358)</f>
        <v>485.33</v>
      </c>
      <c r="K358" s="80">
        <f t="shared" ref="K358:K421" si="35">IF(A358="","",K357-J358)</f>
        <v>20889.609999999942</v>
      </c>
      <c r="L358" s="80"/>
      <c r="O358" s="3"/>
      <c r="P358" s="26"/>
      <c r="Q358" s="26"/>
      <c r="R358" s="26"/>
      <c r="S358" s="26"/>
      <c r="T358" s="26"/>
      <c r="U358" s="26"/>
      <c r="V358" s="26"/>
      <c r="W358" s="3"/>
    </row>
    <row r="359" spans="1:23" s="1" customFormat="1" ht="15" customHeight="1" x14ac:dyDescent="0.2">
      <c r="A359" s="70">
        <f t="shared" si="30"/>
        <v>322</v>
      </c>
      <c r="B359" s="36">
        <f t="shared" si="31"/>
        <v>50314</v>
      </c>
      <c r="C359" s="34">
        <f t="shared" si="32"/>
        <v>589.37</v>
      </c>
      <c r="D359" s="99"/>
      <c r="E359" s="100"/>
      <c r="F359" s="35"/>
      <c r="G359" s="99"/>
      <c r="H359" s="100"/>
      <c r="I359" s="34">
        <f t="shared" si="33"/>
        <v>101.68</v>
      </c>
      <c r="J359" s="34">
        <f t="shared" si="34"/>
        <v>487.69</v>
      </c>
      <c r="K359" s="80">
        <f t="shared" si="35"/>
        <v>20401.919999999944</v>
      </c>
      <c r="L359" s="80"/>
      <c r="O359" s="3"/>
      <c r="P359" s="26"/>
      <c r="Q359" s="26"/>
      <c r="R359" s="26"/>
      <c r="S359" s="26"/>
      <c r="T359" s="26"/>
      <c r="U359" s="26"/>
      <c r="V359" s="26"/>
      <c r="W359" s="3"/>
    </row>
    <row r="360" spans="1:23" s="1" customFormat="1" ht="15" customHeight="1" x14ac:dyDescent="0.2">
      <c r="A360" s="70">
        <f t="shared" si="30"/>
        <v>323</v>
      </c>
      <c r="B360" s="36">
        <f t="shared" si="31"/>
        <v>50345</v>
      </c>
      <c r="C360" s="34">
        <f t="shared" si="32"/>
        <v>589.37</v>
      </c>
      <c r="D360" s="99"/>
      <c r="E360" s="100"/>
      <c r="F360" s="35"/>
      <c r="G360" s="99"/>
      <c r="H360" s="100"/>
      <c r="I360" s="34">
        <f t="shared" si="33"/>
        <v>99.31</v>
      </c>
      <c r="J360" s="34">
        <f t="shared" si="34"/>
        <v>490.06</v>
      </c>
      <c r="K360" s="80">
        <f t="shared" si="35"/>
        <v>19911.859999999942</v>
      </c>
      <c r="L360" s="80"/>
      <c r="O360" s="3"/>
      <c r="P360" s="26"/>
      <c r="Q360" s="26"/>
      <c r="R360" s="26"/>
      <c r="S360" s="26"/>
      <c r="T360" s="26"/>
      <c r="U360" s="26"/>
      <c r="V360" s="26"/>
      <c r="W360" s="3"/>
    </row>
    <row r="361" spans="1:23" s="1" customFormat="1" ht="15" customHeight="1" x14ac:dyDescent="0.2">
      <c r="A361" s="70">
        <f t="shared" si="30"/>
        <v>324</v>
      </c>
      <c r="B361" s="36">
        <f t="shared" si="31"/>
        <v>50375</v>
      </c>
      <c r="C361" s="34">
        <f t="shared" si="32"/>
        <v>589.37</v>
      </c>
      <c r="D361" s="99"/>
      <c r="E361" s="100"/>
      <c r="F361" s="35"/>
      <c r="G361" s="99"/>
      <c r="H361" s="100"/>
      <c r="I361" s="34">
        <f t="shared" si="33"/>
        <v>96.92</v>
      </c>
      <c r="J361" s="34">
        <f t="shared" si="34"/>
        <v>492.45</v>
      </c>
      <c r="K361" s="80">
        <f t="shared" si="35"/>
        <v>19419.409999999942</v>
      </c>
      <c r="L361" s="80"/>
      <c r="O361" s="3"/>
      <c r="P361" s="26"/>
      <c r="Q361" s="26"/>
      <c r="R361" s="26"/>
      <c r="S361" s="26"/>
      <c r="T361" s="26"/>
      <c r="U361" s="26"/>
      <c r="V361" s="26"/>
      <c r="W361" s="3"/>
    </row>
    <row r="362" spans="1:23" s="1" customFormat="1" ht="15" customHeight="1" x14ac:dyDescent="0.2">
      <c r="A362" s="70">
        <f t="shared" si="30"/>
        <v>325</v>
      </c>
      <c r="B362" s="36">
        <f t="shared" si="31"/>
        <v>50406</v>
      </c>
      <c r="C362" s="34">
        <f t="shared" si="32"/>
        <v>589.37</v>
      </c>
      <c r="D362" s="99"/>
      <c r="E362" s="100"/>
      <c r="F362" s="35"/>
      <c r="G362" s="99"/>
      <c r="H362" s="100"/>
      <c r="I362" s="34">
        <f t="shared" si="33"/>
        <v>94.52</v>
      </c>
      <c r="J362" s="34">
        <f t="shared" si="34"/>
        <v>494.85</v>
      </c>
      <c r="K362" s="80">
        <f t="shared" si="35"/>
        <v>18924.559999999943</v>
      </c>
      <c r="L362" s="80"/>
      <c r="O362" s="3"/>
      <c r="P362" s="26"/>
      <c r="Q362" s="26"/>
      <c r="R362" s="26"/>
      <c r="S362" s="26"/>
      <c r="T362" s="26"/>
      <c r="U362" s="26"/>
      <c r="V362" s="26"/>
      <c r="W362" s="3"/>
    </row>
    <row r="363" spans="1:23" s="1" customFormat="1" ht="15" customHeight="1" x14ac:dyDescent="0.2">
      <c r="A363" s="70">
        <f t="shared" si="30"/>
        <v>326</v>
      </c>
      <c r="B363" s="36">
        <f t="shared" si="31"/>
        <v>50437</v>
      </c>
      <c r="C363" s="34">
        <f t="shared" si="32"/>
        <v>589.37</v>
      </c>
      <c r="D363" s="99"/>
      <c r="E363" s="100"/>
      <c r="F363" s="35"/>
      <c r="G363" s="99"/>
      <c r="H363" s="100"/>
      <c r="I363" s="34">
        <f t="shared" si="33"/>
        <v>92.12</v>
      </c>
      <c r="J363" s="34">
        <f t="shared" si="34"/>
        <v>497.25</v>
      </c>
      <c r="K363" s="80">
        <f t="shared" si="35"/>
        <v>18427.309999999943</v>
      </c>
      <c r="L363" s="80"/>
      <c r="O363" s="3"/>
      <c r="P363" s="26"/>
      <c r="Q363" s="26"/>
      <c r="R363" s="26"/>
      <c r="S363" s="26"/>
      <c r="T363" s="26"/>
      <c r="U363" s="26"/>
      <c r="V363" s="26"/>
      <c r="W363" s="3"/>
    </row>
    <row r="364" spans="1:23" s="1" customFormat="1" ht="15" customHeight="1" x14ac:dyDescent="0.2">
      <c r="A364" s="70">
        <f t="shared" si="30"/>
        <v>327</v>
      </c>
      <c r="B364" s="36">
        <f t="shared" si="31"/>
        <v>50465</v>
      </c>
      <c r="C364" s="34">
        <f t="shared" si="32"/>
        <v>589.37</v>
      </c>
      <c r="D364" s="99"/>
      <c r="E364" s="100"/>
      <c r="F364" s="35"/>
      <c r="G364" s="99"/>
      <c r="H364" s="100"/>
      <c r="I364" s="34">
        <f t="shared" si="33"/>
        <v>89.7</v>
      </c>
      <c r="J364" s="34">
        <f t="shared" si="34"/>
        <v>499.67</v>
      </c>
      <c r="K364" s="80">
        <f t="shared" si="35"/>
        <v>17927.639999999945</v>
      </c>
      <c r="L364" s="80"/>
      <c r="O364" s="3"/>
      <c r="P364" s="26"/>
      <c r="Q364" s="26"/>
      <c r="R364" s="26"/>
      <c r="S364" s="26"/>
      <c r="T364" s="26"/>
      <c r="U364" s="26"/>
      <c r="V364" s="26"/>
      <c r="W364" s="3"/>
    </row>
    <row r="365" spans="1:23" s="1" customFormat="1" ht="15" customHeight="1" x14ac:dyDescent="0.2">
      <c r="A365" s="70">
        <f t="shared" si="30"/>
        <v>328</v>
      </c>
      <c r="B365" s="36">
        <f t="shared" si="31"/>
        <v>50496</v>
      </c>
      <c r="C365" s="34">
        <f t="shared" si="32"/>
        <v>589.37</v>
      </c>
      <c r="D365" s="99"/>
      <c r="E365" s="100"/>
      <c r="F365" s="35"/>
      <c r="G365" s="99"/>
      <c r="H365" s="100"/>
      <c r="I365" s="34">
        <f t="shared" si="33"/>
        <v>87.26</v>
      </c>
      <c r="J365" s="34">
        <f t="shared" si="34"/>
        <v>502.11</v>
      </c>
      <c r="K365" s="80">
        <f t="shared" si="35"/>
        <v>17425.529999999944</v>
      </c>
      <c r="L365" s="80"/>
      <c r="O365" s="3"/>
      <c r="P365" s="26"/>
      <c r="Q365" s="26"/>
      <c r="R365" s="26"/>
      <c r="S365" s="26"/>
      <c r="T365" s="26"/>
      <c r="U365" s="26"/>
      <c r="V365" s="26"/>
      <c r="W365" s="3"/>
    </row>
    <row r="366" spans="1:23" s="1" customFormat="1" ht="15" customHeight="1" x14ac:dyDescent="0.2">
      <c r="A366" s="70">
        <f t="shared" si="30"/>
        <v>329</v>
      </c>
      <c r="B366" s="36">
        <f t="shared" si="31"/>
        <v>50526</v>
      </c>
      <c r="C366" s="34">
        <f t="shared" si="32"/>
        <v>589.37</v>
      </c>
      <c r="D366" s="99"/>
      <c r="E366" s="100"/>
      <c r="F366" s="35"/>
      <c r="G366" s="99"/>
      <c r="H366" s="100"/>
      <c r="I366" s="34">
        <f t="shared" si="33"/>
        <v>84.82</v>
      </c>
      <c r="J366" s="34">
        <f t="shared" si="34"/>
        <v>504.55</v>
      </c>
      <c r="K366" s="80">
        <f t="shared" si="35"/>
        <v>16920.979999999945</v>
      </c>
      <c r="L366" s="80"/>
      <c r="O366" s="3"/>
      <c r="P366" s="26"/>
      <c r="Q366" s="26"/>
      <c r="R366" s="26"/>
      <c r="S366" s="26"/>
      <c r="T366" s="26"/>
      <c r="U366" s="26"/>
      <c r="V366" s="26"/>
      <c r="W366" s="3"/>
    </row>
    <row r="367" spans="1:23" s="1" customFormat="1" ht="15" customHeight="1" x14ac:dyDescent="0.2">
      <c r="A367" s="70">
        <f t="shared" si="30"/>
        <v>330</v>
      </c>
      <c r="B367" s="36">
        <f t="shared" si="31"/>
        <v>50557</v>
      </c>
      <c r="C367" s="34">
        <f t="shared" si="32"/>
        <v>589.37</v>
      </c>
      <c r="D367" s="99"/>
      <c r="E367" s="100"/>
      <c r="F367" s="35"/>
      <c r="G367" s="99"/>
      <c r="H367" s="100"/>
      <c r="I367" s="34">
        <f t="shared" si="33"/>
        <v>82.36</v>
      </c>
      <c r="J367" s="34">
        <f t="shared" si="34"/>
        <v>507.01</v>
      </c>
      <c r="K367" s="80">
        <f t="shared" si="35"/>
        <v>16413.969999999947</v>
      </c>
      <c r="L367" s="80"/>
      <c r="O367" s="3"/>
      <c r="P367" s="26"/>
      <c r="Q367" s="26"/>
      <c r="R367" s="26"/>
      <c r="S367" s="26"/>
      <c r="T367" s="26"/>
      <c r="U367" s="26"/>
      <c r="V367" s="26"/>
      <c r="W367" s="3"/>
    </row>
    <row r="368" spans="1:23" s="1" customFormat="1" ht="15" customHeight="1" x14ac:dyDescent="0.2">
      <c r="A368" s="70">
        <f t="shared" si="30"/>
        <v>331</v>
      </c>
      <c r="B368" s="36">
        <f t="shared" si="31"/>
        <v>50587</v>
      </c>
      <c r="C368" s="34">
        <f t="shared" si="32"/>
        <v>589.37</v>
      </c>
      <c r="D368" s="99"/>
      <c r="E368" s="100"/>
      <c r="F368" s="35"/>
      <c r="G368" s="99"/>
      <c r="H368" s="100"/>
      <c r="I368" s="34">
        <f t="shared" si="33"/>
        <v>79.900000000000006</v>
      </c>
      <c r="J368" s="34">
        <f t="shared" si="34"/>
        <v>509.47</v>
      </c>
      <c r="K368" s="80">
        <f t="shared" si="35"/>
        <v>15904.499999999947</v>
      </c>
      <c r="L368" s="80"/>
      <c r="O368" s="3"/>
      <c r="P368" s="26"/>
      <c r="Q368" s="26"/>
      <c r="R368" s="26"/>
      <c r="S368" s="26"/>
      <c r="T368" s="26"/>
      <c r="U368" s="26"/>
      <c r="V368" s="26"/>
      <c r="W368" s="3"/>
    </row>
    <row r="369" spans="1:23" s="1" customFormat="1" ht="15" customHeight="1" x14ac:dyDescent="0.2">
      <c r="A369" s="70">
        <f t="shared" si="30"/>
        <v>332</v>
      </c>
      <c r="B369" s="36">
        <f t="shared" si="31"/>
        <v>50618</v>
      </c>
      <c r="C369" s="34">
        <f t="shared" si="32"/>
        <v>589.37</v>
      </c>
      <c r="D369" s="99"/>
      <c r="E369" s="100"/>
      <c r="F369" s="35"/>
      <c r="G369" s="99"/>
      <c r="H369" s="100"/>
      <c r="I369" s="34">
        <f t="shared" si="33"/>
        <v>77.42</v>
      </c>
      <c r="J369" s="34">
        <f t="shared" si="34"/>
        <v>511.95</v>
      </c>
      <c r="K369" s="80">
        <f t="shared" si="35"/>
        <v>15392.549999999947</v>
      </c>
      <c r="L369" s="80"/>
      <c r="O369" s="3"/>
      <c r="P369" s="26"/>
      <c r="Q369" s="26"/>
      <c r="R369" s="26"/>
      <c r="S369" s="26"/>
      <c r="T369" s="26"/>
      <c r="U369" s="26"/>
      <c r="V369" s="26"/>
      <c r="W369" s="3"/>
    </row>
    <row r="370" spans="1:23" s="1" customFormat="1" ht="15" customHeight="1" x14ac:dyDescent="0.2">
      <c r="A370" s="70">
        <f t="shared" si="30"/>
        <v>333</v>
      </c>
      <c r="B370" s="36">
        <f t="shared" si="31"/>
        <v>50649</v>
      </c>
      <c r="C370" s="34">
        <f t="shared" si="32"/>
        <v>589.37</v>
      </c>
      <c r="D370" s="99"/>
      <c r="E370" s="100"/>
      <c r="F370" s="35"/>
      <c r="G370" s="99"/>
      <c r="H370" s="100"/>
      <c r="I370" s="34">
        <f t="shared" si="33"/>
        <v>74.92</v>
      </c>
      <c r="J370" s="34">
        <f t="shared" si="34"/>
        <v>514.45000000000005</v>
      </c>
      <c r="K370" s="80">
        <f t="shared" si="35"/>
        <v>14878.099999999946</v>
      </c>
      <c r="L370" s="80"/>
      <c r="O370" s="3"/>
      <c r="P370" s="26"/>
      <c r="Q370" s="26"/>
      <c r="R370" s="26"/>
      <c r="S370" s="26"/>
      <c r="T370" s="26"/>
      <c r="U370" s="26"/>
      <c r="V370" s="26"/>
      <c r="W370" s="3"/>
    </row>
    <row r="371" spans="1:23" s="1" customFormat="1" ht="15" customHeight="1" x14ac:dyDescent="0.2">
      <c r="A371" s="70">
        <f t="shared" si="30"/>
        <v>334</v>
      </c>
      <c r="B371" s="36">
        <f t="shared" si="31"/>
        <v>50679</v>
      </c>
      <c r="C371" s="34">
        <f t="shared" si="32"/>
        <v>589.37</v>
      </c>
      <c r="D371" s="99"/>
      <c r="E371" s="100"/>
      <c r="F371" s="35"/>
      <c r="G371" s="99"/>
      <c r="H371" s="100"/>
      <c r="I371" s="34">
        <f t="shared" si="33"/>
        <v>72.42</v>
      </c>
      <c r="J371" s="34">
        <f t="shared" si="34"/>
        <v>516.95000000000005</v>
      </c>
      <c r="K371" s="80">
        <f t="shared" si="35"/>
        <v>14361.149999999945</v>
      </c>
      <c r="L371" s="80"/>
      <c r="O371" s="3"/>
      <c r="P371" s="26"/>
      <c r="Q371" s="26"/>
      <c r="R371" s="26"/>
      <c r="S371" s="26"/>
      <c r="T371" s="26"/>
      <c r="U371" s="26"/>
      <c r="V371" s="26"/>
      <c r="W371" s="3"/>
    </row>
    <row r="372" spans="1:23" s="1" customFormat="1" ht="15" customHeight="1" x14ac:dyDescent="0.2">
      <c r="A372" s="70">
        <f t="shared" si="30"/>
        <v>335</v>
      </c>
      <c r="B372" s="36">
        <f t="shared" si="31"/>
        <v>50710</v>
      </c>
      <c r="C372" s="34">
        <f t="shared" si="32"/>
        <v>589.37</v>
      </c>
      <c r="D372" s="99"/>
      <c r="E372" s="100"/>
      <c r="F372" s="35"/>
      <c r="G372" s="99"/>
      <c r="H372" s="100"/>
      <c r="I372" s="34">
        <f t="shared" si="33"/>
        <v>69.900000000000006</v>
      </c>
      <c r="J372" s="34">
        <f t="shared" si="34"/>
        <v>519.47</v>
      </c>
      <c r="K372" s="80">
        <f t="shared" si="35"/>
        <v>13841.679999999946</v>
      </c>
      <c r="L372" s="80"/>
      <c r="O372" s="3"/>
      <c r="P372" s="26"/>
      <c r="Q372" s="26"/>
      <c r="R372" s="26"/>
      <c r="S372" s="26"/>
      <c r="T372" s="26"/>
      <c r="U372" s="26"/>
      <c r="V372" s="26"/>
      <c r="W372" s="3"/>
    </row>
    <row r="373" spans="1:23" s="1" customFormat="1" ht="15" customHeight="1" x14ac:dyDescent="0.2">
      <c r="A373" s="70">
        <f t="shared" si="30"/>
        <v>336</v>
      </c>
      <c r="B373" s="36">
        <f t="shared" si="31"/>
        <v>50740</v>
      </c>
      <c r="C373" s="34">
        <f t="shared" si="32"/>
        <v>589.37</v>
      </c>
      <c r="D373" s="99"/>
      <c r="E373" s="100"/>
      <c r="F373" s="35"/>
      <c r="G373" s="99"/>
      <c r="H373" s="100"/>
      <c r="I373" s="34">
        <f t="shared" si="33"/>
        <v>67.38</v>
      </c>
      <c r="J373" s="34">
        <f t="shared" si="34"/>
        <v>521.99</v>
      </c>
      <c r="K373" s="80">
        <f t="shared" si="35"/>
        <v>13319.689999999946</v>
      </c>
      <c r="L373" s="80"/>
      <c r="O373" s="3"/>
      <c r="P373" s="26"/>
      <c r="Q373" s="26"/>
      <c r="R373" s="26"/>
      <c r="S373" s="26"/>
      <c r="T373" s="26"/>
      <c r="U373" s="26"/>
      <c r="V373" s="26"/>
      <c r="W373" s="3"/>
    </row>
    <row r="374" spans="1:23" s="1" customFormat="1" ht="15" customHeight="1" x14ac:dyDescent="0.2">
      <c r="A374" s="70">
        <f t="shared" si="30"/>
        <v>337</v>
      </c>
      <c r="B374" s="36">
        <f t="shared" si="31"/>
        <v>50771</v>
      </c>
      <c r="C374" s="34">
        <f t="shared" si="32"/>
        <v>589.37</v>
      </c>
      <c r="D374" s="99"/>
      <c r="E374" s="100"/>
      <c r="F374" s="35"/>
      <c r="G374" s="99"/>
      <c r="H374" s="100"/>
      <c r="I374" s="34">
        <f t="shared" si="33"/>
        <v>64.83</v>
      </c>
      <c r="J374" s="34">
        <f t="shared" si="34"/>
        <v>524.54</v>
      </c>
      <c r="K374" s="80">
        <f t="shared" si="35"/>
        <v>12795.149999999947</v>
      </c>
      <c r="L374" s="80"/>
      <c r="O374" s="3"/>
      <c r="P374" s="26"/>
      <c r="Q374" s="26"/>
      <c r="R374" s="26"/>
      <c r="S374" s="26"/>
      <c r="T374" s="26"/>
      <c r="U374" s="26"/>
      <c r="V374" s="26"/>
      <c r="W374" s="3"/>
    </row>
    <row r="375" spans="1:23" s="1" customFormat="1" ht="15" customHeight="1" x14ac:dyDescent="0.2">
      <c r="A375" s="70">
        <f t="shared" si="30"/>
        <v>338</v>
      </c>
      <c r="B375" s="36">
        <f t="shared" si="31"/>
        <v>50802</v>
      </c>
      <c r="C375" s="34">
        <f t="shared" si="32"/>
        <v>589.37</v>
      </c>
      <c r="D375" s="99"/>
      <c r="E375" s="100"/>
      <c r="F375" s="35"/>
      <c r="G375" s="99"/>
      <c r="H375" s="100"/>
      <c r="I375" s="34">
        <f t="shared" si="33"/>
        <v>62.28</v>
      </c>
      <c r="J375" s="34">
        <f t="shared" si="34"/>
        <v>527.09</v>
      </c>
      <c r="K375" s="80">
        <f t="shared" si="35"/>
        <v>12268.059999999947</v>
      </c>
      <c r="L375" s="80"/>
      <c r="O375" s="3"/>
      <c r="P375" s="26"/>
      <c r="Q375" s="26"/>
      <c r="R375" s="26"/>
      <c r="S375" s="26"/>
      <c r="T375" s="26"/>
      <c r="U375" s="26"/>
      <c r="V375" s="26"/>
      <c r="W375" s="3"/>
    </row>
    <row r="376" spans="1:23" s="1" customFormat="1" ht="15" customHeight="1" x14ac:dyDescent="0.2">
      <c r="A376" s="70">
        <f t="shared" si="30"/>
        <v>339</v>
      </c>
      <c r="B376" s="36">
        <f t="shared" si="31"/>
        <v>50830</v>
      </c>
      <c r="C376" s="34">
        <f t="shared" si="32"/>
        <v>589.37</v>
      </c>
      <c r="D376" s="99"/>
      <c r="E376" s="100"/>
      <c r="F376" s="35"/>
      <c r="G376" s="99"/>
      <c r="H376" s="100"/>
      <c r="I376" s="34">
        <f t="shared" si="33"/>
        <v>59.72</v>
      </c>
      <c r="J376" s="34">
        <f t="shared" si="34"/>
        <v>529.65</v>
      </c>
      <c r="K376" s="80">
        <f t="shared" si="35"/>
        <v>11738.409999999947</v>
      </c>
      <c r="L376" s="80"/>
      <c r="O376" s="3"/>
      <c r="P376" s="26"/>
      <c r="Q376" s="26"/>
      <c r="R376" s="26"/>
      <c r="S376" s="26"/>
      <c r="T376" s="26"/>
      <c r="U376" s="26"/>
      <c r="V376" s="26"/>
      <c r="W376" s="3"/>
    </row>
    <row r="377" spans="1:23" s="1" customFormat="1" ht="15" customHeight="1" x14ac:dyDescent="0.2">
      <c r="A377" s="70">
        <f t="shared" si="30"/>
        <v>340</v>
      </c>
      <c r="B377" s="36">
        <f t="shared" si="31"/>
        <v>50861</v>
      </c>
      <c r="C377" s="34">
        <f t="shared" si="32"/>
        <v>589.37</v>
      </c>
      <c r="D377" s="99"/>
      <c r="E377" s="100"/>
      <c r="F377" s="35"/>
      <c r="G377" s="99"/>
      <c r="H377" s="100"/>
      <c r="I377" s="34">
        <f t="shared" si="33"/>
        <v>57.14</v>
      </c>
      <c r="J377" s="34">
        <f t="shared" si="34"/>
        <v>532.23</v>
      </c>
      <c r="K377" s="80">
        <f t="shared" si="35"/>
        <v>11206.179999999948</v>
      </c>
      <c r="L377" s="80"/>
      <c r="O377" s="3"/>
      <c r="P377" s="26"/>
      <c r="Q377" s="26"/>
      <c r="R377" s="26"/>
      <c r="S377" s="26"/>
      <c r="T377" s="26"/>
      <c r="U377" s="26"/>
      <c r="V377" s="26"/>
      <c r="W377" s="3"/>
    </row>
    <row r="378" spans="1:23" s="1" customFormat="1" ht="15" customHeight="1" x14ac:dyDescent="0.2">
      <c r="A378" s="70">
        <f t="shared" si="30"/>
        <v>341</v>
      </c>
      <c r="B378" s="36">
        <f t="shared" si="31"/>
        <v>50891</v>
      </c>
      <c r="C378" s="34">
        <f t="shared" si="32"/>
        <v>589.37</v>
      </c>
      <c r="D378" s="99"/>
      <c r="E378" s="100"/>
      <c r="F378" s="35"/>
      <c r="G378" s="99"/>
      <c r="H378" s="100"/>
      <c r="I378" s="34">
        <f t="shared" si="33"/>
        <v>54.55</v>
      </c>
      <c r="J378" s="34">
        <f t="shared" si="34"/>
        <v>534.82000000000005</v>
      </c>
      <c r="K378" s="80">
        <f t="shared" si="35"/>
        <v>10671.359999999948</v>
      </c>
      <c r="L378" s="80"/>
      <c r="O378" s="3"/>
      <c r="P378" s="26"/>
      <c r="Q378" s="26"/>
      <c r="R378" s="26"/>
      <c r="S378" s="26"/>
      <c r="T378" s="26"/>
      <c r="U378" s="26"/>
      <c r="V378" s="26"/>
      <c r="W378" s="3"/>
    </row>
    <row r="379" spans="1:23" s="1" customFormat="1" ht="15" customHeight="1" x14ac:dyDescent="0.2">
      <c r="A379" s="70">
        <f t="shared" si="30"/>
        <v>342</v>
      </c>
      <c r="B379" s="36">
        <f t="shared" si="31"/>
        <v>50922</v>
      </c>
      <c r="C379" s="34">
        <f t="shared" si="32"/>
        <v>589.37</v>
      </c>
      <c r="D379" s="99"/>
      <c r="E379" s="100"/>
      <c r="F379" s="35"/>
      <c r="G379" s="99"/>
      <c r="H379" s="100"/>
      <c r="I379" s="34">
        <f t="shared" si="33"/>
        <v>51.94</v>
      </c>
      <c r="J379" s="34">
        <f t="shared" si="34"/>
        <v>537.43000000000006</v>
      </c>
      <c r="K379" s="80">
        <f t="shared" si="35"/>
        <v>10133.929999999948</v>
      </c>
      <c r="L379" s="80"/>
      <c r="O379" s="3"/>
      <c r="P379" s="26"/>
      <c r="Q379" s="26"/>
      <c r="R379" s="26"/>
      <c r="S379" s="26"/>
      <c r="T379" s="26"/>
      <c r="U379" s="26"/>
      <c r="V379" s="26"/>
      <c r="W379" s="3"/>
    </row>
    <row r="380" spans="1:23" s="1" customFormat="1" ht="15" customHeight="1" x14ac:dyDescent="0.2">
      <c r="A380" s="70">
        <f t="shared" si="30"/>
        <v>343</v>
      </c>
      <c r="B380" s="36">
        <f t="shared" si="31"/>
        <v>50952</v>
      </c>
      <c r="C380" s="34">
        <f t="shared" si="32"/>
        <v>589.37</v>
      </c>
      <c r="D380" s="99"/>
      <c r="E380" s="100"/>
      <c r="F380" s="35"/>
      <c r="G380" s="99"/>
      <c r="H380" s="100"/>
      <c r="I380" s="34">
        <f t="shared" si="33"/>
        <v>49.33</v>
      </c>
      <c r="J380" s="34">
        <f t="shared" si="34"/>
        <v>540.04</v>
      </c>
      <c r="K380" s="80">
        <f t="shared" si="35"/>
        <v>9593.8899999999485</v>
      </c>
      <c r="L380" s="80"/>
      <c r="O380" s="3"/>
      <c r="P380" s="26"/>
      <c r="Q380" s="26"/>
      <c r="R380" s="26"/>
      <c r="S380" s="26"/>
      <c r="T380" s="26"/>
      <c r="U380" s="26"/>
      <c r="V380" s="26"/>
      <c r="W380" s="3"/>
    </row>
    <row r="381" spans="1:23" s="1" customFormat="1" ht="15" customHeight="1" x14ac:dyDescent="0.2">
      <c r="A381" s="70">
        <f t="shared" si="30"/>
        <v>344</v>
      </c>
      <c r="B381" s="36">
        <f t="shared" si="31"/>
        <v>50983</v>
      </c>
      <c r="C381" s="34">
        <f t="shared" si="32"/>
        <v>589.37</v>
      </c>
      <c r="D381" s="99"/>
      <c r="E381" s="100"/>
      <c r="F381" s="35"/>
      <c r="G381" s="99"/>
      <c r="H381" s="100"/>
      <c r="I381" s="34">
        <f t="shared" si="33"/>
        <v>46.7</v>
      </c>
      <c r="J381" s="34">
        <f t="shared" si="34"/>
        <v>542.66999999999996</v>
      </c>
      <c r="K381" s="80">
        <f t="shared" si="35"/>
        <v>9051.2199999999484</v>
      </c>
      <c r="L381" s="80"/>
      <c r="O381" s="3"/>
      <c r="P381" s="26"/>
      <c r="Q381" s="26"/>
      <c r="R381" s="26"/>
      <c r="S381" s="26"/>
      <c r="T381" s="26"/>
      <c r="U381" s="26"/>
      <c r="V381" s="26"/>
      <c r="W381" s="3"/>
    </row>
    <row r="382" spans="1:23" s="1" customFormat="1" ht="15" customHeight="1" x14ac:dyDescent="0.2">
      <c r="A382" s="70">
        <f t="shared" si="30"/>
        <v>345</v>
      </c>
      <c r="B382" s="36">
        <f t="shared" si="31"/>
        <v>51014</v>
      </c>
      <c r="C382" s="34">
        <f t="shared" si="32"/>
        <v>589.37</v>
      </c>
      <c r="D382" s="99"/>
      <c r="E382" s="100"/>
      <c r="F382" s="35"/>
      <c r="G382" s="99"/>
      <c r="H382" s="100"/>
      <c r="I382" s="34">
        <f t="shared" si="33"/>
        <v>44.06</v>
      </c>
      <c r="J382" s="34">
        <f t="shared" si="34"/>
        <v>545.30999999999995</v>
      </c>
      <c r="K382" s="80">
        <f t="shared" si="35"/>
        <v>8505.9099999999489</v>
      </c>
      <c r="L382" s="80"/>
      <c r="O382" s="3"/>
      <c r="P382" s="26"/>
      <c r="Q382" s="26"/>
      <c r="R382" s="26"/>
      <c r="S382" s="26"/>
      <c r="T382" s="26"/>
      <c r="U382" s="26"/>
      <c r="V382" s="26"/>
      <c r="W382" s="3"/>
    </row>
    <row r="383" spans="1:23" s="1" customFormat="1" ht="15" customHeight="1" x14ac:dyDescent="0.2">
      <c r="A383" s="70">
        <f t="shared" si="30"/>
        <v>346</v>
      </c>
      <c r="B383" s="36">
        <f t="shared" si="31"/>
        <v>51044</v>
      </c>
      <c r="C383" s="34">
        <f t="shared" si="32"/>
        <v>589.37</v>
      </c>
      <c r="D383" s="99"/>
      <c r="E383" s="100"/>
      <c r="F383" s="35"/>
      <c r="G383" s="99"/>
      <c r="H383" s="100"/>
      <c r="I383" s="34">
        <f t="shared" si="33"/>
        <v>41.4</v>
      </c>
      <c r="J383" s="34">
        <f t="shared" si="34"/>
        <v>547.97</v>
      </c>
      <c r="K383" s="80">
        <f t="shared" si="35"/>
        <v>7957.9399999999487</v>
      </c>
      <c r="L383" s="80"/>
      <c r="O383" s="3"/>
      <c r="P383" s="26"/>
      <c r="Q383" s="26"/>
      <c r="R383" s="26"/>
      <c r="S383" s="26"/>
      <c r="T383" s="26"/>
      <c r="U383" s="26"/>
      <c r="V383" s="26"/>
      <c r="W383" s="3"/>
    </row>
    <row r="384" spans="1:23" s="1" customFormat="1" ht="15" customHeight="1" x14ac:dyDescent="0.2">
      <c r="A384" s="70">
        <f t="shared" si="30"/>
        <v>347</v>
      </c>
      <c r="B384" s="36">
        <f t="shared" si="31"/>
        <v>51075</v>
      </c>
      <c r="C384" s="34">
        <f t="shared" si="32"/>
        <v>589.37</v>
      </c>
      <c r="D384" s="99"/>
      <c r="E384" s="100"/>
      <c r="F384" s="35"/>
      <c r="G384" s="99"/>
      <c r="H384" s="100"/>
      <c r="I384" s="34">
        <f t="shared" si="33"/>
        <v>38.74</v>
      </c>
      <c r="J384" s="34">
        <f t="shared" si="34"/>
        <v>550.63</v>
      </c>
      <c r="K384" s="80">
        <f t="shared" si="35"/>
        <v>7407.3099999999486</v>
      </c>
      <c r="L384" s="80"/>
      <c r="O384" s="3"/>
      <c r="P384" s="26"/>
      <c r="Q384" s="26"/>
      <c r="R384" s="26"/>
      <c r="S384" s="26"/>
      <c r="T384" s="26"/>
      <c r="U384" s="26"/>
      <c r="V384" s="26"/>
      <c r="W384" s="3"/>
    </row>
    <row r="385" spans="1:23" s="1" customFormat="1" ht="15" customHeight="1" x14ac:dyDescent="0.2">
      <c r="A385" s="70">
        <f t="shared" si="30"/>
        <v>348</v>
      </c>
      <c r="B385" s="36">
        <f t="shared" si="31"/>
        <v>51105</v>
      </c>
      <c r="C385" s="34">
        <f t="shared" si="32"/>
        <v>589.37</v>
      </c>
      <c r="D385" s="99"/>
      <c r="E385" s="100"/>
      <c r="F385" s="35"/>
      <c r="G385" s="99"/>
      <c r="H385" s="100"/>
      <c r="I385" s="34">
        <f t="shared" si="33"/>
        <v>36.06</v>
      </c>
      <c r="J385" s="34">
        <f t="shared" si="34"/>
        <v>553.30999999999995</v>
      </c>
      <c r="K385" s="80">
        <f t="shared" si="35"/>
        <v>6853.9999999999491</v>
      </c>
      <c r="L385" s="80"/>
      <c r="O385" s="3"/>
      <c r="P385" s="26"/>
      <c r="Q385" s="26"/>
      <c r="R385" s="26"/>
      <c r="S385" s="26"/>
      <c r="T385" s="26"/>
      <c r="U385" s="26"/>
      <c r="V385" s="26"/>
      <c r="W385" s="3"/>
    </row>
    <row r="386" spans="1:23" s="1" customFormat="1" ht="15" customHeight="1" x14ac:dyDescent="0.2">
      <c r="A386" s="70">
        <f t="shared" si="30"/>
        <v>349</v>
      </c>
      <c r="B386" s="36">
        <f t="shared" si="31"/>
        <v>51136</v>
      </c>
      <c r="C386" s="34">
        <f t="shared" si="32"/>
        <v>589.37</v>
      </c>
      <c r="D386" s="99"/>
      <c r="E386" s="100"/>
      <c r="F386" s="35"/>
      <c r="G386" s="99"/>
      <c r="H386" s="100"/>
      <c r="I386" s="34">
        <f t="shared" si="33"/>
        <v>33.36</v>
      </c>
      <c r="J386" s="34">
        <f t="shared" si="34"/>
        <v>556.01</v>
      </c>
      <c r="K386" s="80">
        <f t="shared" si="35"/>
        <v>6297.9899999999489</v>
      </c>
      <c r="L386" s="80"/>
      <c r="O386" s="3"/>
      <c r="P386" s="26"/>
      <c r="Q386" s="26"/>
      <c r="R386" s="26"/>
      <c r="S386" s="26"/>
      <c r="T386" s="26"/>
      <c r="U386" s="26"/>
      <c r="V386" s="26"/>
      <c r="W386" s="3"/>
    </row>
    <row r="387" spans="1:23" s="1" customFormat="1" ht="15" customHeight="1" x14ac:dyDescent="0.2">
      <c r="A387" s="70">
        <f t="shared" si="30"/>
        <v>350</v>
      </c>
      <c r="B387" s="36">
        <f t="shared" si="31"/>
        <v>51167</v>
      </c>
      <c r="C387" s="34">
        <f t="shared" si="32"/>
        <v>589.37</v>
      </c>
      <c r="D387" s="99"/>
      <c r="E387" s="100"/>
      <c r="F387" s="35"/>
      <c r="G387" s="99"/>
      <c r="H387" s="100"/>
      <c r="I387" s="34">
        <f t="shared" si="33"/>
        <v>30.66</v>
      </c>
      <c r="J387" s="34">
        <f t="shared" si="34"/>
        <v>558.71</v>
      </c>
      <c r="K387" s="80">
        <f t="shared" si="35"/>
        <v>5739.2799999999488</v>
      </c>
      <c r="L387" s="80"/>
      <c r="O387" s="3"/>
      <c r="P387" s="26"/>
      <c r="Q387" s="26"/>
      <c r="R387" s="26"/>
      <c r="S387" s="26"/>
      <c r="T387" s="26"/>
      <c r="U387" s="26"/>
      <c r="V387" s="26"/>
      <c r="W387" s="3"/>
    </row>
    <row r="388" spans="1:23" s="1" customFormat="1" ht="15" customHeight="1" x14ac:dyDescent="0.2">
      <c r="A388" s="70">
        <f t="shared" si="30"/>
        <v>351</v>
      </c>
      <c r="B388" s="36">
        <f t="shared" si="31"/>
        <v>51196</v>
      </c>
      <c r="C388" s="34">
        <f t="shared" si="32"/>
        <v>589.37</v>
      </c>
      <c r="D388" s="99"/>
      <c r="E388" s="100"/>
      <c r="F388" s="35"/>
      <c r="G388" s="99"/>
      <c r="H388" s="100"/>
      <c r="I388" s="34">
        <f t="shared" si="33"/>
        <v>27.94</v>
      </c>
      <c r="J388" s="34">
        <f t="shared" si="34"/>
        <v>561.42999999999995</v>
      </c>
      <c r="K388" s="80">
        <f t="shared" si="35"/>
        <v>5177.8499999999485</v>
      </c>
      <c r="L388" s="80"/>
      <c r="O388" s="3"/>
      <c r="P388" s="26"/>
      <c r="Q388" s="26"/>
      <c r="R388" s="26"/>
      <c r="S388" s="26"/>
      <c r="T388" s="26"/>
      <c r="U388" s="26"/>
      <c r="V388" s="26"/>
      <c r="W388" s="3"/>
    </row>
    <row r="389" spans="1:23" s="1" customFormat="1" ht="15" customHeight="1" x14ac:dyDescent="0.2">
      <c r="A389" s="70">
        <f t="shared" si="30"/>
        <v>352</v>
      </c>
      <c r="B389" s="36">
        <f t="shared" si="31"/>
        <v>51227</v>
      </c>
      <c r="C389" s="34">
        <f t="shared" si="32"/>
        <v>589.37</v>
      </c>
      <c r="D389" s="99"/>
      <c r="E389" s="100"/>
      <c r="F389" s="35"/>
      <c r="G389" s="99"/>
      <c r="H389" s="100"/>
      <c r="I389" s="34">
        <f t="shared" si="33"/>
        <v>25.2</v>
      </c>
      <c r="J389" s="34">
        <f t="shared" si="34"/>
        <v>564.16999999999996</v>
      </c>
      <c r="K389" s="80">
        <f t="shared" si="35"/>
        <v>4613.6799999999484</v>
      </c>
      <c r="L389" s="80"/>
      <c r="O389" s="3"/>
      <c r="P389" s="26"/>
      <c r="Q389" s="26"/>
      <c r="R389" s="26"/>
      <c r="S389" s="26"/>
      <c r="T389" s="26"/>
      <c r="U389" s="26"/>
      <c r="V389" s="26"/>
      <c r="W389" s="3"/>
    </row>
    <row r="390" spans="1:23" s="1" customFormat="1" ht="15" customHeight="1" x14ac:dyDescent="0.2">
      <c r="A390" s="70">
        <f t="shared" si="30"/>
        <v>353</v>
      </c>
      <c r="B390" s="36">
        <f t="shared" si="31"/>
        <v>51257</v>
      </c>
      <c r="C390" s="34">
        <f t="shared" si="32"/>
        <v>589.37</v>
      </c>
      <c r="D390" s="99"/>
      <c r="E390" s="100"/>
      <c r="F390" s="35"/>
      <c r="G390" s="99"/>
      <c r="H390" s="100"/>
      <c r="I390" s="34">
        <f t="shared" si="33"/>
        <v>22.46</v>
      </c>
      <c r="J390" s="34">
        <f t="shared" si="34"/>
        <v>566.91</v>
      </c>
      <c r="K390" s="80">
        <f t="shared" si="35"/>
        <v>4046.7699999999486</v>
      </c>
      <c r="L390" s="80"/>
      <c r="O390" s="3"/>
      <c r="P390" s="26"/>
      <c r="Q390" s="26"/>
      <c r="R390" s="26"/>
      <c r="S390" s="26"/>
      <c r="T390" s="26"/>
      <c r="U390" s="26"/>
      <c r="V390" s="26"/>
      <c r="W390" s="3"/>
    </row>
    <row r="391" spans="1:23" s="1" customFormat="1" ht="15" customHeight="1" x14ac:dyDescent="0.2">
      <c r="A391" s="70">
        <f t="shared" si="30"/>
        <v>354</v>
      </c>
      <c r="B391" s="36">
        <f t="shared" si="31"/>
        <v>51288</v>
      </c>
      <c r="C391" s="34">
        <f t="shared" si="32"/>
        <v>589.37</v>
      </c>
      <c r="D391" s="99"/>
      <c r="E391" s="100"/>
      <c r="F391" s="35"/>
      <c r="G391" s="99"/>
      <c r="H391" s="100"/>
      <c r="I391" s="34">
        <f t="shared" si="33"/>
        <v>19.7</v>
      </c>
      <c r="J391" s="34">
        <f t="shared" si="34"/>
        <v>569.66999999999996</v>
      </c>
      <c r="K391" s="80">
        <f t="shared" si="35"/>
        <v>3477.0999999999485</v>
      </c>
      <c r="L391" s="80"/>
      <c r="O391" s="3"/>
      <c r="P391" s="26"/>
      <c r="Q391" s="26"/>
      <c r="R391" s="26"/>
      <c r="S391" s="26"/>
      <c r="T391" s="26"/>
      <c r="U391" s="26"/>
      <c r="V391" s="26"/>
      <c r="W391" s="3"/>
    </row>
    <row r="392" spans="1:23" s="1" customFormat="1" ht="15" customHeight="1" x14ac:dyDescent="0.2">
      <c r="A392" s="70">
        <f t="shared" si="30"/>
        <v>355</v>
      </c>
      <c r="B392" s="36">
        <f t="shared" si="31"/>
        <v>51318</v>
      </c>
      <c r="C392" s="34">
        <f t="shared" si="32"/>
        <v>589.37</v>
      </c>
      <c r="D392" s="99"/>
      <c r="E392" s="100"/>
      <c r="F392" s="35"/>
      <c r="G392" s="99"/>
      <c r="H392" s="100"/>
      <c r="I392" s="34">
        <f t="shared" si="33"/>
        <v>16.920000000000002</v>
      </c>
      <c r="J392" s="34">
        <f t="shared" si="34"/>
        <v>572.45000000000005</v>
      </c>
      <c r="K392" s="80">
        <f t="shared" si="35"/>
        <v>2904.6499999999487</v>
      </c>
      <c r="L392" s="80"/>
      <c r="O392" s="3"/>
      <c r="P392" s="26"/>
      <c r="Q392" s="26"/>
      <c r="R392" s="26"/>
      <c r="S392" s="26"/>
      <c r="T392" s="26"/>
      <c r="U392" s="26"/>
      <c r="V392" s="26"/>
      <c r="W392" s="3"/>
    </row>
    <row r="393" spans="1:23" s="1" customFormat="1" ht="15" customHeight="1" x14ac:dyDescent="0.2">
      <c r="A393" s="70">
        <f t="shared" si="30"/>
        <v>356</v>
      </c>
      <c r="B393" s="36">
        <f t="shared" si="31"/>
        <v>51349</v>
      </c>
      <c r="C393" s="34">
        <f t="shared" si="32"/>
        <v>589.37</v>
      </c>
      <c r="D393" s="99"/>
      <c r="E393" s="100"/>
      <c r="F393" s="35"/>
      <c r="G393" s="99"/>
      <c r="H393" s="100"/>
      <c r="I393" s="34">
        <f t="shared" si="33"/>
        <v>14.14</v>
      </c>
      <c r="J393" s="34">
        <f t="shared" si="34"/>
        <v>575.23</v>
      </c>
      <c r="K393" s="80">
        <f t="shared" si="35"/>
        <v>2329.4199999999487</v>
      </c>
      <c r="L393" s="80"/>
      <c r="O393" s="3"/>
      <c r="P393" s="26"/>
      <c r="Q393" s="26"/>
      <c r="R393" s="26"/>
      <c r="S393" s="26"/>
      <c r="T393" s="26"/>
      <c r="U393" s="26"/>
      <c r="V393" s="26"/>
      <c r="W393" s="3"/>
    </row>
    <row r="394" spans="1:23" s="1" customFormat="1" ht="15" customHeight="1" x14ac:dyDescent="0.2">
      <c r="A394" s="70">
        <f t="shared" si="30"/>
        <v>357</v>
      </c>
      <c r="B394" s="36">
        <f t="shared" si="31"/>
        <v>51380</v>
      </c>
      <c r="C394" s="34">
        <f t="shared" si="32"/>
        <v>589.37</v>
      </c>
      <c r="D394" s="99"/>
      <c r="E394" s="100"/>
      <c r="F394" s="35"/>
      <c r="G394" s="99"/>
      <c r="H394" s="100"/>
      <c r="I394" s="34">
        <f t="shared" si="33"/>
        <v>11.34</v>
      </c>
      <c r="J394" s="34">
        <f t="shared" si="34"/>
        <v>578.03</v>
      </c>
      <c r="K394" s="80">
        <f t="shared" si="35"/>
        <v>1751.3899999999487</v>
      </c>
      <c r="L394" s="80"/>
      <c r="O394" s="3"/>
      <c r="P394" s="26"/>
      <c r="Q394" s="26"/>
      <c r="R394" s="26"/>
      <c r="S394" s="26"/>
      <c r="T394" s="26"/>
      <c r="U394" s="26"/>
      <c r="V394" s="26"/>
      <c r="W394" s="3"/>
    </row>
    <row r="395" spans="1:23" s="1" customFormat="1" ht="15" customHeight="1" x14ac:dyDescent="0.2">
      <c r="A395" s="70">
        <f t="shared" si="30"/>
        <v>358</v>
      </c>
      <c r="B395" s="36">
        <f t="shared" si="31"/>
        <v>51410</v>
      </c>
      <c r="C395" s="34">
        <f t="shared" si="32"/>
        <v>589.37</v>
      </c>
      <c r="D395" s="99"/>
      <c r="E395" s="100"/>
      <c r="F395" s="35"/>
      <c r="G395" s="99"/>
      <c r="H395" s="100"/>
      <c r="I395" s="34">
        <f t="shared" si="33"/>
        <v>8.52</v>
      </c>
      <c r="J395" s="34">
        <f t="shared" si="34"/>
        <v>580.85</v>
      </c>
      <c r="K395" s="80">
        <f t="shared" si="35"/>
        <v>1170.5399999999486</v>
      </c>
      <c r="L395" s="80"/>
      <c r="O395" s="3"/>
      <c r="P395" s="26"/>
      <c r="Q395" s="26"/>
      <c r="R395" s="26"/>
      <c r="S395" s="26"/>
      <c r="T395" s="26"/>
      <c r="U395" s="26"/>
      <c r="V395" s="26"/>
      <c r="W395" s="3"/>
    </row>
    <row r="396" spans="1:23" s="1" customFormat="1" ht="15" customHeight="1" x14ac:dyDescent="0.2">
      <c r="A396" s="70">
        <f t="shared" si="30"/>
        <v>359</v>
      </c>
      <c r="B396" s="36">
        <f t="shared" si="31"/>
        <v>51441</v>
      </c>
      <c r="C396" s="34">
        <f t="shared" si="32"/>
        <v>589.37</v>
      </c>
      <c r="D396" s="99"/>
      <c r="E396" s="100"/>
      <c r="F396" s="35"/>
      <c r="G396" s="99"/>
      <c r="H396" s="100"/>
      <c r="I396" s="34">
        <f t="shared" si="33"/>
        <v>5.7</v>
      </c>
      <c r="J396" s="34">
        <f t="shared" si="34"/>
        <v>583.66999999999996</v>
      </c>
      <c r="K396" s="80">
        <f t="shared" si="35"/>
        <v>586.86999999994862</v>
      </c>
      <c r="L396" s="80"/>
      <c r="O396" s="3"/>
      <c r="P396" s="26"/>
      <c r="Q396" s="26"/>
      <c r="R396" s="26"/>
      <c r="S396" s="26"/>
      <c r="T396" s="26"/>
      <c r="U396" s="26"/>
      <c r="V396" s="26"/>
      <c r="W396" s="3"/>
    </row>
    <row r="397" spans="1:23" s="1" customFormat="1" ht="15" customHeight="1" x14ac:dyDescent="0.2">
      <c r="A397" s="70">
        <f t="shared" si="30"/>
        <v>360</v>
      </c>
      <c r="B397" s="36">
        <f t="shared" si="31"/>
        <v>51471</v>
      </c>
      <c r="C397" s="34">
        <f t="shared" si="32"/>
        <v>589.73</v>
      </c>
      <c r="D397" s="99"/>
      <c r="E397" s="100"/>
      <c r="F397" s="35"/>
      <c r="G397" s="99"/>
      <c r="H397" s="100"/>
      <c r="I397" s="34">
        <f t="shared" si="33"/>
        <v>2.86</v>
      </c>
      <c r="J397" s="34">
        <f t="shared" si="34"/>
        <v>586.87</v>
      </c>
      <c r="K397" s="80">
        <f t="shared" si="35"/>
        <v>-5.1386450650170445E-11</v>
      </c>
      <c r="L397" s="80"/>
      <c r="O397" s="3"/>
      <c r="P397" s="26"/>
      <c r="Q397" s="26"/>
      <c r="R397" s="26"/>
      <c r="S397" s="26"/>
      <c r="T397" s="26"/>
      <c r="U397" s="26"/>
      <c r="V397" s="26"/>
      <c r="W397" s="3"/>
    </row>
    <row r="398" spans="1:23" s="1" customFormat="1" ht="15" customHeight="1" x14ac:dyDescent="0.2">
      <c r="A398" s="70" t="str">
        <f t="shared" si="30"/>
        <v/>
      </c>
      <c r="B398" s="36" t="str">
        <f t="shared" si="31"/>
        <v/>
      </c>
      <c r="C398" s="34" t="str">
        <f t="shared" si="32"/>
        <v/>
      </c>
      <c r="D398" s="99"/>
      <c r="E398" s="100"/>
      <c r="F398" s="35"/>
      <c r="G398" s="99"/>
      <c r="H398" s="100"/>
      <c r="I398" s="34" t="str">
        <f t="shared" si="33"/>
        <v/>
      </c>
      <c r="J398" s="34" t="str">
        <f t="shared" si="34"/>
        <v/>
      </c>
      <c r="K398" s="80" t="str">
        <f t="shared" si="35"/>
        <v/>
      </c>
      <c r="L398" s="80"/>
      <c r="O398" s="3"/>
      <c r="P398" s="26"/>
      <c r="Q398" s="26"/>
      <c r="R398" s="26"/>
      <c r="S398" s="26"/>
      <c r="T398" s="26"/>
      <c r="U398" s="26"/>
      <c r="V398" s="26"/>
      <c r="W398" s="3"/>
    </row>
    <row r="399" spans="1:23" s="1" customFormat="1" ht="15" customHeight="1" x14ac:dyDescent="0.2">
      <c r="A399" s="70" t="str">
        <f t="shared" si="30"/>
        <v/>
      </c>
      <c r="B399" s="36" t="str">
        <f t="shared" si="31"/>
        <v/>
      </c>
      <c r="C399" s="34" t="str">
        <f t="shared" si="32"/>
        <v/>
      </c>
      <c r="D399" s="99"/>
      <c r="E399" s="100"/>
      <c r="F399" s="35"/>
      <c r="G399" s="99"/>
      <c r="H399" s="100"/>
      <c r="I399" s="34" t="str">
        <f t="shared" si="33"/>
        <v/>
      </c>
      <c r="J399" s="34" t="str">
        <f t="shared" si="34"/>
        <v/>
      </c>
      <c r="K399" s="80" t="str">
        <f t="shared" si="35"/>
        <v/>
      </c>
      <c r="L399" s="80"/>
      <c r="O399" s="3"/>
      <c r="P399" s="26"/>
      <c r="Q399" s="26"/>
      <c r="R399" s="26"/>
      <c r="S399" s="26"/>
      <c r="T399" s="26"/>
      <c r="U399" s="26"/>
      <c r="V399" s="26"/>
      <c r="W399" s="3"/>
    </row>
    <row r="400" spans="1:23" s="1" customFormat="1" ht="15" customHeight="1" x14ac:dyDescent="0.2">
      <c r="A400" s="70" t="str">
        <f t="shared" si="30"/>
        <v/>
      </c>
      <c r="B400" s="36" t="str">
        <f t="shared" si="31"/>
        <v/>
      </c>
      <c r="C400" s="34" t="str">
        <f t="shared" si="32"/>
        <v/>
      </c>
      <c r="D400" s="99"/>
      <c r="E400" s="100"/>
      <c r="F400" s="35"/>
      <c r="G400" s="99"/>
      <c r="H400" s="100"/>
      <c r="I400" s="34" t="str">
        <f t="shared" si="33"/>
        <v/>
      </c>
      <c r="J400" s="34" t="str">
        <f t="shared" si="34"/>
        <v/>
      </c>
      <c r="K400" s="80" t="str">
        <f t="shared" si="35"/>
        <v/>
      </c>
      <c r="L400" s="80"/>
      <c r="O400" s="3"/>
      <c r="P400" s="26"/>
      <c r="Q400" s="26"/>
      <c r="R400" s="26"/>
      <c r="S400" s="26"/>
      <c r="T400" s="26"/>
      <c r="U400" s="26"/>
      <c r="V400" s="26"/>
      <c r="W400" s="3"/>
    </row>
    <row r="401" spans="1:23" s="1" customFormat="1" ht="15" customHeight="1" x14ac:dyDescent="0.2">
      <c r="A401" s="70" t="str">
        <f t="shared" si="30"/>
        <v/>
      </c>
      <c r="B401" s="36" t="str">
        <f t="shared" si="31"/>
        <v/>
      </c>
      <c r="C401" s="34" t="str">
        <f t="shared" si="32"/>
        <v/>
      </c>
      <c r="D401" s="99"/>
      <c r="E401" s="100"/>
      <c r="F401" s="35"/>
      <c r="G401" s="99"/>
      <c r="H401" s="100"/>
      <c r="I401" s="34" t="str">
        <f t="shared" si="33"/>
        <v/>
      </c>
      <c r="J401" s="34" t="str">
        <f t="shared" si="34"/>
        <v/>
      </c>
      <c r="K401" s="80" t="str">
        <f t="shared" si="35"/>
        <v/>
      </c>
      <c r="L401" s="80"/>
      <c r="O401" s="3"/>
      <c r="P401" s="26"/>
      <c r="Q401" s="26"/>
      <c r="R401" s="26"/>
      <c r="S401" s="26"/>
      <c r="T401" s="26"/>
      <c r="U401" s="26"/>
      <c r="V401" s="26"/>
      <c r="W401" s="3"/>
    </row>
    <row r="402" spans="1:23" s="1" customFormat="1" ht="15" customHeight="1" x14ac:dyDescent="0.2">
      <c r="A402" s="70" t="str">
        <f t="shared" si="30"/>
        <v/>
      </c>
      <c r="B402" s="36" t="str">
        <f t="shared" si="31"/>
        <v/>
      </c>
      <c r="C402" s="34" t="str">
        <f t="shared" si="32"/>
        <v/>
      </c>
      <c r="D402" s="99"/>
      <c r="E402" s="100"/>
      <c r="F402" s="35"/>
      <c r="G402" s="99"/>
      <c r="H402" s="100"/>
      <c r="I402" s="34" t="str">
        <f t="shared" si="33"/>
        <v/>
      </c>
      <c r="J402" s="34" t="str">
        <f t="shared" si="34"/>
        <v/>
      </c>
      <c r="K402" s="80" t="str">
        <f t="shared" si="35"/>
        <v/>
      </c>
      <c r="L402" s="80"/>
      <c r="O402" s="3"/>
      <c r="P402" s="26"/>
      <c r="Q402" s="26"/>
      <c r="R402" s="26"/>
      <c r="S402" s="26"/>
      <c r="T402" s="26"/>
      <c r="U402" s="26"/>
      <c r="V402" s="26"/>
      <c r="W402" s="3"/>
    </row>
    <row r="403" spans="1:23" s="1" customFormat="1" ht="15" customHeight="1" x14ac:dyDescent="0.2">
      <c r="A403" s="70" t="str">
        <f t="shared" si="30"/>
        <v/>
      </c>
      <c r="B403" s="36" t="str">
        <f t="shared" si="31"/>
        <v/>
      </c>
      <c r="C403" s="34" t="str">
        <f t="shared" si="32"/>
        <v/>
      </c>
      <c r="D403" s="99"/>
      <c r="E403" s="100"/>
      <c r="F403" s="35"/>
      <c r="G403" s="99"/>
      <c r="H403" s="100"/>
      <c r="I403" s="34" t="str">
        <f t="shared" si="33"/>
        <v/>
      </c>
      <c r="J403" s="34" t="str">
        <f t="shared" si="34"/>
        <v/>
      </c>
      <c r="K403" s="80" t="str">
        <f t="shared" si="35"/>
        <v/>
      </c>
      <c r="L403" s="80"/>
      <c r="O403" s="3"/>
      <c r="P403" s="26"/>
      <c r="Q403" s="26"/>
      <c r="R403" s="26"/>
      <c r="S403" s="26"/>
      <c r="T403" s="26"/>
      <c r="U403" s="26"/>
      <c r="V403" s="26"/>
      <c r="W403" s="3"/>
    </row>
    <row r="404" spans="1:23" s="1" customFormat="1" ht="15" customHeight="1" x14ac:dyDescent="0.2">
      <c r="A404" s="70" t="str">
        <f t="shared" si="30"/>
        <v/>
      </c>
      <c r="B404" s="36" t="str">
        <f t="shared" si="31"/>
        <v/>
      </c>
      <c r="C404" s="34" t="str">
        <f t="shared" si="32"/>
        <v/>
      </c>
      <c r="D404" s="99"/>
      <c r="E404" s="100"/>
      <c r="F404" s="35"/>
      <c r="G404" s="99"/>
      <c r="H404" s="100"/>
      <c r="I404" s="34" t="str">
        <f t="shared" si="33"/>
        <v/>
      </c>
      <c r="J404" s="34" t="str">
        <f t="shared" si="34"/>
        <v/>
      </c>
      <c r="K404" s="80" t="str">
        <f t="shared" si="35"/>
        <v/>
      </c>
      <c r="L404" s="80"/>
      <c r="O404" s="3"/>
      <c r="P404" s="26"/>
      <c r="Q404" s="26"/>
      <c r="R404" s="26"/>
      <c r="S404" s="26"/>
      <c r="T404" s="26"/>
      <c r="U404" s="26"/>
      <c r="V404" s="26"/>
      <c r="W404" s="3"/>
    </row>
    <row r="405" spans="1:23" s="1" customFormat="1" ht="15" customHeight="1" x14ac:dyDescent="0.2">
      <c r="A405" s="70" t="str">
        <f t="shared" si="30"/>
        <v/>
      </c>
      <c r="B405" s="36" t="str">
        <f t="shared" si="31"/>
        <v/>
      </c>
      <c r="C405" s="34" t="str">
        <f t="shared" si="32"/>
        <v/>
      </c>
      <c r="D405" s="99"/>
      <c r="E405" s="100"/>
      <c r="F405" s="35"/>
      <c r="G405" s="99"/>
      <c r="H405" s="100"/>
      <c r="I405" s="34" t="str">
        <f t="shared" si="33"/>
        <v/>
      </c>
      <c r="J405" s="34" t="str">
        <f t="shared" si="34"/>
        <v/>
      </c>
      <c r="K405" s="80" t="str">
        <f t="shared" si="35"/>
        <v/>
      </c>
      <c r="L405" s="80"/>
      <c r="O405" s="3"/>
      <c r="P405" s="26"/>
      <c r="Q405" s="26"/>
      <c r="R405" s="26"/>
      <c r="S405" s="26"/>
      <c r="T405" s="26"/>
      <c r="U405" s="26"/>
      <c r="V405" s="26"/>
      <c r="W405" s="3"/>
    </row>
    <row r="406" spans="1:23" s="1" customFormat="1" ht="15" customHeight="1" x14ac:dyDescent="0.2">
      <c r="A406" s="70" t="str">
        <f t="shared" si="30"/>
        <v/>
      </c>
      <c r="B406" s="36" t="str">
        <f t="shared" si="31"/>
        <v/>
      </c>
      <c r="C406" s="34" t="str">
        <f t="shared" si="32"/>
        <v/>
      </c>
      <c r="D406" s="99"/>
      <c r="E406" s="100"/>
      <c r="F406" s="35"/>
      <c r="G406" s="99"/>
      <c r="H406" s="100"/>
      <c r="I406" s="34" t="str">
        <f t="shared" si="33"/>
        <v/>
      </c>
      <c r="J406" s="34" t="str">
        <f t="shared" si="34"/>
        <v/>
      </c>
      <c r="K406" s="80" t="str">
        <f t="shared" si="35"/>
        <v/>
      </c>
      <c r="L406" s="80"/>
      <c r="O406" s="3"/>
      <c r="P406" s="26"/>
      <c r="Q406" s="26"/>
      <c r="R406" s="26"/>
      <c r="S406" s="26"/>
      <c r="T406" s="26"/>
      <c r="U406" s="26"/>
      <c r="V406" s="26"/>
      <c r="W406" s="3"/>
    </row>
    <row r="407" spans="1:23" s="1" customFormat="1" ht="15" customHeight="1" x14ac:dyDescent="0.2">
      <c r="A407" s="70" t="str">
        <f t="shared" si="30"/>
        <v/>
      </c>
      <c r="B407" s="36" t="str">
        <f t="shared" si="31"/>
        <v/>
      </c>
      <c r="C407" s="34" t="str">
        <f t="shared" si="32"/>
        <v/>
      </c>
      <c r="D407" s="99"/>
      <c r="E407" s="100"/>
      <c r="F407" s="35"/>
      <c r="G407" s="99"/>
      <c r="H407" s="100"/>
      <c r="I407" s="34" t="str">
        <f t="shared" si="33"/>
        <v/>
      </c>
      <c r="J407" s="34" t="str">
        <f t="shared" si="34"/>
        <v/>
      </c>
      <c r="K407" s="80" t="str">
        <f t="shared" si="35"/>
        <v/>
      </c>
      <c r="L407" s="80"/>
      <c r="O407" s="3"/>
      <c r="P407" s="26"/>
      <c r="Q407" s="26"/>
      <c r="R407" s="26"/>
      <c r="S407" s="26"/>
      <c r="T407" s="26"/>
      <c r="U407" s="26"/>
      <c r="V407" s="26"/>
      <c r="W407" s="3"/>
    </row>
    <row r="408" spans="1:23" s="1" customFormat="1" ht="15" customHeight="1" x14ac:dyDescent="0.2">
      <c r="A408" s="70" t="str">
        <f t="shared" si="30"/>
        <v/>
      </c>
      <c r="B408" s="36" t="str">
        <f t="shared" si="31"/>
        <v/>
      </c>
      <c r="C408" s="34" t="str">
        <f t="shared" si="32"/>
        <v/>
      </c>
      <c r="D408" s="99"/>
      <c r="E408" s="100"/>
      <c r="F408" s="35"/>
      <c r="G408" s="99"/>
      <c r="H408" s="100"/>
      <c r="I408" s="34" t="str">
        <f t="shared" si="33"/>
        <v/>
      </c>
      <c r="J408" s="34" t="str">
        <f t="shared" si="34"/>
        <v/>
      </c>
      <c r="K408" s="80" t="str">
        <f t="shared" si="35"/>
        <v/>
      </c>
      <c r="L408" s="80"/>
      <c r="O408" s="3"/>
      <c r="P408" s="26"/>
      <c r="Q408" s="26"/>
      <c r="R408" s="26"/>
      <c r="S408" s="26"/>
      <c r="T408" s="26"/>
      <c r="U408" s="26"/>
      <c r="V408" s="26"/>
      <c r="W408" s="3"/>
    </row>
    <row r="409" spans="1:23" s="1" customFormat="1" ht="15" customHeight="1" x14ac:dyDescent="0.2">
      <c r="A409" s="70" t="str">
        <f t="shared" si="30"/>
        <v/>
      </c>
      <c r="B409" s="36" t="str">
        <f t="shared" si="31"/>
        <v/>
      </c>
      <c r="C409" s="34" t="str">
        <f t="shared" si="32"/>
        <v/>
      </c>
      <c r="D409" s="99"/>
      <c r="E409" s="100"/>
      <c r="F409" s="35"/>
      <c r="G409" s="99"/>
      <c r="H409" s="100"/>
      <c r="I409" s="34" t="str">
        <f t="shared" si="33"/>
        <v/>
      </c>
      <c r="J409" s="34" t="str">
        <f t="shared" si="34"/>
        <v/>
      </c>
      <c r="K409" s="80" t="str">
        <f t="shared" si="35"/>
        <v/>
      </c>
      <c r="L409" s="80"/>
      <c r="O409" s="3"/>
      <c r="P409" s="26"/>
      <c r="Q409" s="26"/>
      <c r="R409" s="26"/>
      <c r="S409" s="26"/>
      <c r="T409" s="26"/>
      <c r="U409" s="26"/>
      <c r="V409" s="26"/>
      <c r="W409" s="3"/>
    </row>
    <row r="410" spans="1:23" s="1" customFormat="1" ht="15" customHeight="1" x14ac:dyDescent="0.2">
      <c r="A410" s="70" t="str">
        <f t="shared" si="30"/>
        <v/>
      </c>
      <c r="B410" s="36" t="str">
        <f t="shared" si="31"/>
        <v/>
      </c>
      <c r="C410" s="34" t="str">
        <f t="shared" si="32"/>
        <v/>
      </c>
      <c r="D410" s="99"/>
      <c r="E410" s="100"/>
      <c r="F410" s="35"/>
      <c r="G410" s="99"/>
      <c r="H410" s="100"/>
      <c r="I410" s="34" t="str">
        <f t="shared" si="33"/>
        <v/>
      </c>
      <c r="J410" s="34" t="str">
        <f t="shared" si="34"/>
        <v/>
      </c>
      <c r="K410" s="80" t="str">
        <f t="shared" si="35"/>
        <v/>
      </c>
      <c r="L410" s="80"/>
      <c r="O410" s="3"/>
      <c r="P410" s="26"/>
      <c r="Q410" s="26"/>
      <c r="R410" s="26"/>
      <c r="S410" s="26"/>
      <c r="T410" s="26"/>
      <c r="U410" s="26"/>
      <c r="V410" s="26"/>
      <c r="W410" s="3"/>
    </row>
    <row r="411" spans="1:23" s="1" customFormat="1" ht="15" customHeight="1" x14ac:dyDescent="0.2">
      <c r="A411" s="70" t="str">
        <f t="shared" si="30"/>
        <v/>
      </c>
      <c r="B411" s="36" t="str">
        <f t="shared" si="31"/>
        <v/>
      </c>
      <c r="C411" s="34" t="str">
        <f t="shared" si="32"/>
        <v/>
      </c>
      <c r="D411" s="99"/>
      <c r="E411" s="100"/>
      <c r="F411" s="35"/>
      <c r="G411" s="99"/>
      <c r="H411" s="100"/>
      <c r="I411" s="34" t="str">
        <f t="shared" si="33"/>
        <v/>
      </c>
      <c r="J411" s="34" t="str">
        <f t="shared" si="34"/>
        <v/>
      </c>
      <c r="K411" s="80" t="str">
        <f t="shared" si="35"/>
        <v/>
      </c>
      <c r="L411" s="80"/>
      <c r="O411" s="3"/>
      <c r="P411" s="26"/>
      <c r="Q411" s="26"/>
      <c r="R411" s="26"/>
      <c r="S411" s="26"/>
      <c r="T411" s="26"/>
      <c r="U411" s="26"/>
      <c r="V411" s="26"/>
      <c r="W411" s="3"/>
    </row>
    <row r="412" spans="1:23" s="1" customFormat="1" ht="15" customHeight="1" x14ac:dyDescent="0.2">
      <c r="A412" s="70" t="str">
        <f t="shared" si="30"/>
        <v/>
      </c>
      <c r="B412" s="36" t="str">
        <f t="shared" si="31"/>
        <v/>
      </c>
      <c r="C412" s="34" t="str">
        <f t="shared" si="32"/>
        <v/>
      </c>
      <c r="D412" s="99"/>
      <c r="E412" s="100"/>
      <c r="F412" s="35"/>
      <c r="G412" s="99"/>
      <c r="H412" s="100"/>
      <c r="I412" s="34" t="str">
        <f t="shared" si="33"/>
        <v/>
      </c>
      <c r="J412" s="34" t="str">
        <f t="shared" si="34"/>
        <v/>
      </c>
      <c r="K412" s="80" t="str">
        <f t="shared" si="35"/>
        <v/>
      </c>
      <c r="L412" s="80"/>
      <c r="O412" s="3"/>
      <c r="P412" s="26"/>
      <c r="Q412" s="26"/>
      <c r="R412" s="26"/>
      <c r="S412" s="26"/>
      <c r="T412" s="26"/>
      <c r="U412" s="26"/>
      <c r="V412" s="26"/>
      <c r="W412" s="3"/>
    </row>
    <row r="413" spans="1:23" s="1" customFormat="1" ht="15" customHeight="1" x14ac:dyDescent="0.2">
      <c r="A413" s="70" t="str">
        <f t="shared" si="30"/>
        <v/>
      </c>
      <c r="B413" s="36" t="str">
        <f t="shared" si="31"/>
        <v/>
      </c>
      <c r="C413" s="34" t="str">
        <f t="shared" si="32"/>
        <v/>
      </c>
      <c r="D413" s="99"/>
      <c r="E413" s="100"/>
      <c r="F413" s="35"/>
      <c r="G413" s="99"/>
      <c r="H413" s="100"/>
      <c r="I413" s="34" t="str">
        <f t="shared" si="33"/>
        <v/>
      </c>
      <c r="J413" s="34" t="str">
        <f t="shared" si="34"/>
        <v/>
      </c>
      <c r="K413" s="80" t="str">
        <f t="shared" si="35"/>
        <v/>
      </c>
      <c r="L413" s="80"/>
      <c r="O413" s="3"/>
      <c r="P413" s="26"/>
      <c r="Q413" s="26"/>
      <c r="R413" s="26"/>
      <c r="S413" s="26"/>
      <c r="T413" s="26"/>
      <c r="U413" s="26"/>
      <c r="V413" s="26"/>
      <c r="W413" s="3"/>
    </row>
    <row r="414" spans="1:23" s="1" customFormat="1" ht="15" customHeight="1" x14ac:dyDescent="0.2">
      <c r="A414" s="70" t="str">
        <f t="shared" si="30"/>
        <v/>
      </c>
      <c r="B414" s="36" t="str">
        <f t="shared" si="31"/>
        <v/>
      </c>
      <c r="C414" s="34" t="str">
        <f t="shared" si="32"/>
        <v/>
      </c>
      <c r="D414" s="99"/>
      <c r="E414" s="100"/>
      <c r="F414" s="35"/>
      <c r="G414" s="99"/>
      <c r="H414" s="100"/>
      <c r="I414" s="34" t="str">
        <f t="shared" si="33"/>
        <v/>
      </c>
      <c r="J414" s="34" t="str">
        <f t="shared" si="34"/>
        <v/>
      </c>
      <c r="K414" s="80" t="str">
        <f t="shared" si="35"/>
        <v/>
      </c>
      <c r="L414" s="80"/>
      <c r="O414" s="3"/>
      <c r="P414" s="26"/>
      <c r="Q414" s="26"/>
      <c r="R414" s="26"/>
      <c r="S414" s="26"/>
      <c r="T414" s="26"/>
      <c r="U414" s="26"/>
      <c r="V414" s="26"/>
      <c r="W414" s="3"/>
    </row>
    <row r="415" spans="1:23" s="1" customFormat="1" ht="15" customHeight="1" x14ac:dyDescent="0.2">
      <c r="A415" s="70" t="str">
        <f t="shared" si="30"/>
        <v/>
      </c>
      <c r="B415" s="36" t="str">
        <f t="shared" si="31"/>
        <v/>
      </c>
      <c r="C415" s="34" t="str">
        <f t="shared" si="32"/>
        <v/>
      </c>
      <c r="D415" s="99"/>
      <c r="E415" s="100"/>
      <c r="F415" s="35"/>
      <c r="G415" s="99"/>
      <c r="H415" s="100"/>
      <c r="I415" s="34" t="str">
        <f t="shared" si="33"/>
        <v/>
      </c>
      <c r="J415" s="34" t="str">
        <f t="shared" si="34"/>
        <v/>
      </c>
      <c r="K415" s="80" t="str">
        <f t="shared" si="35"/>
        <v/>
      </c>
      <c r="L415" s="80"/>
      <c r="O415" s="3"/>
      <c r="P415" s="26"/>
      <c r="Q415" s="26"/>
      <c r="R415" s="26"/>
      <c r="S415" s="26"/>
      <c r="T415" s="26"/>
      <c r="U415" s="26"/>
      <c r="V415" s="26"/>
      <c r="W415" s="3"/>
    </row>
    <row r="416" spans="1:23" s="1" customFormat="1" ht="15" customHeight="1" x14ac:dyDescent="0.2">
      <c r="A416" s="70" t="str">
        <f t="shared" si="30"/>
        <v/>
      </c>
      <c r="B416" s="36" t="str">
        <f t="shared" si="31"/>
        <v/>
      </c>
      <c r="C416" s="34" t="str">
        <f t="shared" si="32"/>
        <v/>
      </c>
      <c r="D416" s="99"/>
      <c r="E416" s="100"/>
      <c r="F416" s="35"/>
      <c r="G416" s="99"/>
      <c r="H416" s="100"/>
      <c r="I416" s="34" t="str">
        <f t="shared" si="33"/>
        <v/>
      </c>
      <c r="J416" s="34" t="str">
        <f t="shared" si="34"/>
        <v/>
      </c>
      <c r="K416" s="80" t="str">
        <f t="shared" si="35"/>
        <v/>
      </c>
      <c r="L416" s="80"/>
      <c r="O416" s="3"/>
      <c r="P416" s="26"/>
      <c r="Q416" s="26"/>
      <c r="R416" s="26"/>
      <c r="S416" s="26"/>
      <c r="T416" s="26"/>
      <c r="U416" s="26"/>
      <c r="V416" s="26"/>
      <c r="W416" s="3"/>
    </row>
    <row r="417" spans="1:23" s="1" customFormat="1" ht="15" customHeight="1" x14ac:dyDescent="0.2">
      <c r="A417" s="70" t="str">
        <f t="shared" si="30"/>
        <v/>
      </c>
      <c r="B417" s="36" t="str">
        <f t="shared" si="31"/>
        <v/>
      </c>
      <c r="C417" s="34" t="str">
        <f t="shared" si="32"/>
        <v/>
      </c>
      <c r="D417" s="99"/>
      <c r="E417" s="100"/>
      <c r="F417" s="35"/>
      <c r="G417" s="99"/>
      <c r="H417" s="100"/>
      <c r="I417" s="34" t="str">
        <f t="shared" si="33"/>
        <v/>
      </c>
      <c r="J417" s="34" t="str">
        <f t="shared" si="34"/>
        <v/>
      </c>
      <c r="K417" s="80" t="str">
        <f t="shared" si="35"/>
        <v/>
      </c>
      <c r="L417" s="80"/>
      <c r="O417" s="3"/>
      <c r="P417" s="26"/>
      <c r="Q417" s="26"/>
      <c r="R417" s="26"/>
      <c r="S417" s="26"/>
      <c r="T417" s="26"/>
      <c r="U417" s="26"/>
      <c r="V417" s="26"/>
      <c r="W417" s="3"/>
    </row>
    <row r="418" spans="1:23" s="1" customFormat="1" ht="15" customHeight="1" x14ac:dyDescent="0.2">
      <c r="A418" s="70" t="str">
        <f t="shared" si="30"/>
        <v/>
      </c>
      <c r="B418" s="36" t="str">
        <f t="shared" si="31"/>
        <v/>
      </c>
      <c r="C418" s="34" t="str">
        <f t="shared" si="32"/>
        <v/>
      </c>
      <c r="D418" s="99"/>
      <c r="E418" s="100"/>
      <c r="F418" s="35"/>
      <c r="G418" s="99"/>
      <c r="H418" s="100"/>
      <c r="I418" s="34" t="str">
        <f t="shared" si="33"/>
        <v/>
      </c>
      <c r="J418" s="34" t="str">
        <f t="shared" si="34"/>
        <v/>
      </c>
      <c r="K418" s="80" t="str">
        <f t="shared" si="35"/>
        <v/>
      </c>
      <c r="L418" s="80"/>
      <c r="O418" s="3"/>
      <c r="P418" s="26"/>
      <c r="Q418" s="26"/>
      <c r="R418" s="26"/>
      <c r="S418" s="26"/>
      <c r="T418" s="26"/>
      <c r="U418" s="26"/>
      <c r="V418" s="26"/>
      <c r="W418" s="3"/>
    </row>
    <row r="419" spans="1:23" s="1" customFormat="1" ht="15" customHeight="1" x14ac:dyDescent="0.2">
      <c r="A419" s="70" t="str">
        <f t="shared" si="30"/>
        <v/>
      </c>
      <c r="B419" s="36" t="str">
        <f t="shared" si="31"/>
        <v/>
      </c>
      <c r="C419" s="34" t="str">
        <f t="shared" si="32"/>
        <v/>
      </c>
      <c r="D419" s="99"/>
      <c r="E419" s="100"/>
      <c r="F419" s="35"/>
      <c r="G419" s="99"/>
      <c r="H419" s="100"/>
      <c r="I419" s="34" t="str">
        <f t="shared" si="33"/>
        <v/>
      </c>
      <c r="J419" s="34" t="str">
        <f t="shared" si="34"/>
        <v/>
      </c>
      <c r="K419" s="80" t="str">
        <f t="shared" si="35"/>
        <v/>
      </c>
      <c r="L419" s="80"/>
      <c r="O419" s="3"/>
      <c r="P419" s="26"/>
      <c r="Q419" s="26"/>
      <c r="R419" s="26"/>
      <c r="S419" s="26"/>
      <c r="T419" s="26"/>
      <c r="U419" s="26"/>
      <c r="V419" s="26"/>
      <c r="W419" s="3"/>
    </row>
    <row r="420" spans="1:23" s="1" customFormat="1" ht="15" customHeight="1" x14ac:dyDescent="0.2">
      <c r="A420" s="70" t="str">
        <f t="shared" si="30"/>
        <v/>
      </c>
      <c r="B420" s="36" t="str">
        <f t="shared" si="31"/>
        <v/>
      </c>
      <c r="C420" s="34" t="str">
        <f t="shared" si="32"/>
        <v/>
      </c>
      <c r="D420" s="99"/>
      <c r="E420" s="100"/>
      <c r="F420" s="35"/>
      <c r="G420" s="99"/>
      <c r="H420" s="100"/>
      <c r="I420" s="34" t="str">
        <f t="shared" si="33"/>
        <v/>
      </c>
      <c r="J420" s="34" t="str">
        <f t="shared" si="34"/>
        <v/>
      </c>
      <c r="K420" s="80" t="str">
        <f t="shared" si="35"/>
        <v/>
      </c>
      <c r="L420" s="80"/>
      <c r="O420" s="3"/>
      <c r="P420" s="26"/>
      <c r="Q420" s="26"/>
      <c r="R420" s="26"/>
      <c r="S420" s="26"/>
      <c r="T420" s="26"/>
      <c r="U420" s="26"/>
      <c r="V420" s="26"/>
      <c r="W420" s="3"/>
    </row>
    <row r="421" spans="1:23" s="1" customFormat="1" ht="15" customHeight="1" x14ac:dyDescent="0.2">
      <c r="A421" s="70" t="str">
        <f t="shared" si="30"/>
        <v/>
      </c>
      <c r="B421" s="36" t="str">
        <f t="shared" si="31"/>
        <v/>
      </c>
      <c r="C421" s="34" t="str">
        <f t="shared" si="32"/>
        <v/>
      </c>
      <c r="D421" s="99"/>
      <c r="E421" s="100"/>
      <c r="F421" s="35"/>
      <c r="G421" s="99"/>
      <c r="H421" s="100"/>
      <c r="I421" s="34" t="str">
        <f t="shared" si="33"/>
        <v/>
      </c>
      <c r="J421" s="34" t="str">
        <f t="shared" si="34"/>
        <v/>
      </c>
      <c r="K421" s="80" t="str">
        <f t="shared" si="35"/>
        <v/>
      </c>
      <c r="L421" s="80"/>
      <c r="O421" s="3"/>
      <c r="P421" s="26"/>
      <c r="Q421" s="26"/>
      <c r="R421" s="26"/>
      <c r="S421" s="26"/>
      <c r="T421" s="26"/>
      <c r="U421" s="26"/>
      <c r="V421" s="26"/>
      <c r="W421" s="3"/>
    </row>
    <row r="422" spans="1:23" s="1" customFormat="1" ht="15" customHeight="1" x14ac:dyDescent="0.2">
      <c r="A422" s="70" t="str">
        <f t="shared" ref="A422:A485" si="36">IF(K421="","",IF(rounding,IF(OR(A421&gt;=number_of_payments,ROUND(K421,2)&lt;=0),"",A421+1),IF(OR(A421&gt;=number_of_payments,K421&lt;=0),"",A421+1)))</f>
        <v/>
      </c>
      <c r="B422" s="36" t="str">
        <f t="shared" ref="B422:B485" si="37">IF(pay_num&lt;&gt;"",IF(per_year=26,IF(A422=1,first_payment,B421+14),IF(per_year=52,IF(A422=1,first_payment,B421+7),DATE(YEAR(first_payment),MONTH(first_payment)+(A422-1)*per_y,IF(per_year=24,IF(1-MOD(A422,2)=1,DAY(first_payment)+14,DAY(first_payment)),DAY(first_payment))))),"")</f>
        <v/>
      </c>
      <c r="C422" s="34" t="str">
        <f t="shared" ref="C422:C485" si="38">IF(pay_num="","",IF(rounding,IF(OR(pay_num=number_of_payments,payment&gt;ROUND((1+periodic_rate)*K421,2)),ROUND((1+periodic_rate)*K421,2),payment),IF(OR(pay_num=number_of_payments,payment&gt;(1+periodic_rate)*K421),(1+periodic_rate)*K421,payment)))</f>
        <v/>
      </c>
      <c r="D422" s="99"/>
      <c r="E422" s="100"/>
      <c r="F422" s="35"/>
      <c r="G422" s="99"/>
      <c r="H422" s="100"/>
      <c r="I422" s="34" t="str">
        <f t="shared" ref="I422:I485" si="39">IF(A422="","",IF(AND(A422=1,payment_type=1),0,IF(rounding,ROUND(periodic_rate*K421,2),periodic_rate*K421)))</f>
        <v/>
      </c>
      <c r="J422" s="34" t="str">
        <f t="shared" ref="J422:J485" si="40">IF(A422="","",IF(schedules,C422+D422,IF(ISBLANK(G422),C422,G422))-I422)</f>
        <v/>
      </c>
      <c r="K422" s="80" t="str">
        <f t="shared" ref="K422:K485" si="41">IF(A422="","",K421-J422)</f>
        <v/>
      </c>
      <c r="L422" s="80"/>
      <c r="O422" s="3"/>
      <c r="P422" s="26"/>
      <c r="Q422" s="26"/>
      <c r="R422" s="26"/>
      <c r="S422" s="26"/>
      <c r="T422" s="26"/>
      <c r="U422" s="26"/>
      <c r="V422" s="26"/>
      <c r="W422" s="3"/>
    </row>
    <row r="423" spans="1:23" s="1" customFormat="1" ht="15" customHeight="1" x14ac:dyDescent="0.2">
      <c r="A423" s="70" t="str">
        <f t="shared" si="36"/>
        <v/>
      </c>
      <c r="B423" s="36" t="str">
        <f t="shared" si="37"/>
        <v/>
      </c>
      <c r="C423" s="34" t="str">
        <f t="shared" si="38"/>
        <v/>
      </c>
      <c r="D423" s="99"/>
      <c r="E423" s="100"/>
      <c r="F423" s="35"/>
      <c r="G423" s="99"/>
      <c r="H423" s="100"/>
      <c r="I423" s="34" t="str">
        <f t="shared" si="39"/>
        <v/>
      </c>
      <c r="J423" s="34" t="str">
        <f t="shared" si="40"/>
        <v/>
      </c>
      <c r="K423" s="80" t="str">
        <f t="shared" si="41"/>
        <v/>
      </c>
      <c r="L423" s="80"/>
      <c r="O423" s="3"/>
      <c r="P423" s="26"/>
      <c r="Q423" s="26"/>
      <c r="R423" s="26"/>
      <c r="S423" s="26"/>
      <c r="T423" s="26"/>
      <c r="U423" s="26"/>
      <c r="V423" s="26"/>
      <c r="W423" s="3"/>
    </row>
    <row r="424" spans="1:23" s="1" customFormat="1" ht="15" customHeight="1" x14ac:dyDescent="0.2">
      <c r="A424" s="70" t="str">
        <f t="shared" si="36"/>
        <v/>
      </c>
      <c r="B424" s="36" t="str">
        <f t="shared" si="37"/>
        <v/>
      </c>
      <c r="C424" s="34" t="str">
        <f t="shared" si="38"/>
        <v/>
      </c>
      <c r="D424" s="99"/>
      <c r="E424" s="100"/>
      <c r="F424" s="35"/>
      <c r="G424" s="99"/>
      <c r="H424" s="100"/>
      <c r="I424" s="34" t="str">
        <f t="shared" si="39"/>
        <v/>
      </c>
      <c r="J424" s="34" t="str">
        <f t="shared" si="40"/>
        <v/>
      </c>
      <c r="K424" s="80" t="str">
        <f t="shared" si="41"/>
        <v/>
      </c>
      <c r="L424" s="80"/>
      <c r="O424" s="3"/>
      <c r="P424" s="26"/>
      <c r="Q424" s="26"/>
      <c r="R424" s="26"/>
      <c r="S424" s="26"/>
      <c r="T424" s="26"/>
      <c r="U424" s="26"/>
      <c r="V424" s="26"/>
      <c r="W424" s="3"/>
    </row>
    <row r="425" spans="1:23" s="1" customFormat="1" ht="15" customHeight="1" x14ac:dyDescent="0.2">
      <c r="A425" s="70" t="str">
        <f t="shared" si="36"/>
        <v/>
      </c>
      <c r="B425" s="36" t="str">
        <f t="shared" si="37"/>
        <v/>
      </c>
      <c r="C425" s="34" t="str">
        <f t="shared" si="38"/>
        <v/>
      </c>
      <c r="D425" s="99"/>
      <c r="E425" s="100"/>
      <c r="F425" s="35"/>
      <c r="G425" s="99"/>
      <c r="H425" s="100"/>
      <c r="I425" s="34" t="str">
        <f t="shared" si="39"/>
        <v/>
      </c>
      <c r="J425" s="34" t="str">
        <f t="shared" si="40"/>
        <v/>
      </c>
      <c r="K425" s="80" t="str">
        <f t="shared" si="41"/>
        <v/>
      </c>
      <c r="L425" s="80"/>
      <c r="O425" s="3"/>
      <c r="P425" s="26"/>
      <c r="Q425" s="26"/>
      <c r="R425" s="26"/>
      <c r="S425" s="26"/>
      <c r="T425" s="26"/>
      <c r="U425" s="26"/>
      <c r="V425" s="26"/>
      <c r="W425" s="3"/>
    </row>
    <row r="426" spans="1:23" s="1" customFormat="1" ht="15" customHeight="1" x14ac:dyDescent="0.2">
      <c r="A426" s="70" t="str">
        <f t="shared" si="36"/>
        <v/>
      </c>
      <c r="B426" s="36" t="str">
        <f t="shared" si="37"/>
        <v/>
      </c>
      <c r="C426" s="34" t="str">
        <f t="shared" si="38"/>
        <v/>
      </c>
      <c r="D426" s="99"/>
      <c r="E426" s="100"/>
      <c r="F426" s="35"/>
      <c r="G426" s="99"/>
      <c r="H426" s="100"/>
      <c r="I426" s="34" t="str">
        <f t="shared" si="39"/>
        <v/>
      </c>
      <c r="J426" s="34" t="str">
        <f t="shared" si="40"/>
        <v/>
      </c>
      <c r="K426" s="80" t="str">
        <f t="shared" si="41"/>
        <v/>
      </c>
      <c r="L426" s="80"/>
      <c r="O426" s="3"/>
      <c r="P426" s="26"/>
      <c r="Q426" s="26"/>
      <c r="R426" s="26"/>
      <c r="S426" s="26"/>
      <c r="T426" s="26"/>
      <c r="U426" s="26"/>
      <c r="V426" s="26"/>
      <c r="W426" s="3"/>
    </row>
    <row r="427" spans="1:23" s="1" customFormat="1" ht="15" customHeight="1" x14ac:dyDescent="0.2">
      <c r="A427" s="70" t="str">
        <f t="shared" si="36"/>
        <v/>
      </c>
      <c r="B427" s="36" t="str">
        <f t="shared" si="37"/>
        <v/>
      </c>
      <c r="C427" s="34" t="str">
        <f t="shared" si="38"/>
        <v/>
      </c>
      <c r="D427" s="99"/>
      <c r="E427" s="100"/>
      <c r="F427" s="35"/>
      <c r="G427" s="99"/>
      <c r="H427" s="100"/>
      <c r="I427" s="34" t="str">
        <f t="shared" si="39"/>
        <v/>
      </c>
      <c r="J427" s="34" t="str">
        <f t="shared" si="40"/>
        <v/>
      </c>
      <c r="K427" s="80" t="str">
        <f t="shared" si="41"/>
        <v/>
      </c>
      <c r="L427" s="80"/>
      <c r="O427" s="3"/>
      <c r="P427" s="26"/>
      <c r="Q427" s="26"/>
      <c r="R427" s="26"/>
      <c r="S427" s="26"/>
      <c r="T427" s="26"/>
      <c r="U427" s="26"/>
      <c r="V427" s="26"/>
      <c r="W427" s="3"/>
    </row>
    <row r="428" spans="1:23" s="1" customFormat="1" ht="15" customHeight="1" x14ac:dyDescent="0.2">
      <c r="A428" s="70" t="str">
        <f t="shared" si="36"/>
        <v/>
      </c>
      <c r="B428" s="36" t="str">
        <f t="shared" si="37"/>
        <v/>
      </c>
      <c r="C428" s="34" t="str">
        <f t="shared" si="38"/>
        <v/>
      </c>
      <c r="D428" s="99"/>
      <c r="E428" s="100"/>
      <c r="F428" s="35"/>
      <c r="G428" s="99"/>
      <c r="H428" s="100"/>
      <c r="I428" s="34" t="str">
        <f t="shared" si="39"/>
        <v/>
      </c>
      <c r="J428" s="34" t="str">
        <f t="shared" si="40"/>
        <v/>
      </c>
      <c r="K428" s="80" t="str">
        <f t="shared" si="41"/>
        <v/>
      </c>
      <c r="L428" s="80"/>
      <c r="O428" s="3"/>
      <c r="P428" s="26"/>
      <c r="Q428" s="26"/>
      <c r="R428" s="26"/>
      <c r="S428" s="26"/>
      <c r="T428" s="26"/>
      <c r="U428" s="26"/>
      <c r="V428" s="26"/>
      <c r="W428" s="3"/>
    </row>
    <row r="429" spans="1:23" s="1" customFormat="1" ht="15" customHeight="1" x14ac:dyDescent="0.2">
      <c r="A429" s="70" t="str">
        <f t="shared" si="36"/>
        <v/>
      </c>
      <c r="B429" s="36" t="str">
        <f t="shared" si="37"/>
        <v/>
      </c>
      <c r="C429" s="34" t="str">
        <f t="shared" si="38"/>
        <v/>
      </c>
      <c r="D429" s="99"/>
      <c r="E429" s="100"/>
      <c r="F429" s="35"/>
      <c r="G429" s="99"/>
      <c r="H429" s="100"/>
      <c r="I429" s="34" t="str">
        <f t="shared" si="39"/>
        <v/>
      </c>
      <c r="J429" s="34" t="str">
        <f t="shared" si="40"/>
        <v/>
      </c>
      <c r="K429" s="80" t="str">
        <f t="shared" si="41"/>
        <v/>
      </c>
      <c r="L429" s="80"/>
      <c r="O429" s="3"/>
      <c r="P429" s="26"/>
      <c r="Q429" s="26"/>
      <c r="R429" s="26"/>
      <c r="S429" s="26"/>
      <c r="T429" s="26"/>
      <c r="U429" s="26"/>
      <c r="V429" s="26"/>
      <c r="W429" s="3"/>
    </row>
    <row r="430" spans="1:23" s="1" customFormat="1" ht="15" customHeight="1" x14ac:dyDescent="0.2">
      <c r="A430" s="70" t="str">
        <f t="shared" si="36"/>
        <v/>
      </c>
      <c r="B430" s="36" t="str">
        <f t="shared" si="37"/>
        <v/>
      </c>
      <c r="C430" s="34" t="str">
        <f t="shared" si="38"/>
        <v/>
      </c>
      <c r="D430" s="99"/>
      <c r="E430" s="100"/>
      <c r="F430" s="35"/>
      <c r="G430" s="99"/>
      <c r="H430" s="100"/>
      <c r="I430" s="34" t="str">
        <f t="shared" si="39"/>
        <v/>
      </c>
      <c r="J430" s="34" t="str">
        <f t="shared" si="40"/>
        <v/>
      </c>
      <c r="K430" s="80" t="str">
        <f t="shared" si="41"/>
        <v/>
      </c>
      <c r="L430" s="80"/>
      <c r="O430" s="3"/>
      <c r="P430" s="26"/>
      <c r="Q430" s="26"/>
      <c r="R430" s="26"/>
      <c r="S430" s="26"/>
      <c r="T430" s="26"/>
      <c r="U430" s="26"/>
      <c r="V430" s="26"/>
      <c r="W430" s="3"/>
    </row>
    <row r="431" spans="1:23" s="1" customFormat="1" ht="15" customHeight="1" x14ac:dyDescent="0.2">
      <c r="A431" s="70" t="str">
        <f t="shared" si="36"/>
        <v/>
      </c>
      <c r="B431" s="36" t="str">
        <f t="shared" si="37"/>
        <v/>
      </c>
      <c r="C431" s="34" t="str">
        <f t="shared" si="38"/>
        <v/>
      </c>
      <c r="D431" s="99"/>
      <c r="E431" s="100"/>
      <c r="F431" s="35"/>
      <c r="G431" s="99"/>
      <c r="H431" s="100"/>
      <c r="I431" s="34" t="str">
        <f t="shared" si="39"/>
        <v/>
      </c>
      <c r="J431" s="34" t="str">
        <f t="shared" si="40"/>
        <v/>
      </c>
      <c r="K431" s="80" t="str">
        <f t="shared" si="41"/>
        <v/>
      </c>
      <c r="L431" s="80"/>
      <c r="O431" s="3"/>
      <c r="P431" s="26"/>
      <c r="Q431" s="26"/>
      <c r="R431" s="26"/>
      <c r="S431" s="26"/>
      <c r="T431" s="26"/>
      <c r="U431" s="26"/>
      <c r="V431" s="26"/>
      <c r="W431" s="3"/>
    </row>
    <row r="432" spans="1:23" s="1" customFormat="1" ht="15" customHeight="1" x14ac:dyDescent="0.2">
      <c r="A432" s="70" t="str">
        <f t="shared" si="36"/>
        <v/>
      </c>
      <c r="B432" s="36" t="str">
        <f t="shared" si="37"/>
        <v/>
      </c>
      <c r="C432" s="34" t="str">
        <f t="shared" si="38"/>
        <v/>
      </c>
      <c r="D432" s="99"/>
      <c r="E432" s="100"/>
      <c r="F432" s="35"/>
      <c r="G432" s="99"/>
      <c r="H432" s="100"/>
      <c r="I432" s="34" t="str">
        <f t="shared" si="39"/>
        <v/>
      </c>
      <c r="J432" s="34" t="str">
        <f t="shared" si="40"/>
        <v/>
      </c>
      <c r="K432" s="80" t="str">
        <f t="shared" si="41"/>
        <v/>
      </c>
      <c r="L432" s="80"/>
      <c r="O432" s="3"/>
      <c r="P432" s="26"/>
      <c r="Q432" s="26"/>
      <c r="R432" s="26"/>
      <c r="S432" s="26"/>
      <c r="T432" s="26"/>
      <c r="U432" s="26"/>
      <c r="V432" s="26"/>
      <c r="W432" s="3"/>
    </row>
    <row r="433" spans="1:23" s="1" customFormat="1" ht="15" customHeight="1" x14ac:dyDescent="0.2">
      <c r="A433" s="70" t="str">
        <f t="shared" si="36"/>
        <v/>
      </c>
      <c r="B433" s="36" t="str">
        <f t="shared" si="37"/>
        <v/>
      </c>
      <c r="C433" s="34" t="str">
        <f t="shared" si="38"/>
        <v/>
      </c>
      <c r="D433" s="99"/>
      <c r="E433" s="100"/>
      <c r="F433" s="35"/>
      <c r="G433" s="99"/>
      <c r="H433" s="100"/>
      <c r="I433" s="34" t="str">
        <f t="shared" si="39"/>
        <v/>
      </c>
      <c r="J433" s="34" t="str">
        <f t="shared" si="40"/>
        <v/>
      </c>
      <c r="K433" s="80" t="str">
        <f t="shared" si="41"/>
        <v/>
      </c>
      <c r="L433" s="80"/>
      <c r="O433" s="3"/>
      <c r="P433" s="26"/>
      <c r="Q433" s="26"/>
      <c r="R433" s="26"/>
      <c r="S433" s="26"/>
      <c r="T433" s="26"/>
      <c r="U433" s="26"/>
      <c r="V433" s="26"/>
      <c r="W433" s="3"/>
    </row>
    <row r="434" spans="1:23" s="1" customFormat="1" ht="15" customHeight="1" x14ac:dyDescent="0.2">
      <c r="A434" s="70" t="str">
        <f t="shared" si="36"/>
        <v/>
      </c>
      <c r="B434" s="36" t="str">
        <f t="shared" si="37"/>
        <v/>
      </c>
      <c r="C434" s="34" t="str">
        <f t="shared" si="38"/>
        <v/>
      </c>
      <c r="D434" s="99"/>
      <c r="E434" s="100"/>
      <c r="F434" s="35"/>
      <c r="G434" s="99"/>
      <c r="H434" s="100"/>
      <c r="I434" s="34" t="str">
        <f t="shared" si="39"/>
        <v/>
      </c>
      <c r="J434" s="34" t="str">
        <f t="shared" si="40"/>
        <v/>
      </c>
      <c r="K434" s="80" t="str">
        <f t="shared" si="41"/>
        <v/>
      </c>
      <c r="L434" s="80"/>
      <c r="O434" s="3"/>
      <c r="P434" s="26"/>
      <c r="Q434" s="26"/>
      <c r="R434" s="26"/>
      <c r="S434" s="26"/>
      <c r="T434" s="26"/>
      <c r="U434" s="26"/>
      <c r="V434" s="26"/>
      <c r="W434" s="3"/>
    </row>
    <row r="435" spans="1:23" s="1" customFormat="1" ht="15" customHeight="1" x14ac:dyDescent="0.2">
      <c r="A435" s="70" t="str">
        <f t="shared" si="36"/>
        <v/>
      </c>
      <c r="B435" s="36" t="str">
        <f t="shared" si="37"/>
        <v/>
      </c>
      <c r="C435" s="34" t="str">
        <f t="shared" si="38"/>
        <v/>
      </c>
      <c r="D435" s="99"/>
      <c r="E435" s="100"/>
      <c r="F435" s="35"/>
      <c r="G435" s="99"/>
      <c r="H435" s="100"/>
      <c r="I435" s="34" t="str">
        <f t="shared" si="39"/>
        <v/>
      </c>
      <c r="J435" s="34" t="str">
        <f t="shared" si="40"/>
        <v/>
      </c>
      <c r="K435" s="80" t="str">
        <f t="shared" si="41"/>
        <v/>
      </c>
      <c r="L435" s="80"/>
      <c r="O435" s="3"/>
      <c r="P435" s="26"/>
      <c r="Q435" s="26"/>
      <c r="R435" s="26"/>
      <c r="S435" s="26"/>
      <c r="T435" s="26"/>
      <c r="U435" s="26"/>
      <c r="V435" s="26"/>
      <c r="W435" s="3"/>
    </row>
    <row r="436" spans="1:23" s="1" customFormat="1" ht="15" customHeight="1" x14ac:dyDescent="0.2">
      <c r="A436" s="70" t="str">
        <f t="shared" si="36"/>
        <v/>
      </c>
      <c r="B436" s="36" t="str">
        <f t="shared" si="37"/>
        <v/>
      </c>
      <c r="C436" s="34" t="str">
        <f t="shared" si="38"/>
        <v/>
      </c>
      <c r="D436" s="99"/>
      <c r="E436" s="100"/>
      <c r="F436" s="35"/>
      <c r="G436" s="99"/>
      <c r="H436" s="100"/>
      <c r="I436" s="34" t="str">
        <f t="shared" si="39"/>
        <v/>
      </c>
      <c r="J436" s="34" t="str">
        <f t="shared" si="40"/>
        <v/>
      </c>
      <c r="K436" s="80" t="str">
        <f t="shared" si="41"/>
        <v/>
      </c>
      <c r="L436" s="80"/>
      <c r="O436" s="3"/>
      <c r="P436" s="26"/>
      <c r="Q436" s="26"/>
      <c r="R436" s="26"/>
      <c r="S436" s="26"/>
      <c r="T436" s="26"/>
      <c r="U436" s="26"/>
      <c r="V436" s="26"/>
      <c r="W436" s="3"/>
    </row>
    <row r="437" spans="1:23" s="1" customFormat="1" ht="15" customHeight="1" x14ac:dyDescent="0.2">
      <c r="A437" s="70" t="str">
        <f t="shared" si="36"/>
        <v/>
      </c>
      <c r="B437" s="36" t="str">
        <f t="shared" si="37"/>
        <v/>
      </c>
      <c r="C437" s="34" t="str">
        <f t="shared" si="38"/>
        <v/>
      </c>
      <c r="D437" s="99"/>
      <c r="E437" s="100"/>
      <c r="F437" s="35"/>
      <c r="G437" s="99"/>
      <c r="H437" s="100"/>
      <c r="I437" s="34" t="str">
        <f t="shared" si="39"/>
        <v/>
      </c>
      <c r="J437" s="34" t="str">
        <f t="shared" si="40"/>
        <v/>
      </c>
      <c r="K437" s="80" t="str">
        <f t="shared" si="41"/>
        <v/>
      </c>
      <c r="L437" s="80"/>
      <c r="O437" s="3"/>
      <c r="P437" s="26"/>
      <c r="Q437" s="26"/>
      <c r="R437" s="26"/>
      <c r="S437" s="26"/>
      <c r="T437" s="26"/>
      <c r="U437" s="26"/>
      <c r="V437" s="26"/>
      <c r="W437" s="3"/>
    </row>
    <row r="438" spans="1:23" s="1" customFormat="1" ht="15" customHeight="1" x14ac:dyDescent="0.2">
      <c r="A438" s="70" t="str">
        <f t="shared" si="36"/>
        <v/>
      </c>
      <c r="B438" s="36" t="str">
        <f t="shared" si="37"/>
        <v/>
      </c>
      <c r="C438" s="34" t="str">
        <f t="shared" si="38"/>
        <v/>
      </c>
      <c r="D438" s="99"/>
      <c r="E438" s="100"/>
      <c r="F438" s="35"/>
      <c r="G438" s="99"/>
      <c r="H438" s="100"/>
      <c r="I438" s="34" t="str">
        <f t="shared" si="39"/>
        <v/>
      </c>
      <c r="J438" s="34" t="str">
        <f t="shared" si="40"/>
        <v/>
      </c>
      <c r="K438" s="80" t="str">
        <f t="shared" si="41"/>
        <v/>
      </c>
      <c r="L438" s="80"/>
      <c r="O438" s="3"/>
      <c r="P438" s="26"/>
      <c r="Q438" s="26"/>
      <c r="R438" s="26"/>
      <c r="S438" s="26"/>
      <c r="T438" s="26"/>
      <c r="U438" s="26"/>
      <c r="V438" s="26"/>
      <c r="W438" s="3"/>
    </row>
    <row r="439" spans="1:23" s="1" customFormat="1" ht="15" customHeight="1" x14ac:dyDescent="0.2">
      <c r="A439" s="70" t="str">
        <f t="shared" si="36"/>
        <v/>
      </c>
      <c r="B439" s="36" t="str">
        <f t="shared" si="37"/>
        <v/>
      </c>
      <c r="C439" s="34" t="str">
        <f t="shared" si="38"/>
        <v/>
      </c>
      <c r="D439" s="99"/>
      <c r="E439" s="100"/>
      <c r="F439" s="35"/>
      <c r="G439" s="99"/>
      <c r="H439" s="100"/>
      <c r="I439" s="34" t="str">
        <f t="shared" si="39"/>
        <v/>
      </c>
      <c r="J439" s="34" t="str">
        <f t="shared" si="40"/>
        <v/>
      </c>
      <c r="K439" s="80" t="str">
        <f t="shared" si="41"/>
        <v/>
      </c>
      <c r="L439" s="80"/>
      <c r="O439" s="3"/>
      <c r="P439" s="26"/>
      <c r="Q439" s="26"/>
      <c r="R439" s="26"/>
      <c r="S439" s="26"/>
      <c r="T439" s="26"/>
      <c r="U439" s="26"/>
      <c r="V439" s="26"/>
      <c r="W439" s="3"/>
    </row>
    <row r="440" spans="1:23" s="1" customFormat="1" ht="15" customHeight="1" x14ac:dyDescent="0.2">
      <c r="A440" s="70" t="str">
        <f t="shared" si="36"/>
        <v/>
      </c>
      <c r="B440" s="36" t="str">
        <f t="shared" si="37"/>
        <v/>
      </c>
      <c r="C440" s="34" t="str">
        <f t="shared" si="38"/>
        <v/>
      </c>
      <c r="D440" s="99"/>
      <c r="E440" s="100"/>
      <c r="F440" s="35"/>
      <c r="G440" s="99"/>
      <c r="H440" s="100"/>
      <c r="I440" s="34" t="str">
        <f t="shared" si="39"/>
        <v/>
      </c>
      <c r="J440" s="34" t="str">
        <f t="shared" si="40"/>
        <v/>
      </c>
      <c r="K440" s="80" t="str">
        <f t="shared" si="41"/>
        <v/>
      </c>
      <c r="L440" s="80"/>
      <c r="O440" s="3"/>
      <c r="P440" s="26"/>
      <c r="Q440" s="26"/>
      <c r="R440" s="26"/>
      <c r="S440" s="26"/>
      <c r="T440" s="26"/>
      <c r="U440" s="26"/>
      <c r="V440" s="26"/>
      <c r="W440" s="3"/>
    </row>
    <row r="441" spans="1:23" s="1" customFormat="1" ht="15" customHeight="1" x14ac:dyDescent="0.2">
      <c r="A441" s="70" t="str">
        <f t="shared" si="36"/>
        <v/>
      </c>
      <c r="B441" s="36" t="str">
        <f t="shared" si="37"/>
        <v/>
      </c>
      <c r="C441" s="34" t="str">
        <f t="shared" si="38"/>
        <v/>
      </c>
      <c r="D441" s="99"/>
      <c r="E441" s="100"/>
      <c r="F441" s="35"/>
      <c r="G441" s="99"/>
      <c r="H441" s="100"/>
      <c r="I441" s="34" t="str">
        <f t="shared" si="39"/>
        <v/>
      </c>
      <c r="J441" s="34" t="str">
        <f t="shared" si="40"/>
        <v/>
      </c>
      <c r="K441" s="80" t="str">
        <f t="shared" si="41"/>
        <v/>
      </c>
      <c r="L441" s="80"/>
      <c r="O441" s="3"/>
      <c r="P441" s="26"/>
      <c r="Q441" s="26"/>
      <c r="R441" s="26"/>
      <c r="S441" s="26"/>
      <c r="T441" s="26"/>
      <c r="U441" s="26"/>
      <c r="V441" s="26"/>
      <c r="W441" s="3"/>
    </row>
    <row r="442" spans="1:23" s="1" customFormat="1" ht="15" customHeight="1" x14ac:dyDescent="0.2">
      <c r="A442" s="70" t="str">
        <f t="shared" si="36"/>
        <v/>
      </c>
      <c r="B442" s="36" t="str">
        <f t="shared" si="37"/>
        <v/>
      </c>
      <c r="C442" s="34" t="str">
        <f t="shared" si="38"/>
        <v/>
      </c>
      <c r="D442" s="99"/>
      <c r="E442" s="100"/>
      <c r="F442" s="35"/>
      <c r="G442" s="99"/>
      <c r="H442" s="100"/>
      <c r="I442" s="34" t="str">
        <f t="shared" si="39"/>
        <v/>
      </c>
      <c r="J442" s="34" t="str">
        <f t="shared" si="40"/>
        <v/>
      </c>
      <c r="K442" s="80" t="str">
        <f t="shared" si="41"/>
        <v/>
      </c>
      <c r="L442" s="80"/>
      <c r="O442" s="3"/>
      <c r="P442" s="26"/>
      <c r="Q442" s="26"/>
      <c r="R442" s="26"/>
      <c r="S442" s="26"/>
      <c r="T442" s="26"/>
      <c r="U442" s="26"/>
      <c r="V442" s="26"/>
      <c r="W442" s="3"/>
    </row>
    <row r="443" spans="1:23" s="1" customFormat="1" ht="15" customHeight="1" x14ac:dyDescent="0.2">
      <c r="A443" s="70" t="str">
        <f t="shared" si="36"/>
        <v/>
      </c>
      <c r="B443" s="36" t="str">
        <f t="shared" si="37"/>
        <v/>
      </c>
      <c r="C443" s="34" t="str">
        <f t="shared" si="38"/>
        <v/>
      </c>
      <c r="D443" s="99"/>
      <c r="E443" s="100"/>
      <c r="F443" s="35"/>
      <c r="G443" s="99"/>
      <c r="H443" s="100"/>
      <c r="I443" s="34" t="str">
        <f t="shared" si="39"/>
        <v/>
      </c>
      <c r="J443" s="34" t="str">
        <f t="shared" si="40"/>
        <v/>
      </c>
      <c r="K443" s="80" t="str">
        <f t="shared" si="41"/>
        <v/>
      </c>
      <c r="L443" s="80"/>
      <c r="O443" s="3"/>
      <c r="P443" s="26"/>
      <c r="Q443" s="26"/>
      <c r="R443" s="26"/>
      <c r="S443" s="26"/>
      <c r="T443" s="26"/>
      <c r="U443" s="26"/>
      <c r="V443" s="26"/>
      <c r="W443" s="3"/>
    </row>
    <row r="444" spans="1:23" s="1" customFormat="1" ht="15" customHeight="1" x14ac:dyDescent="0.2">
      <c r="A444" s="70" t="str">
        <f t="shared" si="36"/>
        <v/>
      </c>
      <c r="B444" s="36" t="str">
        <f t="shared" si="37"/>
        <v/>
      </c>
      <c r="C444" s="34" t="str">
        <f t="shared" si="38"/>
        <v/>
      </c>
      <c r="D444" s="99"/>
      <c r="E444" s="100"/>
      <c r="F444" s="35"/>
      <c r="G444" s="99"/>
      <c r="H444" s="100"/>
      <c r="I444" s="34" t="str">
        <f t="shared" si="39"/>
        <v/>
      </c>
      <c r="J444" s="34" t="str">
        <f t="shared" si="40"/>
        <v/>
      </c>
      <c r="K444" s="80" t="str">
        <f t="shared" si="41"/>
        <v/>
      </c>
      <c r="L444" s="80"/>
      <c r="O444" s="3"/>
      <c r="P444" s="26"/>
      <c r="Q444" s="26"/>
      <c r="R444" s="26"/>
      <c r="S444" s="26"/>
      <c r="T444" s="26"/>
      <c r="U444" s="26"/>
      <c r="V444" s="26"/>
      <c r="W444" s="3"/>
    </row>
    <row r="445" spans="1:23" s="1" customFormat="1" ht="15" customHeight="1" x14ac:dyDescent="0.2">
      <c r="A445" s="70" t="str">
        <f t="shared" si="36"/>
        <v/>
      </c>
      <c r="B445" s="36" t="str">
        <f t="shared" si="37"/>
        <v/>
      </c>
      <c r="C445" s="34" t="str">
        <f t="shared" si="38"/>
        <v/>
      </c>
      <c r="D445" s="99"/>
      <c r="E445" s="100"/>
      <c r="F445" s="35"/>
      <c r="G445" s="99"/>
      <c r="H445" s="100"/>
      <c r="I445" s="34" t="str">
        <f t="shared" si="39"/>
        <v/>
      </c>
      <c r="J445" s="34" t="str">
        <f t="shared" si="40"/>
        <v/>
      </c>
      <c r="K445" s="80" t="str">
        <f t="shared" si="41"/>
        <v/>
      </c>
      <c r="L445" s="80"/>
      <c r="O445" s="3"/>
      <c r="P445" s="26"/>
      <c r="Q445" s="26"/>
      <c r="R445" s="26"/>
      <c r="S445" s="26"/>
      <c r="T445" s="26"/>
      <c r="U445" s="26"/>
      <c r="V445" s="26"/>
      <c r="W445" s="3"/>
    </row>
    <row r="446" spans="1:23" s="1" customFormat="1" ht="15" customHeight="1" x14ac:dyDescent="0.2">
      <c r="A446" s="70" t="str">
        <f t="shared" si="36"/>
        <v/>
      </c>
      <c r="B446" s="36" t="str">
        <f t="shared" si="37"/>
        <v/>
      </c>
      <c r="C446" s="34" t="str">
        <f t="shared" si="38"/>
        <v/>
      </c>
      <c r="D446" s="99"/>
      <c r="E446" s="100"/>
      <c r="F446" s="35"/>
      <c r="G446" s="99"/>
      <c r="H446" s="100"/>
      <c r="I446" s="34" t="str">
        <f t="shared" si="39"/>
        <v/>
      </c>
      <c r="J446" s="34" t="str">
        <f t="shared" si="40"/>
        <v/>
      </c>
      <c r="K446" s="80" t="str">
        <f t="shared" si="41"/>
        <v/>
      </c>
      <c r="L446" s="80"/>
      <c r="O446" s="3"/>
      <c r="P446" s="26"/>
      <c r="Q446" s="26"/>
      <c r="R446" s="26"/>
      <c r="S446" s="26"/>
      <c r="T446" s="26"/>
      <c r="U446" s="26"/>
      <c r="V446" s="26"/>
      <c r="W446" s="3"/>
    </row>
    <row r="447" spans="1:23" s="1" customFormat="1" ht="15" customHeight="1" x14ac:dyDescent="0.2">
      <c r="A447" s="70" t="str">
        <f t="shared" si="36"/>
        <v/>
      </c>
      <c r="B447" s="36" t="str">
        <f t="shared" si="37"/>
        <v/>
      </c>
      <c r="C447" s="34" t="str">
        <f t="shared" si="38"/>
        <v/>
      </c>
      <c r="D447" s="99"/>
      <c r="E447" s="100"/>
      <c r="F447" s="35"/>
      <c r="G447" s="99"/>
      <c r="H447" s="100"/>
      <c r="I447" s="34" t="str">
        <f t="shared" si="39"/>
        <v/>
      </c>
      <c r="J447" s="34" t="str">
        <f t="shared" si="40"/>
        <v/>
      </c>
      <c r="K447" s="80" t="str">
        <f t="shared" si="41"/>
        <v/>
      </c>
      <c r="L447" s="80"/>
      <c r="O447" s="3"/>
      <c r="P447" s="26"/>
      <c r="Q447" s="26"/>
      <c r="R447" s="26"/>
      <c r="S447" s="26"/>
      <c r="T447" s="26"/>
      <c r="U447" s="26"/>
      <c r="V447" s="26"/>
      <c r="W447" s="3"/>
    </row>
    <row r="448" spans="1:23" s="1" customFormat="1" ht="15" customHeight="1" x14ac:dyDescent="0.2">
      <c r="A448" s="70" t="str">
        <f t="shared" si="36"/>
        <v/>
      </c>
      <c r="B448" s="36" t="str">
        <f t="shared" si="37"/>
        <v/>
      </c>
      <c r="C448" s="34" t="str">
        <f t="shared" si="38"/>
        <v/>
      </c>
      <c r="D448" s="99"/>
      <c r="E448" s="100"/>
      <c r="F448" s="35"/>
      <c r="G448" s="99"/>
      <c r="H448" s="100"/>
      <c r="I448" s="34" t="str">
        <f t="shared" si="39"/>
        <v/>
      </c>
      <c r="J448" s="34" t="str">
        <f t="shared" si="40"/>
        <v/>
      </c>
      <c r="K448" s="80" t="str">
        <f t="shared" si="41"/>
        <v/>
      </c>
      <c r="L448" s="80"/>
      <c r="O448" s="3"/>
      <c r="P448" s="26"/>
      <c r="Q448" s="26"/>
      <c r="R448" s="26"/>
      <c r="S448" s="26"/>
      <c r="T448" s="26"/>
      <c r="U448" s="26"/>
      <c r="V448" s="26"/>
      <c r="W448" s="3"/>
    </row>
    <row r="449" spans="1:23" s="1" customFormat="1" ht="15" customHeight="1" x14ac:dyDescent="0.2">
      <c r="A449" s="70" t="str">
        <f t="shared" si="36"/>
        <v/>
      </c>
      <c r="B449" s="36" t="str">
        <f t="shared" si="37"/>
        <v/>
      </c>
      <c r="C449" s="34" t="str">
        <f t="shared" si="38"/>
        <v/>
      </c>
      <c r="D449" s="99"/>
      <c r="E449" s="100"/>
      <c r="F449" s="35"/>
      <c r="G449" s="99"/>
      <c r="H449" s="100"/>
      <c r="I449" s="34" t="str">
        <f t="shared" si="39"/>
        <v/>
      </c>
      <c r="J449" s="34" t="str">
        <f t="shared" si="40"/>
        <v/>
      </c>
      <c r="K449" s="80" t="str">
        <f t="shared" si="41"/>
        <v/>
      </c>
      <c r="L449" s="80"/>
      <c r="O449" s="3"/>
      <c r="P449" s="26"/>
      <c r="Q449" s="26"/>
      <c r="R449" s="26"/>
      <c r="S449" s="26"/>
      <c r="T449" s="26"/>
      <c r="U449" s="26"/>
      <c r="V449" s="26"/>
      <c r="W449" s="3"/>
    </row>
    <row r="450" spans="1:23" s="1" customFormat="1" ht="15" customHeight="1" x14ac:dyDescent="0.2">
      <c r="A450" s="70" t="str">
        <f t="shared" si="36"/>
        <v/>
      </c>
      <c r="B450" s="36" t="str">
        <f t="shared" si="37"/>
        <v/>
      </c>
      <c r="C450" s="34" t="str">
        <f t="shared" si="38"/>
        <v/>
      </c>
      <c r="D450" s="99"/>
      <c r="E450" s="100"/>
      <c r="F450" s="35"/>
      <c r="G450" s="99"/>
      <c r="H450" s="100"/>
      <c r="I450" s="34" t="str">
        <f t="shared" si="39"/>
        <v/>
      </c>
      <c r="J450" s="34" t="str">
        <f t="shared" si="40"/>
        <v/>
      </c>
      <c r="K450" s="80" t="str">
        <f t="shared" si="41"/>
        <v/>
      </c>
      <c r="L450" s="80"/>
      <c r="O450" s="3"/>
      <c r="P450" s="26"/>
      <c r="Q450" s="26"/>
      <c r="R450" s="26"/>
      <c r="S450" s="26"/>
      <c r="T450" s="26"/>
      <c r="U450" s="26"/>
      <c r="V450" s="26"/>
      <c r="W450" s="3"/>
    </row>
    <row r="451" spans="1:23" s="1" customFormat="1" ht="15" customHeight="1" x14ac:dyDescent="0.2">
      <c r="A451" s="70" t="str">
        <f t="shared" si="36"/>
        <v/>
      </c>
      <c r="B451" s="36" t="str">
        <f t="shared" si="37"/>
        <v/>
      </c>
      <c r="C451" s="34" t="str">
        <f t="shared" si="38"/>
        <v/>
      </c>
      <c r="D451" s="99"/>
      <c r="E451" s="100"/>
      <c r="F451" s="35"/>
      <c r="G451" s="99"/>
      <c r="H451" s="100"/>
      <c r="I451" s="34" t="str">
        <f t="shared" si="39"/>
        <v/>
      </c>
      <c r="J451" s="34" t="str">
        <f t="shared" si="40"/>
        <v/>
      </c>
      <c r="K451" s="80" t="str">
        <f t="shared" si="41"/>
        <v/>
      </c>
      <c r="L451" s="80"/>
      <c r="O451" s="3"/>
      <c r="P451" s="26"/>
      <c r="Q451" s="26"/>
      <c r="R451" s="26"/>
      <c r="S451" s="26"/>
      <c r="T451" s="26"/>
      <c r="U451" s="26"/>
      <c r="V451" s="26"/>
      <c r="W451" s="3"/>
    </row>
    <row r="452" spans="1:23" s="1" customFormat="1" ht="15" customHeight="1" x14ac:dyDescent="0.2">
      <c r="A452" s="70" t="str">
        <f t="shared" si="36"/>
        <v/>
      </c>
      <c r="B452" s="36" t="str">
        <f t="shared" si="37"/>
        <v/>
      </c>
      <c r="C452" s="34" t="str">
        <f t="shared" si="38"/>
        <v/>
      </c>
      <c r="D452" s="99"/>
      <c r="E452" s="100"/>
      <c r="F452" s="35"/>
      <c r="G452" s="99"/>
      <c r="H452" s="100"/>
      <c r="I452" s="34" t="str">
        <f t="shared" si="39"/>
        <v/>
      </c>
      <c r="J452" s="34" t="str">
        <f t="shared" si="40"/>
        <v/>
      </c>
      <c r="K452" s="80" t="str">
        <f t="shared" si="41"/>
        <v/>
      </c>
      <c r="L452" s="80"/>
      <c r="O452" s="3"/>
      <c r="P452" s="26"/>
      <c r="Q452" s="26"/>
      <c r="R452" s="26"/>
      <c r="S452" s="26"/>
      <c r="T452" s="26"/>
      <c r="U452" s="26"/>
      <c r="V452" s="26"/>
      <c r="W452" s="3"/>
    </row>
    <row r="453" spans="1:23" s="1" customFormat="1" ht="15" customHeight="1" x14ac:dyDescent="0.2">
      <c r="A453" s="70" t="str">
        <f t="shared" si="36"/>
        <v/>
      </c>
      <c r="B453" s="36" t="str">
        <f t="shared" si="37"/>
        <v/>
      </c>
      <c r="C453" s="34" t="str">
        <f t="shared" si="38"/>
        <v/>
      </c>
      <c r="D453" s="99"/>
      <c r="E453" s="100"/>
      <c r="F453" s="35"/>
      <c r="G453" s="99"/>
      <c r="H453" s="100"/>
      <c r="I453" s="34" t="str">
        <f t="shared" si="39"/>
        <v/>
      </c>
      <c r="J453" s="34" t="str">
        <f t="shared" si="40"/>
        <v/>
      </c>
      <c r="K453" s="80" t="str">
        <f t="shared" si="41"/>
        <v/>
      </c>
      <c r="L453" s="80"/>
      <c r="O453" s="3"/>
      <c r="P453" s="26"/>
      <c r="Q453" s="26"/>
      <c r="R453" s="26"/>
      <c r="S453" s="26"/>
      <c r="T453" s="26"/>
      <c r="U453" s="26"/>
      <c r="V453" s="26"/>
      <c r="W453" s="3"/>
    </row>
    <row r="454" spans="1:23" s="1" customFormat="1" ht="15" customHeight="1" x14ac:dyDescent="0.2">
      <c r="A454" s="70" t="str">
        <f t="shared" si="36"/>
        <v/>
      </c>
      <c r="B454" s="36" t="str">
        <f t="shared" si="37"/>
        <v/>
      </c>
      <c r="C454" s="34" t="str">
        <f t="shared" si="38"/>
        <v/>
      </c>
      <c r="D454" s="99"/>
      <c r="E454" s="100"/>
      <c r="F454" s="35"/>
      <c r="G454" s="99"/>
      <c r="H454" s="100"/>
      <c r="I454" s="34" t="str">
        <f t="shared" si="39"/>
        <v/>
      </c>
      <c r="J454" s="34" t="str">
        <f t="shared" si="40"/>
        <v/>
      </c>
      <c r="K454" s="80" t="str">
        <f t="shared" si="41"/>
        <v/>
      </c>
      <c r="L454" s="80"/>
      <c r="O454" s="3"/>
      <c r="P454" s="26"/>
      <c r="Q454" s="26"/>
      <c r="R454" s="26"/>
      <c r="S454" s="26"/>
      <c r="T454" s="26"/>
      <c r="U454" s="26"/>
      <c r="V454" s="26"/>
      <c r="W454" s="3"/>
    </row>
    <row r="455" spans="1:23" s="1" customFormat="1" ht="15" customHeight="1" x14ac:dyDescent="0.2">
      <c r="A455" s="70" t="str">
        <f t="shared" si="36"/>
        <v/>
      </c>
      <c r="B455" s="36" t="str">
        <f t="shared" si="37"/>
        <v/>
      </c>
      <c r="C455" s="34" t="str">
        <f t="shared" si="38"/>
        <v/>
      </c>
      <c r="D455" s="99"/>
      <c r="E455" s="100"/>
      <c r="F455" s="35"/>
      <c r="G455" s="99"/>
      <c r="H455" s="100"/>
      <c r="I455" s="34" t="str">
        <f t="shared" si="39"/>
        <v/>
      </c>
      <c r="J455" s="34" t="str">
        <f t="shared" si="40"/>
        <v/>
      </c>
      <c r="K455" s="80" t="str">
        <f t="shared" si="41"/>
        <v/>
      </c>
      <c r="L455" s="80"/>
      <c r="O455" s="3"/>
      <c r="P455" s="26"/>
      <c r="Q455" s="26"/>
      <c r="R455" s="26"/>
      <c r="S455" s="26"/>
      <c r="T455" s="26"/>
      <c r="U455" s="26"/>
      <c r="V455" s="26"/>
      <c r="W455" s="3"/>
    </row>
    <row r="456" spans="1:23" s="1" customFormat="1" ht="15" customHeight="1" x14ac:dyDescent="0.2">
      <c r="A456" s="70" t="str">
        <f t="shared" si="36"/>
        <v/>
      </c>
      <c r="B456" s="36" t="str">
        <f t="shared" si="37"/>
        <v/>
      </c>
      <c r="C456" s="34" t="str">
        <f t="shared" si="38"/>
        <v/>
      </c>
      <c r="D456" s="99"/>
      <c r="E456" s="100"/>
      <c r="F456" s="35"/>
      <c r="G456" s="99"/>
      <c r="H456" s="100"/>
      <c r="I456" s="34" t="str">
        <f t="shared" si="39"/>
        <v/>
      </c>
      <c r="J456" s="34" t="str">
        <f t="shared" si="40"/>
        <v/>
      </c>
      <c r="K456" s="80" t="str">
        <f t="shared" si="41"/>
        <v/>
      </c>
      <c r="L456" s="80"/>
      <c r="O456" s="3"/>
      <c r="P456" s="26"/>
      <c r="Q456" s="26"/>
      <c r="R456" s="26"/>
      <c r="S456" s="26"/>
      <c r="T456" s="26"/>
      <c r="U456" s="26"/>
      <c r="V456" s="26"/>
      <c r="W456" s="3"/>
    </row>
    <row r="457" spans="1:23" s="1" customFormat="1" ht="15" customHeight="1" x14ac:dyDescent="0.2">
      <c r="A457" s="70" t="str">
        <f t="shared" si="36"/>
        <v/>
      </c>
      <c r="B457" s="36" t="str">
        <f t="shared" si="37"/>
        <v/>
      </c>
      <c r="C457" s="34" t="str">
        <f t="shared" si="38"/>
        <v/>
      </c>
      <c r="D457" s="99"/>
      <c r="E457" s="100"/>
      <c r="F457" s="35"/>
      <c r="G457" s="99"/>
      <c r="H457" s="100"/>
      <c r="I457" s="34" t="str">
        <f t="shared" si="39"/>
        <v/>
      </c>
      <c r="J457" s="34" t="str">
        <f t="shared" si="40"/>
        <v/>
      </c>
      <c r="K457" s="80" t="str">
        <f t="shared" si="41"/>
        <v/>
      </c>
      <c r="L457" s="80"/>
      <c r="O457" s="3"/>
      <c r="P457" s="26"/>
      <c r="Q457" s="26"/>
      <c r="R457" s="26"/>
      <c r="S457" s="26"/>
      <c r="T457" s="26"/>
      <c r="U457" s="26"/>
      <c r="V457" s="26"/>
      <c r="W457" s="3"/>
    </row>
    <row r="458" spans="1:23" s="1" customFormat="1" ht="15" customHeight="1" x14ac:dyDescent="0.2">
      <c r="A458" s="70" t="str">
        <f t="shared" si="36"/>
        <v/>
      </c>
      <c r="B458" s="36" t="str">
        <f t="shared" si="37"/>
        <v/>
      </c>
      <c r="C458" s="34" t="str">
        <f t="shared" si="38"/>
        <v/>
      </c>
      <c r="D458" s="99"/>
      <c r="E458" s="100"/>
      <c r="F458" s="35"/>
      <c r="G458" s="99"/>
      <c r="H458" s="100"/>
      <c r="I458" s="34" t="str">
        <f t="shared" si="39"/>
        <v/>
      </c>
      <c r="J458" s="34" t="str">
        <f t="shared" si="40"/>
        <v/>
      </c>
      <c r="K458" s="80" t="str">
        <f t="shared" si="41"/>
        <v/>
      </c>
      <c r="L458" s="80"/>
      <c r="O458" s="3"/>
      <c r="P458" s="26"/>
      <c r="Q458" s="26"/>
      <c r="R458" s="26"/>
      <c r="S458" s="26"/>
      <c r="T458" s="26"/>
      <c r="U458" s="26"/>
      <c r="V458" s="26"/>
      <c r="W458" s="3"/>
    </row>
    <row r="459" spans="1:23" s="1" customFormat="1" ht="15" customHeight="1" x14ac:dyDescent="0.2">
      <c r="A459" s="70" t="str">
        <f t="shared" si="36"/>
        <v/>
      </c>
      <c r="B459" s="36" t="str">
        <f t="shared" si="37"/>
        <v/>
      </c>
      <c r="C459" s="34" t="str">
        <f t="shared" si="38"/>
        <v/>
      </c>
      <c r="D459" s="99"/>
      <c r="E459" s="100"/>
      <c r="F459" s="35"/>
      <c r="G459" s="99"/>
      <c r="H459" s="100"/>
      <c r="I459" s="34" t="str">
        <f t="shared" si="39"/>
        <v/>
      </c>
      <c r="J459" s="34" t="str">
        <f t="shared" si="40"/>
        <v/>
      </c>
      <c r="K459" s="80" t="str">
        <f t="shared" si="41"/>
        <v/>
      </c>
      <c r="L459" s="80"/>
      <c r="O459" s="3"/>
      <c r="P459" s="26"/>
      <c r="Q459" s="26"/>
      <c r="R459" s="26"/>
      <c r="S459" s="26"/>
      <c r="T459" s="26"/>
      <c r="U459" s="26"/>
      <c r="V459" s="26"/>
      <c r="W459" s="3"/>
    </row>
    <row r="460" spans="1:23" s="1" customFormat="1" ht="15" customHeight="1" x14ac:dyDescent="0.2">
      <c r="A460" s="70" t="str">
        <f t="shared" si="36"/>
        <v/>
      </c>
      <c r="B460" s="36" t="str">
        <f t="shared" si="37"/>
        <v/>
      </c>
      <c r="C460" s="34" t="str">
        <f t="shared" si="38"/>
        <v/>
      </c>
      <c r="D460" s="99"/>
      <c r="E460" s="100"/>
      <c r="F460" s="35"/>
      <c r="G460" s="99"/>
      <c r="H460" s="100"/>
      <c r="I460" s="34" t="str">
        <f t="shared" si="39"/>
        <v/>
      </c>
      <c r="J460" s="34" t="str">
        <f t="shared" si="40"/>
        <v/>
      </c>
      <c r="K460" s="80" t="str">
        <f t="shared" si="41"/>
        <v/>
      </c>
      <c r="L460" s="80"/>
      <c r="O460" s="3"/>
      <c r="P460" s="26"/>
      <c r="Q460" s="26"/>
      <c r="R460" s="26"/>
      <c r="S460" s="26"/>
      <c r="T460" s="26"/>
      <c r="U460" s="26"/>
      <c r="V460" s="26"/>
      <c r="W460" s="3"/>
    </row>
    <row r="461" spans="1:23" s="1" customFormat="1" ht="15" customHeight="1" x14ac:dyDescent="0.2">
      <c r="A461" s="70" t="str">
        <f t="shared" si="36"/>
        <v/>
      </c>
      <c r="B461" s="36" t="str">
        <f t="shared" si="37"/>
        <v/>
      </c>
      <c r="C461" s="34" t="str">
        <f t="shared" si="38"/>
        <v/>
      </c>
      <c r="D461" s="99"/>
      <c r="E461" s="100"/>
      <c r="F461" s="35"/>
      <c r="G461" s="99"/>
      <c r="H461" s="100"/>
      <c r="I461" s="34" t="str">
        <f t="shared" si="39"/>
        <v/>
      </c>
      <c r="J461" s="34" t="str">
        <f t="shared" si="40"/>
        <v/>
      </c>
      <c r="K461" s="80" t="str">
        <f t="shared" si="41"/>
        <v/>
      </c>
      <c r="L461" s="80"/>
      <c r="O461" s="3"/>
      <c r="P461" s="26"/>
      <c r="Q461" s="26"/>
      <c r="R461" s="26"/>
      <c r="S461" s="26"/>
      <c r="T461" s="26"/>
      <c r="U461" s="26"/>
      <c r="V461" s="26"/>
      <c r="W461" s="3"/>
    </row>
    <row r="462" spans="1:23" s="1" customFormat="1" ht="15" customHeight="1" x14ac:dyDescent="0.2">
      <c r="A462" s="70" t="str">
        <f t="shared" si="36"/>
        <v/>
      </c>
      <c r="B462" s="36" t="str">
        <f t="shared" si="37"/>
        <v/>
      </c>
      <c r="C462" s="34" t="str">
        <f t="shared" si="38"/>
        <v/>
      </c>
      <c r="D462" s="99"/>
      <c r="E462" s="100"/>
      <c r="F462" s="35"/>
      <c r="G462" s="99"/>
      <c r="H462" s="100"/>
      <c r="I462" s="34" t="str">
        <f t="shared" si="39"/>
        <v/>
      </c>
      <c r="J462" s="34" t="str">
        <f t="shared" si="40"/>
        <v/>
      </c>
      <c r="K462" s="80" t="str">
        <f t="shared" si="41"/>
        <v/>
      </c>
      <c r="L462" s="80"/>
      <c r="O462" s="3"/>
      <c r="P462" s="26"/>
      <c r="Q462" s="26"/>
      <c r="R462" s="26"/>
      <c r="S462" s="26"/>
      <c r="T462" s="26"/>
      <c r="U462" s="26"/>
      <c r="V462" s="26"/>
      <c r="W462" s="3"/>
    </row>
    <row r="463" spans="1:23" s="1" customFormat="1" ht="15" customHeight="1" x14ac:dyDescent="0.2">
      <c r="A463" s="70" t="str">
        <f t="shared" si="36"/>
        <v/>
      </c>
      <c r="B463" s="36" t="str">
        <f t="shared" si="37"/>
        <v/>
      </c>
      <c r="C463" s="34" t="str">
        <f t="shared" si="38"/>
        <v/>
      </c>
      <c r="D463" s="99"/>
      <c r="E463" s="100"/>
      <c r="F463" s="35"/>
      <c r="G463" s="99"/>
      <c r="H463" s="100"/>
      <c r="I463" s="34" t="str">
        <f t="shared" si="39"/>
        <v/>
      </c>
      <c r="J463" s="34" t="str">
        <f t="shared" si="40"/>
        <v/>
      </c>
      <c r="K463" s="80" t="str">
        <f t="shared" si="41"/>
        <v/>
      </c>
      <c r="L463" s="80"/>
      <c r="O463" s="3"/>
      <c r="P463" s="26"/>
      <c r="Q463" s="26"/>
      <c r="R463" s="26"/>
      <c r="S463" s="26"/>
      <c r="T463" s="26"/>
      <c r="U463" s="26"/>
      <c r="V463" s="26"/>
      <c r="W463" s="3"/>
    </row>
    <row r="464" spans="1:23" s="1" customFormat="1" ht="15" customHeight="1" x14ac:dyDescent="0.2">
      <c r="A464" s="70" t="str">
        <f t="shared" si="36"/>
        <v/>
      </c>
      <c r="B464" s="36" t="str">
        <f t="shared" si="37"/>
        <v/>
      </c>
      <c r="C464" s="34" t="str">
        <f t="shared" si="38"/>
        <v/>
      </c>
      <c r="D464" s="99"/>
      <c r="E464" s="100"/>
      <c r="F464" s="35"/>
      <c r="G464" s="99"/>
      <c r="H464" s="100"/>
      <c r="I464" s="34" t="str">
        <f t="shared" si="39"/>
        <v/>
      </c>
      <c r="J464" s="34" t="str">
        <f t="shared" si="40"/>
        <v/>
      </c>
      <c r="K464" s="80" t="str">
        <f t="shared" si="41"/>
        <v/>
      </c>
      <c r="L464" s="80"/>
      <c r="O464" s="3"/>
      <c r="P464" s="26"/>
      <c r="Q464" s="26"/>
      <c r="R464" s="26"/>
      <c r="S464" s="26"/>
      <c r="T464" s="26"/>
      <c r="U464" s="26"/>
      <c r="V464" s="26"/>
      <c r="W464" s="3"/>
    </row>
    <row r="465" spans="1:23" s="1" customFormat="1" ht="15" customHeight="1" x14ac:dyDescent="0.2">
      <c r="A465" s="70" t="str">
        <f t="shared" si="36"/>
        <v/>
      </c>
      <c r="B465" s="36" t="str">
        <f t="shared" si="37"/>
        <v/>
      </c>
      <c r="C465" s="34" t="str">
        <f t="shared" si="38"/>
        <v/>
      </c>
      <c r="D465" s="99"/>
      <c r="E465" s="100"/>
      <c r="F465" s="35"/>
      <c r="G465" s="99"/>
      <c r="H465" s="100"/>
      <c r="I465" s="34" t="str">
        <f t="shared" si="39"/>
        <v/>
      </c>
      <c r="J465" s="34" t="str">
        <f t="shared" si="40"/>
        <v/>
      </c>
      <c r="K465" s="80" t="str">
        <f t="shared" si="41"/>
        <v/>
      </c>
      <c r="L465" s="80"/>
      <c r="O465" s="3"/>
      <c r="P465" s="26"/>
      <c r="Q465" s="26"/>
      <c r="R465" s="26"/>
      <c r="S465" s="26"/>
      <c r="T465" s="26"/>
      <c r="U465" s="26"/>
      <c r="V465" s="26"/>
      <c r="W465" s="3"/>
    </row>
    <row r="466" spans="1:23" s="1" customFormat="1" ht="15" customHeight="1" x14ac:dyDescent="0.2">
      <c r="A466" s="70" t="str">
        <f t="shared" si="36"/>
        <v/>
      </c>
      <c r="B466" s="36" t="str">
        <f t="shared" si="37"/>
        <v/>
      </c>
      <c r="C466" s="34" t="str">
        <f t="shared" si="38"/>
        <v/>
      </c>
      <c r="D466" s="99"/>
      <c r="E466" s="100"/>
      <c r="F466" s="35"/>
      <c r="G466" s="99"/>
      <c r="H466" s="100"/>
      <c r="I466" s="34" t="str">
        <f t="shared" si="39"/>
        <v/>
      </c>
      <c r="J466" s="34" t="str">
        <f t="shared" si="40"/>
        <v/>
      </c>
      <c r="K466" s="80" t="str">
        <f t="shared" si="41"/>
        <v/>
      </c>
      <c r="L466" s="80"/>
      <c r="O466" s="3"/>
      <c r="P466" s="26"/>
      <c r="Q466" s="26"/>
      <c r="R466" s="26"/>
      <c r="S466" s="26"/>
      <c r="T466" s="26"/>
      <c r="U466" s="26"/>
      <c r="V466" s="26"/>
      <c r="W466" s="3"/>
    </row>
    <row r="467" spans="1:23" s="1" customFormat="1" ht="15" customHeight="1" x14ac:dyDescent="0.2">
      <c r="A467" s="70" t="str">
        <f t="shared" si="36"/>
        <v/>
      </c>
      <c r="B467" s="36" t="str">
        <f t="shared" si="37"/>
        <v/>
      </c>
      <c r="C467" s="34" t="str">
        <f t="shared" si="38"/>
        <v/>
      </c>
      <c r="D467" s="99"/>
      <c r="E467" s="100"/>
      <c r="F467" s="35"/>
      <c r="G467" s="99"/>
      <c r="H467" s="100"/>
      <c r="I467" s="34" t="str">
        <f t="shared" si="39"/>
        <v/>
      </c>
      <c r="J467" s="34" t="str">
        <f t="shared" si="40"/>
        <v/>
      </c>
      <c r="K467" s="80" t="str">
        <f t="shared" si="41"/>
        <v/>
      </c>
      <c r="L467" s="80"/>
      <c r="O467" s="3"/>
      <c r="P467" s="26"/>
      <c r="Q467" s="26"/>
      <c r="R467" s="26"/>
      <c r="S467" s="26"/>
      <c r="T467" s="26"/>
      <c r="U467" s="26"/>
      <c r="V467" s="26"/>
      <c r="W467" s="3"/>
    </row>
    <row r="468" spans="1:23" s="1" customFormat="1" ht="15" customHeight="1" x14ac:dyDescent="0.2">
      <c r="A468" s="70" t="str">
        <f t="shared" si="36"/>
        <v/>
      </c>
      <c r="B468" s="36" t="str">
        <f t="shared" si="37"/>
        <v/>
      </c>
      <c r="C468" s="34" t="str">
        <f t="shared" si="38"/>
        <v/>
      </c>
      <c r="D468" s="99"/>
      <c r="E468" s="100"/>
      <c r="F468" s="35"/>
      <c r="G468" s="99"/>
      <c r="H468" s="100"/>
      <c r="I468" s="34" t="str">
        <f t="shared" si="39"/>
        <v/>
      </c>
      <c r="J468" s="34" t="str">
        <f t="shared" si="40"/>
        <v/>
      </c>
      <c r="K468" s="80" t="str">
        <f t="shared" si="41"/>
        <v/>
      </c>
      <c r="L468" s="80"/>
      <c r="O468" s="3"/>
      <c r="P468" s="26"/>
      <c r="Q468" s="26"/>
      <c r="R468" s="26"/>
      <c r="S468" s="26"/>
      <c r="T468" s="26"/>
      <c r="U468" s="26"/>
      <c r="V468" s="26"/>
      <c r="W468" s="3"/>
    </row>
    <row r="469" spans="1:23" s="1" customFormat="1" ht="15" customHeight="1" x14ac:dyDescent="0.2">
      <c r="A469" s="70" t="str">
        <f t="shared" si="36"/>
        <v/>
      </c>
      <c r="B469" s="36" t="str">
        <f t="shared" si="37"/>
        <v/>
      </c>
      <c r="C469" s="34" t="str">
        <f t="shared" si="38"/>
        <v/>
      </c>
      <c r="D469" s="99"/>
      <c r="E469" s="100"/>
      <c r="F469" s="35"/>
      <c r="G469" s="99"/>
      <c r="H469" s="100"/>
      <c r="I469" s="34" t="str">
        <f t="shared" si="39"/>
        <v/>
      </c>
      <c r="J469" s="34" t="str">
        <f t="shared" si="40"/>
        <v/>
      </c>
      <c r="K469" s="80" t="str">
        <f t="shared" si="41"/>
        <v/>
      </c>
      <c r="L469" s="80"/>
      <c r="O469" s="3"/>
      <c r="P469" s="26"/>
      <c r="Q469" s="26"/>
      <c r="R469" s="26"/>
      <c r="S469" s="26"/>
      <c r="T469" s="26"/>
      <c r="U469" s="26"/>
      <c r="V469" s="26"/>
      <c r="W469" s="3"/>
    </row>
    <row r="470" spans="1:23" s="1" customFormat="1" ht="15" customHeight="1" x14ac:dyDescent="0.2">
      <c r="A470" s="70" t="str">
        <f t="shared" si="36"/>
        <v/>
      </c>
      <c r="B470" s="36" t="str">
        <f t="shared" si="37"/>
        <v/>
      </c>
      <c r="C470" s="34" t="str">
        <f t="shared" si="38"/>
        <v/>
      </c>
      <c r="D470" s="99"/>
      <c r="E470" s="100"/>
      <c r="F470" s="35"/>
      <c r="G470" s="99"/>
      <c r="H470" s="100"/>
      <c r="I470" s="34" t="str">
        <f t="shared" si="39"/>
        <v/>
      </c>
      <c r="J470" s="34" t="str">
        <f t="shared" si="40"/>
        <v/>
      </c>
      <c r="K470" s="80" t="str">
        <f t="shared" si="41"/>
        <v/>
      </c>
      <c r="L470" s="80"/>
      <c r="O470" s="3"/>
      <c r="P470" s="26"/>
      <c r="Q470" s="26"/>
      <c r="R470" s="26"/>
      <c r="S470" s="26"/>
      <c r="T470" s="26"/>
      <c r="U470" s="26"/>
      <c r="V470" s="26"/>
      <c r="W470" s="3"/>
    </row>
    <row r="471" spans="1:23" s="1" customFormat="1" ht="15" customHeight="1" x14ac:dyDescent="0.2">
      <c r="A471" s="70" t="str">
        <f t="shared" si="36"/>
        <v/>
      </c>
      <c r="B471" s="36" t="str">
        <f t="shared" si="37"/>
        <v/>
      </c>
      <c r="C471" s="34" t="str">
        <f t="shared" si="38"/>
        <v/>
      </c>
      <c r="D471" s="99"/>
      <c r="E471" s="100"/>
      <c r="F471" s="35"/>
      <c r="G471" s="99"/>
      <c r="H471" s="100"/>
      <c r="I471" s="34" t="str">
        <f t="shared" si="39"/>
        <v/>
      </c>
      <c r="J471" s="34" t="str">
        <f t="shared" si="40"/>
        <v/>
      </c>
      <c r="K471" s="80" t="str">
        <f t="shared" si="41"/>
        <v/>
      </c>
      <c r="L471" s="80"/>
      <c r="O471" s="3"/>
      <c r="P471" s="26"/>
      <c r="Q471" s="26"/>
      <c r="R471" s="26"/>
      <c r="S471" s="26"/>
      <c r="T471" s="26"/>
      <c r="U471" s="26"/>
      <c r="V471" s="26"/>
      <c r="W471" s="3"/>
    </row>
    <row r="472" spans="1:23" s="1" customFormat="1" ht="15" customHeight="1" x14ac:dyDescent="0.2">
      <c r="A472" s="70" t="str">
        <f t="shared" si="36"/>
        <v/>
      </c>
      <c r="B472" s="36" t="str">
        <f t="shared" si="37"/>
        <v/>
      </c>
      <c r="C472" s="34" t="str">
        <f t="shared" si="38"/>
        <v/>
      </c>
      <c r="D472" s="99"/>
      <c r="E472" s="100"/>
      <c r="F472" s="35"/>
      <c r="G472" s="99"/>
      <c r="H472" s="100"/>
      <c r="I472" s="34" t="str">
        <f t="shared" si="39"/>
        <v/>
      </c>
      <c r="J472" s="34" t="str">
        <f t="shared" si="40"/>
        <v/>
      </c>
      <c r="K472" s="80" t="str">
        <f t="shared" si="41"/>
        <v/>
      </c>
      <c r="L472" s="80"/>
      <c r="O472" s="3"/>
      <c r="P472" s="26"/>
      <c r="Q472" s="26"/>
      <c r="R472" s="26"/>
      <c r="S472" s="26"/>
      <c r="T472" s="26"/>
      <c r="U472" s="26"/>
      <c r="V472" s="26"/>
      <c r="W472" s="3"/>
    </row>
    <row r="473" spans="1:23" s="1" customFormat="1" ht="15" customHeight="1" x14ac:dyDescent="0.2">
      <c r="A473" s="70" t="str">
        <f t="shared" si="36"/>
        <v/>
      </c>
      <c r="B473" s="36" t="str">
        <f t="shared" si="37"/>
        <v/>
      </c>
      <c r="C473" s="34" t="str">
        <f t="shared" si="38"/>
        <v/>
      </c>
      <c r="D473" s="99"/>
      <c r="E473" s="100"/>
      <c r="F473" s="35"/>
      <c r="G473" s="99"/>
      <c r="H473" s="100"/>
      <c r="I473" s="34" t="str">
        <f t="shared" si="39"/>
        <v/>
      </c>
      <c r="J473" s="34" t="str">
        <f t="shared" si="40"/>
        <v/>
      </c>
      <c r="K473" s="80" t="str">
        <f t="shared" si="41"/>
        <v/>
      </c>
      <c r="L473" s="80"/>
      <c r="O473" s="3"/>
      <c r="P473" s="26"/>
      <c r="Q473" s="26"/>
      <c r="R473" s="26"/>
      <c r="S473" s="26"/>
      <c r="T473" s="26"/>
      <c r="U473" s="26"/>
      <c r="V473" s="26"/>
      <c r="W473" s="3"/>
    </row>
    <row r="474" spans="1:23" s="1" customFormat="1" ht="15" customHeight="1" x14ac:dyDescent="0.2">
      <c r="A474" s="70" t="str">
        <f t="shared" si="36"/>
        <v/>
      </c>
      <c r="B474" s="36" t="str">
        <f t="shared" si="37"/>
        <v/>
      </c>
      <c r="C474" s="34" t="str">
        <f t="shared" si="38"/>
        <v/>
      </c>
      <c r="D474" s="99"/>
      <c r="E474" s="100"/>
      <c r="F474" s="35"/>
      <c r="G474" s="99"/>
      <c r="H474" s="100"/>
      <c r="I474" s="34" t="str">
        <f t="shared" si="39"/>
        <v/>
      </c>
      <c r="J474" s="34" t="str">
        <f t="shared" si="40"/>
        <v/>
      </c>
      <c r="K474" s="80" t="str">
        <f t="shared" si="41"/>
        <v/>
      </c>
      <c r="L474" s="80"/>
      <c r="O474" s="3"/>
      <c r="P474" s="26"/>
      <c r="Q474" s="26"/>
      <c r="R474" s="26"/>
      <c r="S474" s="26"/>
      <c r="T474" s="26"/>
      <c r="U474" s="26"/>
      <c r="V474" s="26"/>
      <c r="W474" s="3"/>
    </row>
    <row r="475" spans="1:23" s="1" customFormat="1" ht="15" customHeight="1" x14ac:dyDescent="0.2">
      <c r="A475" s="70" t="str">
        <f t="shared" si="36"/>
        <v/>
      </c>
      <c r="B475" s="36" t="str">
        <f t="shared" si="37"/>
        <v/>
      </c>
      <c r="C475" s="34" t="str">
        <f t="shared" si="38"/>
        <v/>
      </c>
      <c r="D475" s="99"/>
      <c r="E475" s="100"/>
      <c r="F475" s="35"/>
      <c r="G475" s="99"/>
      <c r="H475" s="100"/>
      <c r="I475" s="34" t="str">
        <f t="shared" si="39"/>
        <v/>
      </c>
      <c r="J475" s="34" t="str">
        <f t="shared" si="40"/>
        <v/>
      </c>
      <c r="K475" s="80" t="str">
        <f t="shared" si="41"/>
        <v/>
      </c>
      <c r="L475" s="80"/>
      <c r="O475" s="3"/>
      <c r="P475" s="26"/>
      <c r="Q475" s="26"/>
      <c r="R475" s="26"/>
      <c r="S475" s="26"/>
      <c r="T475" s="26"/>
      <c r="U475" s="26"/>
      <c r="V475" s="26"/>
      <c r="W475" s="3"/>
    </row>
    <row r="476" spans="1:23" s="1" customFormat="1" ht="15" customHeight="1" x14ac:dyDescent="0.2">
      <c r="A476" s="70" t="str">
        <f t="shared" si="36"/>
        <v/>
      </c>
      <c r="B476" s="36" t="str">
        <f t="shared" si="37"/>
        <v/>
      </c>
      <c r="C476" s="34" t="str">
        <f t="shared" si="38"/>
        <v/>
      </c>
      <c r="D476" s="99"/>
      <c r="E476" s="100"/>
      <c r="F476" s="35"/>
      <c r="G476" s="99"/>
      <c r="H476" s="100"/>
      <c r="I476" s="34" t="str">
        <f t="shared" si="39"/>
        <v/>
      </c>
      <c r="J476" s="34" t="str">
        <f t="shared" si="40"/>
        <v/>
      </c>
      <c r="K476" s="80" t="str">
        <f t="shared" si="41"/>
        <v/>
      </c>
      <c r="L476" s="80"/>
      <c r="O476" s="3"/>
      <c r="P476" s="26"/>
      <c r="Q476" s="26"/>
      <c r="R476" s="26"/>
      <c r="S476" s="26"/>
      <c r="T476" s="26"/>
      <c r="U476" s="26"/>
      <c r="V476" s="26"/>
      <c r="W476" s="3"/>
    </row>
    <row r="477" spans="1:23" s="1" customFormat="1" ht="15" customHeight="1" x14ac:dyDescent="0.2">
      <c r="A477" s="70" t="str">
        <f t="shared" si="36"/>
        <v/>
      </c>
      <c r="B477" s="36" t="str">
        <f t="shared" si="37"/>
        <v/>
      </c>
      <c r="C477" s="34" t="str">
        <f t="shared" si="38"/>
        <v/>
      </c>
      <c r="D477" s="99"/>
      <c r="E477" s="100"/>
      <c r="F477" s="35"/>
      <c r="G477" s="99"/>
      <c r="H477" s="100"/>
      <c r="I477" s="34" t="str">
        <f t="shared" si="39"/>
        <v/>
      </c>
      <c r="J477" s="34" t="str">
        <f t="shared" si="40"/>
        <v/>
      </c>
      <c r="K477" s="80" t="str">
        <f t="shared" si="41"/>
        <v/>
      </c>
      <c r="L477" s="80"/>
      <c r="O477" s="3"/>
      <c r="P477" s="26"/>
      <c r="Q477" s="26"/>
      <c r="R477" s="26"/>
      <c r="S477" s="26"/>
      <c r="T477" s="26"/>
      <c r="U477" s="26"/>
      <c r="V477" s="26"/>
      <c r="W477" s="3"/>
    </row>
    <row r="478" spans="1:23" s="1" customFormat="1" ht="15" customHeight="1" x14ac:dyDescent="0.2">
      <c r="A478" s="70" t="str">
        <f t="shared" si="36"/>
        <v/>
      </c>
      <c r="B478" s="36" t="str">
        <f t="shared" si="37"/>
        <v/>
      </c>
      <c r="C478" s="34" t="str">
        <f t="shared" si="38"/>
        <v/>
      </c>
      <c r="D478" s="99"/>
      <c r="E478" s="100"/>
      <c r="F478" s="35"/>
      <c r="G478" s="99"/>
      <c r="H478" s="100"/>
      <c r="I478" s="34" t="str">
        <f t="shared" si="39"/>
        <v/>
      </c>
      <c r="J478" s="34" t="str">
        <f t="shared" si="40"/>
        <v/>
      </c>
      <c r="K478" s="80" t="str">
        <f t="shared" si="41"/>
        <v/>
      </c>
      <c r="L478" s="80"/>
      <c r="O478" s="3"/>
      <c r="P478" s="26"/>
      <c r="Q478" s="26"/>
      <c r="R478" s="26"/>
      <c r="S478" s="26"/>
      <c r="T478" s="26"/>
      <c r="U478" s="26"/>
      <c r="V478" s="26"/>
      <c r="W478" s="3"/>
    </row>
    <row r="479" spans="1:23" s="1" customFormat="1" ht="15" customHeight="1" x14ac:dyDescent="0.2">
      <c r="A479" s="70" t="str">
        <f t="shared" si="36"/>
        <v/>
      </c>
      <c r="B479" s="36" t="str">
        <f t="shared" si="37"/>
        <v/>
      </c>
      <c r="C479" s="34" t="str">
        <f t="shared" si="38"/>
        <v/>
      </c>
      <c r="D479" s="99"/>
      <c r="E479" s="100"/>
      <c r="F479" s="35"/>
      <c r="G479" s="99"/>
      <c r="H479" s="100"/>
      <c r="I479" s="34" t="str">
        <f t="shared" si="39"/>
        <v/>
      </c>
      <c r="J479" s="34" t="str">
        <f t="shared" si="40"/>
        <v/>
      </c>
      <c r="K479" s="80" t="str">
        <f t="shared" si="41"/>
        <v/>
      </c>
      <c r="L479" s="80"/>
      <c r="O479" s="3"/>
      <c r="P479" s="26"/>
      <c r="Q479" s="26"/>
      <c r="R479" s="26"/>
      <c r="S479" s="26"/>
      <c r="T479" s="26"/>
      <c r="U479" s="26"/>
      <c r="V479" s="26"/>
      <c r="W479" s="3"/>
    </row>
    <row r="480" spans="1:23" s="1" customFormat="1" ht="15" customHeight="1" x14ac:dyDescent="0.2">
      <c r="A480" s="70" t="str">
        <f t="shared" si="36"/>
        <v/>
      </c>
      <c r="B480" s="36" t="str">
        <f t="shared" si="37"/>
        <v/>
      </c>
      <c r="C480" s="34" t="str">
        <f t="shared" si="38"/>
        <v/>
      </c>
      <c r="D480" s="99"/>
      <c r="E480" s="100"/>
      <c r="F480" s="35"/>
      <c r="G480" s="99"/>
      <c r="H480" s="100"/>
      <c r="I480" s="34" t="str">
        <f t="shared" si="39"/>
        <v/>
      </c>
      <c r="J480" s="34" t="str">
        <f t="shared" si="40"/>
        <v/>
      </c>
      <c r="K480" s="80" t="str">
        <f t="shared" si="41"/>
        <v/>
      </c>
      <c r="L480" s="80"/>
      <c r="O480" s="3"/>
      <c r="P480" s="26"/>
      <c r="Q480" s="26"/>
      <c r="R480" s="26"/>
      <c r="S480" s="26"/>
      <c r="T480" s="26"/>
      <c r="U480" s="26"/>
      <c r="V480" s="26"/>
      <c r="W480" s="3"/>
    </row>
    <row r="481" spans="1:23" s="1" customFormat="1" ht="15" customHeight="1" x14ac:dyDescent="0.2">
      <c r="A481" s="70" t="str">
        <f t="shared" si="36"/>
        <v/>
      </c>
      <c r="B481" s="36" t="str">
        <f t="shared" si="37"/>
        <v/>
      </c>
      <c r="C481" s="34" t="str">
        <f t="shared" si="38"/>
        <v/>
      </c>
      <c r="D481" s="99"/>
      <c r="E481" s="100"/>
      <c r="F481" s="35"/>
      <c r="G481" s="99"/>
      <c r="H481" s="100"/>
      <c r="I481" s="34" t="str">
        <f t="shared" si="39"/>
        <v/>
      </c>
      <c r="J481" s="34" t="str">
        <f t="shared" si="40"/>
        <v/>
      </c>
      <c r="K481" s="80" t="str">
        <f t="shared" si="41"/>
        <v/>
      </c>
      <c r="L481" s="80"/>
      <c r="O481" s="3"/>
      <c r="P481" s="26"/>
      <c r="Q481" s="26"/>
      <c r="R481" s="26"/>
      <c r="S481" s="26"/>
      <c r="T481" s="26"/>
      <c r="U481" s="26"/>
      <c r="V481" s="26"/>
      <c r="W481" s="3"/>
    </row>
    <row r="482" spans="1:23" s="1" customFormat="1" ht="15" customHeight="1" x14ac:dyDescent="0.2">
      <c r="A482" s="70" t="str">
        <f t="shared" si="36"/>
        <v/>
      </c>
      <c r="B482" s="36" t="str">
        <f t="shared" si="37"/>
        <v/>
      </c>
      <c r="C482" s="34" t="str">
        <f t="shared" si="38"/>
        <v/>
      </c>
      <c r="D482" s="99"/>
      <c r="E482" s="100"/>
      <c r="F482" s="35"/>
      <c r="G482" s="99"/>
      <c r="H482" s="100"/>
      <c r="I482" s="34" t="str">
        <f t="shared" si="39"/>
        <v/>
      </c>
      <c r="J482" s="34" t="str">
        <f t="shared" si="40"/>
        <v/>
      </c>
      <c r="K482" s="80" t="str">
        <f t="shared" si="41"/>
        <v/>
      </c>
      <c r="L482" s="80"/>
      <c r="O482" s="3"/>
      <c r="P482" s="26"/>
      <c r="Q482" s="26"/>
      <c r="R482" s="26"/>
      <c r="S482" s="26"/>
      <c r="T482" s="26"/>
      <c r="U482" s="26"/>
      <c r="V482" s="26"/>
      <c r="W482" s="3"/>
    </row>
    <row r="483" spans="1:23" s="1" customFormat="1" ht="15" customHeight="1" x14ac:dyDescent="0.2">
      <c r="A483" s="70" t="str">
        <f t="shared" si="36"/>
        <v/>
      </c>
      <c r="B483" s="36" t="str">
        <f t="shared" si="37"/>
        <v/>
      </c>
      <c r="C483" s="34" t="str">
        <f t="shared" si="38"/>
        <v/>
      </c>
      <c r="D483" s="99"/>
      <c r="E483" s="100"/>
      <c r="F483" s="35"/>
      <c r="G483" s="99"/>
      <c r="H483" s="100"/>
      <c r="I483" s="34" t="str">
        <f t="shared" si="39"/>
        <v/>
      </c>
      <c r="J483" s="34" t="str">
        <f t="shared" si="40"/>
        <v/>
      </c>
      <c r="K483" s="80" t="str">
        <f t="shared" si="41"/>
        <v/>
      </c>
      <c r="L483" s="80"/>
      <c r="O483" s="3"/>
      <c r="P483" s="26"/>
      <c r="Q483" s="26"/>
      <c r="R483" s="26"/>
      <c r="S483" s="26"/>
      <c r="T483" s="26"/>
      <c r="U483" s="26"/>
      <c r="V483" s="26"/>
      <c r="W483" s="3"/>
    </row>
    <row r="484" spans="1:23" s="1" customFormat="1" ht="15" customHeight="1" x14ac:dyDescent="0.2">
      <c r="A484" s="70" t="str">
        <f t="shared" si="36"/>
        <v/>
      </c>
      <c r="B484" s="36" t="str">
        <f t="shared" si="37"/>
        <v/>
      </c>
      <c r="C484" s="34" t="str">
        <f t="shared" si="38"/>
        <v/>
      </c>
      <c r="D484" s="99"/>
      <c r="E484" s="100"/>
      <c r="F484" s="35"/>
      <c r="G484" s="99"/>
      <c r="H484" s="100"/>
      <c r="I484" s="34" t="str">
        <f t="shared" si="39"/>
        <v/>
      </c>
      <c r="J484" s="34" t="str">
        <f t="shared" si="40"/>
        <v/>
      </c>
      <c r="K484" s="80" t="str">
        <f t="shared" si="41"/>
        <v/>
      </c>
      <c r="L484" s="80"/>
      <c r="O484" s="3"/>
      <c r="P484" s="26"/>
      <c r="Q484" s="26"/>
      <c r="R484" s="26"/>
      <c r="S484" s="26"/>
      <c r="T484" s="26"/>
      <c r="U484" s="26"/>
      <c r="V484" s="26"/>
      <c r="W484" s="3"/>
    </row>
    <row r="485" spans="1:23" s="1" customFormat="1" ht="15" customHeight="1" x14ac:dyDescent="0.2">
      <c r="A485" s="70" t="str">
        <f t="shared" si="36"/>
        <v/>
      </c>
      <c r="B485" s="36" t="str">
        <f t="shared" si="37"/>
        <v/>
      </c>
      <c r="C485" s="34" t="str">
        <f t="shared" si="38"/>
        <v/>
      </c>
      <c r="D485" s="99"/>
      <c r="E485" s="100"/>
      <c r="F485" s="35"/>
      <c r="G485" s="99"/>
      <c r="H485" s="100"/>
      <c r="I485" s="34" t="str">
        <f t="shared" si="39"/>
        <v/>
      </c>
      <c r="J485" s="34" t="str">
        <f t="shared" si="40"/>
        <v/>
      </c>
      <c r="K485" s="80" t="str">
        <f t="shared" si="41"/>
        <v/>
      </c>
      <c r="L485" s="80"/>
      <c r="O485" s="3"/>
      <c r="P485" s="26"/>
      <c r="Q485" s="26"/>
      <c r="R485" s="26"/>
      <c r="S485" s="26"/>
      <c r="T485" s="26"/>
      <c r="U485" s="26"/>
      <c r="V485" s="26"/>
      <c r="W485" s="3"/>
    </row>
    <row r="486" spans="1:23" s="1" customFormat="1" ht="15" customHeight="1" x14ac:dyDescent="0.2">
      <c r="A486" s="70" t="str">
        <f t="shared" ref="A486:A549" si="42">IF(K485="","",IF(rounding,IF(OR(A485&gt;=number_of_payments,ROUND(K485,2)&lt;=0),"",A485+1),IF(OR(A485&gt;=number_of_payments,K485&lt;=0),"",A485+1)))</f>
        <v/>
      </c>
      <c r="B486" s="36" t="str">
        <f t="shared" ref="B486:B549" si="43">IF(pay_num&lt;&gt;"",IF(per_year=26,IF(A486=1,first_payment,B485+14),IF(per_year=52,IF(A486=1,first_payment,B485+7),DATE(YEAR(first_payment),MONTH(first_payment)+(A486-1)*per_y,IF(per_year=24,IF(1-MOD(A486,2)=1,DAY(first_payment)+14,DAY(first_payment)),DAY(first_payment))))),"")</f>
        <v/>
      </c>
      <c r="C486" s="34" t="str">
        <f t="shared" ref="C486:C549" si="44">IF(pay_num="","",IF(rounding,IF(OR(pay_num=number_of_payments,payment&gt;ROUND((1+periodic_rate)*K485,2)),ROUND((1+periodic_rate)*K485,2),payment),IF(OR(pay_num=number_of_payments,payment&gt;(1+periodic_rate)*K485),(1+periodic_rate)*K485,payment)))</f>
        <v/>
      </c>
      <c r="D486" s="99"/>
      <c r="E486" s="100"/>
      <c r="F486" s="35"/>
      <c r="G486" s="99"/>
      <c r="H486" s="100"/>
      <c r="I486" s="34" t="str">
        <f t="shared" ref="I486:I549" si="45">IF(A486="","",IF(AND(A486=1,payment_type=1),0,IF(rounding,ROUND(periodic_rate*K485,2),periodic_rate*K485)))</f>
        <v/>
      </c>
      <c r="J486" s="34" t="str">
        <f t="shared" ref="J486:J549" si="46">IF(A486="","",IF(schedules,C486+D486,IF(ISBLANK(G486),C486,G486))-I486)</f>
        <v/>
      </c>
      <c r="K486" s="80" t="str">
        <f t="shared" ref="K486:K549" si="47">IF(A486="","",K485-J486)</f>
        <v/>
      </c>
      <c r="L486" s="80"/>
      <c r="O486" s="3"/>
      <c r="P486" s="26"/>
      <c r="Q486" s="26"/>
      <c r="R486" s="26"/>
      <c r="S486" s="26"/>
      <c r="T486" s="26"/>
      <c r="U486" s="26"/>
      <c r="V486" s="26"/>
      <c r="W486" s="3"/>
    </row>
    <row r="487" spans="1:23" s="1" customFormat="1" ht="15" customHeight="1" x14ac:dyDescent="0.2">
      <c r="A487" s="70" t="str">
        <f t="shared" si="42"/>
        <v/>
      </c>
      <c r="B487" s="36" t="str">
        <f t="shared" si="43"/>
        <v/>
      </c>
      <c r="C487" s="34" t="str">
        <f t="shared" si="44"/>
        <v/>
      </c>
      <c r="D487" s="99"/>
      <c r="E487" s="100"/>
      <c r="F487" s="35"/>
      <c r="G487" s="99"/>
      <c r="H487" s="100"/>
      <c r="I487" s="34" t="str">
        <f t="shared" si="45"/>
        <v/>
      </c>
      <c r="J487" s="34" t="str">
        <f t="shared" si="46"/>
        <v/>
      </c>
      <c r="K487" s="80" t="str">
        <f t="shared" si="47"/>
        <v/>
      </c>
      <c r="L487" s="80"/>
      <c r="O487" s="3"/>
      <c r="P487" s="26"/>
      <c r="Q487" s="26"/>
      <c r="R487" s="26"/>
      <c r="S487" s="26"/>
      <c r="T487" s="26"/>
      <c r="U487" s="26"/>
      <c r="V487" s="26"/>
      <c r="W487" s="3"/>
    </row>
    <row r="488" spans="1:23" s="1" customFormat="1" ht="15" customHeight="1" x14ac:dyDescent="0.2">
      <c r="A488" s="70" t="str">
        <f t="shared" si="42"/>
        <v/>
      </c>
      <c r="B488" s="36" t="str">
        <f t="shared" si="43"/>
        <v/>
      </c>
      <c r="C488" s="34" t="str">
        <f t="shared" si="44"/>
        <v/>
      </c>
      <c r="D488" s="99"/>
      <c r="E488" s="100"/>
      <c r="F488" s="35"/>
      <c r="G488" s="99"/>
      <c r="H488" s="100"/>
      <c r="I488" s="34" t="str">
        <f t="shared" si="45"/>
        <v/>
      </c>
      <c r="J488" s="34" t="str">
        <f t="shared" si="46"/>
        <v/>
      </c>
      <c r="K488" s="80" t="str">
        <f t="shared" si="47"/>
        <v/>
      </c>
      <c r="L488" s="80"/>
      <c r="O488" s="3"/>
      <c r="P488" s="26"/>
      <c r="Q488" s="26"/>
      <c r="R488" s="26"/>
      <c r="S488" s="26"/>
      <c r="T488" s="26"/>
      <c r="U488" s="26"/>
      <c r="V488" s="26"/>
      <c r="W488" s="3"/>
    </row>
    <row r="489" spans="1:23" s="1" customFormat="1" ht="15" customHeight="1" x14ac:dyDescent="0.2">
      <c r="A489" s="70" t="str">
        <f t="shared" si="42"/>
        <v/>
      </c>
      <c r="B489" s="36" t="str">
        <f t="shared" si="43"/>
        <v/>
      </c>
      <c r="C489" s="34" t="str">
        <f t="shared" si="44"/>
        <v/>
      </c>
      <c r="D489" s="99"/>
      <c r="E489" s="100"/>
      <c r="F489" s="35"/>
      <c r="G489" s="99"/>
      <c r="H489" s="100"/>
      <c r="I489" s="34" t="str">
        <f t="shared" si="45"/>
        <v/>
      </c>
      <c r="J489" s="34" t="str">
        <f t="shared" si="46"/>
        <v/>
      </c>
      <c r="K489" s="80" t="str">
        <f t="shared" si="47"/>
        <v/>
      </c>
      <c r="L489" s="80"/>
      <c r="O489" s="3"/>
      <c r="P489" s="26"/>
      <c r="Q489" s="26"/>
      <c r="R489" s="26"/>
      <c r="S489" s="26"/>
      <c r="T489" s="26"/>
      <c r="U489" s="26"/>
      <c r="V489" s="26"/>
      <c r="W489" s="3"/>
    </row>
    <row r="490" spans="1:23" s="1" customFormat="1" ht="15" customHeight="1" x14ac:dyDescent="0.2">
      <c r="A490" s="70" t="str">
        <f t="shared" si="42"/>
        <v/>
      </c>
      <c r="B490" s="36" t="str">
        <f t="shared" si="43"/>
        <v/>
      </c>
      <c r="C490" s="34" t="str">
        <f t="shared" si="44"/>
        <v/>
      </c>
      <c r="D490" s="99"/>
      <c r="E490" s="100"/>
      <c r="F490" s="35"/>
      <c r="G490" s="99"/>
      <c r="H490" s="100"/>
      <c r="I490" s="34" t="str">
        <f t="shared" si="45"/>
        <v/>
      </c>
      <c r="J490" s="34" t="str">
        <f t="shared" si="46"/>
        <v/>
      </c>
      <c r="K490" s="80" t="str">
        <f t="shared" si="47"/>
        <v/>
      </c>
      <c r="L490" s="80"/>
      <c r="O490" s="3"/>
      <c r="P490" s="26"/>
      <c r="Q490" s="26"/>
      <c r="R490" s="26"/>
      <c r="S490" s="26"/>
      <c r="T490" s="26"/>
      <c r="U490" s="26"/>
      <c r="V490" s="26"/>
      <c r="W490" s="3"/>
    </row>
    <row r="491" spans="1:23" s="1" customFormat="1" ht="15" customHeight="1" x14ac:dyDescent="0.2">
      <c r="A491" s="70" t="str">
        <f t="shared" si="42"/>
        <v/>
      </c>
      <c r="B491" s="36" t="str">
        <f t="shared" si="43"/>
        <v/>
      </c>
      <c r="C491" s="34" t="str">
        <f t="shared" si="44"/>
        <v/>
      </c>
      <c r="D491" s="99"/>
      <c r="E491" s="100"/>
      <c r="F491" s="35"/>
      <c r="G491" s="99"/>
      <c r="H491" s="100"/>
      <c r="I491" s="34" t="str">
        <f t="shared" si="45"/>
        <v/>
      </c>
      <c r="J491" s="34" t="str">
        <f t="shared" si="46"/>
        <v/>
      </c>
      <c r="K491" s="80" t="str">
        <f t="shared" si="47"/>
        <v/>
      </c>
      <c r="L491" s="80"/>
      <c r="O491" s="3"/>
      <c r="P491" s="26"/>
      <c r="Q491" s="26"/>
      <c r="R491" s="26"/>
      <c r="S491" s="26"/>
      <c r="T491" s="26"/>
      <c r="U491" s="26"/>
      <c r="V491" s="26"/>
      <c r="W491" s="3"/>
    </row>
    <row r="492" spans="1:23" s="1" customFormat="1" ht="15" customHeight="1" x14ac:dyDescent="0.2">
      <c r="A492" s="70" t="str">
        <f t="shared" si="42"/>
        <v/>
      </c>
      <c r="B492" s="36" t="str">
        <f t="shared" si="43"/>
        <v/>
      </c>
      <c r="C492" s="34" t="str">
        <f t="shared" si="44"/>
        <v/>
      </c>
      <c r="D492" s="99"/>
      <c r="E492" s="100"/>
      <c r="F492" s="35"/>
      <c r="G492" s="99"/>
      <c r="H492" s="100"/>
      <c r="I492" s="34" t="str">
        <f t="shared" si="45"/>
        <v/>
      </c>
      <c r="J492" s="34" t="str">
        <f t="shared" si="46"/>
        <v/>
      </c>
      <c r="K492" s="80" t="str">
        <f t="shared" si="47"/>
        <v/>
      </c>
      <c r="L492" s="80"/>
      <c r="O492" s="3"/>
      <c r="P492" s="26"/>
      <c r="Q492" s="26"/>
      <c r="R492" s="26"/>
      <c r="S492" s="26"/>
      <c r="T492" s="26"/>
      <c r="U492" s="26"/>
      <c r="V492" s="26"/>
      <c r="W492" s="3"/>
    </row>
    <row r="493" spans="1:23" s="1" customFormat="1" ht="15" customHeight="1" x14ac:dyDescent="0.2">
      <c r="A493" s="70" t="str">
        <f t="shared" si="42"/>
        <v/>
      </c>
      <c r="B493" s="36" t="str">
        <f t="shared" si="43"/>
        <v/>
      </c>
      <c r="C493" s="34" t="str">
        <f t="shared" si="44"/>
        <v/>
      </c>
      <c r="D493" s="99"/>
      <c r="E493" s="100"/>
      <c r="F493" s="35"/>
      <c r="G493" s="99"/>
      <c r="H493" s="100"/>
      <c r="I493" s="34" t="str">
        <f t="shared" si="45"/>
        <v/>
      </c>
      <c r="J493" s="34" t="str">
        <f t="shared" si="46"/>
        <v/>
      </c>
      <c r="K493" s="80" t="str">
        <f t="shared" si="47"/>
        <v/>
      </c>
      <c r="L493" s="80"/>
      <c r="O493" s="3"/>
      <c r="P493" s="26"/>
      <c r="Q493" s="26"/>
      <c r="R493" s="26"/>
      <c r="S493" s="26"/>
      <c r="T493" s="26"/>
      <c r="U493" s="26"/>
      <c r="V493" s="26"/>
      <c r="W493" s="3"/>
    </row>
    <row r="494" spans="1:23" s="1" customFormat="1" ht="15" customHeight="1" x14ac:dyDescent="0.2">
      <c r="A494" s="70" t="str">
        <f t="shared" si="42"/>
        <v/>
      </c>
      <c r="B494" s="36" t="str">
        <f t="shared" si="43"/>
        <v/>
      </c>
      <c r="C494" s="34" t="str">
        <f t="shared" si="44"/>
        <v/>
      </c>
      <c r="D494" s="99"/>
      <c r="E494" s="100"/>
      <c r="F494" s="35"/>
      <c r="G494" s="99"/>
      <c r="H494" s="100"/>
      <c r="I494" s="34" t="str">
        <f t="shared" si="45"/>
        <v/>
      </c>
      <c r="J494" s="34" t="str">
        <f t="shared" si="46"/>
        <v/>
      </c>
      <c r="K494" s="80" t="str">
        <f t="shared" si="47"/>
        <v/>
      </c>
      <c r="L494" s="80"/>
      <c r="O494" s="3"/>
      <c r="P494" s="26"/>
      <c r="Q494" s="26"/>
      <c r="R494" s="26"/>
      <c r="S494" s="26"/>
      <c r="T494" s="26"/>
      <c r="U494" s="26"/>
      <c r="V494" s="26"/>
      <c r="W494" s="3"/>
    </row>
    <row r="495" spans="1:23" s="1" customFormat="1" ht="15" customHeight="1" x14ac:dyDescent="0.2">
      <c r="A495" s="70" t="str">
        <f t="shared" si="42"/>
        <v/>
      </c>
      <c r="B495" s="36" t="str">
        <f t="shared" si="43"/>
        <v/>
      </c>
      <c r="C495" s="34" t="str">
        <f t="shared" si="44"/>
        <v/>
      </c>
      <c r="D495" s="99"/>
      <c r="E495" s="100"/>
      <c r="F495" s="35"/>
      <c r="G495" s="99"/>
      <c r="H495" s="100"/>
      <c r="I495" s="34" t="str">
        <f t="shared" si="45"/>
        <v/>
      </c>
      <c r="J495" s="34" t="str">
        <f t="shared" si="46"/>
        <v/>
      </c>
      <c r="K495" s="80" t="str">
        <f t="shared" si="47"/>
        <v/>
      </c>
      <c r="L495" s="80"/>
      <c r="O495" s="3"/>
      <c r="P495" s="26"/>
      <c r="Q495" s="26"/>
      <c r="R495" s="26"/>
      <c r="S495" s="26"/>
      <c r="T495" s="26"/>
      <c r="U495" s="26"/>
      <c r="V495" s="26"/>
      <c r="W495" s="3"/>
    </row>
    <row r="496" spans="1:23" s="1" customFormat="1" ht="15" customHeight="1" x14ac:dyDescent="0.2">
      <c r="A496" s="70" t="str">
        <f t="shared" si="42"/>
        <v/>
      </c>
      <c r="B496" s="36" t="str">
        <f t="shared" si="43"/>
        <v/>
      </c>
      <c r="C496" s="34" t="str">
        <f t="shared" si="44"/>
        <v/>
      </c>
      <c r="D496" s="99"/>
      <c r="E496" s="100"/>
      <c r="F496" s="35"/>
      <c r="G496" s="99"/>
      <c r="H496" s="100"/>
      <c r="I496" s="34" t="str">
        <f t="shared" si="45"/>
        <v/>
      </c>
      <c r="J496" s="34" t="str">
        <f t="shared" si="46"/>
        <v/>
      </c>
      <c r="K496" s="80" t="str">
        <f t="shared" si="47"/>
        <v/>
      </c>
      <c r="L496" s="80"/>
      <c r="O496" s="3"/>
      <c r="P496" s="26"/>
      <c r="Q496" s="26"/>
      <c r="R496" s="26"/>
      <c r="S496" s="26"/>
      <c r="T496" s="26"/>
      <c r="U496" s="26"/>
      <c r="V496" s="26"/>
      <c r="W496" s="3"/>
    </row>
    <row r="497" spans="1:23" s="1" customFormat="1" ht="15" customHeight="1" x14ac:dyDescent="0.2">
      <c r="A497" s="70" t="str">
        <f t="shared" si="42"/>
        <v/>
      </c>
      <c r="B497" s="36" t="str">
        <f t="shared" si="43"/>
        <v/>
      </c>
      <c r="C497" s="34" t="str">
        <f t="shared" si="44"/>
        <v/>
      </c>
      <c r="D497" s="99"/>
      <c r="E497" s="100"/>
      <c r="F497" s="35"/>
      <c r="G497" s="99"/>
      <c r="H497" s="100"/>
      <c r="I497" s="34" t="str">
        <f t="shared" si="45"/>
        <v/>
      </c>
      <c r="J497" s="34" t="str">
        <f t="shared" si="46"/>
        <v/>
      </c>
      <c r="K497" s="80" t="str">
        <f t="shared" si="47"/>
        <v/>
      </c>
      <c r="L497" s="80"/>
      <c r="O497" s="3"/>
      <c r="P497" s="26"/>
      <c r="Q497" s="26"/>
      <c r="R497" s="26"/>
      <c r="S497" s="26"/>
      <c r="T497" s="26"/>
      <c r="U497" s="26"/>
      <c r="V497" s="26"/>
      <c r="W497" s="3"/>
    </row>
    <row r="498" spans="1:23" s="1" customFormat="1" ht="15" customHeight="1" x14ac:dyDescent="0.2">
      <c r="A498" s="70" t="str">
        <f t="shared" si="42"/>
        <v/>
      </c>
      <c r="B498" s="36" t="str">
        <f t="shared" si="43"/>
        <v/>
      </c>
      <c r="C498" s="34" t="str">
        <f t="shared" si="44"/>
        <v/>
      </c>
      <c r="D498" s="99"/>
      <c r="E498" s="100"/>
      <c r="F498" s="35"/>
      <c r="G498" s="99"/>
      <c r="H498" s="100"/>
      <c r="I498" s="34" t="str">
        <f t="shared" si="45"/>
        <v/>
      </c>
      <c r="J498" s="34" t="str">
        <f t="shared" si="46"/>
        <v/>
      </c>
      <c r="K498" s="80" t="str">
        <f t="shared" si="47"/>
        <v/>
      </c>
      <c r="L498" s="80"/>
      <c r="O498" s="3"/>
      <c r="P498" s="26"/>
      <c r="Q498" s="26"/>
      <c r="R498" s="26"/>
      <c r="S498" s="26"/>
      <c r="T498" s="26"/>
      <c r="U498" s="26"/>
      <c r="V498" s="26"/>
      <c r="W498" s="3"/>
    </row>
    <row r="499" spans="1:23" s="1" customFormat="1" ht="15" customHeight="1" x14ac:dyDescent="0.2">
      <c r="A499" s="70" t="str">
        <f t="shared" si="42"/>
        <v/>
      </c>
      <c r="B499" s="36" t="str">
        <f t="shared" si="43"/>
        <v/>
      </c>
      <c r="C499" s="34" t="str">
        <f t="shared" si="44"/>
        <v/>
      </c>
      <c r="D499" s="99"/>
      <c r="E499" s="100"/>
      <c r="F499" s="35"/>
      <c r="G499" s="99"/>
      <c r="H499" s="100"/>
      <c r="I499" s="34" t="str">
        <f t="shared" si="45"/>
        <v/>
      </c>
      <c r="J499" s="34" t="str">
        <f t="shared" si="46"/>
        <v/>
      </c>
      <c r="K499" s="80" t="str">
        <f t="shared" si="47"/>
        <v/>
      </c>
      <c r="L499" s="80"/>
      <c r="O499" s="3"/>
      <c r="P499" s="26"/>
      <c r="Q499" s="26"/>
      <c r="R499" s="26"/>
      <c r="S499" s="26"/>
      <c r="T499" s="26"/>
      <c r="U499" s="26"/>
      <c r="V499" s="26"/>
      <c r="W499" s="3"/>
    </row>
    <row r="500" spans="1:23" s="1" customFormat="1" ht="15" customHeight="1" x14ac:dyDescent="0.2">
      <c r="A500" s="70" t="str">
        <f t="shared" si="42"/>
        <v/>
      </c>
      <c r="B500" s="36" t="str">
        <f t="shared" si="43"/>
        <v/>
      </c>
      <c r="C500" s="34" t="str">
        <f t="shared" si="44"/>
        <v/>
      </c>
      <c r="D500" s="99"/>
      <c r="E500" s="100"/>
      <c r="F500" s="35"/>
      <c r="G500" s="99"/>
      <c r="H500" s="100"/>
      <c r="I500" s="34" t="str">
        <f t="shared" si="45"/>
        <v/>
      </c>
      <c r="J500" s="34" t="str">
        <f t="shared" si="46"/>
        <v/>
      </c>
      <c r="K500" s="80" t="str">
        <f t="shared" si="47"/>
        <v/>
      </c>
      <c r="L500" s="80"/>
      <c r="O500" s="3"/>
      <c r="P500" s="26"/>
      <c r="Q500" s="26"/>
      <c r="R500" s="26"/>
      <c r="S500" s="26"/>
      <c r="T500" s="26"/>
      <c r="U500" s="26"/>
      <c r="V500" s="26"/>
      <c r="W500" s="3"/>
    </row>
    <row r="501" spans="1:23" s="1" customFormat="1" ht="15" customHeight="1" x14ac:dyDescent="0.2">
      <c r="A501" s="70" t="str">
        <f t="shared" si="42"/>
        <v/>
      </c>
      <c r="B501" s="36" t="str">
        <f t="shared" si="43"/>
        <v/>
      </c>
      <c r="C501" s="34" t="str">
        <f t="shared" si="44"/>
        <v/>
      </c>
      <c r="D501" s="99"/>
      <c r="E501" s="100"/>
      <c r="F501" s="35"/>
      <c r="G501" s="99"/>
      <c r="H501" s="100"/>
      <c r="I501" s="34" t="str">
        <f t="shared" si="45"/>
        <v/>
      </c>
      <c r="J501" s="34" t="str">
        <f t="shared" si="46"/>
        <v/>
      </c>
      <c r="K501" s="80" t="str">
        <f t="shared" si="47"/>
        <v/>
      </c>
      <c r="L501" s="80"/>
      <c r="O501" s="3"/>
      <c r="P501" s="26"/>
      <c r="Q501" s="26"/>
      <c r="R501" s="26"/>
      <c r="S501" s="26"/>
      <c r="T501" s="26"/>
      <c r="U501" s="26"/>
      <c r="V501" s="26"/>
      <c r="W501" s="3"/>
    </row>
    <row r="502" spans="1:23" s="1" customFormat="1" ht="15" customHeight="1" x14ac:dyDescent="0.2">
      <c r="A502" s="70" t="str">
        <f t="shared" si="42"/>
        <v/>
      </c>
      <c r="B502" s="36" t="str">
        <f t="shared" si="43"/>
        <v/>
      </c>
      <c r="C502" s="34" t="str">
        <f t="shared" si="44"/>
        <v/>
      </c>
      <c r="D502" s="99"/>
      <c r="E502" s="100"/>
      <c r="F502" s="35"/>
      <c r="G502" s="99"/>
      <c r="H502" s="100"/>
      <c r="I502" s="34" t="str">
        <f t="shared" si="45"/>
        <v/>
      </c>
      <c r="J502" s="34" t="str">
        <f t="shared" si="46"/>
        <v/>
      </c>
      <c r="K502" s="80" t="str">
        <f t="shared" si="47"/>
        <v/>
      </c>
      <c r="L502" s="80"/>
      <c r="O502" s="3"/>
      <c r="P502" s="26"/>
      <c r="Q502" s="26"/>
      <c r="R502" s="26"/>
      <c r="S502" s="26"/>
      <c r="T502" s="26"/>
      <c r="U502" s="26"/>
      <c r="V502" s="26"/>
      <c r="W502" s="3"/>
    </row>
    <row r="503" spans="1:23" s="1" customFormat="1" ht="15" customHeight="1" x14ac:dyDescent="0.2">
      <c r="A503" s="70" t="str">
        <f t="shared" si="42"/>
        <v/>
      </c>
      <c r="B503" s="36" t="str">
        <f t="shared" si="43"/>
        <v/>
      </c>
      <c r="C503" s="34" t="str">
        <f t="shared" si="44"/>
        <v/>
      </c>
      <c r="D503" s="99"/>
      <c r="E503" s="100"/>
      <c r="F503" s="35"/>
      <c r="G503" s="99"/>
      <c r="H503" s="100"/>
      <c r="I503" s="34" t="str">
        <f t="shared" si="45"/>
        <v/>
      </c>
      <c r="J503" s="34" t="str">
        <f t="shared" si="46"/>
        <v/>
      </c>
      <c r="K503" s="80" t="str">
        <f t="shared" si="47"/>
        <v/>
      </c>
      <c r="L503" s="80"/>
      <c r="O503" s="3"/>
      <c r="P503" s="26"/>
      <c r="Q503" s="26"/>
      <c r="R503" s="26"/>
      <c r="S503" s="26"/>
      <c r="T503" s="26"/>
      <c r="U503" s="26"/>
      <c r="V503" s="26"/>
      <c r="W503" s="3"/>
    </row>
    <row r="504" spans="1:23" s="1" customFormat="1" ht="15" customHeight="1" x14ac:dyDescent="0.2">
      <c r="A504" s="70" t="str">
        <f t="shared" si="42"/>
        <v/>
      </c>
      <c r="B504" s="36" t="str">
        <f t="shared" si="43"/>
        <v/>
      </c>
      <c r="C504" s="34" t="str">
        <f t="shared" si="44"/>
        <v/>
      </c>
      <c r="D504" s="99"/>
      <c r="E504" s="100"/>
      <c r="F504" s="35"/>
      <c r="G504" s="99"/>
      <c r="H504" s="100"/>
      <c r="I504" s="34" t="str">
        <f t="shared" si="45"/>
        <v/>
      </c>
      <c r="J504" s="34" t="str">
        <f t="shared" si="46"/>
        <v/>
      </c>
      <c r="K504" s="80" t="str">
        <f t="shared" si="47"/>
        <v/>
      </c>
      <c r="L504" s="80"/>
      <c r="O504" s="3"/>
      <c r="P504" s="26"/>
      <c r="Q504" s="26"/>
      <c r="R504" s="26"/>
      <c r="S504" s="26"/>
      <c r="T504" s="26"/>
      <c r="U504" s="26"/>
      <c r="V504" s="26"/>
      <c r="W504" s="3"/>
    </row>
    <row r="505" spans="1:23" s="1" customFormat="1" ht="15" customHeight="1" x14ac:dyDescent="0.2">
      <c r="A505" s="70" t="str">
        <f t="shared" si="42"/>
        <v/>
      </c>
      <c r="B505" s="36" t="str">
        <f t="shared" si="43"/>
        <v/>
      </c>
      <c r="C505" s="34" t="str">
        <f t="shared" si="44"/>
        <v/>
      </c>
      <c r="D505" s="99"/>
      <c r="E505" s="100"/>
      <c r="F505" s="35"/>
      <c r="G505" s="99"/>
      <c r="H505" s="100"/>
      <c r="I505" s="34" t="str">
        <f t="shared" si="45"/>
        <v/>
      </c>
      <c r="J505" s="34" t="str">
        <f t="shared" si="46"/>
        <v/>
      </c>
      <c r="K505" s="80" t="str">
        <f t="shared" si="47"/>
        <v/>
      </c>
      <c r="L505" s="80"/>
      <c r="O505" s="3"/>
      <c r="P505" s="26"/>
      <c r="Q505" s="26"/>
      <c r="R505" s="26"/>
      <c r="S505" s="26"/>
      <c r="T505" s="26"/>
      <c r="U505" s="26"/>
      <c r="V505" s="26"/>
      <c r="W505" s="3"/>
    </row>
    <row r="506" spans="1:23" s="1" customFormat="1" ht="15" customHeight="1" x14ac:dyDescent="0.2">
      <c r="A506" s="70" t="str">
        <f t="shared" si="42"/>
        <v/>
      </c>
      <c r="B506" s="36" t="str">
        <f t="shared" si="43"/>
        <v/>
      </c>
      <c r="C506" s="34" t="str">
        <f t="shared" si="44"/>
        <v/>
      </c>
      <c r="D506" s="99"/>
      <c r="E506" s="100"/>
      <c r="F506" s="35"/>
      <c r="G506" s="99"/>
      <c r="H506" s="100"/>
      <c r="I506" s="34" t="str">
        <f t="shared" si="45"/>
        <v/>
      </c>
      <c r="J506" s="34" t="str">
        <f t="shared" si="46"/>
        <v/>
      </c>
      <c r="K506" s="80" t="str">
        <f t="shared" si="47"/>
        <v/>
      </c>
      <c r="L506" s="80"/>
      <c r="O506" s="3"/>
      <c r="P506" s="26"/>
      <c r="Q506" s="26"/>
      <c r="R506" s="26"/>
      <c r="S506" s="26"/>
      <c r="T506" s="26"/>
      <c r="U506" s="26"/>
      <c r="V506" s="26"/>
      <c r="W506" s="3"/>
    </row>
    <row r="507" spans="1:23" s="1" customFormat="1" ht="15" customHeight="1" x14ac:dyDescent="0.2">
      <c r="A507" s="70" t="str">
        <f t="shared" si="42"/>
        <v/>
      </c>
      <c r="B507" s="36" t="str">
        <f t="shared" si="43"/>
        <v/>
      </c>
      <c r="C507" s="34" t="str">
        <f t="shared" si="44"/>
        <v/>
      </c>
      <c r="D507" s="99"/>
      <c r="E507" s="100"/>
      <c r="F507" s="35"/>
      <c r="G507" s="99"/>
      <c r="H507" s="100"/>
      <c r="I507" s="34" t="str">
        <f t="shared" si="45"/>
        <v/>
      </c>
      <c r="J507" s="34" t="str">
        <f t="shared" si="46"/>
        <v/>
      </c>
      <c r="K507" s="80" t="str">
        <f t="shared" si="47"/>
        <v/>
      </c>
      <c r="L507" s="80"/>
      <c r="O507" s="3"/>
      <c r="P507" s="26"/>
      <c r="Q507" s="26"/>
      <c r="R507" s="26"/>
      <c r="S507" s="26"/>
      <c r="T507" s="26"/>
      <c r="U507" s="26"/>
      <c r="V507" s="26"/>
      <c r="W507" s="3"/>
    </row>
    <row r="508" spans="1:23" s="1" customFormat="1" ht="15" customHeight="1" x14ac:dyDescent="0.2">
      <c r="A508" s="70" t="str">
        <f t="shared" si="42"/>
        <v/>
      </c>
      <c r="B508" s="36" t="str">
        <f t="shared" si="43"/>
        <v/>
      </c>
      <c r="C508" s="34" t="str">
        <f t="shared" si="44"/>
        <v/>
      </c>
      <c r="D508" s="99"/>
      <c r="E508" s="100"/>
      <c r="F508" s="35"/>
      <c r="G508" s="99"/>
      <c r="H508" s="100"/>
      <c r="I508" s="34" t="str">
        <f t="shared" si="45"/>
        <v/>
      </c>
      <c r="J508" s="34" t="str">
        <f t="shared" si="46"/>
        <v/>
      </c>
      <c r="K508" s="80" t="str">
        <f t="shared" si="47"/>
        <v/>
      </c>
      <c r="L508" s="80"/>
      <c r="O508" s="3"/>
      <c r="P508" s="26"/>
      <c r="Q508" s="26"/>
      <c r="R508" s="26"/>
      <c r="S508" s="26"/>
      <c r="T508" s="26"/>
      <c r="U508" s="26"/>
      <c r="V508" s="26"/>
      <c r="W508" s="3"/>
    </row>
    <row r="509" spans="1:23" s="1" customFormat="1" ht="15" customHeight="1" x14ac:dyDescent="0.2">
      <c r="A509" s="70" t="str">
        <f t="shared" si="42"/>
        <v/>
      </c>
      <c r="B509" s="36" t="str">
        <f t="shared" si="43"/>
        <v/>
      </c>
      <c r="C509" s="34" t="str">
        <f t="shared" si="44"/>
        <v/>
      </c>
      <c r="D509" s="99"/>
      <c r="E509" s="100"/>
      <c r="F509" s="35"/>
      <c r="G509" s="99"/>
      <c r="H509" s="100"/>
      <c r="I509" s="34" t="str">
        <f t="shared" si="45"/>
        <v/>
      </c>
      <c r="J509" s="34" t="str">
        <f t="shared" si="46"/>
        <v/>
      </c>
      <c r="K509" s="80" t="str">
        <f t="shared" si="47"/>
        <v/>
      </c>
      <c r="L509" s="80"/>
      <c r="O509" s="3"/>
      <c r="P509" s="26"/>
      <c r="Q509" s="26"/>
      <c r="R509" s="26"/>
      <c r="S509" s="26"/>
      <c r="T509" s="26"/>
      <c r="U509" s="26"/>
      <c r="V509" s="26"/>
      <c r="W509" s="3"/>
    </row>
    <row r="510" spans="1:23" s="1" customFormat="1" ht="15" customHeight="1" x14ac:dyDescent="0.2">
      <c r="A510" s="70" t="str">
        <f t="shared" si="42"/>
        <v/>
      </c>
      <c r="B510" s="36" t="str">
        <f t="shared" si="43"/>
        <v/>
      </c>
      <c r="C510" s="34" t="str">
        <f t="shared" si="44"/>
        <v/>
      </c>
      <c r="D510" s="99"/>
      <c r="E510" s="100"/>
      <c r="F510" s="35"/>
      <c r="G510" s="99"/>
      <c r="H510" s="100"/>
      <c r="I510" s="34" t="str">
        <f t="shared" si="45"/>
        <v/>
      </c>
      <c r="J510" s="34" t="str">
        <f t="shared" si="46"/>
        <v/>
      </c>
      <c r="K510" s="80" t="str">
        <f t="shared" si="47"/>
        <v/>
      </c>
      <c r="L510" s="80"/>
      <c r="O510" s="3"/>
      <c r="P510" s="26"/>
      <c r="Q510" s="26"/>
      <c r="R510" s="26"/>
      <c r="S510" s="26"/>
      <c r="T510" s="26"/>
      <c r="U510" s="26"/>
      <c r="V510" s="26"/>
      <c r="W510" s="3"/>
    </row>
    <row r="511" spans="1:23" s="1" customFormat="1" ht="15" customHeight="1" x14ac:dyDescent="0.2">
      <c r="A511" s="70" t="str">
        <f t="shared" si="42"/>
        <v/>
      </c>
      <c r="B511" s="36" t="str">
        <f t="shared" si="43"/>
        <v/>
      </c>
      <c r="C511" s="34" t="str">
        <f t="shared" si="44"/>
        <v/>
      </c>
      <c r="D511" s="99"/>
      <c r="E511" s="100"/>
      <c r="F511" s="35"/>
      <c r="G511" s="99"/>
      <c r="H511" s="100"/>
      <c r="I511" s="34" t="str">
        <f t="shared" si="45"/>
        <v/>
      </c>
      <c r="J511" s="34" t="str">
        <f t="shared" si="46"/>
        <v/>
      </c>
      <c r="K511" s="80" t="str">
        <f t="shared" si="47"/>
        <v/>
      </c>
      <c r="L511" s="80"/>
      <c r="O511" s="3"/>
      <c r="P511" s="26"/>
      <c r="Q511" s="26"/>
      <c r="R511" s="26"/>
      <c r="S511" s="26"/>
      <c r="T511" s="26"/>
      <c r="U511" s="26"/>
      <c r="V511" s="26"/>
      <c r="W511" s="3"/>
    </row>
    <row r="512" spans="1:23" s="1" customFormat="1" ht="15" customHeight="1" x14ac:dyDescent="0.2">
      <c r="A512" s="70" t="str">
        <f t="shared" si="42"/>
        <v/>
      </c>
      <c r="B512" s="36" t="str">
        <f t="shared" si="43"/>
        <v/>
      </c>
      <c r="C512" s="34" t="str">
        <f t="shared" si="44"/>
        <v/>
      </c>
      <c r="D512" s="99"/>
      <c r="E512" s="100"/>
      <c r="F512" s="35"/>
      <c r="G512" s="99"/>
      <c r="H512" s="100"/>
      <c r="I512" s="34" t="str">
        <f t="shared" si="45"/>
        <v/>
      </c>
      <c r="J512" s="34" t="str">
        <f t="shared" si="46"/>
        <v/>
      </c>
      <c r="K512" s="80" t="str">
        <f t="shared" si="47"/>
        <v/>
      </c>
      <c r="L512" s="80"/>
      <c r="O512" s="3"/>
      <c r="P512" s="26"/>
      <c r="Q512" s="26"/>
      <c r="R512" s="26"/>
      <c r="S512" s="26"/>
      <c r="T512" s="26"/>
      <c r="U512" s="26"/>
      <c r="V512" s="26"/>
      <c r="W512" s="3"/>
    </row>
    <row r="513" spans="1:23" s="1" customFormat="1" ht="15" customHeight="1" x14ac:dyDescent="0.2">
      <c r="A513" s="70" t="str">
        <f t="shared" si="42"/>
        <v/>
      </c>
      <c r="B513" s="36" t="str">
        <f t="shared" si="43"/>
        <v/>
      </c>
      <c r="C513" s="34" t="str">
        <f t="shared" si="44"/>
        <v/>
      </c>
      <c r="D513" s="99"/>
      <c r="E513" s="100"/>
      <c r="F513" s="35"/>
      <c r="G513" s="99"/>
      <c r="H513" s="100"/>
      <c r="I513" s="34" t="str">
        <f t="shared" si="45"/>
        <v/>
      </c>
      <c r="J513" s="34" t="str">
        <f t="shared" si="46"/>
        <v/>
      </c>
      <c r="K513" s="80" t="str">
        <f t="shared" si="47"/>
        <v/>
      </c>
      <c r="L513" s="80"/>
      <c r="O513" s="3"/>
      <c r="P513" s="26"/>
      <c r="Q513" s="26"/>
      <c r="R513" s="26"/>
      <c r="S513" s="26"/>
      <c r="T513" s="26"/>
      <c r="U513" s="26"/>
      <c r="V513" s="26"/>
      <c r="W513" s="3"/>
    </row>
    <row r="514" spans="1:23" s="1" customFormat="1" ht="15" customHeight="1" x14ac:dyDescent="0.2">
      <c r="A514" s="70" t="str">
        <f t="shared" si="42"/>
        <v/>
      </c>
      <c r="B514" s="36" t="str">
        <f t="shared" si="43"/>
        <v/>
      </c>
      <c r="C514" s="34" t="str">
        <f t="shared" si="44"/>
        <v/>
      </c>
      <c r="D514" s="99"/>
      <c r="E514" s="100"/>
      <c r="F514" s="35"/>
      <c r="G514" s="99"/>
      <c r="H514" s="100"/>
      <c r="I514" s="34" t="str">
        <f t="shared" si="45"/>
        <v/>
      </c>
      <c r="J514" s="34" t="str">
        <f t="shared" si="46"/>
        <v/>
      </c>
      <c r="K514" s="80" t="str">
        <f t="shared" si="47"/>
        <v/>
      </c>
      <c r="L514" s="80"/>
      <c r="O514" s="3"/>
      <c r="P514" s="26"/>
      <c r="Q514" s="26"/>
      <c r="R514" s="26"/>
      <c r="S514" s="26"/>
      <c r="T514" s="26"/>
      <c r="U514" s="26"/>
      <c r="V514" s="26"/>
      <c r="W514" s="3"/>
    </row>
    <row r="515" spans="1:23" s="1" customFormat="1" ht="15" customHeight="1" x14ac:dyDescent="0.2">
      <c r="A515" s="70" t="str">
        <f t="shared" si="42"/>
        <v/>
      </c>
      <c r="B515" s="36" t="str">
        <f t="shared" si="43"/>
        <v/>
      </c>
      <c r="C515" s="34" t="str">
        <f t="shared" si="44"/>
        <v/>
      </c>
      <c r="D515" s="99"/>
      <c r="E515" s="100"/>
      <c r="F515" s="35"/>
      <c r="G515" s="99"/>
      <c r="H515" s="100"/>
      <c r="I515" s="34" t="str">
        <f t="shared" si="45"/>
        <v/>
      </c>
      <c r="J515" s="34" t="str">
        <f t="shared" si="46"/>
        <v/>
      </c>
      <c r="K515" s="80" t="str">
        <f t="shared" si="47"/>
        <v/>
      </c>
      <c r="L515" s="80"/>
      <c r="O515" s="3"/>
      <c r="P515" s="26"/>
      <c r="Q515" s="26"/>
      <c r="R515" s="26"/>
      <c r="S515" s="26"/>
      <c r="T515" s="26"/>
      <c r="U515" s="26"/>
      <c r="V515" s="26"/>
      <c r="W515" s="3"/>
    </row>
    <row r="516" spans="1:23" s="1" customFormat="1" ht="15" customHeight="1" x14ac:dyDescent="0.2">
      <c r="A516" s="70" t="str">
        <f t="shared" si="42"/>
        <v/>
      </c>
      <c r="B516" s="36" t="str">
        <f t="shared" si="43"/>
        <v/>
      </c>
      <c r="C516" s="34" t="str">
        <f t="shared" si="44"/>
        <v/>
      </c>
      <c r="D516" s="99"/>
      <c r="E516" s="100"/>
      <c r="F516" s="35"/>
      <c r="G516" s="99"/>
      <c r="H516" s="100"/>
      <c r="I516" s="34" t="str">
        <f t="shared" si="45"/>
        <v/>
      </c>
      <c r="J516" s="34" t="str">
        <f t="shared" si="46"/>
        <v/>
      </c>
      <c r="K516" s="80" t="str">
        <f t="shared" si="47"/>
        <v/>
      </c>
      <c r="L516" s="80"/>
      <c r="O516" s="3"/>
      <c r="P516" s="26"/>
      <c r="Q516" s="26"/>
      <c r="R516" s="26"/>
      <c r="S516" s="26"/>
      <c r="T516" s="26"/>
      <c r="U516" s="26"/>
      <c r="V516" s="26"/>
      <c r="W516" s="3"/>
    </row>
    <row r="517" spans="1:23" s="1" customFormat="1" ht="15" customHeight="1" x14ac:dyDescent="0.2">
      <c r="A517" s="70" t="str">
        <f t="shared" si="42"/>
        <v/>
      </c>
      <c r="B517" s="36" t="str">
        <f t="shared" si="43"/>
        <v/>
      </c>
      <c r="C517" s="34" t="str">
        <f t="shared" si="44"/>
        <v/>
      </c>
      <c r="D517" s="99"/>
      <c r="E517" s="100"/>
      <c r="F517" s="35"/>
      <c r="G517" s="99"/>
      <c r="H517" s="100"/>
      <c r="I517" s="34" t="str">
        <f t="shared" si="45"/>
        <v/>
      </c>
      <c r="J517" s="34" t="str">
        <f t="shared" si="46"/>
        <v/>
      </c>
      <c r="K517" s="80" t="str">
        <f t="shared" si="47"/>
        <v/>
      </c>
      <c r="L517" s="80"/>
      <c r="O517" s="3"/>
      <c r="P517" s="26"/>
      <c r="Q517" s="26"/>
      <c r="R517" s="26"/>
      <c r="S517" s="26"/>
      <c r="T517" s="26"/>
      <c r="U517" s="26"/>
      <c r="V517" s="26"/>
      <c r="W517" s="3"/>
    </row>
    <row r="518" spans="1:23" s="1" customFormat="1" ht="15" customHeight="1" x14ac:dyDescent="0.2">
      <c r="A518" s="70" t="str">
        <f t="shared" si="42"/>
        <v/>
      </c>
      <c r="B518" s="36" t="str">
        <f t="shared" si="43"/>
        <v/>
      </c>
      <c r="C518" s="34" t="str">
        <f t="shared" si="44"/>
        <v/>
      </c>
      <c r="D518" s="99"/>
      <c r="E518" s="100"/>
      <c r="F518" s="35"/>
      <c r="G518" s="99"/>
      <c r="H518" s="100"/>
      <c r="I518" s="34" t="str">
        <f t="shared" si="45"/>
        <v/>
      </c>
      <c r="J518" s="34" t="str">
        <f t="shared" si="46"/>
        <v/>
      </c>
      <c r="K518" s="80" t="str">
        <f t="shared" si="47"/>
        <v/>
      </c>
      <c r="L518" s="80"/>
      <c r="O518" s="3"/>
      <c r="P518" s="26"/>
      <c r="Q518" s="26"/>
      <c r="R518" s="26"/>
      <c r="S518" s="26"/>
      <c r="T518" s="26"/>
      <c r="U518" s="26"/>
      <c r="V518" s="26"/>
      <c r="W518" s="3"/>
    </row>
    <row r="519" spans="1:23" s="1" customFormat="1" ht="15" customHeight="1" x14ac:dyDescent="0.2">
      <c r="A519" s="70" t="str">
        <f t="shared" si="42"/>
        <v/>
      </c>
      <c r="B519" s="36" t="str">
        <f t="shared" si="43"/>
        <v/>
      </c>
      <c r="C519" s="34" t="str">
        <f t="shared" si="44"/>
        <v/>
      </c>
      <c r="D519" s="99"/>
      <c r="E519" s="100"/>
      <c r="F519" s="35"/>
      <c r="G519" s="99"/>
      <c r="H519" s="100"/>
      <c r="I519" s="34" t="str">
        <f t="shared" si="45"/>
        <v/>
      </c>
      <c r="J519" s="34" t="str">
        <f t="shared" si="46"/>
        <v/>
      </c>
      <c r="K519" s="80" t="str">
        <f t="shared" si="47"/>
        <v/>
      </c>
      <c r="L519" s="80"/>
      <c r="O519" s="3"/>
      <c r="P519" s="26"/>
      <c r="Q519" s="26"/>
      <c r="R519" s="26"/>
      <c r="S519" s="26"/>
      <c r="T519" s="26"/>
      <c r="U519" s="26"/>
      <c r="V519" s="26"/>
      <c r="W519" s="3"/>
    </row>
    <row r="520" spans="1:23" s="1" customFormat="1" ht="15" customHeight="1" x14ac:dyDescent="0.2">
      <c r="A520" s="70" t="str">
        <f t="shared" si="42"/>
        <v/>
      </c>
      <c r="B520" s="36" t="str">
        <f t="shared" si="43"/>
        <v/>
      </c>
      <c r="C520" s="34" t="str">
        <f t="shared" si="44"/>
        <v/>
      </c>
      <c r="D520" s="99"/>
      <c r="E520" s="100"/>
      <c r="F520" s="35"/>
      <c r="G520" s="99"/>
      <c r="H520" s="100"/>
      <c r="I520" s="34" t="str">
        <f t="shared" si="45"/>
        <v/>
      </c>
      <c r="J520" s="34" t="str">
        <f t="shared" si="46"/>
        <v/>
      </c>
      <c r="K520" s="80" t="str">
        <f t="shared" si="47"/>
        <v/>
      </c>
      <c r="L520" s="80"/>
      <c r="O520" s="3"/>
      <c r="P520" s="26"/>
      <c r="Q520" s="26"/>
      <c r="R520" s="26"/>
      <c r="S520" s="26"/>
      <c r="T520" s="26"/>
      <c r="U520" s="26"/>
      <c r="V520" s="26"/>
      <c r="W520" s="3"/>
    </row>
    <row r="521" spans="1:23" s="1" customFormat="1" ht="15" customHeight="1" x14ac:dyDescent="0.2">
      <c r="A521" s="70" t="str">
        <f t="shared" si="42"/>
        <v/>
      </c>
      <c r="B521" s="36" t="str">
        <f t="shared" si="43"/>
        <v/>
      </c>
      <c r="C521" s="34" t="str">
        <f t="shared" si="44"/>
        <v/>
      </c>
      <c r="D521" s="99"/>
      <c r="E521" s="100"/>
      <c r="F521" s="35"/>
      <c r="G521" s="99"/>
      <c r="H521" s="100"/>
      <c r="I521" s="34" t="str">
        <f t="shared" si="45"/>
        <v/>
      </c>
      <c r="J521" s="34" t="str">
        <f t="shared" si="46"/>
        <v/>
      </c>
      <c r="K521" s="80" t="str">
        <f t="shared" si="47"/>
        <v/>
      </c>
      <c r="L521" s="80"/>
      <c r="O521" s="3"/>
      <c r="P521" s="26"/>
      <c r="Q521" s="26"/>
      <c r="R521" s="26"/>
      <c r="S521" s="26"/>
      <c r="T521" s="26"/>
      <c r="U521" s="26"/>
      <c r="V521" s="26"/>
      <c r="W521" s="3"/>
    </row>
    <row r="522" spans="1:23" s="1" customFormat="1" ht="15" customHeight="1" x14ac:dyDescent="0.2">
      <c r="A522" s="70" t="str">
        <f t="shared" si="42"/>
        <v/>
      </c>
      <c r="B522" s="36" t="str">
        <f t="shared" si="43"/>
        <v/>
      </c>
      <c r="C522" s="34" t="str">
        <f t="shared" si="44"/>
        <v/>
      </c>
      <c r="D522" s="99"/>
      <c r="E522" s="100"/>
      <c r="F522" s="35"/>
      <c r="G522" s="99"/>
      <c r="H522" s="100"/>
      <c r="I522" s="34" t="str">
        <f t="shared" si="45"/>
        <v/>
      </c>
      <c r="J522" s="34" t="str">
        <f t="shared" si="46"/>
        <v/>
      </c>
      <c r="K522" s="80" t="str">
        <f t="shared" si="47"/>
        <v/>
      </c>
      <c r="L522" s="80"/>
      <c r="O522" s="3"/>
      <c r="P522" s="26"/>
      <c r="Q522" s="26"/>
      <c r="R522" s="26"/>
      <c r="S522" s="26"/>
      <c r="T522" s="26"/>
      <c r="U522" s="26"/>
      <c r="V522" s="26"/>
      <c r="W522" s="3"/>
    </row>
    <row r="523" spans="1:23" s="1" customFormat="1" ht="15" customHeight="1" x14ac:dyDescent="0.2">
      <c r="A523" s="70" t="str">
        <f t="shared" si="42"/>
        <v/>
      </c>
      <c r="B523" s="36" t="str">
        <f t="shared" si="43"/>
        <v/>
      </c>
      <c r="C523" s="34" t="str">
        <f t="shared" si="44"/>
        <v/>
      </c>
      <c r="D523" s="99"/>
      <c r="E523" s="100"/>
      <c r="F523" s="35"/>
      <c r="G523" s="99"/>
      <c r="H523" s="100"/>
      <c r="I523" s="34" t="str">
        <f t="shared" si="45"/>
        <v/>
      </c>
      <c r="J523" s="34" t="str">
        <f t="shared" si="46"/>
        <v/>
      </c>
      <c r="K523" s="80" t="str">
        <f t="shared" si="47"/>
        <v/>
      </c>
      <c r="L523" s="80"/>
      <c r="O523" s="3"/>
      <c r="P523" s="26"/>
      <c r="Q523" s="26"/>
      <c r="R523" s="26"/>
      <c r="S523" s="26"/>
      <c r="T523" s="26"/>
      <c r="U523" s="26"/>
      <c r="V523" s="26"/>
      <c r="W523" s="3"/>
    </row>
    <row r="524" spans="1:23" s="1" customFormat="1" ht="15" customHeight="1" x14ac:dyDescent="0.2">
      <c r="A524" s="70" t="str">
        <f t="shared" si="42"/>
        <v/>
      </c>
      <c r="B524" s="36" t="str">
        <f t="shared" si="43"/>
        <v/>
      </c>
      <c r="C524" s="34" t="str">
        <f t="shared" si="44"/>
        <v/>
      </c>
      <c r="D524" s="99"/>
      <c r="E524" s="100"/>
      <c r="F524" s="35"/>
      <c r="G524" s="99"/>
      <c r="H524" s="100"/>
      <c r="I524" s="34" t="str">
        <f t="shared" si="45"/>
        <v/>
      </c>
      <c r="J524" s="34" t="str">
        <f t="shared" si="46"/>
        <v/>
      </c>
      <c r="K524" s="80" t="str">
        <f t="shared" si="47"/>
        <v/>
      </c>
      <c r="L524" s="80"/>
      <c r="O524" s="3"/>
      <c r="P524" s="26"/>
      <c r="Q524" s="26"/>
      <c r="R524" s="26"/>
      <c r="S524" s="26"/>
      <c r="T524" s="26"/>
      <c r="U524" s="26"/>
      <c r="V524" s="26"/>
      <c r="W524" s="3"/>
    </row>
    <row r="525" spans="1:23" s="1" customFormat="1" ht="15" customHeight="1" x14ac:dyDescent="0.2">
      <c r="A525" s="70" t="str">
        <f t="shared" si="42"/>
        <v/>
      </c>
      <c r="B525" s="36" t="str">
        <f t="shared" si="43"/>
        <v/>
      </c>
      <c r="C525" s="34" t="str">
        <f t="shared" si="44"/>
        <v/>
      </c>
      <c r="D525" s="99"/>
      <c r="E525" s="100"/>
      <c r="F525" s="35"/>
      <c r="G525" s="99"/>
      <c r="H525" s="100"/>
      <c r="I525" s="34" t="str">
        <f t="shared" si="45"/>
        <v/>
      </c>
      <c r="J525" s="34" t="str">
        <f t="shared" si="46"/>
        <v/>
      </c>
      <c r="K525" s="80" t="str">
        <f t="shared" si="47"/>
        <v/>
      </c>
      <c r="L525" s="80"/>
      <c r="O525" s="3"/>
      <c r="P525" s="26"/>
      <c r="Q525" s="26"/>
      <c r="R525" s="26"/>
      <c r="S525" s="26"/>
      <c r="T525" s="26"/>
      <c r="U525" s="26"/>
      <c r="V525" s="26"/>
      <c r="W525" s="3"/>
    </row>
    <row r="526" spans="1:23" s="1" customFormat="1" ht="15" customHeight="1" x14ac:dyDescent="0.2">
      <c r="A526" s="70" t="str">
        <f t="shared" si="42"/>
        <v/>
      </c>
      <c r="B526" s="36" t="str">
        <f t="shared" si="43"/>
        <v/>
      </c>
      <c r="C526" s="34" t="str">
        <f t="shared" si="44"/>
        <v/>
      </c>
      <c r="D526" s="99"/>
      <c r="E526" s="100"/>
      <c r="F526" s="35"/>
      <c r="G526" s="99"/>
      <c r="H526" s="100"/>
      <c r="I526" s="34" t="str">
        <f t="shared" si="45"/>
        <v/>
      </c>
      <c r="J526" s="34" t="str">
        <f t="shared" si="46"/>
        <v/>
      </c>
      <c r="K526" s="80" t="str">
        <f t="shared" si="47"/>
        <v/>
      </c>
      <c r="L526" s="80"/>
      <c r="O526" s="3"/>
      <c r="P526" s="26"/>
      <c r="Q526" s="26"/>
      <c r="R526" s="26"/>
      <c r="S526" s="26"/>
      <c r="T526" s="26"/>
      <c r="U526" s="26"/>
      <c r="V526" s="26"/>
      <c r="W526" s="3"/>
    </row>
    <row r="527" spans="1:23" s="1" customFormat="1" ht="15" customHeight="1" x14ac:dyDescent="0.2">
      <c r="A527" s="70" t="str">
        <f t="shared" si="42"/>
        <v/>
      </c>
      <c r="B527" s="36" t="str">
        <f t="shared" si="43"/>
        <v/>
      </c>
      <c r="C527" s="34" t="str">
        <f t="shared" si="44"/>
        <v/>
      </c>
      <c r="D527" s="99"/>
      <c r="E527" s="100"/>
      <c r="F527" s="35"/>
      <c r="G527" s="99"/>
      <c r="H527" s="100"/>
      <c r="I527" s="34" t="str">
        <f t="shared" si="45"/>
        <v/>
      </c>
      <c r="J527" s="34" t="str">
        <f t="shared" si="46"/>
        <v/>
      </c>
      <c r="K527" s="80" t="str">
        <f t="shared" si="47"/>
        <v/>
      </c>
      <c r="L527" s="80"/>
      <c r="O527" s="3"/>
      <c r="P527" s="26"/>
      <c r="Q527" s="26"/>
      <c r="R527" s="26"/>
      <c r="S527" s="26"/>
      <c r="T527" s="26"/>
      <c r="U527" s="26"/>
      <c r="V527" s="26"/>
      <c r="W527" s="3"/>
    </row>
    <row r="528" spans="1:23" s="1" customFormat="1" ht="15" customHeight="1" x14ac:dyDescent="0.2">
      <c r="A528" s="70" t="str">
        <f t="shared" si="42"/>
        <v/>
      </c>
      <c r="B528" s="36" t="str">
        <f t="shared" si="43"/>
        <v/>
      </c>
      <c r="C528" s="34" t="str">
        <f t="shared" si="44"/>
        <v/>
      </c>
      <c r="D528" s="99"/>
      <c r="E528" s="100"/>
      <c r="F528" s="35"/>
      <c r="G528" s="99"/>
      <c r="H528" s="100"/>
      <c r="I528" s="34" t="str">
        <f t="shared" si="45"/>
        <v/>
      </c>
      <c r="J528" s="34" t="str">
        <f t="shared" si="46"/>
        <v/>
      </c>
      <c r="K528" s="80" t="str">
        <f t="shared" si="47"/>
        <v/>
      </c>
      <c r="L528" s="80"/>
      <c r="O528" s="3"/>
      <c r="P528" s="26"/>
      <c r="Q528" s="26"/>
      <c r="R528" s="26"/>
      <c r="S528" s="26"/>
      <c r="T528" s="26"/>
      <c r="U528" s="26"/>
      <c r="V528" s="26"/>
      <c r="W528" s="3"/>
    </row>
    <row r="529" spans="1:23" s="1" customFormat="1" ht="15" customHeight="1" x14ac:dyDescent="0.2">
      <c r="A529" s="70" t="str">
        <f t="shared" si="42"/>
        <v/>
      </c>
      <c r="B529" s="36" t="str">
        <f t="shared" si="43"/>
        <v/>
      </c>
      <c r="C529" s="34" t="str">
        <f t="shared" si="44"/>
        <v/>
      </c>
      <c r="D529" s="99"/>
      <c r="E529" s="100"/>
      <c r="F529" s="35"/>
      <c r="G529" s="99"/>
      <c r="H529" s="100"/>
      <c r="I529" s="34" t="str">
        <f t="shared" si="45"/>
        <v/>
      </c>
      <c r="J529" s="34" t="str">
        <f t="shared" si="46"/>
        <v/>
      </c>
      <c r="K529" s="80" t="str">
        <f t="shared" si="47"/>
        <v/>
      </c>
      <c r="L529" s="80"/>
      <c r="O529" s="3"/>
      <c r="P529" s="26"/>
      <c r="Q529" s="26"/>
      <c r="R529" s="26"/>
      <c r="S529" s="26"/>
      <c r="T529" s="26"/>
      <c r="U529" s="26"/>
      <c r="V529" s="26"/>
      <c r="W529" s="3"/>
    </row>
    <row r="530" spans="1:23" s="1" customFormat="1" ht="15" customHeight="1" x14ac:dyDescent="0.2">
      <c r="A530" s="70" t="str">
        <f t="shared" si="42"/>
        <v/>
      </c>
      <c r="B530" s="36" t="str">
        <f t="shared" si="43"/>
        <v/>
      </c>
      <c r="C530" s="34" t="str">
        <f t="shared" si="44"/>
        <v/>
      </c>
      <c r="D530" s="99"/>
      <c r="E530" s="100"/>
      <c r="F530" s="35"/>
      <c r="G530" s="99"/>
      <c r="H530" s="100"/>
      <c r="I530" s="34" t="str">
        <f t="shared" si="45"/>
        <v/>
      </c>
      <c r="J530" s="34" t="str">
        <f t="shared" si="46"/>
        <v/>
      </c>
      <c r="K530" s="80" t="str">
        <f t="shared" si="47"/>
        <v/>
      </c>
      <c r="L530" s="80"/>
      <c r="O530" s="3"/>
      <c r="P530" s="26"/>
      <c r="Q530" s="26"/>
      <c r="R530" s="26"/>
      <c r="S530" s="26"/>
      <c r="T530" s="26"/>
      <c r="U530" s="26"/>
      <c r="V530" s="26"/>
      <c r="W530" s="3"/>
    </row>
    <row r="531" spans="1:23" s="1" customFormat="1" ht="15" customHeight="1" x14ac:dyDescent="0.2">
      <c r="A531" s="70" t="str">
        <f t="shared" si="42"/>
        <v/>
      </c>
      <c r="B531" s="36" t="str">
        <f t="shared" si="43"/>
        <v/>
      </c>
      <c r="C531" s="34" t="str">
        <f t="shared" si="44"/>
        <v/>
      </c>
      <c r="D531" s="99"/>
      <c r="E531" s="100"/>
      <c r="F531" s="35"/>
      <c r="G531" s="99"/>
      <c r="H531" s="100"/>
      <c r="I531" s="34" t="str">
        <f t="shared" si="45"/>
        <v/>
      </c>
      <c r="J531" s="34" t="str">
        <f t="shared" si="46"/>
        <v/>
      </c>
      <c r="K531" s="80" t="str">
        <f t="shared" si="47"/>
        <v/>
      </c>
      <c r="L531" s="80"/>
      <c r="O531" s="3"/>
      <c r="P531" s="26"/>
      <c r="Q531" s="26"/>
      <c r="R531" s="26"/>
      <c r="S531" s="26"/>
      <c r="T531" s="26"/>
      <c r="U531" s="26"/>
      <c r="V531" s="26"/>
      <c r="W531" s="3"/>
    </row>
    <row r="532" spans="1:23" s="1" customFormat="1" ht="15" customHeight="1" x14ac:dyDescent="0.2">
      <c r="A532" s="70" t="str">
        <f t="shared" si="42"/>
        <v/>
      </c>
      <c r="B532" s="36" t="str">
        <f t="shared" si="43"/>
        <v/>
      </c>
      <c r="C532" s="34" t="str">
        <f t="shared" si="44"/>
        <v/>
      </c>
      <c r="D532" s="99"/>
      <c r="E532" s="100"/>
      <c r="F532" s="35"/>
      <c r="G532" s="99"/>
      <c r="H532" s="100"/>
      <c r="I532" s="34" t="str">
        <f t="shared" si="45"/>
        <v/>
      </c>
      <c r="J532" s="34" t="str">
        <f t="shared" si="46"/>
        <v/>
      </c>
      <c r="K532" s="80" t="str">
        <f t="shared" si="47"/>
        <v/>
      </c>
      <c r="L532" s="80"/>
      <c r="O532" s="3"/>
      <c r="P532" s="26"/>
      <c r="Q532" s="26"/>
      <c r="R532" s="26"/>
      <c r="S532" s="26"/>
      <c r="T532" s="26"/>
      <c r="U532" s="26"/>
      <c r="V532" s="26"/>
      <c r="W532" s="3"/>
    </row>
    <row r="533" spans="1:23" s="1" customFormat="1" ht="15" customHeight="1" x14ac:dyDescent="0.2">
      <c r="A533" s="70" t="str">
        <f t="shared" si="42"/>
        <v/>
      </c>
      <c r="B533" s="36" t="str">
        <f t="shared" si="43"/>
        <v/>
      </c>
      <c r="C533" s="34" t="str">
        <f t="shared" si="44"/>
        <v/>
      </c>
      <c r="D533" s="99"/>
      <c r="E533" s="100"/>
      <c r="F533" s="35"/>
      <c r="G533" s="99"/>
      <c r="H533" s="100"/>
      <c r="I533" s="34" t="str">
        <f t="shared" si="45"/>
        <v/>
      </c>
      <c r="J533" s="34" t="str">
        <f t="shared" si="46"/>
        <v/>
      </c>
      <c r="K533" s="80" t="str">
        <f t="shared" si="47"/>
        <v/>
      </c>
      <c r="L533" s="80"/>
      <c r="O533" s="3"/>
      <c r="P533" s="26"/>
      <c r="Q533" s="26"/>
      <c r="R533" s="26"/>
      <c r="S533" s="26"/>
      <c r="T533" s="26"/>
      <c r="U533" s="26"/>
      <c r="V533" s="26"/>
      <c r="W533" s="3"/>
    </row>
    <row r="534" spans="1:23" s="1" customFormat="1" ht="15" customHeight="1" x14ac:dyDescent="0.2">
      <c r="A534" s="70" t="str">
        <f t="shared" si="42"/>
        <v/>
      </c>
      <c r="B534" s="36" t="str">
        <f t="shared" si="43"/>
        <v/>
      </c>
      <c r="C534" s="34" t="str">
        <f t="shared" si="44"/>
        <v/>
      </c>
      <c r="D534" s="99"/>
      <c r="E534" s="100"/>
      <c r="F534" s="35"/>
      <c r="G534" s="99"/>
      <c r="H534" s="100"/>
      <c r="I534" s="34" t="str">
        <f t="shared" si="45"/>
        <v/>
      </c>
      <c r="J534" s="34" t="str">
        <f t="shared" si="46"/>
        <v/>
      </c>
      <c r="K534" s="80" t="str">
        <f t="shared" si="47"/>
        <v/>
      </c>
      <c r="L534" s="80"/>
      <c r="O534" s="3"/>
      <c r="P534" s="26"/>
      <c r="Q534" s="26"/>
      <c r="R534" s="26"/>
      <c r="S534" s="26"/>
      <c r="T534" s="26"/>
      <c r="U534" s="26"/>
      <c r="V534" s="26"/>
      <c r="W534" s="3"/>
    </row>
    <row r="535" spans="1:23" s="1" customFormat="1" ht="15" customHeight="1" x14ac:dyDescent="0.2">
      <c r="A535" s="70" t="str">
        <f t="shared" si="42"/>
        <v/>
      </c>
      <c r="B535" s="36" t="str">
        <f t="shared" si="43"/>
        <v/>
      </c>
      <c r="C535" s="34" t="str">
        <f t="shared" si="44"/>
        <v/>
      </c>
      <c r="D535" s="99"/>
      <c r="E535" s="100"/>
      <c r="F535" s="35"/>
      <c r="G535" s="99"/>
      <c r="H535" s="100"/>
      <c r="I535" s="34" t="str">
        <f t="shared" si="45"/>
        <v/>
      </c>
      <c r="J535" s="34" t="str">
        <f t="shared" si="46"/>
        <v/>
      </c>
      <c r="K535" s="80" t="str">
        <f t="shared" si="47"/>
        <v/>
      </c>
      <c r="L535" s="80"/>
      <c r="O535" s="3"/>
      <c r="P535" s="26"/>
      <c r="Q535" s="26"/>
      <c r="R535" s="26"/>
      <c r="S535" s="26"/>
      <c r="T535" s="26"/>
      <c r="U535" s="26"/>
      <c r="V535" s="26"/>
      <c r="W535" s="3"/>
    </row>
    <row r="536" spans="1:23" s="1" customFormat="1" ht="15" customHeight="1" x14ac:dyDescent="0.2">
      <c r="A536" s="70" t="str">
        <f t="shared" si="42"/>
        <v/>
      </c>
      <c r="B536" s="36" t="str">
        <f t="shared" si="43"/>
        <v/>
      </c>
      <c r="C536" s="34" t="str">
        <f t="shared" si="44"/>
        <v/>
      </c>
      <c r="D536" s="99"/>
      <c r="E536" s="100"/>
      <c r="F536" s="35"/>
      <c r="G536" s="99"/>
      <c r="H536" s="100"/>
      <c r="I536" s="34" t="str">
        <f t="shared" si="45"/>
        <v/>
      </c>
      <c r="J536" s="34" t="str">
        <f t="shared" si="46"/>
        <v/>
      </c>
      <c r="K536" s="80" t="str">
        <f t="shared" si="47"/>
        <v/>
      </c>
      <c r="L536" s="80"/>
      <c r="O536" s="3"/>
      <c r="P536" s="26"/>
      <c r="Q536" s="26"/>
      <c r="R536" s="26"/>
      <c r="S536" s="26"/>
      <c r="T536" s="26"/>
      <c r="U536" s="26"/>
      <c r="V536" s="26"/>
      <c r="W536" s="3"/>
    </row>
    <row r="537" spans="1:23" s="1" customFormat="1" ht="15" customHeight="1" x14ac:dyDescent="0.2">
      <c r="A537" s="70" t="str">
        <f t="shared" si="42"/>
        <v/>
      </c>
      <c r="B537" s="36" t="str">
        <f t="shared" si="43"/>
        <v/>
      </c>
      <c r="C537" s="34" t="str">
        <f t="shared" si="44"/>
        <v/>
      </c>
      <c r="D537" s="99"/>
      <c r="E537" s="100"/>
      <c r="F537" s="35"/>
      <c r="G537" s="99"/>
      <c r="H537" s="100"/>
      <c r="I537" s="34" t="str">
        <f t="shared" si="45"/>
        <v/>
      </c>
      <c r="J537" s="34" t="str">
        <f t="shared" si="46"/>
        <v/>
      </c>
      <c r="K537" s="80" t="str">
        <f t="shared" si="47"/>
        <v/>
      </c>
      <c r="L537" s="80"/>
      <c r="O537" s="3"/>
      <c r="P537" s="26"/>
      <c r="Q537" s="26"/>
      <c r="R537" s="26"/>
      <c r="S537" s="26"/>
      <c r="T537" s="26"/>
      <c r="U537" s="26"/>
      <c r="V537" s="26"/>
      <c r="W537" s="3"/>
    </row>
    <row r="538" spans="1:23" s="1" customFormat="1" ht="15" customHeight="1" x14ac:dyDescent="0.2">
      <c r="A538" s="70" t="str">
        <f t="shared" si="42"/>
        <v/>
      </c>
      <c r="B538" s="36" t="str">
        <f t="shared" si="43"/>
        <v/>
      </c>
      <c r="C538" s="34" t="str">
        <f t="shared" si="44"/>
        <v/>
      </c>
      <c r="D538" s="99"/>
      <c r="E538" s="100"/>
      <c r="F538" s="35"/>
      <c r="G538" s="99"/>
      <c r="H538" s="100"/>
      <c r="I538" s="34" t="str">
        <f t="shared" si="45"/>
        <v/>
      </c>
      <c r="J538" s="34" t="str">
        <f t="shared" si="46"/>
        <v/>
      </c>
      <c r="K538" s="80" t="str">
        <f t="shared" si="47"/>
        <v/>
      </c>
      <c r="L538" s="80"/>
      <c r="O538" s="3"/>
      <c r="P538" s="26"/>
      <c r="Q538" s="26"/>
      <c r="R538" s="26"/>
      <c r="S538" s="26"/>
      <c r="T538" s="26"/>
      <c r="U538" s="26"/>
      <c r="V538" s="26"/>
      <c r="W538" s="3"/>
    </row>
    <row r="539" spans="1:23" s="1" customFormat="1" ht="15" customHeight="1" x14ac:dyDescent="0.2">
      <c r="A539" s="70" t="str">
        <f t="shared" si="42"/>
        <v/>
      </c>
      <c r="B539" s="36" t="str">
        <f t="shared" si="43"/>
        <v/>
      </c>
      <c r="C539" s="34" t="str">
        <f t="shared" si="44"/>
        <v/>
      </c>
      <c r="D539" s="99"/>
      <c r="E539" s="100"/>
      <c r="F539" s="35"/>
      <c r="G539" s="99"/>
      <c r="H539" s="100"/>
      <c r="I539" s="34" t="str">
        <f t="shared" si="45"/>
        <v/>
      </c>
      <c r="J539" s="34" t="str">
        <f t="shared" si="46"/>
        <v/>
      </c>
      <c r="K539" s="80" t="str">
        <f t="shared" si="47"/>
        <v/>
      </c>
      <c r="L539" s="80"/>
      <c r="O539" s="3"/>
      <c r="P539" s="26"/>
      <c r="Q539" s="26"/>
      <c r="R539" s="26"/>
      <c r="S539" s="26"/>
      <c r="T539" s="26"/>
      <c r="U539" s="26"/>
      <c r="V539" s="26"/>
      <c r="W539" s="3"/>
    </row>
    <row r="540" spans="1:23" s="1" customFormat="1" ht="15" customHeight="1" x14ac:dyDescent="0.2">
      <c r="A540" s="70" t="str">
        <f t="shared" si="42"/>
        <v/>
      </c>
      <c r="B540" s="36" t="str">
        <f t="shared" si="43"/>
        <v/>
      </c>
      <c r="C540" s="34" t="str">
        <f t="shared" si="44"/>
        <v/>
      </c>
      <c r="D540" s="99"/>
      <c r="E540" s="100"/>
      <c r="F540" s="35"/>
      <c r="G540" s="99"/>
      <c r="H540" s="100"/>
      <c r="I540" s="34" t="str">
        <f t="shared" si="45"/>
        <v/>
      </c>
      <c r="J540" s="34" t="str">
        <f t="shared" si="46"/>
        <v/>
      </c>
      <c r="K540" s="80" t="str">
        <f t="shared" si="47"/>
        <v/>
      </c>
      <c r="L540" s="80"/>
      <c r="O540" s="3"/>
      <c r="P540" s="26"/>
      <c r="Q540" s="26"/>
      <c r="R540" s="26"/>
      <c r="S540" s="26"/>
      <c r="T540" s="26"/>
      <c r="U540" s="26"/>
      <c r="V540" s="26"/>
      <c r="W540" s="3"/>
    </row>
    <row r="541" spans="1:23" s="1" customFormat="1" ht="15" customHeight="1" x14ac:dyDescent="0.2">
      <c r="A541" s="70" t="str">
        <f t="shared" si="42"/>
        <v/>
      </c>
      <c r="B541" s="36" t="str">
        <f t="shared" si="43"/>
        <v/>
      </c>
      <c r="C541" s="34" t="str">
        <f t="shared" si="44"/>
        <v/>
      </c>
      <c r="D541" s="99"/>
      <c r="E541" s="100"/>
      <c r="F541" s="35"/>
      <c r="G541" s="99"/>
      <c r="H541" s="100"/>
      <c r="I541" s="34" t="str">
        <f t="shared" si="45"/>
        <v/>
      </c>
      <c r="J541" s="34" t="str">
        <f t="shared" si="46"/>
        <v/>
      </c>
      <c r="K541" s="80" t="str">
        <f t="shared" si="47"/>
        <v/>
      </c>
      <c r="L541" s="80"/>
      <c r="O541" s="3"/>
      <c r="P541" s="26"/>
      <c r="Q541" s="26"/>
      <c r="R541" s="26"/>
      <c r="S541" s="26"/>
      <c r="T541" s="26"/>
      <c r="U541" s="26"/>
      <c r="V541" s="26"/>
      <c r="W541" s="3"/>
    </row>
    <row r="542" spans="1:23" s="1" customFormat="1" ht="15" customHeight="1" x14ac:dyDescent="0.2">
      <c r="A542" s="70" t="str">
        <f t="shared" si="42"/>
        <v/>
      </c>
      <c r="B542" s="36" t="str">
        <f t="shared" si="43"/>
        <v/>
      </c>
      <c r="C542" s="34" t="str">
        <f t="shared" si="44"/>
        <v/>
      </c>
      <c r="D542" s="99"/>
      <c r="E542" s="100"/>
      <c r="F542" s="35"/>
      <c r="G542" s="99"/>
      <c r="H542" s="100"/>
      <c r="I542" s="34" t="str">
        <f t="shared" si="45"/>
        <v/>
      </c>
      <c r="J542" s="34" t="str">
        <f t="shared" si="46"/>
        <v/>
      </c>
      <c r="K542" s="80" t="str">
        <f t="shared" si="47"/>
        <v/>
      </c>
      <c r="L542" s="80"/>
      <c r="O542" s="3"/>
      <c r="P542" s="26"/>
      <c r="Q542" s="26"/>
      <c r="R542" s="26"/>
      <c r="S542" s="26"/>
      <c r="T542" s="26"/>
      <c r="U542" s="26"/>
      <c r="V542" s="26"/>
      <c r="W542" s="3"/>
    </row>
    <row r="543" spans="1:23" s="1" customFormat="1" ht="15" customHeight="1" x14ac:dyDescent="0.2">
      <c r="A543" s="70" t="str">
        <f t="shared" si="42"/>
        <v/>
      </c>
      <c r="B543" s="36" t="str">
        <f t="shared" si="43"/>
        <v/>
      </c>
      <c r="C543" s="34" t="str">
        <f t="shared" si="44"/>
        <v/>
      </c>
      <c r="D543" s="99"/>
      <c r="E543" s="100"/>
      <c r="F543" s="35"/>
      <c r="G543" s="99"/>
      <c r="H543" s="100"/>
      <c r="I543" s="34" t="str">
        <f t="shared" si="45"/>
        <v/>
      </c>
      <c r="J543" s="34" t="str">
        <f t="shared" si="46"/>
        <v/>
      </c>
      <c r="K543" s="80" t="str">
        <f t="shared" si="47"/>
        <v/>
      </c>
      <c r="L543" s="80"/>
      <c r="O543" s="3"/>
      <c r="P543" s="26"/>
      <c r="Q543" s="26"/>
      <c r="R543" s="26"/>
      <c r="S543" s="26"/>
      <c r="T543" s="26"/>
      <c r="U543" s="26"/>
      <c r="V543" s="26"/>
      <c r="W543" s="3"/>
    </row>
    <row r="544" spans="1:23" s="1" customFormat="1" ht="15" customHeight="1" x14ac:dyDescent="0.2">
      <c r="A544" s="70" t="str">
        <f t="shared" si="42"/>
        <v/>
      </c>
      <c r="B544" s="36" t="str">
        <f t="shared" si="43"/>
        <v/>
      </c>
      <c r="C544" s="34" t="str">
        <f t="shared" si="44"/>
        <v/>
      </c>
      <c r="D544" s="99"/>
      <c r="E544" s="100"/>
      <c r="F544" s="35"/>
      <c r="G544" s="99"/>
      <c r="H544" s="100"/>
      <c r="I544" s="34" t="str">
        <f t="shared" si="45"/>
        <v/>
      </c>
      <c r="J544" s="34" t="str">
        <f t="shared" si="46"/>
        <v/>
      </c>
      <c r="K544" s="80" t="str">
        <f t="shared" si="47"/>
        <v/>
      </c>
      <c r="L544" s="80"/>
      <c r="O544" s="3"/>
      <c r="P544" s="26"/>
      <c r="Q544" s="26"/>
      <c r="R544" s="26"/>
      <c r="S544" s="26"/>
      <c r="T544" s="26"/>
      <c r="U544" s="26"/>
      <c r="V544" s="26"/>
      <c r="W544" s="3"/>
    </row>
    <row r="545" spans="1:23" s="1" customFormat="1" ht="15" customHeight="1" x14ac:dyDescent="0.2">
      <c r="A545" s="70" t="str">
        <f t="shared" si="42"/>
        <v/>
      </c>
      <c r="B545" s="36" t="str">
        <f t="shared" si="43"/>
        <v/>
      </c>
      <c r="C545" s="34" t="str">
        <f t="shared" si="44"/>
        <v/>
      </c>
      <c r="D545" s="99"/>
      <c r="E545" s="100"/>
      <c r="F545" s="35"/>
      <c r="G545" s="99"/>
      <c r="H545" s="100"/>
      <c r="I545" s="34" t="str">
        <f t="shared" si="45"/>
        <v/>
      </c>
      <c r="J545" s="34" t="str">
        <f t="shared" si="46"/>
        <v/>
      </c>
      <c r="K545" s="80" t="str">
        <f t="shared" si="47"/>
        <v/>
      </c>
      <c r="L545" s="80"/>
      <c r="O545" s="3"/>
      <c r="P545" s="26"/>
      <c r="Q545" s="26"/>
      <c r="R545" s="26"/>
      <c r="S545" s="26"/>
      <c r="T545" s="26"/>
      <c r="U545" s="26"/>
      <c r="V545" s="26"/>
      <c r="W545" s="3"/>
    </row>
    <row r="546" spans="1:23" s="1" customFormat="1" ht="15" customHeight="1" x14ac:dyDescent="0.2">
      <c r="A546" s="70" t="str">
        <f t="shared" si="42"/>
        <v/>
      </c>
      <c r="B546" s="36" t="str">
        <f t="shared" si="43"/>
        <v/>
      </c>
      <c r="C546" s="34" t="str">
        <f t="shared" si="44"/>
        <v/>
      </c>
      <c r="D546" s="99"/>
      <c r="E546" s="100"/>
      <c r="F546" s="35"/>
      <c r="G546" s="99"/>
      <c r="H546" s="100"/>
      <c r="I546" s="34" t="str">
        <f t="shared" si="45"/>
        <v/>
      </c>
      <c r="J546" s="34" t="str">
        <f t="shared" si="46"/>
        <v/>
      </c>
      <c r="K546" s="80" t="str">
        <f t="shared" si="47"/>
        <v/>
      </c>
      <c r="L546" s="80"/>
      <c r="O546" s="3"/>
      <c r="P546" s="26"/>
      <c r="Q546" s="26"/>
      <c r="R546" s="26"/>
      <c r="S546" s="26"/>
      <c r="T546" s="26"/>
      <c r="U546" s="26"/>
      <c r="V546" s="26"/>
      <c r="W546" s="3"/>
    </row>
    <row r="547" spans="1:23" s="1" customFormat="1" ht="15" customHeight="1" x14ac:dyDescent="0.2">
      <c r="A547" s="70" t="str">
        <f t="shared" si="42"/>
        <v/>
      </c>
      <c r="B547" s="36" t="str">
        <f t="shared" si="43"/>
        <v/>
      </c>
      <c r="C547" s="34" t="str">
        <f t="shared" si="44"/>
        <v/>
      </c>
      <c r="D547" s="99"/>
      <c r="E547" s="100"/>
      <c r="F547" s="35"/>
      <c r="G547" s="99"/>
      <c r="H547" s="100"/>
      <c r="I547" s="34" t="str">
        <f t="shared" si="45"/>
        <v/>
      </c>
      <c r="J547" s="34" t="str">
        <f t="shared" si="46"/>
        <v/>
      </c>
      <c r="K547" s="80" t="str">
        <f t="shared" si="47"/>
        <v/>
      </c>
      <c r="L547" s="80"/>
      <c r="O547" s="3"/>
      <c r="P547" s="26"/>
      <c r="Q547" s="26"/>
      <c r="R547" s="26"/>
      <c r="S547" s="26"/>
      <c r="T547" s="26"/>
      <c r="U547" s="26"/>
      <c r="V547" s="26"/>
      <c r="W547" s="3"/>
    </row>
    <row r="548" spans="1:23" s="1" customFormat="1" ht="15" customHeight="1" x14ac:dyDescent="0.2">
      <c r="A548" s="70" t="str">
        <f t="shared" si="42"/>
        <v/>
      </c>
      <c r="B548" s="36" t="str">
        <f t="shared" si="43"/>
        <v/>
      </c>
      <c r="C548" s="34" t="str">
        <f t="shared" si="44"/>
        <v/>
      </c>
      <c r="D548" s="99"/>
      <c r="E548" s="100"/>
      <c r="F548" s="35"/>
      <c r="G548" s="99"/>
      <c r="H548" s="100"/>
      <c r="I548" s="34" t="str">
        <f t="shared" si="45"/>
        <v/>
      </c>
      <c r="J548" s="34" t="str">
        <f t="shared" si="46"/>
        <v/>
      </c>
      <c r="K548" s="80" t="str">
        <f t="shared" si="47"/>
        <v/>
      </c>
      <c r="L548" s="80"/>
      <c r="O548" s="3"/>
      <c r="P548" s="26"/>
      <c r="Q548" s="26"/>
      <c r="R548" s="26"/>
      <c r="S548" s="26"/>
      <c r="T548" s="26"/>
      <c r="U548" s="26"/>
      <c r="V548" s="26"/>
      <c r="W548" s="3"/>
    </row>
    <row r="549" spans="1:23" s="1" customFormat="1" ht="15" customHeight="1" x14ac:dyDescent="0.2">
      <c r="A549" s="70" t="str">
        <f t="shared" si="42"/>
        <v/>
      </c>
      <c r="B549" s="36" t="str">
        <f t="shared" si="43"/>
        <v/>
      </c>
      <c r="C549" s="34" t="str">
        <f t="shared" si="44"/>
        <v/>
      </c>
      <c r="D549" s="99"/>
      <c r="E549" s="100"/>
      <c r="F549" s="35"/>
      <c r="G549" s="99"/>
      <c r="H549" s="100"/>
      <c r="I549" s="34" t="str">
        <f t="shared" si="45"/>
        <v/>
      </c>
      <c r="J549" s="34" t="str">
        <f t="shared" si="46"/>
        <v/>
      </c>
      <c r="K549" s="80" t="str">
        <f t="shared" si="47"/>
        <v/>
      </c>
      <c r="L549" s="80"/>
      <c r="O549" s="3"/>
      <c r="P549" s="26"/>
      <c r="Q549" s="26"/>
      <c r="R549" s="26"/>
      <c r="S549" s="26"/>
      <c r="T549" s="26"/>
      <c r="U549" s="26"/>
      <c r="V549" s="26"/>
      <c r="W549" s="3"/>
    </row>
    <row r="550" spans="1:23" s="1" customFormat="1" ht="15" customHeight="1" x14ac:dyDescent="0.2">
      <c r="A550" s="70" t="str">
        <f t="shared" ref="A550:A613" si="48">IF(K549="","",IF(rounding,IF(OR(A549&gt;=number_of_payments,ROUND(K549,2)&lt;=0),"",A549+1),IF(OR(A549&gt;=number_of_payments,K549&lt;=0),"",A549+1)))</f>
        <v/>
      </c>
      <c r="B550" s="36" t="str">
        <f t="shared" ref="B550:B613" si="49">IF(pay_num&lt;&gt;"",IF(per_year=26,IF(A550=1,first_payment,B549+14),IF(per_year=52,IF(A550=1,first_payment,B549+7),DATE(YEAR(first_payment),MONTH(first_payment)+(A550-1)*per_y,IF(per_year=24,IF(1-MOD(A550,2)=1,DAY(first_payment)+14,DAY(first_payment)),DAY(first_payment))))),"")</f>
        <v/>
      </c>
      <c r="C550" s="34" t="str">
        <f t="shared" ref="C550:C613" si="50">IF(pay_num="","",IF(rounding,IF(OR(pay_num=number_of_payments,payment&gt;ROUND((1+periodic_rate)*K549,2)),ROUND((1+periodic_rate)*K549,2),payment),IF(OR(pay_num=number_of_payments,payment&gt;(1+periodic_rate)*K549),(1+periodic_rate)*K549,payment)))</f>
        <v/>
      </c>
      <c r="D550" s="99"/>
      <c r="E550" s="100"/>
      <c r="F550" s="35"/>
      <c r="G550" s="99"/>
      <c r="H550" s="100"/>
      <c r="I550" s="34" t="str">
        <f t="shared" ref="I550:I613" si="51">IF(A550="","",IF(AND(A550=1,payment_type=1),0,IF(rounding,ROUND(periodic_rate*K549,2),periodic_rate*K549)))</f>
        <v/>
      </c>
      <c r="J550" s="34" t="str">
        <f t="shared" ref="J550:J613" si="52">IF(A550="","",IF(schedules,C550+D550,IF(ISBLANK(G550),C550,G550))-I550)</f>
        <v/>
      </c>
      <c r="K550" s="80" t="str">
        <f t="shared" ref="K550:K613" si="53">IF(A550="","",K549-J550)</f>
        <v/>
      </c>
      <c r="L550" s="80"/>
      <c r="O550" s="3"/>
      <c r="P550" s="26"/>
      <c r="Q550" s="26"/>
      <c r="R550" s="26"/>
      <c r="S550" s="26"/>
      <c r="T550" s="26"/>
      <c r="U550" s="26"/>
      <c r="V550" s="26"/>
      <c r="W550" s="3"/>
    </row>
    <row r="551" spans="1:23" s="1" customFormat="1" ht="15" customHeight="1" x14ac:dyDescent="0.2">
      <c r="A551" s="70" t="str">
        <f t="shared" si="48"/>
        <v/>
      </c>
      <c r="B551" s="36" t="str">
        <f t="shared" si="49"/>
        <v/>
      </c>
      <c r="C551" s="34" t="str">
        <f t="shared" si="50"/>
        <v/>
      </c>
      <c r="D551" s="99"/>
      <c r="E551" s="100"/>
      <c r="F551" s="35"/>
      <c r="G551" s="99"/>
      <c r="H551" s="100"/>
      <c r="I551" s="34" t="str">
        <f t="shared" si="51"/>
        <v/>
      </c>
      <c r="J551" s="34" t="str">
        <f t="shared" si="52"/>
        <v/>
      </c>
      <c r="K551" s="80" t="str">
        <f t="shared" si="53"/>
        <v/>
      </c>
      <c r="L551" s="80"/>
      <c r="O551" s="3"/>
      <c r="P551" s="26"/>
      <c r="Q551" s="26"/>
      <c r="R551" s="26"/>
      <c r="S551" s="26"/>
      <c r="T551" s="26"/>
      <c r="U551" s="26"/>
      <c r="V551" s="26"/>
      <c r="W551" s="3"/>
    </row>
    <row r="552" spans="1:23" s="1" customFormat="1" ht="15" customHeight="1" x14ac:dyDescent="0.2">
      <c r="A552" s="70" t="str">
        <f t="shared" si="48"/>
        <v/>
      </c>
      <c r="B552" s="36" t="str">
        <f t="shared" si="49"/>
        <v/>
      </c>
      <c r="C552" s="34" t="str">
        <f t="shared" si="50"/>
        <v/>
      </c>
      <c r="D552" s="99"/>
      <c r="E552" s="100"/>
      <c r="F552" s="35"/>
      <c r="G552" s="99"/>
      <c r="H552" s="100"/>
      <c r="I552" s="34" t="str">
        <f t="shared" si="51"/>
        <v/>
      </c>
      <c r="J552" s="34" t="str">
        <f t="shared" si="52"/>
        <v/>
      </c>
      <c r="K552" s="80" t="str">
        <f t="shared" si="53"/>
        <v/>
      </c>
      <c r="L552" s="80"/>
      <c r="O552" s="3"/>
      <c r="P552" s="26"/>
      <c r="Q552" s="26"/>
      <c r="R552" s="26"/>
      <c r="S552" s="26"/>
      <c r="T552" s="26"/>
      <c r="U552" s="26"/>
      <c r="V552" s="26"/>
      <c r="W552" s="3"/>
    </row>
    <row r="553" spans="1:23" s="1" customFormat="1" ht="15" customHeight="1" x14ac:dyDescent="0.2">
      <c r="A553" s="70" t="str">
        <f t="shared" si="48"/>
        <v/>
      </c>
      <c r="B553" s="36" t="str">
        <f t="shared" si="49"/>
        <v/>
      </c>
      <c r="C553" s="34" t="str">
        <f t="shared" si="50"/>
        <v/>
      </c>
      <c r="D553" s="99"/>
      <c r="E553" s="100"/>
      <c r="F553" s="35"/>
      <c r="G553" s="99"/>
      <c r="H553" s="100"/>
      <c r="I553" s="34" t="str">
        <f t="shared" si="51"/>
        <v/>
      </c>
      <c r="J553" s="34" t="str">
        <f t="shared" si="52"/>
        <v/>
      </c>
      <c r="K553" s="80" t="str">
        <f t="shared" si="53"/>
        <v/>
      </c>
      <c r="L553" s="80"/>
      <c r="O553" s="3"/>
      <c r="P553" s="26"/>
      <c r="Q553" s="26"/>
      <c r="R553" s="26"/>
      <c r="S553" s="26"/>
      <c r="T553" s="26"/>
      <c r="U553" s="26"/>
      <c r="V553" s="26"/>
      <c r="W553" s="3"/>
    </row>
    <row r="554" spans="1:23" s="1" customFormat="1" ht="15" customHeight="1" x14ac:dyDescent="0.2">
      <c r="A554" s="70" t="str">
        <f t="shared" si="48"/>
        <v/>
      </c>
      <c r="B554" s="36" t="str">
        <f t="shared" si="49"/>
        <v/>
      </c>
      <c r="C554" s="34" t="str">
        <f t="shared" si="50"/>
        <v/>
      </c>
      <c r="D554" s="99"/>
      <c r="E554" s="100"/>
      <c r="F554" s="35"/>
      <c r="G554" s="99"/>
      <c r="H554" s="100"/>
      <c r="I554" s="34" t="str">
        <f t="shared" si="51"/>
        <v/>
      </c>
      <c r="J554" s="34" t="str">
        <f t="shared" si="52"/>
        <v/>
      </c>
      <c r="K554" s="80" t="str">
        <f t="shared" si="53"/>
        <v/>
      </c>
      <c r="L554" s="80"/>
      <c r="O554" s="3"/>
      <c r="P554" s="26"/>
      <c r="Q554" s="26"/>
      <c r="R554" s="26"/>
      <c r="S554" s="26"/>
      <c r="T554" s="26"/>
      <c r="U554" s="26"/>
      <c r="V554" s="26"/>
      <c r="W554" s="3"/>
    </row>
    <row r="555" spans="1:23" s="1" customFormat="1" ht="15" customHeight="1" x14ac:dyDescent="0.2">
      <c r="A555" s="70" t="str">
        <f t="shared" si="48"/>
        <v/>
      </c>
      <c r="B555" s="36" t="str">
        <f t="shared" si="49"/>
        <v/>
      </c>
      <c r="C555" s="34" t="str">
        <f t="shared" si="50"/>
        <v/>
      </c>
      <c r="D555" s="99"/>
      <c r="E555" s="100"/>
      <c r="F555" s="35"/>
      <c r="G555" s="99"/>
      <c r="H555" s="100"/>
      <c r="I555" s="34" t="str">
        <f t="shared" si="51"/>
        <v/>
      </c>
      <c r="J555" s="34" t="str">
        <f t="shared" si="52"/>
        <v/>
      </c>
      <c r="K555" s="80" t="str">
        <f t="shared" si="53"/>
        <v/>
      </c>
      <c r="L555" s="80"/>
      <c r="O555" s="3"/>
      <c r="P555" s="26"/>
      <c r="Q555" s="26"/>
      <c r="R555" s="26"/>
      <c r="S555" s="26"/>
      <c r="T555" s="26"/>
      <c r="U555" s="26"/>
      <c r="V555" s="26"/>
      <c r="W555" s="3"/>
    </row>
    <row r="556" spans="1:23" s="1" customFormat="1" ht="15" customHeight="1" x14ac:dyDescent="0.2">
      <c r="A556" s="70" t="str">
        <f t="shared" si="48"/>
        <v/>
      </c>
      <c r="B556" s="36" t="str">
        <f t="shared" si="49"/>
        <v/>
      </c>
      <c r="C556" s="34" t="str">
        <f t="shared" si="50"/>
        <v/>
      </c>
      <c r="D556" s="99"/>
      <c r="E556" s="100"/>
      <c r="F556" s="35"/>
      <c r="G556" s="99"/>
      <c r="H556" s="100"/>
      <c r="I556" s="34" t="str">
        <f t="shared" si="51"/>
        <v/>
      </c>
      <c r="J556" s="34" t="str">
        <f t="shared" si="52"/>
        <v/>
      </c>
      <c r="K556" s="80" t="str">
        <f t="shared" si="53"/>
        <v/>
      </c>
      <c r="L556" s="80"/>
      <c r="O556" s="3"/>
      <c r="P556" s="26"/>
      <c r="Q556" s="26"/>
      <c r="R556" s="26"/>
      <c r="S556" s="26"/>
      <c r="T556" s="26"/>
      <c r="U556" s="26"/>
      <c r="V556" s="26"/>
      <c r="W556" s="3"/>
    </row>
    <row r="557" spans="1:23" s="1" customFormat="1" ht="15" customHeight="1" x14ac:dyDescent="0.2">
      <c r="A557" s="70" t="str">
        <f t="shared" si="48"/>
        <v/>
      </c>
      <c r="B557" s="36" t="str">
        <f t="shared" si="49"/>
        <v/>
      </c>
      <c r="C557" s="34" t="str">
        <f t="shared" si="50"/>
        <v/>
      </c>
      <c r="D557" s="99"/>
      <c r="E557" s="100"/>
      <c r="F557" s="35"/>
      <c r="G557" s="99"/>
      <c r="H557" s="100"/>
      <c r="I557" s="34" t="str">
        <f t="shared" si="51"/>
        <v/>
      </c>
      <c r="J557" s="34" t="str">
        <f t="shared" si="52"/>
        <v/>
      </c>
      <c r="K557" s="80" t="str">
        <f t="shared" si="53"/>
        <v/>
      </c>
      <c r="L557" s="80"/>
      <c r="O557" s="3"/>
      <c r="P557" s="26"/>
      <c r="Q557" s="26"/>
      <c r="R557" s="26"/>
      <c r="S557" s="26"/>
      <c r="T557" s="26"/>
      <c r="U557" s="26"/>
      <c r="V557" s="26"/>
      <c r="W557" s="3"/>
    </row>
    <row r="558" spans="1:23" s="1" customFormat="1" ht="15" customHeight="1" x14ac:dyDescent="0.2">
      <c r="A558" s="70" t="str">
        <f t="shared" si="48"/>
        <v/>
      </c>
      <c r="B558" s="36" t="str">
        <f t="shared" si="49"/>
        <v/>
      </c>
      <c r="C558" s="34" t="str">
        <f t="shared" si="50"/>
        <v/>
      </c>
      <c r="D558" s="99"/>
      <c r="E558" s="100"/>
      <c r="F558" s="35"/>
      <c r="G558" s="99"/>
      <c r="H558" s="100"/>
      <c r="I558" s="34" t="str">
        <f t="shared" si="51"/>
        <v/>
      </c>
      <c r="J558" s="34" t="str">
        <f t="shared" si="52"/>
        <v/>
      </c>
      <c r="K558" s="80" t="str">
        <f t="shared" si="53"/>
        <v/>
      </c>
      <c r="L558" s="80"/>
      <c r="O558" s="3"/>
      <c r="P558" s="26"/>
      <c r="Q558" s="26"/>
      <c r="R558" s="26"/>
      <c r="S558" s="26"/>
      <c r="T558" s="26"/>
      <c r="U558" s="26"/>
      <c r="V558" s="26"/>
      <c r="W558" s="3"/>
    </row>
    <row r="559" spans="1:23" s="1" customFormat="1" ht="15" customHeight="1" x14ac:dyDescent="0.2">
      <c r="A559" s="70" t="str">
        <f t="shared" si="48"/>
        <v/>
      </c>
      <c r="B559" s="36" t="str">
        <f t="shared" si="49"/>
        <v/>
      </c>
      <c r="C559" s="34" t="str">
        <f t="shared" si="50"/>
        <v/>
      </c>
      <c r="D559" s="99"/>
      <c r="E559" s="100"/>
      <c r="F559" s="35"/>
      <c r="G559" s="99"/>
      <c r="H559" s="100"/>
      <c r="I559" s="34" t="str">
        <f t="shared" si="51"/>
        <v/>
      </c>
      <c r="J559" s="34" t="str">
        <f t="shared" si="52"/>
        <v/>
      </c>
      <c r="K559" s="80" t="str">
        <f t="shared" si="53"/>
        <v/>
      </c>
      <c r="L559" s="80"/>
      <c r="O559" s="3"/>
      <c r="P559" s="26"/>
      <c r="Q559" s="26"/>
      <c r="R559" s="26"/>
      <c r="S559" s="26"/>
      <c r="T559" s="26"/>
      <c r="U559" s="26"/>
      <c r="V559" s="26"/>
      <c r="W559" s="3"/>
    </row>
    <row r="560" spans="1:23" s="1" customFormat="1" ht="15" customHeight="1" x14ac:dyDescent="0.2">
      <c r="A560" s="70" t="str">
        <f t="shared" si="48"/>
        <v/>
      </c>
      <c r="B560" s="36" t="str">
        <f t="shared" si="49"/>
        <v/>
      </c>
      <c r="C560" s="34" t="str">
        <f t="shared" si="50"/>
        <v/>
      </c>
      <c r="D560" s="99"/>
      <c r="E560" s="100"/>
      <c r="F560" s="35"/>
      <c r="G560" s="99"/>
      <c r="H560" s="100"/>
      <c r="I560" s="34" t="str">
        <f t="shared" si="51"/>
        <v/>
      </c>
      <c r="J560" s="34" t="str">
        <f t="shared" si="52"/>
        <v/>
      </c>
      <c r="K560" s="80" t="str">
        <f t="shared" si="53"/>
        <v/>
      </c>
      <c r="L560" s="80"/>
      <c r="O560" s="3"/>
      <c r="P560" s="26"/>
      <c r="Q560" s="26"/>
      <c r="R560" s="26"/>
      <c r="S560" s="26"/>
      <c r="T560" s="26"/>
      <c r="U560" s="26"/>
      <c r="V560" s="26"/>
      <c r="W560" s="3"/>
    </row>
    <row r="561" spans="1:23" s="1" customFormat="1" ht="15" customHeight="1" x14ac:dyDescent="0.2">
      <c r="A561" s="70" t="str">
        <f t="shared" si="48"/>
        <v/>
      </c>
      <c r="B561" s="36" t="str">
        <f t="shared" si="49"/>
        <v/>
      </c>
      <c r="C561" s="34" t="str">
        <f t="shared" si="50"/>
        <v/>
      </c>
      <c r="D561" s="99"/>
      <c r="E561" s="100"/>
      <c r="F561" s="35"/>
      <c r="G561" s="99"/>
      <c r="H561" s="100"/>
      <c r="I561" s="34" t="str">
        <f t="shared" si="51"/>
        <v/>
      </c>
      <c r="J561" s="34" t="str">
        <f t="shared" si="52"/>
        <v/>
      </c>
      <c r="K561" s="80" t="str">
        <f t="shared" si="53"/>
        <v/>
      </c>
      <c r="L561" s="80"/>
      <c r="O561" s="3"/>
      <c r="P561" s="26"/>
      <c r="Q561" s="26"/>
      <c r="R561" s="26"/>
      <c r="S561" s="26"/>
      <c r="T561" s="26"/>
      <c r="U561" s="26"/>
      <c r="V561" s="26"/>
      <c r="W561" s="3"/>
    </row>
    <row r="562" spans="1:23" s="1" customFormat="1" ht="15" customHeight="1" x14ac:dyDescent="0.2">
      <c r="A562" s="70" t="str">
        <f t="shared" si="48"/>
        <v/>
      </c>
      <c r="B562" s="36" t="str">
        <f t="shared" si="49"/>
        <v/>
      </c>
      <c r="C562" s="34" t="str">
        <f t="shared" si="50"/>
        <v/>
      </c>
      <c r="D562" s="99"/>
      <c r="E562" s="100"/>
      <c r="F562" s="35"/>
      <c r="G562" s="99"/>
      <c r="H562" s="100"/>
      <c r="I562" s="34" t="str">
        <f t="shared" si="51"/>
        <v/>
      </c>
      <c r="J562" s="34" t="str">
        <f t="shared" si="52"/>
        <v/>
      </c>
      <c r="K562" s="80" t="str">
        <f t="shared" si="53"/>
        <v/>
      </c>
      <c r="L562" s="80"/>
      <c r="O562" s="3"/>
      <c r="P562" s="26"/>
      <c r="Q562" s="26"/>
      <c r="R562" s="26"/>
      <c r="S562" s="26"/>
      <c r="T562" s="26"/>
      <c r="U562" s="26"/>
      <c r="V562" s="26"/>
      <c r="W562" s="3"/>
    </row>
    <row r="563" spans="1:23" s="1" customFormat="1" ht="15" customHeight="1" x14ac:dyDescent="0.2">
      <c r="A563" s="70" t="str">
        <f t="shared" si="48"/>
        <v/>
      </c>
      <c r="B563" s="36" t="str">
        <f t="shared" si="49"/>
        <v/>
      </c>
      <c r="C563" s="34" t="str">
        <f t="shared" si="50"/>
        <v/>
      </c>
      <c r="D563" s="99"/>
      <c r="E563" s="100"/>
      <c r="F563" s="35"/>
      <c r="G563" s="99"/>
      <c r="H563" s="100"/>
      <c r="I563" s="34" t="str">
        <f t="shared" si="51"/>
        <v/>
      </c>
      <c r="J563" s="34" t="str">
        <f t="shared" si="52"/>
        <v/>
      </c>
      <c r="K563" s="80" t="str">
        <f t="shared" si="53"/>
        <v/>
      </c>
      <c r="L563" s="80"/>
      <c r="O563" s="3"/>
      <c r="P563" s="26"/>
      <c r="Q563" s="26"/>
      <c r="R563" s="26"/>
      <c r="S563" s="26"/>
      <c r="T563" s="26"/>
      <c r="U563" s="26"/>
      <c r="V563" s="26"/>
      <c r="W563" s="3"/>
    </row>
    <row r="564" spans="1:23" s="1" customFormat="1" ht="15" customHeight="1" x14ac:dyDescent="0.2">
      <c r="A564" s="70" t="str">
        <f t="shared" si="48"/>
        <v/>
      </c>
      <c r="B564" s="36" t="str">
        <f t="shared" si="49"/>
        <v/>
      </c>
      <c r="C564" s="34" t="str">
        <f t="shared" si="50"/>
        <v/>
      </c>
      <c r="D564" s="99"/>
      <c r="E564" s="100"/>
      <c r="F564" s="35"/>
      <c r="G564" s="99"/>
      <c r="H564" s="100"/>
      <c r="I564" s="34" t="str">
        <f t="shared" si="51"/>
        <v/>
      </c>
      <c r="J564" s="34" t="str">
        <f t="shared" si="52"/>
        <v/>
      </c>
      <c r="K564" s="80" t="str">
        <f t="shared" si="53"/>
        <v/>
      </c>
      <c r="L564" s="80"/>
      <c r="O564" s="3"/>
      <c r="P564" s="26"/>
      <c r="Q564" s="26"/>
      <c r="R564" s="26"/>
      <c r="S564" s="26"/>
      <c r="T564" s="26"/>
      <c r="U564" s="26"/>
      <c r="V564" s="26"/>
      <c r="W564" s="3"/>
    </row>
    <row r="565" spans="1:23" s="1" customFormat="1" ht="15" customHeight="1" x14ac:dyDescent="0.2">
      <c r="A565" s="70" t="str">
        <f t="shared" si="48"/>
        <v/>
      </c>
      <c r="B565" s="36" t="str">
        <f t="shared" si="49"/>
        <v/>
      </c>
      <c r="C565" s="34" t="str">
        <f t="shared" si="50"/>
        <v/>
      </c>
      <c r="D565" s="99"/>
      <c r="E565" s="100"/>
      <c r="F565" s="35"/>
      <c r="G565" s="99"/>
      <c r="H565" s="100"/>
      <c r="I565" s="34" t="str">
        <f t="shared" si="51"/>
        <v/>
      </c>
      <c r="J565" s="34" t="str">
        <f t="shared" si="52"/>
        <v/>
      </c>
      <c r="K565" s="80" t="str">
        <f t="shared" si="53"/>
        <v/>
      </c>
      <c r="L565" s="80"/>
      <c r="O565" s="3"/>
      <c r="P565" s="26"/>
      <c r="Q565" s="26"/>
      <c r="R565" s="26"/>
      <c r="S565" s="26"/>
      <c r="T565" s="26"/>
      <c r="U565" s="26"/>
      <c r="V565" s="26"/>
      <c r="W565" s="3"/>
    </row>
    <row r="566" spans="1:23" s="1" customFormat="1" ht="15" customHeight="1" x14ac:dyDescent="0.2">
      <c r="A566" s="70" t="str">
        <f t="shared" si="48"/>
        <v/>
      </c>
      <c r="B566" s="36" t="str">
        <f t="shared" si="49"/>
        <v/>
      </c>
      <c r="C566" s="34" t="str">
        <f t="shared" si="50"/>
        <v/>
      </c>
      <c r="D566" s="99"/>
      <c r="E566" s="100"/>
      <c r="F566" s="35"/>
      <c r="G566" s="99"/>
      <c r="H566" s="100"/>
      <c r="I566" s="34" t="str">
        <f t="shared" si="51"/>
        <v/>
      </c>
      <c r="J566" s="34" t="str">
        <f t="shared" si="52"/>
        <v/>
      </c>
      <c r="K566" s="80" t="str">
        <f t="shared" si="53"/>
        <v/>
      </c>
      <c r="L566" s="80"/>
      <c r="O566" s="3"/>
      <c r="P566" s="26"/>
      <c r="Q566" s="26"/>
      <c r="R566" s="26"/>
      <c r="S566" s="26"/>
      <c r="T566" s="26"/>
      <c r="U566" s="26"/>
      <c r="V566" s="26"/>
      <c r="W566" s="3"/>
    </row>
    <row r="567" spans="1:23" s="1" customFormat="1" ht="15" customHeight="1" x14ac:dyDescent="0.2">
      <c r="A567" s="70" t="str">
        <f t="shared" si="48"/>
        <v/>
      </c>
      <c r="B567" s="36" t="str">
        <f t="shared" si="49"/>
        <v/>
      </c>
      <c r="C567" s="34" t="str">
        <f t="shared" si="50"/>
        <v/>
      </c>
      <c r="D567" s="99"/>
      <c r="E567" s="100"/>
      <c r="F567" s="35"/>
      <c r="G567" s="99"/>
      <c r="H567" s="100"/>
      <c r="I567" s="34" t="str">
        <f t="shared" si="51"/>
        <v/>
      </c>
      <c r="J567" s="34" t="str">
        <f t="shared" si="52"/>
        <v/>
      </c>
      <c r="K567" s="80" t="str">
        <f t="shared" si="53"/>
        <v/>
      </c>
      <c r="L567" s="80"/>
      <c r="O567" s="3"/>
      <c r="P567" s="26"/>
      <c r="Q567" s="26"/>
      <c r="R567" s="26"/>
      <c r="S567" s="26"/>
      <c r="T567" s="26"/>
      <c r="U567" s="26"/>
      <c r="V567" s="26"/>
      <c r="W567" s="3"/>
    </row>
    <row r="568" spans="1:23" s="1" customFormat="1" ht="15" customHeight="1" x14ac:dyDescent="0.2">
      <c r="A568" s="70" t="str">
        <f t="shared" si="48"/>
        <v/>
      </c>
      <c r="B568" s="36" t="str">
        <f t="shared" si="49"/>
        <v/>
      </c>
      <c r="C568" s="34" t="str">
        <f t="shared" si="50"/>
        <v/>
      </c>
      <c r="D568" s="99"/>
      <c r="E568" s="100"/>
      <c r="F568" s="35"/>
      <c r="G568" s="99"/>
      <c r="H568" s="100"/>
      <c r="I568" s="34" t="str">
        <f t="shared" si="51"/>
        <v/>
      </c>
      <c r="J568" s="34" t="str">
        <f t="shared" si="52"/>
        <v/>
      </c>
      <c r="K568" s="80" t="str">
        <f t="shared" si="53"/>
        <v/>
      </c>
      <c r="L568" s="80"/>
      <c r="O568" s="3"/>
      <c r="P568" s="26"/>
      <c r="Q568" s="26"/>
      <c r="R568" s="26"/>
      <c r="S568" s="26"/>
      <c r="T568" s="26"/>
      <c r="U568" s="26"/>
      <c r="V568" s="26"/>
      <c r="W568" s="3"/>
    </row>
    <row r="569" spans="1:23" s="1" customFormat="1" ht="15" customHeight="1" x14ac:dyDescent="0.2">
      <c r="A569" s="70" t="str">
        <f t="shared" si="48"/>
        <v/>
      </c>
      <c r="B569" s="36" t="str">
        <f t="shared" si="49"/>
        <v/>
      </c>
      <c r="C569" s="34" t="str">
        <f t="shared" si="50"/>
        <v/>
      </c>
      <c r="D569" s="99"/>
      <c r="E569" s="100"/>
      <c r="F569" s="35"/>
      <c r="G569" s="99"/>
      <c r="H569" s="100"/>
      <c r="I569" s="34" t="str">
        <f t="shared" si="51"/>
        <v/>
      </c>
      <c r="J569" s="34" t="str">
        <f t="shared" si="52"/>
        <v/>
      </c>
      <c r="K569" s="80" t="str">
        <f t="shared" si="53"/>
        <v/>
      </c>
      <c r="L569" s="80"/>
      <c r="O569" s="3"/>
      <c r="P569" s="26"/>
      <c r="Q569" s="26"/>
      <c r="R569" s="26"/>
      <c r="S569" s="26"/>
      <c r="T569" s="26"/>
      <c r="U569" s="26"/>
      <c r="V569" s="26"/>
      <c r="W569" s="3"/>
    </row>
    <row r="570" spans="1:23" s="1" customFormat="1" ht="15" customHeight="1" x14ac:dyDescent="0.2">
      <c r="A570" s="70" t="str">
        <f t="shared" si="48"/>
        <v/>
      </c>
      <c r="B570" s="36" t="str">
        <f t="shared" si="49"/>
        <v/>
      </c>
      <c r="C570" s="34" t="str">
        <f t="shared" si="50"/>
        <v/>
      </c>
      <c r="D570" s="99"/>
      <c r="E570" s="100"/>
      <c r="F570" s="35"/>
      <c r="G570" s="99"/>
      <c r="H570" s="100"/>
      <c r="I570" s="34" t="str">
        <f t="shared" si="51"/>
        <v/>
      </c>
      <c r="J570" s="34" t="str">
        <f t="shared" si="52"/>
        <v/>
      </c>
      <c r="K570" s="80" t="str">
        <f t="shared" si="53"/>
        <v/>
      </c>
      <c r="L570" s="80"/>
      <c r="O570" s="3"/>
      <c r="P570" s="26"/>
      <c r="Q570" s="26"/>
      <c r="R570" s="26"/>
      <c r="S570" s="26"/>
      <c r="T570" s="26"/>
      <c r="U570" s="26"/>
      <c r="V570" s="26"/>
      <c r="W570" s="3"/>
    </row>
    <row r="571" spans="1:23" s="1" customFormat="1" ht="15" customHeight="1" x14ac:dyDescent="0.2">
      <c r="A571" s="70" t="str">
        <f t="shared" si="48"/>
        <v/>
      </c>
      <c r="B571" s="36" t="str">
        <f t="shared" si="49"/>
        <v/>
      </c>
      <c r="C571" s="34" t="str">
        <f t="shared" si="50"/>
        <v/>
      </c>
      <c r="D571" s="99"/>
      <c r="E571" s="100"/>
      <c r="F571" s="35"/>
      <c r="G571" s="99"/>
      <c r="H571" s="100"/>
      <c r="I571" s="34" t="str">
        <f t="shared" si="51"/>
        <v/>
      </c>
      <c r="J571" s="34" t="str">
        <f t="shared" si="52"/>
        <v/>
      </c>
      <c r="K571" s="80" t="str">
        <f t="shared" si="53"/>
        <v/>
      </c>
      <c r="L571" s="80"/>
      <c r="O571" s="3"/>
      <c r="P571" s="26"/>
      <c r="Q571" s="26"/>
      <c r="R571" s="26"/>
      <c r="S571" s="26"/>
      <c r="T571" s="26"/>
      <c r="U571" s="26"/>
      <c r="V571" s="26"/>
      <c r="W571" s="3"/>
    </row>
    <row r="572" spans="1:23" s="1" customFormat="1" ht="15" customHeight="1" x14ac:dyDescent="0.2">
      <c r="A572" s="70" t="str">
        <f t="shared" si="48"/>
        <v/>
      </c>
      <c r="B572" s="36" t="str">
        <f t="shared" si="49"/>
        <v/>
      </c>
      <c r="C572" s="34" t="str">
        <f t="shared" si="50"/>
        <v/>
      </c>
      <c r="D572" s="99"/>
      <c r="E572" s="100"/>
      <c r="F572" s="35"/>
      <c r="G572" s="99"/>
      <c r="H572" s="100"/>
      <c r="I572" s="34" t="str">
        <f t="shared" si="51"/>
        <v/>
      </c>
      <c r="J572" s="34" t="str">
        <f t="shared" si="52"/>
        <v/>
      </c>
      <c r="K572" s="80" t="str">
        <f t="shared" si="53"/>
        <v/>
      </c>
      <c r="L572" s="80"/>
      <c r="O572" s="3"/>
      <c r="P572" s="26"/>
      <c r="Q572" s="26"/>
      <c r="R572" s="26"/>
      <c r="S572" s="26"/>
      <c r="T572" s="26"/>
      <c r="U572" s="26"/>
      <c r="V572" s="26"/>
      <c r="W572" s="3"/>
    </row>
    <row r="573" spans="1:23" s="1" customFormat="1" ht="15" customHeight="1" x14ac:dyDescent="0.2">
      <c r="A573" s="70" t="str">
        <f t="shared" si="48"/>
        <v/>
      </c>
      <c r="B573" s="36" t="str">
        <f t="shared" si="49"/>
        <v/>
      </c>
      <c r="C573" s="34" t="str">
        <f t="shared" si="50"/>
        <v/>
      </c>
      <c r="D573" s="99"/>
      <c r="E573" s="100"/>
      <c r="F573" s="35"/>
      <c r="G573" s="99"/>
      <c r="H573" s="100"/>
      <c r="I573" s="34" t="str">
        <f t="shared" si="51"/>
        <v/>
      </c>
      <c r="J573" s="34" t="str">
        <f t="shared" si="52"/>
        <v/>
      </c>
      <c r="K573" s="80" t="str">
        <f t="shared" si="53"/>
        <v/>
      </c>
      <c r="L573" s="80"/>
      <c r="O573" s="3"/>
      <c r="P573" s="26"/>
      <c r="Q573" s="26"/>
      <c r="R573" s="26"/>
      <c r="S573" s="26"/>
      <c r="T573" s="26"/>
      <c r="U573" s="26"/>
      <c r="V573" s="26"/>
      <c r="W573" s="3"/>
    </row>
    <row r="574" spans="1:23" s="1" customFormat="1" ht="15" customHeight="1" x14ac:dyDescent="0.2">
      <c r="A574" s="70" t="str">
        <f t="shared" si="48"/>
        <v/>
      </c>
      <c r="B574" s="36" t="str">
        <f t="shared" si="49"/>
        <v/>
      </c>
      <c r="C574" s="34" t="str">
        <f t="shared" si="50"/>
        <v/>
      </c>
      <c r="D574" s="99"/>
      <c r="E574" s="100"/>
      <c r="F574" s="35"/>
      <c r="G574" s="99"/>
      <c r="H574" s="100"/>
      <c r="I574" s="34" t="str">
        <f t="shared" si="51"/>
        <v/>
      </c>
      <c r="J574" s="34" t="str">
        <f t="shared" si="52"/>
        <v/>
      </c>
      <c r="K574" s="80" t="str">
        <f t="shared" si="53"/>
        <v/>
      </c>
      <c r="L574" s="80"/>
      <c r="O574" s="3"/>
      <c r="P574" s="26"/>
      <c r="Q574" s="26"/>
      <c r="R574" s="26"/>
      <c r="S574" s="26"/>
      <c r="T574" s="26"/>
      <c r="U574" s="26"/>
      <c r="V574" s="26"/>
      <c r="W574" s="3"/>
    </row>
    <row r="575" spans="1:23" s="1" customFormat="1" ht="15" customHeight="1" x14ac:dyDescent="0.2">
      <c r="A575" s="70" t="str">
        <f t="shared" si="48"/>
        <v/>
      </c>
      <c r="B575" s="36" t="str">
        <f t="shared" si="49"/>
        <v/>
      </c>
      <c r="C575" s="34" t="str">
        <f t="shared" si="50"/>
        <v/>
      </c>
      <c r="D575" s="99"/>
      <c r="E575" s="100"/>
      <c r="F575" s="35"/>
      <c r="G575" s="99"/>
      <c r="H575" s="100"/>
      <c r="I575" s="34" t="str">
        <f t="shared" si="51"/>
        <v/>
      </c>
      <c r="J575" s="34" t="str">
        <f t="shared" si="52"/>
        <v/>
      </c>
      <c r="K575" s="80" t="str">
        <f t="shared" si="53"/>
        <v/>
      </c>
      <c r="L575" s="80"/>
      <c r="O575" s="3"/>
      <c r="P575" s="26"/>
      <c r="Q575" s="26"/>
      <c r="R575" s="26"/>
      <c r="S575" s="26"/>
      <c r="T575" s="26"/>
      <c r="U575" s="26"/>
      <c r="V575" s="26"/>
      <c r="W575" s="3"/>
    </row>
    <row r="576" spans="1:23" s="1" customFormat="1" ht="15" customHeight="1" x14ac:dyDescent="0.2">
      <c r="A576" s="70" t="str">
        <f t="shared" si="48"/>
        <v/>
      </c>
      <c r="B576" s="36" t="str">
        <f t="shared" si="49"/>
        <v/>
      </c>
      <c r="C576" s="34" t="str">
        <f t="shared" si="50"/>
        <v/>
      </c>
      <c r="D576" s="99"/>
      <c r="E576" s="100"/>
      <c r="F576" s="35"/>
      <c r="G576" s="99"/>
      <c r="H576" s="100"/>
      <c r="I576" s="34" t="str">
        <f t="shared" si="51"/>
        <v/>
      </c>
      <c r="J576" s="34" t="str">
        <f t="shared" si="52"/>
        <v/>
      </c>
      <c r="K576" s="80" t="str">
        <f t="shared" si="53"/>
        <v/>
      </c>
      <c r="L576" s="80"/>
      <c r="O576" s="3"/>
      <c r="P576" s="26"/>
      <c r="Q576" s="26"/>
      <c r="R576" s="26"/>
      <c r="S576" s="26"/>
      <c r="T576" s="26"/>
      <c r="U576" s="26"/>
      <c r="V576" s="26"/>
      <c r="W576" s="3"/>
    </row>
    <row r="577" spans="1:23" s="1" customFormat="1" ht="15" customHeight="1" x14ac:dyDescent="0.2">
      <c r="A577" s="70" t="str">
        <f t="shared" si="48"/>
        <v/>
      </c>
      <c r="B577" s="36" t="str">
        <f t="shared" si="49"/>
        <v/>
      </c>
      <c r="C577" s="34" t="str">
        <f t="shared" si="50"/>
        <v/>
      </c>
      <c r="D577" s="99"/>
      <c r="E577" s="100"/>
      <c r="F577" s="35"/>
      <c r="G577" s="99"/>
      <c r="H577" s="100"/>
      <c r="I577" s="34" t="str">
        <f t="shared" si="51"/>
        <v/>
      </c>
      <c r="J577" s="34" t="str">
        <f t="shared" si="52"/>
        <v/>
      </c>
      <c r="K577" s="80" t="str">
        <f t="shared" si="53"/>
        <v/>
      </c>
      <c r="L577" s="80"/>
      <c r="O577" s="3"/>
      <c r="P577" s="26"/>
      <c r="Q577" s="26"/>
      <c r="R577" s="26"/>
      <c r="S577" s="26"/>
      <c r="T577" s="26"/>
      <c r="U577" s="26"/>
      <c r="V577" s="26"/>
      <c r="W577" s="3"/>
    </row>
    <row r="578" spans="1:23" s="1" customFormat="1" ht="15" customHeight="1" x14ac:dyDescent="0.2">
      <c r="A578" s="70" t="str">
        <f t="shared" si="48"/>
        <v/>
      </c>
      <c r="B578" s="36" t="str">
        <f t="shared" si="49"/>
        <v/>
      </c>
      <c r="C578" s="34" t="str">
        <f t="shared" si="50"/>
        <v/>
      </c>
      <c r="D578" s="99"/>
      <c r="E578" s="100"/>
      <c r="F578" s="35"/>
      <c r="G578" s="99"/>
      <c r="H578" s="100"/>
      <c r="I578" s="34" t="str">
        <f t="shared" si="51"/>
        <v/>
      </c>
      <c r="J578" s="34" t="str">
        <f t="shared" si="52"/>
        <v/>
      </c>
      <c r="K578" s="80" t="str">
        <f t="shared" si="53"/>
        <v/>
      </c>
      <c r="L578" s="80"/>
      <c r="O578" s="3"/>
      <c r="P578" s="26"/>
      <c r="Q578" s="26"/>
      <c r="R578" s="26"/>
      <c r="S578" s="26"/>
      <c r="T578" s="26"/>
      <c r="U578" s="26"/>
      <c r="V578" s="26"/>
      <c r="W578" s="3"/>
    </row>
    <row r="579" spans="1:23" s="1" customFormat="1" ht="15" customHeight="1" x14ac:dyDescent="0.2">
      <c r="A579" s="70" t="str">
        <f t="shared" si="48"/>
        <v/>
      </c>
      <c r="B579" s="36" t="str">
        <f t="shared" si="49"/>
        <v/>
      </c>
      <c r="C579" s="34" t="str">
        <f t="shared" si="50"/>
        <v/>
      </c>
      <c r="D579" s="99"/>
      <c r="E579" s="100"/>
      <c r="F579" s="35"/>
      <c r="G579" s="99"/>
      <c r="H579" s="100"/>
      <c r="I579" s="34" t="str">
        <f t="shared" si="51"/>
        <v/>
      </c>
      <c r="J579" s="34" t="str">
        <f t="shared" si="52"/>
        <v/>
      </c>
      <c r="K579" s="80" t="str">
        <f t="shared" si="53"/>
        <v/>
      </c>
      <c r="L579" s="80"/>
      <c r="O579" s="3"/>
      <c r="P579" s="26"/>
      <c r="Q579" s="26"/>
      <c r="R579" s="26"/>
      <c r="S579" s="26"/>
      <c r="T579" s="26"/>
      <c r="U579" s="26"/>
      <c r="V579" s="26"/>
      <c r="W579" s="3"/>
    </row>
    <row r="580" spans="1:23" s="1" customFormat="1" ht="15" customHeight="1" x14ac:dyDescent="0.2">
      <c r="A580" s="70" t="str">
        <f t="shared" si="48"/>
        <v/>
      </c>
      <c r="B580" s="36" t="str">
        <f t="shared" si="49"/>
        <v/>
      </c>
      <c r="C580" s="34" t="str">
        <f t="shared" si="50"/>
        <v/>
      </c>
      <c r="D580" s="99"/>
      <c r="E580" s="100"/>
      <c r="F580" s="35"/>
      <c r="G580" s="99"/>
      <c r="H580" s="100"/>
      <c r="I580" s="34" t="str">
        <f t="shared" si="51"/>
        <v/>
      </c>
      <c r="J580" s="34" t="str">
        <f t="shared" si="52"/>
        <v/>
      </c>
      <c r="K580" s="80" t="str">
        <f t="shared" si="53"/>
        <v/>
      </c>
      <c r="L580" s="80"/>
      <c r="O580" s="3"/>
      <c r="P580" s="26"/>
      <c r="Q580" s="26"/>
      <c r="R580" s="26"/>
      <c r="S580" s="26"/>
      <c r="T580" s="26"/>
      <c r="U580" s="26"/>
      <c r="V580" s="26"/>
      <c r="W580" s="3"/>
    </row>
    <row r="581" spans="1:23" s="1" customFormat="1" ht="15" customHeight="1" x14ac:dyDescent="0.2">
      <c r="A581" s="70" t="str">
        <f t="shared" si="48"/>
        <v/>
      </c>
      <c r="B581" s="36" t="str">
        <f t="shared" si="49"/>
        <v/>
      </c>
      <c r="C581" s="34" t="str">
        <f t="shared" si="50"/>
        <v/>
      </c>
      <c r="D581" s="99"/>
      <c r="E581" s="100"/>
      <c r="F581" s="35"/>
      <c r="G581" s="99"/>
      <c r="H581" s="100"/>
      <c r="I581" s="34" t="str">
        <f t="shared" si="51"/>
        <v/>
      </c>
      <c r="J581" s="34" t="str">
        <f t="shared" si="52"/>
        <v/>
      </c>
      <c r="K581" s="80" t="str">
        <f t="shared" si="53"/>
        <v/>
      </c>
      <c r="L581" s="80"/>
      <c r="O581" s="3"/>
      <c r="P581" s="26"/>
      <c r="Q581" s="26"/>
      <c r="R581" s="26"/>
      <c r="S581" s="26"/>
      <c r="T581" s="26"/>
      <c r="U581" s="26"/>
      <c r="V581" s="26"/>
      <c r="W581" s="3"/>
    </row>
    <row r="582" spans="1:23" s="1" customFormat="1" ht="15" customHeight="1" x14ac:dyDescent="0.2">
      <c r="A582" s="70" t="str">
        <f t="shared" si="48"/>
        <v/>
      </c>
      <c r="B582" s="36" t="str">
        <f t="shared" si="49"/>
        <v/>
      </c>
      <c r="C582" s="34" t="str">
        <f t="shared" si="50"/>
        <v/>
      </c>
      <c r="D582" s="99"/>
      <c r="E582" s="100"/>
      <c r="F582" s="35"/>
      <c r="G582" s="99"/>
      <c r="H582" s="100"/>
      <c r="I582" s="34" t="str">
        <f t="shared" si="51"/>
        <v/>
      </c>
      <c r="J582" s="34" t="str">
        <f t="shared" si="52"/>
        <v/>
      </c>
      <c r="K582" s="80" t="str">
        <f t="shared" si="53"/>
        <v/>
      </c>
      <c r="L582" s="80"/>
      <c r="O582" s="3"/>
      <c r="P582" s="26"/>
      <c r="Q582" s="26"/>
      <c r="R582" s="26"/>
      <c r="S582" s="26"/>
      <c r="T582" s="26"/>
      <c r="U582" s="26"/>
      <c r="V582" s="26"/>
      <c r="W582" s="3"/>
    </row>
    <row r="583" spans="1:23" s="1" customFormat="1" ht="15" customHeight="1" x14ac:dyDescent="0.2">
      <c r="A583" s="70" t="str">
        <f t="shared" si="48"/>
        <v/>
      </c>
      <c r="B583" s="36" t="str">
        <f t="shared" si="49"/>
        <v/>
      </c>
      <c r="C583" s="34" t="str">
        <f t="shared" si="50"/>
        <v/>
      </c>
      <c r="D583" s="99"/>
      <c r="E583" s="100"/>
      <c r="F583" s="35"/>
      <c r="G583" s="99"/>
      <c r="H583" s="100"/>
      <c r="I583" s="34" t="str">
        <f t="shared" si="51"/>
        <v/>
      </c>
      <c r="J583" s="34" t="str">
        <f t="shared" si="52"/>
        <v/>
      </c>
      <c r="K583" s="80" t="str">
        <f t="shared" si="53"/>
        <v/>
      </c>
      <c r="L583" s="80"/>
      <c r="O583" s="3"/>
      <c r="P583" s="26"/>
      <c r="Q583" s="26"/>
      <c r="R583" s="26"/>
      <c r="S583" s="26"/>
      <c r="T583" s="26"/>
      <c r="U583" s="26"/>
      <c r="V583" s="26"/>
      <c r="W583" s="3"/>
    </row>
    <row r="584" spans="1:23" s="1" customFormat="1" ht="15" customHeight="1" x14ac:dyDescent="0.2">
      <c r="A584" s="70" t="str">
        <f t="shared" si="48"/>
        <v/>
      </c>
      <c r="B584" s="36" t="str">
        <f t="shared" si="49"/>
        <v/>
      </c>
      <c r="C584" s="34" t="str">
        <f t="shared" si="50"/>
        <v/>
      </c>
      <c r="D584" s="99"/>
      <c r="E584" s="100"/>
      <c r="F584" s="35"/>
      <c r="G584" s="99"/>
      <c r="H584" s="100"/>
      <c r="I584" s="34" t="str">
        <f t="shared" si="51"/>
        <v/>
      </c>
      <c r="J584" s="34" t="str">
        <f t="shared" si="52"/>
        <v/>
      </c>
      <c r="K584" s="80" t="str">
        <f t="shared" si="53"/>
        <v/>
      </c>
      <c r="L584" s="80"/>
      <c r="O584" s="3"/>
      <c r="P584" s="26"/>
      <c r="Q584" s="26"/>
      <c r="R584" s="26"/>
      <c r="S584" s="26"/>
      <c r="T584" s="26"/>
      <c r="U584" s="26"/>
      <c r="V584" s="26"/>
      <c r="W584" s="3"/>
    </row>
    <row r="585" spans="1:23" s="1" customFormat="1" ht="15" customHeight="1" x14ac:dyDescent="0.2">
      <c r="A585" s="70" t="str">
        <f t="shared" si="48"/>
        <v/>
      </c>
      <c r="B585" s="36" t="str">
        <f t="shared" si="49"/>
        <v/>
      </c>
      <c r="C585" s="34" t="str">
        <f t="shared" si="50"/>
        <v/>
      </c>
      <c r="D585" s="99"/>
      <c r="E585" s="100"/>
      <c r="F585" s="35"/>
      <c r="G585" s="99"/>
      <c r="H585" s="100"/>
      <c r="I585" s="34" t="str">
        <f t="shared" si="51"/>
        <v/>
      </c>
      <c r="J585" s="34" t="str">
        <f t="shared" si="52"/>
        <v/>
      </c>
      <c r="K585" s="80" t="str">
        <f t="shared" si="53"/>
        <v/>
      </c>
      <c r="L585" s="80"/>
      <c r="O585" s="3"/>
      <c r="P585" s="26"/>
      <c r="Q585" s="26"/>
      <c r="R585" s="26"/>
      <c r="S585" s="26"/>
      <c r="T585" s="26"/>
      <c r="U585" s="26"/>
      <c r="V585" s="26"/>
      <c r="W585" s="3"/>
    </row>
    <row r="586" spans="1:23" s="1" customFormat="1" ht="15" customHeight="1" x14ac:dyDescent="0.2">
      <c r="A586" s="70" t="str">
        <f t="shared" si="48"/>
        <v/>
      </c>
      <c r="B586" s="36" t="str">
        <f t="shared" si="49"/>
        <v/>
      </c>
      <c r="C586" s="34" t="str">
        <f t="shared" si="50"/>
        <v/>
      </c>
      <c r="D586" s="99"/>
      <c r="E586" s="100"/>
      <c r="F586" s="35"/>
      <c r="G586" s="99"/>
      <c r="H586" s="100"/>
      <c r="I586" s="34" t="str">
        <f t="shared" si="51"/>
        <v/>
      </c>
      <c r="J586" s="34" t="str">
        <f t="shared" si="52"/>
        <v/>
      </c>
      <c r="K586" s="80" t="str">
        <f t="shared" si="53"/>
        <v/>
      </c>
      <c r="L586" s="80"/>
      <c r="O586" s="3"/>
      <c r="P586" s="26"/>
      <c r="Q586" s="26"/>
      <c r="R586" s="26"/>
      <c r="S586" s="26"/>
      <c r="T586" s="26"/>
      <c r="U586" s="26"/>
      <c r="V586" s="26"/>
      <c r="W586" s="3"/>
    </row>
    <row r="587" spans="1:23" s="1" customFormat="1" ht="15" customHeight="1" x14ac:dyDescent="0.2">
      <c r="A587" s="70" t="str">
        <f t="shared" si="48"/>
        <v/>
      </c>
      <c r="B587" s="36" t="str">
        <f t="shared" si="49"/>
        <v/>
      </c>
      <c r="C587" s="34" t="str">
        <f t="shared" si="50"/>
        <v/>
      </c>
      <c r="D587" s="99"/>
      <c r="E587" s="100"/>
      <c r="F587" s="35"/>
      <c r="G587" s="99"/>
      <c r="H587" s="100"/>
      <c r="I587" s="34" t="str">
        <f t="shared" si="51"/>
        <v/>
      </c>
      <c r="J587" s="34" t="str">
        <f t="shared" si="52"/>
        <v/>
      </c>
      <c r="K587" s="80" t="str">
        <f t="shared" si="53"/>
        <v/>
      </c>
      <c r="L587" s="80"/>
      <c r="O587" s="3"/>
      <c r="P587" s="26"/>
      <c r="Q587" s="26"/>
      <c r="R587" s="26"/>
      <c r="S587" s="26"/>
      <c r="T587" s="26"/>
      <c r="U587" s="26"/>
      <c r="V587" s="26"/>
      <c r="W587" s="3"/>
    </row>
    <row r="588" spans="1:23" s="1" customFormat="1" ht="15" customHeight="1" x14ac:dyDescent="0.2">
      <c r="A588" s="70" t="str">
        <f t="shared" si="48"/>
        <v/>
      </c>
      <c r="B588" s="36" t="str">
        <f t="shared" si="49"/>
        <v/>
      </c>
      <c r="C588" s="34" t="str">
        <f t="shared" si="50"/>
        <v/>
      </c>
      <c r="D588" s="99"/>
      <c r="E588" s="100"/>
      <c r="F588" s="35"/>
      <c r="G588" s="99"/>
      <c r="H588" s="100"/>
      <c r="I588" s="34" t="str">
        <f t="shared" si="51"/>
        <v/>
      </c>
      <c r="J588" s="34" t="str">
        <f t="shared" si="52"/>
        <v/>
      </c>
      <c r="K588" s="80" t="str">
        <f t="shared" si="53"/>
        <v/>
      </c>
      <c r="L588" s="80"/>
      <c r="O588" s="3"/>
      <c r="P588" s="26"/>
      <c r="Q588" s="26"/>
      <c r="R588" s="26"/>
      <c r="S588" s="26"/>
      <c r="T588" s="26"/>
      <c r="U588" s="26"/>
      <c r="V588" s="26"/>
      <c r="W588" s="3"/>
    </row>
    <row r="589" spans="1:23" s="1" customFormat="1" ht="15" customHeight="1" x14ac:dyDescent="0.2">
      <c r="A589" s="70" t="str">
        <f t="shared" si="48"/>
        <v/>
      </c>
      <c r="B589" s="36" t="str">
        <f t="shared" si="49"/>
        <v/>
      </c>
      <c r="C589" s="34" t="str">
        <f t="shared" si="50"/>
        <v/>
      </c>
      <c r="D589" s="99"/>
      <c r="E589" s="100"/>
      <c r="F589" s="35"/>
      <c r="G589" s="99"/>
      <c r="H589" s="100"/>
      <c r="I589" s="34" t="str">
        <f t="shared" si="51"/>
        <v/>
      </c>
      <c r="J589" s="34" t="str">
        <f t="shared" si="52"/>
        <v/>
      </c>
      <c r="K589" s="80" t="str">
        <f t="shared" si="53"/>
        <v/>
      </c>
      <c r="L589" s="80"/>
      <c r="O589" s="3"/>
      <c r="P589" s="26"/>
      <c r="Q589" s="26"/>
      <c r="R589" s="26"/>
      <c r="S589" s="26"/>
      <c r="T589" s="26"/>
      <c r="U589" s="26"/>
      <c r="V589" s="26"/>
      <c r="W589" s="3"/>
    </row>
    <row r="590" spans="1:23" s="1" customFormat="1" ht="15" customHeight="1" x14ac:dyDescent="0.2">
      <c r="A590" s="70" t="str">
        <f t="shared" si="48"/>
        <v/>
      </c>
      <c r="B590" s="36" t="str">
        <f t="shared" si="49"/>
        <v/>
      </c>
      <c r="C590" s="34" t="str">
        <f t="shared" si="50"/>
        <v/>
      </c>
      <c r="D590" s="99"/>
      <c r="E590" s="100"/>
      <c r="F590" s="35"/>
      <c r="G590" s="99"/>
      <c r="H590" s="100"/>
      <c r="I590" s="34" t="str">
        <f t="shared" si="51"/>
        <v/>
      </c>
      <c r="J590" s="34" t="str">
        <f t="shared" si="52"/>
        <v/>
      </c>
      <c r="K590" s="80" t="str">
        <f t="shared" si="53"/>
        <v/>
      </c>
      <c r="L590" s="80"/>
      <c r="O590" s="3"/>
      <c r="P590" s="26"/>
      <c r="Q590" s="26"/>
      <c r="R590" s="26"/>
      <c r="S590" s="26"/>
      <c r="T590" s="26"/>
      <c r="U590" s="26"/>
      <c r="V590" s="26"/>
      <c r="W590" s="3"/>
    </row>
    <row r="591" spans="1:23" s="1" customFormat="1" ht="15" customHeight="1" x14ac:dyDescent="0.2">
      <c r="A591" s="70" t="str">
        <f t="shared" si="48"/>
        <v/>
      </c>
      <c r="B591" s="36" t="str">
        <f t="shared" si="49"/>
        <v/>
      </c>
      <c r="C591" s="34" t="str">
        <f t="shared" si="50"/>
        <v/>
      </c>
      <c r="D591" s="99"/>
      <c r="E591" s="100"/>
      <c r="F591" s="35"/>
      <c r="G591" s="99"/>
      <c r="H591" s="100"/>
      <c r="I591" s="34" t="str">
        <f t="shared" si="51"/>
        <v/>
      </c>
      <c r="J591" s="34" t="str">
        <f t="shared" si="52"/>
        <v/>
      </c>
      <c r="K591" s="80" t="str">
        <f t="shared" si="53"/>
        <v/>
      </c>
      <c r="L591" s="80"/>
      <c r="O591" s="3"/>
      <c r="P591" s="26"/>
      <c r="Q591" s="26"/>
      <c r="R591" s="26"/>
      <c r="S591" s="26"/>
      <c r="T591" s="26"/>
      <c r="U591" s="26"/>
      <c r="V591" s="26"/>
      <c r="W591" s="3"/>
    </row>
    <row r="592" spans="1:23" s="1" customFormat="1" ht="15" customHeight="1" x14ac:dyDescent="0.2">
      <c r="A592" s="70" t="str">
        <f t="shared" si="48"/>
        <v/>
      </c>
      <c r="B592" s="36" t="str">
        <f t="shared" si="49"/>
        <v/>
      </c>
      <c r="C592" s="34" t="str">
        <f t="shared" si="50"/>
        <v/>
      </c>
      <c r="D592" s="99"/>
      <c r="E592" s="100"/>
      <c r="F592" s="35"/>
      <c r="G592" s="99"/>
      <c r="H592" s="100"/>
      <c r="I592" s="34" t="str">
        <f t="shared" si="51"/>
        <v/>
      </c>
      <c r="J592" s="34" t="str">
        <f t="shared" si="52"/>
        <v/>
      </c>
      <c r="K592" s="80" t="str">
        <f t="shared" si="53"/>
        <v/>
      </c>
      <c r="L592" s="80"/>
      <c r="O592" s="3"/>
      <c r="P592" s="26"/>
      <c r="Q592" s="26"/>
      <c r="R592" s="26"/>
      <c r="S592" s="26"/>
      <c r="T592" s="26"/>
      <c r="U592" s="26"/>
      <c r="V592" s="26"/>
      <c r="W592" s="3"/>
    </row>
    <row r="593" spans="1:23" s="1" customFormat="1" ht="15" customHeight="1" x14ac:dyDescent="0.2">
      <c r="A593" s="70" t="str">
        <f t="shared" si="48"/>
        <v/>
      </c>
      <c r="B593" s="36" t="str">
        <f t="shared" si="49"/>
        <v/>
      </c>
      <c r="C593" s="34" t="str">
        <f t="shared" si="50"/>
        <v/>
      </c>
      <c r="D593" s="99"/>
      <c r="E593" s="100"/>
      <c r="F593" s="35"/>
      <c r="G593" s="99"/>
      <c r="H593" s="100"/>
      <c r="I593" s="34" t="str">
        <f t="shared" si="51"/>
        <v/>
      </c>
      <c r="J593" s="34" t="str">
        <f t="shared" si="52"/>
        <v/>
      </c>
      <c r="K593" s="80" t="str">
        <f t="shared" si="53"/>
        <v/>
      </c>
      <c r="L593" s="80"/>
      <c r="O593" s="3"/>
      <c r="P593" s="26"/>
      <c r="Q593" s="26"/>
      <c r="R593" s="26"/>
      <c r="S593" s="26"/>
      <c r="T593" s="26"/>
      <c r="U593" s="26"/>
      <c r="V593" s="26"/>
      <c r="W593" s="3"/>
    </row>
    <row r="594" spans="1:23" s="1" customFormat="1" ht="15" customHeight="1" x14ac:dyDescent="0.2">
      <c r="A594" s="70" t="str">
        <f t="shared" si="48"/>
        <v/>
      </c>
      <c r="B594" s="36" t="str">
        <f t="shared" si="49"/>
        <v/>
      </c>
      <c r="C594" s="34" t="str">
        <f t="shared" si="50"/>
        <v/>
      </c>
      <c r="D594" s="99"/>
      <c r="E594" s="100"/>
      <c r="F594" s="35"/>
      <c r="G594" s="99"/>
      <c r="H594" s="100"/>
      <c r="I594" s="34" t="str">
        <f t="shared" si="51"/>
        <v/>
      </c>
      <c r="J594" s="34" t="str">
        <f t="shared" si="52"/>
        <v/>
      </c>
      <c r="K594" s="80" t="str">
        <f t="shared" si="53"/>
        <v/>
      </c>
      <c r="L594" s="80"/>
      <c r="O594" s="3"/>
      <c r="P594" s="26"/>
      <c r="Q594" s="26"/>
      <c r="R594" s="26"/>
      <c r="S594" s="26"/>
      <c r="T594" s="26"/>
      <c r="U594" s="26"/>
      <c r="V594" s="26"/>
      <c r="W594" s="3"/>
    </row>
    <row r="595" spans="1:23" s="1" customFormat="1" ht="15" customHeight="1" x14ac:dyDescent="0.2">
      <c r="A595" s="70" t="str">
        <f t="shared" si="48"/>
        <v/>
      </c>
      <c r="B595" s="36" t="str">
        <f t="shared" si="49"/>
        <v/>
      </c>
      <c r="C595" s="34" t="str">
        <f t="shared" si="50"/>
        <v/>
      </c>
      <c r="D595" s="99"/>
      <c r="E595" s="100"/>
      <c r="F595" s="35"/>
      <c r="G595" s="99"/>
      <c r="H595" s="100"/>
      <c r="I595" s="34" t="str">
        <f t="shared" si="51"/>
        <v/>
      </c>
      <c r="J595" s="34" t="str">
        <f t="shared" si="52"/>
        <v/>
      </c>
      <c r="K595" s="80" t="str">
        <f t="shared" si="53"/>
        <v/>
      </c>
      <c r="L595" s="80"/>
      <c r="O595" s="3"/>
      <c r="P595" s="26"/>
      <c r="Q595" s="26"/>
      <c r="R595" s="26"/>
      <c r="S595" s="26"/>
      <c r="T595" s="26"/>
      <c r="U595" s="26"/>
      <c r="V595" s="26"/>
      <c r="W595" s="3"/>
    </row>
    <row r="596" spans="1:23" s="1" customFormat="1" ht="15" customHeight="1" x14ac:dyDescent="0.2">
      <c r="A596" s="70" t="str">
        <f t="shared" si="48"/>
        <v/>
      </c>
      <c r="B596" s="36" t="str">
        <f t="shared" si="49"/>
        <v/>
      </c>
      <c r="C596" s="34" t="str">
        <f t="shared" si="50"/>
        <v/>
      </c>
      <c r="D596" s="99"/>
      <c r="E596" s="100"/>
      <c r="F596" s="35"/>
      <c r="G596" s="99"/>
      <c r="H596" s="100"/>
      <c r="I596" s="34" t="str">
        <f t="shared" si="51"/>
        <v/>
      </c>
      <c r="J596" s="34" t="str">
        <f t="shared" si="52"/>
        <v/>
      </c>
      <c r="K596" s="80" t="str">
        <f t="shared" si="53"/>
        <v/>
      </c>
      <c r="L596" s="80"/>
      <c r="O596" s="3"/>
      <c r="P596" s="26"/>
      <c r="Q596" s="26"/>
      <c r="R596" s="26"/>
      <c r="S596" s="26"/>
      <c r="T596" s="26"/>
      <c r="U596" s="26"/>
      <c r="V596" s="26"/>
      <c r="W596" s="3"/>
    </row>
    <row r="597" spans="1:23" s="1" customFormat="1" ht="15" customHeight="1" x14ac:dyDescent="0.2">
      <c r="A597" s="70" t="str">
        <f t="shared" si="48"/>
        <v/>
      </c>
      <c r="B597" s="36" t="str">
        <f t="shared" si="49"/>
        <v/>
      </c>
      <c r="C597" s="34" t="str">
        <f t="shared" si="50"/>
        <v/>
      </c>
      <c r="D597" s="99"/>
      <c r="E597" s="100"/>
      <c r="F597" s="35"/>
      <c r="G597" s="99"/>
      <c r="H597" s="100"/>
      <c r="I597" s="34" t="str">
        <f t="shared" si="51"/>
        <v/>
      </c>
      <c r="J597" s="34" t="str">
        <f t="shared" si="52"/>
        <v/>
      </c>
      <c r="K597" s="80" t="str">
        <f t="shared" si="53"/>
        <v/>
      </c>
      <c r="L597" s="80"/>
      <c r="O597" s="3"/>
      <c r="P597" s="26"/>
      <c r="Q597" s="26"/>
      <c r="R597" s="26"/>
      <c r="S597" s="26"/>
      <c r="T597" s="26"/>
      <c r="U597" s="26"/>
      <c r="V597" s="26"/>
      <c r="W597" s="3"/>
    </row>
    <row r="598" spans="1:23" s="1" customFormat="1" ht="15" customHeight="1" x14ac:dyDescent="0.2">
      <c r="A598" s="70" t="str">
        <f t="shared" si="48"/>
        <v/>
      </c>
      <c r="B598" s="36" t="str">
        <f t="shared" si="49"/>
        <v/>
      </c>
      <c r="C598" s="34" t="str">
        <f t="shared" si="50"/>
        <v/>
      </c>
      <c r="D598" s="99"/>
      <c r="E598" s="100"/>
      <c r="F598" s="35"/>
      <c r="G598" s="99"/>
      <c r="H598" s="100"/>
      <c r="I598" s="34" t="str">
        <f t="shared" si="51"/>
        <v/>
      </c>
      <c r="J598" s="34" t="str">
        <f t="shared" si="52"/>
        <v/>
      </c>
      <c r="K598" s="80" t="str">
        <f t="shared" si="53"/>
        <v/>
      </c>
      <c r="L598" s="80"/>
      <c r="O598" s="3"/>
      <c r="P598" s="26"/>
      <c r="Q598" s="26"/>
      <c r="R598" s="26"/>
      <c r="S598" s="26"/>
      <c r="T598" s="26"/>
      <c r="U598" s="26"/>
      <c r="V598" s="26"/>
      <c r="W598" s="3"/>
    </row>
    <row r="599" spans="1:23" s="1" customFormat="1" ht="15" customHeight="1" x14ac:dyDescent="0.2">
      <c r="A599" s="70" t="str">
        <f t="shared" si="48"/>
        <v/>
      </c>
      <c r="B599" s="36" t="str">
        <f t="shared" si="49"/>
        <v/>
      </c>
      <c r="C599" s="34" t="str">
        <f t="shared" si="50"/>
        <v/>
      </c>
      <c r="D599" s="99"/>
      <c r="E599" s="100"/>
      <c r="F599" s="35"/>
      <c r="G599" s="99"/>
      <c r="H599" s="100"/>
      <c r="I599" s="34" t="str">
        <f t="shared" si="51"/>
        <v/>
      </c>
      <c r="J599" s="34" t="str">
        <f t="shared" si="52"/>
        <v/>
      </c>
      <c r="K599" s="80" t="str">
        <f t="shared" si="53"/>
        <v/>
      </c>
      <c r="L599" s="80"/>
      <c r="O599" s="3"/>
      <c r="P599" s="26"/>
      <c r="Q599" s="26"/>
      <c r="R599" s="26"/>
      <c r="S599" s="26"/>
      <c r="T599" s="26"/>
      <c r="U599" s="26"/>
      <c r="V599" s="26"/>
      <c r="W599" s="3"/>
    </row>
    <row r="600" spans="1:23" s="1" customFormat="1" ht="15" customHeight="1" x14ac:dyDescent="0.2">
      <c r="A600" s="70" t="str">
        <f t="shared" si="48"/>
        <v/>
      </c>
      <c r="B600" s="36" t="str">
        <f t="shared" si="49"/>
        <v/>
      </c>
      <c r="C600" s="34" t="str">
        <f t="shared" si="50"/>
        <v/>
      </c>
      <c r="D600" s="99"/>
      <c r="E600" s="100"/>
      <c r="F600" s="35"/>
      <c r="G600" s="99"/>
      <c r="H600" s="100"/>
      <c r="I600" s="34" t="str">
        <f t="shared" si="51"/>
        <v/>
      </c>
      <c r="J600" s="34" t="str">
        <f t="shared" si="52"/>
        <v/>
      </c>
      <c r="K600" s="80" t="str">
        <f t="shared" si="53"/>
        <v/>
      </c>
      <c r="L600" s="80"/>
      <c r="O600" s="3"/>
      <c r="P600" s="26"/>
      <c r="Q600" s="26"/>
      <c r="R600" s="26"/>
      <c r="S600" s="26"/>
      <c r="T600" s="26"/>
      <c r="U600" s="26"/>
      <c r="V600" s="26"/>
      <c r="W600" s="3"/>
    </row>
    <row r="601" spans="1:23" s="1" customFormat="1" ht="15" customHeight="1" x14ac:dyDescent="0.2">
      <c r="A601" s="70" t="str">
        <f t="shared" si="48"/>
        <v/>
      </c>
      <c r="B601" s="36" t="str">
        <f t="shared" si="49"/>
        <v/>
      </c>
      <c r="C601" s="34" t="str">
        <f t="shared" si="50"/>
        <v/>
      </c>
      <c r="D601" s="99"/>
      <c r="E601" s="100"/>
      <c r="F601" s="35"/>
      <c r="G601" s="99"/>
      <c r="H601" s="100"/>
      <c r="I601" s="34" t="str">
        <f t="shared" si="51"/>
        <v/>
      </c>
      <c r="J601" s="34" t="str">
        <f t="shared" si="52"/>
        <v/>
      </c>
      <c r="K601" s="80" t="str">
        <f t="shared" si="53"/>
        <v/>
      </c>
      <c r="L601" s="80"/>
      <c r="O601" s="3"/>
      <c r="P601" s="26"/>
      <c r="Q601" s="26"/>
      <c r="R601" s="26"/>
      <c r="S601" s="26"/>
      <c r="T601" s="26"/>
      <c r="U601" s="26"/>
      <c r="V601" s="26"/>
      <c r="W601" s="3"/>
    </row>
    <row r="602" spans="1:23" s="1" customFormat="1" ht="15" customHeight="1" x14ac:dyDescent="0.2">
      <c r="A602" s="70" t="str">
        <f t="shared" si="48"/>
        <v/>
      </c>
      <c r="B602" s="36" t="str">
        <f t="shared" si="49"/>
        <v/>
      </c>
      <c r="C602" s="34" t="str">
        <f t="shared" si="50"/>
        <v/>
      </c>
      <c r="D602" s="99"/>
      <c r="E602" s="100"/>
      <c r="F602" s="35"/>
      <c r="G602" s="99"/>
      <c r="H602" s="100"/>
      <c r="I602" s="34" t="str">
        <f t="shared" si="51"/>
        <v/>
      </c>
      <c r="J602" s="34" t="str">
        <f t="shared" si="52"/>
        <v/>
      </c>
      <c r="K602" s="80" t="str">
        <f t="shared" si="53"/>
        <v/>
      </c>
      <c r="L602" s="80"/>
      <c r="O602" s="3"/>
      <c r="P602" s="26"/>
      <c r="Q602" s="26"/>
      <c r="R602" s="26"/>
      <c r="S602" s="26"/>
      <c r="T602" s="26"/>
      <c r="U602" s="26"/>
      <c r="V602" s="26"/>
      <c r="W602" s="3"/>
    </row>
    <row r="603" spans="1:23" s="1" customFormat="1" ht="15" customHeight="1" x14ac:dyDescent="0.2">
      <c r="A603" s="70" t="str">
        <f t="shared" si="48"/>
        <v/>
      </c>
      <c r="B603" s="36" t="str">
        <f t="shared" si="49"/>
        <v/>
      </c>
      <c r="C603" s="34" t="str">
        <f t="shared" si="50"/>
        <v/>
      </c>
      <c r="D603" s="99"/>
      <c r="E603" s="100"/>
      <c r="F603" s="35"/>
      <c r="G603" s="99"/>
      <c r="H603" s="100"/>
      <c r="I603" s="34" t="str">
        <f t="shared" si="51"/>
        <v/>
      </c>
      <c r="J603" s="34" t="str">
        <f t="shared" si="52"/>
        <v/>
      </c>
      <c r="K603" s="80" t="str">
        <f t="shared" si="53"/>
        <v/>
      </c>
      <c r="L603" s="80"/>
      <c r="O603" s="3"/>
      <c r="P603" s="26"/>
      <c r="Q603" s="26"/>
      <c r="R603" s="26"/>
      <c r="S603" s="26"/>
      <c r="T603" s="26"/>
      <c r="U603" s="26"/>
      <c r="V603" s="26"/>
      <c r="W603" s="3"/>
    </row>
    <row r="604" spans="1:23" s="1" customFormat="1" ht="15" customHeight="1" x14ac:dyDescent="0.2">
      <c r="A604" s="70" t="str">
        <f t="shared" si="48"/>
        <v/>
      </c>
      <c r="B604" s="36" t="str">
        <f t="shared" si="49"/>
        <v/>
      </c>
      <c r="C604" s="34" t="str">
        <f t="shared" si="50"/>
        <v/>
      </c>
      <c r="D604" s="99"/>
      <c r="E604" s="100"/>
      <c r="F604" s="35"/>
      <c r="G604" s="99"/>
      <c r="H604" s="100"/>
      <c r="I604" s="34" t="str">
        <f t="shared" si="51"/>
        <v/>
      </c>
      <c r="J604" s="34" t="str">
        <f t="shared" si="52"/>
        <v/>
      </c>
      <c r="K604" s="80" t="str">
        <f t="shared" si="53"/>
        <v/>
      </c>
      <c r="L604" s="80"/>
      <c r="O604" s="3"/>
      <c r="P604" s="26"/>
      <c r="Q604" s="26"/>
      <c r="R604" s="26"/>
      <c r="S604" s="26"/>
      <c r="T604" s="26"/>
      <c r="U604" s="26"/>
      <c r="V604" s="26"/>
      <c r="W604" s="3"/>
    </row>
    <row r="605" spans="1:23" s="1" customFormat="1" ht="15" customHeight="1" x14ac:dyDescent="0.2">
      <c r="A605" s="70" t="str">
        <f t="shared" si="48"/>
        <v/>
      </c>
      <c r="B605" s="36" t="str">
        <f t="shared" si="49"/>
        <v/>
      </c>
      <c r="C605" s="34" t="str">
        <f t="shared" si="50"/>
        <v/>
      </c>
      <c r="D605" s="99"/>
      <c r="E605" s="100"/>
      <c r="F605" s="35"/>
      <c r="G605" s="99"/>
      <c r="H605" s="100"/>
      <c r="I605" s="34" t="str">
        <f t="shared" si="51"/>
        <v/>
      </c>
      <c r="J605" s="34" t="str">
        <f t="shared" si="52"/>
        <v/>
      </c>
      <c r="K605" s="80" t="str">
        <f t="shared" si="53"/>
        <v/>
      </c>
      <c r="L605" s="80"/>
      <c r="O605" s="3"/>
      <c r="P605" s="26"/>
      <c r="Q605" s="26"/>
      <c r="R605" s="26"/>
      <c r="S605" s="26"/>
      <c r="T605" s="26"/>
      <c r="U605" s="26"/>
      <c r="V605" s="26"/>
      <c r="W605" s="3"/>
    </row>
    <row r="606" spans="1:23" s="1" customFormat="1" ht="15" customHeight="1" x14ac:dyDescent="0.2">
      <c r="A606" s="70" t="str">
        <f t="shared" si="48"/>
        <v/>
      </c>
      <c r="B606" s="36" t="str">
        <f t="shared" si="49"/>
        <v/>
      </c>
      <c r="C606" s="34" t="str">
        <f t="shared" si="50"/>
        <v/>
      </c>
      <c r="D606" s="99"/>
      <c r="E606" s="100"/>
      <c r="F606" s="35"/>
      <c r="G606" s="99"/>
      <c r="H606" s="100"/>
      <c r="I606" s="34" t="str">
        <f t="shared" si="51"/>
        <v/>
      </c>
      <c r="J606" s="34" t="str">
        <f t="shared" si="52"/>
        <v/>
      </c>
      <c r="K606" s="80" t="str">
        <f t="shared" si="53"/>
        <v/>
      </c>
      <c r="L606" s="80"/>
      <c r="O606" s="3"/>
      <c r="P606" s="26"/>
      <c r="Q606" s="26"/>
      <c r="R606" s="26"/>
      <c r="S606" s="26"/>
      <c r="T606" s="26"/>
      <c r="U606" s="26"/>
      <c r="V606" s="26"/>
      <c r="W606" s="3"/>
    </row>
    <row r="607" spans="1:23" s="1" customFormat="1" ht="15" customHeight="1" x14ac:dyDescent="0.2">
      <c r="A607" s="70" t="str">
        <f t="shared" si="48"/>
        <v/>
      </c>
      <c r="B607" s="36" t="str">
        <f t="shared" si="49"/>
        <v/>
      </c>
      <c r="C607" s="34" t="str">
        <f t="shared" si="50"/>
        <v/>
      </c>
      <c r="D607" s="99"/>
      <c r="E607" s="100"/>
      <c r="F607" s="35"/>
      <c r="G607" s="99"/>
      <c r="H607" s="100"/>
      <c r="I607" s="34" t="str">
        <f t="shared" si="51"/>
        <v/>
      </c>
      <c r="J607" s="34" t="str">
        <f t="shared" si="52"/>
        <v/>
      </c>
      <c r="K607" s="80" t="str">
        <f t="shared" si="53"/>
        <v/>
      </c>
      <c r="L607" s="80"/>
      <c r="O607" s="3"/>
      <c r="P607" s="26"/>
      <c r="Q607" s="26"/>
      <c r="R607" s="26"/>
      <c r="S607" s="26"/>
      <c r="T607" s="26"/>
      <c r="U607" s="26"/>
      <c r="V607" s="26"/>
      <c r="W607" s="3"/>
    </row>
    <row r="608" spans="1:23" s="1" customFormat="1" ht="15" customHeight="1" x14ac:dyDescent="0.2">
      <c r="A608" s="70" t="str">
        <f t="shared" si="48"/>
        <v/>
      </c>
      <c r="B608" s="36" t="str">
        <f t="shared" si="49"/>
        <v/>
      </c>
      <c r="C608" s="34" t="str">
        <f t="shared" si="50"/>
        <v/>
      </c>
      <c r="D608" s="99"/>
      <c r="E608" s="100"/>
      <c r="F608" s="35"/>
      <c r="G608" s="99"/>
      <c r="H608" s="100"/>
      <c r="I608" s="34" t="str">
        <f t="shared" si="51"/>
        <v/>
      </c>
      <c r="J608" s="34" t="str">
        <f t="shared" si="52"/>
        <v/>
      </c>
      <c r="K608" s="80" t="str">
        <f t="shared" si="53"/>
        <v/>
      </c>
      <c r="L608" s="80"/>
      <c r="O608" s="3"/>
      <c r="P608" s="26"/>
      <c r="Q608" s="26"/>
      <c r="R608" s="26"/>
      <c r="S608" s="26"/>
      <c r="T608" s="26"/>
      <c r="U608" s="26"/>
      <c r="V608" s="26"/>
      <c r="W608" s="3"/>
    </row>
    <row r="609" spans="1:23" s="1" customFormat="1" ht="15" customHeight="1" x14ac:dyDescent="0.2">
      <c r="A609" s="70" t="str">
        <f t="shared" si="48"/>
        <v/>
      </c>
      <c r="B609" s="36" t="str">
        <f t="shared" si="49"/>
        <v/>
      </c>
      <c r="C609" s="34" t="str">
        <f t="shared" si="50"/>
        <v/>
      </c>
      <c r="D609" s="99"/>
      <c r="E609" s="100"/>
      <c r="F609" s="35"/>
      <c r="G609" s="99"/>
      <c r="H609" s="100"/>
      <c r="I609" s="34" t="str">
        <f t="shared" si="51"/>
        <v/>
      </c>
      <c r="J609" s="34" t="str">
        <f t="shared" si="52"/>
        <v/>
      </c>
      <c r="K609" s="80" t="str">
        <f t="shared" si="53"/>
        <v/>
      </c>
      <c r="L609" s="80"/>
      <c r="O609" s="3"/>
      <c r="P609" s="26"/>
      <c r="Q609" s="26"/>
      <c r="R609" s="26"/>
      <c r="S609" s="26"/>
      <c r="T609" s="26"/>
      <c r="U609" s="26"/>
      <c r="V609" s="26"/>
      <c r="W609" s="3"/>
    </row>
    <row r="610" spans="1:23" s="1" customFormat="1" ht="15" customHeight="1" x14ac:dyDescent="0.2">
      <c r="A610" s="70" t="str">
        <f t="shared" si="48"/>
        <v/>
      </c>
      <c r="B610" s="36" t="str">
        <f t="shared" si="49"/>
        <v/>
      </c>
      <c r="C610" s="34" t="str">
        <f t="shared" si="50"/>
        <v/>
      </c>
      <c r="D610" s="99"/>
      <c r="E610" s="100"/>
      <c r="F610" s="35"/>
      <c r="G610" s="99"/>
      <c r="H610" s="100"/>
      <c r="I610" s="34" t="str">
        <f t="shared" si="51"/>
        <v/>
      </c>
      <c r="J610" s="34" t="str">
        <f t="shared" si="52"/>
        <v/>
      </c>
      <c r="K610" s="80" t="str">
        <f t="shared" si="53"/>
        <v/>
      </c>
      <c r="L610" s="80"/>
      <c r="O610" s="3"/>
      <c r="P610" s="26"/>
      <c r="Q610" s="26"/>
      <c r="R610" s="26"/>
      <c r="S610" s="26"/>
      <c r="T610" s="26"/>
      <c r="U610" s="26"/>
      <c r="V610" s="26"/>
      <c r="W610" s="3"/>
    </row>
    <row r="611" spans="1:23" s="1" customFormat="1" ht="15" customHeight="1" x14ac:dyDescent="0.2">
      <c r="A611" s="70" t="str">
        <f t="shared" si="48"/>
        <v/>
      </c>
      <c r="B611" s="36" t="str">
        <f t="shared" si="49"/>
        <v/>
      </c>
      <c r="C611" s="34" t="str">
        <f t="shared" si="50"/>
        <v/>
      </c>
      <c r="D611" s="99"/>
      <c r="E611" s="100"/>
      <c r="F611" s="35"/>
      <c r="G611" s="99"/>
      <c r="H611" s="100"/>
      <c r="I611" s="34" t="str">
        <f t="shared" si="51"/>
        <v/>
      </c>
      <c r="J611" s="34" t="str">
        <f t="shared" si="52"/>
        <v/>
      </c>
      <c r="K611" s="80" t="str">
        <f t="shared" si="53"/>
        <v/>
      </c>
      <c r="L611" s="80"/>
      <c r="O611" s="3"/>
      <c r="P611" s="26"/>
      <c r="Q611" s="26"/>
      <c r="R611" s="26"/>
      <c r="S611" s="26"/>
      <c r="T611" s="26"/>
      <c r="U611" s="26"/>
      <c r="V611" s="26"/>
      <c r="W611" s="3"/>
    </row>
    <row r="612" spans="1:23" s="1" customFormat="1" ht="15" customHeight="1" x14ac:dyDescent="0.2">
      <c r="A612" s="70" t="str">
        <f t="shared" si="48"/>
        <v/>
      </c>
      <c r="B612" s="36" t="str">
        <f t="shared" si="49"/>
        <v/>
      </c>
      <c r="C612" s="34" t="str">
        <f t="shared" si="50"/>
        <v/>
      </c>
      <c r="D612" s="99"/>
      <c r="E612" s="100"/>
      <c r="F612" s="35"/>
      <c r="G612" s="99"/>
      <c r="H612" s="100"/>
      <c r="I612" s="34" t="str">
        <f t="shared" si="51"/>
        <v/>
      </c>
      <c r="J612" s="34" t="str">
        <f t="shared" si="52"/>
        <v/>
      </c>
      <c r="K612" s="80" t="str">
        <f t="shared" si="53"/>
        <v/>
      </c>
      <c r="L612" s="80"/>
      <c r="O612" s="3"/>
      <c r="P612" s="26"/>
      <c r="Q612" s="26"/>
      <c r="R612" s="26"/>
      <c r="S612" s="26"/>
      <c r="T612" s="26"/>
      <c r="U612" s="26"/>
      <c r="V612" s="26"/>
      <c r="W612" s="3"/>
    </row>
    <row r="613" spans="1:23" s="1" customFormat="1" ht="15" customHeight="1" x14ac:dyDescent="0.2">
      <c r="A613" s="70" t="str">
        <f t="shared" si="48"/>
        <v/>
      </c>
      <c r="B613" s="36" t="str">
        <f t="shared" si="49"/>
        <v/>
      </c>
      <c r="C613" s="34" t="str">
        <f t="shared" si="50"/>
        <v/>
      </c>
      <c r="D613" s="99"/>
      <c r="E613" s="100"/>
      <c r="F613" s="35"/>
      <c r="G613" s="99"/>
      <c r="H613" s="100"/>
      <c r="I613" s="34" t="str">
        <f t="shared" si="51"/>
        <v/>
      </c>
      <c r="J613" s="34" t="str">
        <f t="shared" si="52"/>
        <v/>
      </c>
      <c r="K613" s="80" t="str">
        <f t="shared" si="53"/>
        <v/>
      </c>
      <c r="L613" s="80"/>
      <c r="O613" s="3"/>
      <c r="P613" s="26"/>
      <c r="Q613" s="26"/>
      <c r="R613" s="26"/>
      <c r="S613" s="26"/>
      <c r="T613" s="26"/>
      <c r="U613" s="26"/>
      <c r="V613" s="26"/>
      <c r="W613" s="3"/>
    </row>
    <row r="614" spans="1:23" s="1" customFormat="1" ht="15" customHeight="1" x14ac:dyDescent="0.2">
      <c r="A614" s="70" t="str">
        <f t="shared" ref="A614:A677" si="54">IF(K613="","",IF(rounding,IF(OR(A613&gt;=number_of_payments,ROUND(K613,2)&lt;=0),"",A613+1),IF(OR(A613&gt;=number_of_payments,K613&lt;=0),"",A613+1)))</f>
        <v/>
      </c>
      <c r="B614" s="36" t="str">
        <f t="shared" ref="B614:B677" si="55">IF(pay_num&lt;&gt;"",IF(per_year=26,IF(A614=1,first_payment,B613+14),IF(per_year=52,IF(A614=1,first_payment,B613+7),DATE(YEAR(first_payment),MONTH(first_payment)+(A614-1)*per_y,IF(per_year=24,IF(1-MOD(A614,2)=1,DAY(first_payment)+14,DAY(first_payment)),DAY(first_payment))))),"")</f>
        <v/>
      </c>
      <c r="C614" s="34" t="str">
        <f t="shared" ref="C614:C677" si="56">IF(pay_num="","",IF(rounding,IF(OR(pay_num=number_of_payments,payment&gt;ROUND((1+periodic_rate)*K613,2)),ROUND((1+periodic_rate)*K613,2),payment),IF(OR(pay_num=number_of_payments,payment&gt;(1+periodic_rate)*K613),(1+periodic_rate)*K613,payment)))</f>
        <v/>
      </c>
      <c r="D614" s="99"/>
      <c r="E614" s="100"/>
      <c r="F614" s="35"/>
      <c r="G614" s="99"/>
      <c r="H614" s="100"/>
      <c r="I614" s="34" t="str">
        <f t="shared" ref="I614:I677" si="57">IF(A614="","",IF(AND(A614=1,payment_type=1),0,IF(rounding,ROUND(periodic_rate*K613,2),periodic_rate*K613)))</f>
        <v/>
      </c>
      <c r="J614" s="34" t="str">
        <f t="shared" ref="J614:J677" si="58">IF(A614="","",IF(schedules,C614+D614,IF(ISBLANK(G614),C614,G614))-I614)</f>
        <v/>
      </c>
      <c r="K614" s="80" t="str">
        <f t="shared" ref="K614:K677" si="59">IF(A614="","",K613-J614)</f>
        <v/>
      </c>
      <c r="L614" s="80"/>
      <c r="O614" s="3"/>
      <c r="P614" s="26"/>
      <c r="Q614" s="26"/>
      <c r="R614" s="26"/>
      <c r="S614" s="26"/>
      <c r="T614" s="26"/>
      <c r="U614" s="26"/>
      <c r="V614" s="26"/>
      <c r="W614" s="3"/>
    </row>
    <row r="615" spans="1:23" s="1" customFormat="1" ht="15" customHeight="1" x14ac:dyDescent="0.2">
      <c r="A615" s="70" t="str">
        <f t="shared" si="54"/>
        <v/>
      </c>
      <c r="B615" s="36" t="str">
        <f t="shared" si="55"/>
        <v/>
      </c>
      <c r="C615" s="34" t="str">
        <f t="shared" si="56"/>
        <v/>
      </c>
      <c r="D615" s="99"/>
      <c r="E615" s="100"/>
      <c r="F615" s="35"/>
      <c r="G615" s="99"/>
      <c r="H615" s="100"/>
      <c r="I615" s="34" t="str">
        <f t="shared" si="57"/>
        <v/>
      </c>
      <c r="J615" s="34" t="str">
        <f t="shared" si="58"/>
        <v/>
      </c>
      <c r="K615" s="80" t="str">
        <f t="shared" si="59"/>
        <v/>
      </c>
      <c r="L615" s="80"/>
      <c r="O615" s="3"/>
      <c r="P615" s="26"/>
      <c r="Q615" s="26"/>
      <c r="R615" s="26"/>
      <c r="S615" s="26"/>
      <c r="T615" s="26"/>
      <c r="U615" s="26"/>
      <c r="V615" s="26"/>
      <c r="W615" s="3"/>
    </row>
    <row r="616" spans="1:23" s="1" customFormat="1" ht="15" customHeight="1" x14ac:dyDescent="0.2">
      <c r="A616" s="70" t="str">
        <f t="shared" si="54"/>
        <v/>
      </c>
      <c r="B616" s="36" t="str">
        <f t="shared" si="55"/>
        <v/>
      </c>
      <c r="C616" s="34" t="str">
        <f t="shared" si="56"/>
        <v/>
      </c>
      <c r="D616" s="99"/>
      <c r="E616" s="100"/>
      <c r="F616" s="35"/>
      <c r="G616" s="99"/>
      <c r="H616" s="100"/>
      <c r="I616" s="34" t="str">
        <f t="shared" si="57"/>
        <v/>
      </c>
      <c r="J616" s="34" t="str">
        <f t="shared" si="58"/>
        <v/>
      </c>
      <c r="K616" s="80" t="str">
        <f t="shared" si="59"/>
        <v/>
      </c>
      <c r="L616" s="80"/>
      <c r="O616" s="3"/>
      <c r="P616" s="26"/>
      <c r="Q616" s="26"/>
      <c r="R616" s="26"/>
      <c r="S616" s="26"/>
      <c r="T616" s="26"/>
      <c r="U616" s="26"/>
      <c r="V616" s="26"/>
      <c r="W616" s="3"/>
    </row>
    <row r="617" spans="1:23" s="1" customFormat="1" ht="15" customHeight="1" x14ac:dyDescent="0.2">
      <c r="A617" s="70" t="str">
        <f t="shared" si="54"/>
        <v/>
      </c>
      <c r="B617" s="36" t="str">
        <f t="shared" si="55"/>
        <v/>
      </c>
      <c r="C617" s="34" t="str">
        <f t="shared" si="56"/>
        <v/>
      </c>
      <c r="D617" s="99"/>
      <c r="E617" s="100"/>
      <c r="F617" s="35"/>
      <c r="G617" s="99"/>
      <c r="H617" s="100"/>
      <c r="I617" s="34" t="str">
        <f t="shared" si="57"/>
        <v/>
      </c>
      <c r="J617" s="34" t="str">
        <f t="shared" si="58"/>
        <v/>
      </c>
      <c r="K617" s="80" t="str">
        <f t="shared" si="59"/>
        <v/>
      </c>
      <c r="L617" s="80"/>
      <c r="O617" s="3"/>
      <c r="P617" s="26"/>
      <c r="Q617" s="26"/>
      <c r="R617" s="26"/>
      <c r="S617" s="26"/>
      <c r="T617" s="26"/>
      <c r="U617" s="26"/>
      <c r="V617" s="26"/>
      <c r="W617" s="3"/>
    </row>
    <row r="618" spans="1:23" s="1" customFormat="1" ht="15" customHeight="1" x14ac:dyDescent="0.2">
      <c r="A618" s="70" t="str">
        <f t="shared" si="54"/>
        <v/>
      </c>
      <c r="B618" s="36" t="str">
        <f t="shared" si="55"/>
        <v/>
      </c>
      <c r="C618" s="34" t="str">
        <f t="shared" si="56"/>
        <v/>
      </c>
      <c r="D618" s="99"/>
      <c r="E618" s="100"/>
      <c r="F618" s="35"/>
      <c r="G618" s="99"/>
      <c r="H618" s="100"/>
      <c r="I618" s="34" t="str">
        <f t="shared" si="57"/>
        <v/>
      </c>
      <c r="J618" s="34" t="str">
        <f t="shared" si="58"/>
        <v/>
      </c>
      <c r="K618" s="80" t="str">
        <f t="shared" si="59"/>
        <v/>
      </c>
      <c r="L618" s="80"/>
      <c r="O618" s="3"/>
      <c r="P618" s="26"/>
      <c r="Q618" s="26"/>
      <c r="R618" s="26"/>
      <c r="S618" s="26"/>
      <c r="T618" s="26"/>
      <c r="U618" s="26"/>
      <c r="V618" s="26"/>
      <c r="W618" s="3"/>
    </row>
    <row r="619" spans="1:23" s="1" customFormat="1" ht="15" customHeight="1" x14ac:dyDescent="0.2">
      <c r="A619" s="70" t="str">
        <f t="shared" si="54"/>
        <v/>
      </c>
      <c r="B619" s="36" t="str">
        <f t="shared" si="55"/>
        <v/>
      </c>
      <c r="C619" s="34" t="str">
        <f t="shared" si="56"/>
        <v/>
      </c>
      <c r="D619" s="99"/>
      <c r="E619" s="100"/>
      <c r="F619" s="35"/>
      <c r="G619" s="99"/>
      <c r="H619" s="100"/>
      <c r="I619" s="34" t="str">
        <f t="shared" si="57"/>
        <v/>
      </c>
      <c r="J619" s="34" t="str">
        <f t="shared" si="58"/>
        <v/>
      </c>
      <c r="K619" s="80" t="str">
        <f t="shared" si="59"/>
        <v/>
      </c>
      <c r="L619" s="80"/>
      <c r="O619" s="3"/>
      <c r="P619" s="26"/>
      <c r="Q619" s="26"/>
      <c r="R619" s="26"/>
      <c r="S619" s="26"/>
      <c r="T619" s="26"/>
      <c r="U619" s="26"/>
      <c r="V619" s="26"/>
      <c r="W619" s="3"/>
    </row>
    <row r="620" spans="1:23" s="1" customFormat="1" ht="15" customHeight="1" x14ac:dyDescent="0.2">
      <c r="A620" s="70" t="str">
        <f t="shared" si="54"/>
        <v/>
      </c>
      <c r="B620" s="36" t="str">
        <f t="shared" si="55"/>
        <v/>
      </c>
      <c r="C620" s="34" t="str">
        <f t="shared" si="56"/>
        <v/>
      </c>
      <c r="D620" s="99"/>
      <c r="E620" s="100"/>
      <c r="F620" s="35"/>
      <c r="G620" s="99"/>
      <c r="H620" s="100"/>
      <c r="I620" s="34" t="str">
        <f t="shared" si="57"/>
        <v/>
      </c>
      <c r="J620" s="34" t="str">
        <f t="shared" si="58"/>
        <v/>
      </c>
      <c r="K620" s="80" t="str">
        <f t="shared" si="59"/>
        <v/>
      </c>
      <c r="L620" s="80"/>
      <c r="O620" s="3"/>
      <c r="P620" s="26"/>
      <c r="Q620" s="26"/>
      <c r="R620" s="26"/>
      <c r="S620" s="26"/>
      <c r="T620" s="26"/>
      <c r="U620" s="26"/>
      <c r="V620" s="26"/>
      <c r="W620" s="3"/>
    </row>
    <row r="621" spans="1:23" s="1" customFormat="1" ht="15" customHeight="1" x14ac:dyDescent="0.2">
      <c r="A621" s="70" t="str">
        <f t="shared" si="54"/>
        <v/>
      </c>
      <c r="B621" s="36" t="str">
        <f t="shared" si="55"/>
        <v/>
      </c>
      <c r="C621" s="34" t="str">
        <f t="shared" si="56"/>
        <v/>
      </c>
      <c r="D621" s="99"/>
      <c r="E621" s="100"/>
      <c r="F621" s="35"/>
      <c r="G621" s="99"/>
      <c r="H621" s="100"/>
      <c r="I621" s="34" t="str">
        <f t="shared" si="57"/>
        <v/>
      </c>
      <c r="J621" s="34" t="str">
        <f t="shared" si="58"/>
        <v/>
      </c>
      <c r="K621" s="80" t="str">
        <f t="shared" si="59"/>
        <v/>
      </c>
      <c r="L621" s="80"/>
      <c r="O621" s="3"/>
      <c r="P621" s="26"/>
      <c r="Q621" s="26"/>
      <c r="R621" s="26"/>
      <c r="S621" s="26"/>
      <c r="T621" s="26"/>
      <c r="U621" s="26"/>
      <c r="V621" s="26"/>
      <c r="W621" s="3"/>
    </row>
    <row r="622" spans="1:23" s="1" customFormat="1" ht="15" customHeight="1" x14ac:dyDescent="0.2">
      <c r="A622" s="70" t="str">
        <f t="shared" si="54"/>
        <v/>
      </c>
      <c r="B622" s="36" t="str">
        <f t="shared" si="55"/>
        <v/>
      </c>
      <c r="C622" s="34" t="str">
        <f t="shared" si="56"/>
        <v/>
      </c>
      <c r="D622" s="99"/>
      <c r="E622" s="100"/>
      <c r="F622" s="35"/>
      <c r="G622" s="99"/>
      <c r="H622" s="100"/>
      <c r="I622" s="34" t="str">
        <f t="shared" si="57"/>
        <v/>
      </c>
      <c r="J622" s="34" t="str">
        <f t="shared" si="58"/>
        <v/>
      </c>
      <c r="K622" s="80" t="str">
        <f t="shared" si="59"/>
        <v/>
      </c>
      <c r="L622" s="80"/>
      <c r="O622" s="3"/>
      <c r="P622" s="26"/>
      <c r="Q622" s="26"/>
      <c r="R622" s="26"/>
      <c r="S622" s="26"/>
      <c r="T622" s="26"/>
      <c r="U622" s="26"/>
      <c r="V622" s="26"/>
      <c r="W622" s="3"/>
    </row>
    <row r="623" spans="1:23" s="1" customFormat="1" ht="15" customHeight="1" x14ac:dyDescent="0.2">
      <c r="A623" s="70" t="str">
        <f t="shared" si="54"/>
        <v/>
      </c>
      <c r="B623" s="36" t="str">
        <f t="shared" si="55"/>
        <v/>
      </c>
      <c r="C623" s="34" t="str">
        <f t="shared" si="56"/>
        <v/>
      </c>
      <c r="D623" s="99"/>
      <c r="E623" s="100"/>
      <c r="F623" s="35"/>
      <c r="G623" s="99"/>
      <c r="H623" s="100"/>
      <c r="I623" s="34" t="str">
        <f t="shared" si="57"/>
        <v/>
      </c>
      <c r="J623" s="34" t="str">
        <f t="shared" si="58"/>
        <v/>
      </c>
      <c r="K623" s="80" t="str">
        <f t="shared" si="59"/>
        <v/>
      </c>
      <c r="L623" s="80"/>
      <c r="O623" s="3"/>
      <c r="P623" s="26"/>
      <c r="Q623" s="26"/>
      <c r="R623" s="26"/>
      <c r="S623" s="26"/>
      <c r="T623" s="26"/>
      <c r="U623" s="26"/>
      <c r="V623" s="26"/>
      <c r="W623" s="3"/>
    </row>
    <row r="624" spans="1:23" s="1" customFormat="1" ht="15" customHeight="1" x14ac:dyDescent="0.2">
      <c r="A624" s="70" t="str">
        <f t="shared" si="54"/>
        <v/>
      </c>
      <c r="B624" s="36" t="str">
        <f t="shared" si="55"/>
        <v/>
      </c>
      <c r="C624" s="34" t="str">
        <f t="shared" si="56"/>
        <v/>
      </c>
      <c r="D624" s="99"/>
      <c r="E624" s="100"/>
      <c r="F624" s="35"/>
      <c r="G624" s="99"/>
      <c r="H624" s="100"/>
      <c r="I624" s="34" t="str">
        <f t="shared" si="57"/>
        <v/>
      </c>
      <c r="J624" s="34" t="str">
        <f t="shared" si="58"/>
        <v/>
      </c>
      <c r="K624" s="80" t="str">
        <f t="shared" si="59"/>
        <v/>
      </c>
      <c r="L624" s="80"/>
      <c r="O624" s="3"/>
      <c r="P624" s="26"/>
      <c r="Q624" s="26"/>
      <c r="R624" s="26"/>
      <c r="S624" s="26"/>
      <c r="T624" s="26"/>
      <c r="U624" s="26"/>
      <c r="V624" s="26"/>
      <c r="W624" s="3"/>
    </row>
    <row r="625" spans="1:23" s="1" customFormat="1" ht="15" customHeight="1" x14ac:dyDescent="0.2">
      <c r="A625" s="70" t="str">
        <f t="shared" si="54"/>
        <v/>
      </c>
      <c r="B625" s="36" t="str">
        <f t="shared" si="55"/>
        <v/>
      </c>
      <c r="C625" s="34" t="str">
        <f t="shared" si="56"/>
        <v/>
      </c>
      <c r="D625" s="99"/>
      <c r="E625" s="100"/>
      <c r="F625" s="35"/>
      <c r="G625" s="99"/>
      <c r="H625" s="100"/>
      <c r="I625" s="34" t="str">
        <f t="shared" si="57"/>
        <v/>
      </c>
      <c r="J625" s="34" t="str">
        <f t="shared" si="58"/>
        <v/>
      </c>
      <c r="K625" s="80" t="str">
        <f t="shared" si="59"/>
        <v/>
      </c>
      <c r="L625" s="80"/>
      <c r="O625" s="3"/>
      <c r="P625" s="26"/>
      <c r="Q625" s="26"/>
      <c r="R625" s="26"/>
      <c r="S625" s="26"/>
      <c r="T625" s="26"/>
      <c r="U625" s="26"/>
      <c r="V625" s="26"/>
      <c r="W625" s="3"/>
    </row>
    <row r="626" spans="1:23" s="1" customFormat="1" ht="15" customHeight="1" x14ac:dyDescent="0.2">
      <c r="A626" s="70" t="str">
        <f t="shared" si="54"/>
        <v/>
      </c>
      <c r="B626" s="36" t="str">
        <f t="shared" si="55"/>
        <v/>
      </c>
      <c r="C626" s="34" t="str">
        <f t="shared" si="56"/>
        <v/>
      </c>
      <c r="D626" s="99"/>
      <c r="E626" s="100"/>
      <c r="F626" s="35"/>
      <c r="G626" s="99"/>
      <c r="H626" s="100"/>
      <c r="I626" s="34" t="str">
        <f t="shared" si="57"/>
        <v/>
      </c>
      <c r="J626" s="34" t="str">
        <f t="shared" si="58"/>
        <v/>
      </c>
      <c r="K626" s="80" t="str">
        <f t="shared" si="59"/>
        <v/>
      </c>
      <c r="L626" s="80"/>
      <c r="O626" s="3"/>
      <c r="P626" s="26"/>
      <c r="Q626" s="26"/>
      <c r="R626" s="26"/>
      <c r="S626" s="26"/>
      <c r="T626" s="26"/>
      <c r="U626" s="26"/>
      <c r="V626" s="26"/>
      <c r="W626" s="3"/>
    </row>
    <row r="627" spans="1:23" s="1" customFormat="1" ht="15" customHeight="1" x14ac:dyDescent="0.2">
      <c r="A627" s="70" t="str">
        <f t="shared" si="54"/>
        <v/>
      </c>
      <c r="B627" s="36" t="str">
        <f t="shared" si="55"/>
        <v/>
      </c>
      <c r="C627" s="34" t="str">
        <f t="shared" si="56"/>
        <v/>
      </c>
      <c r="D627" s="99"/>
      <c r="E627" s="100"/>
      <c r="F627" s="35"/>
      <c r="G627" s="99"/>
      <c r="H627" s="100"/>
      <c r="I627" s="34" t="str">
        <f t="shared" si="57"/>
        <v/>
      </c>
      <c r="J627" s="34" t="str">
        <f t="shared" si="58"/>
        <v/>
      </c>
      <c r="K627" s="80" t="str">
        <f t="shared" si="59"/>
        <v/>
      </c>
      <c r="L627" s="80"/>
      <c r="O627" s="3"/>
      <c r="P627" s="26"/>
      <c r="Q627" s="26"/>
      <c r="R627" s="26"/>
      <c r="S627" s="26"/>
      <c r="T627" s="26"/>
      <c r="U627" s="26"/>
      <c r="V627" s="26"/>
      <c r="W627" s="3"/>
    </row>
    <row r="628" spans="1:23" s="1" customFormat="1" ht="15" customHeight="1" x14ac:dyDescent="0.2">
      <c r="A628" s="70" t="str">
        <f t="shared" si="54"/>
        <v/>
      </c>
      <c r="B628" s="36" t="str">
        <f t="shared" si="55"/>
        <v/>
      </c>
      <c r="C628" s="34" t="str">
        <f t="shared" si="56"/>
        <v/>
      </c>
      <c r="D628" s="99"/>
      <c r="E628" s="100"/>
      <c r="F628" s="35"/>
      <c r="G628" s="99"/>
      <c r="H628" s="100"/>
      <c r="I628" s="34" t="str">
        <f t="shared" si="57"/>
        <v/>
      </c>
      <c r="J628" s="34" t="str">
        <f t="shared" si="58"/>
        <v/>
      </c>
      <c r="K628" s="80" t="str">
        <f t="shared" si="59"/>
        <v/>
      </c>
      <c r="L628" s="80"/>
      <c r="O628" s="3"/>
      <c r="P628" s="26"/>
      <c r="Q628" s="26"/>
      <c r="R628" s="26"/>
      <c r="S628" s="26"/>
      <c r="T628" s="26"/>
      <c r="U628" s="26"/>
      <c r="V628" s="26"/>
      <c r="W628" s="3"/>
    </row>
    <row r="629" spans="1:23" s="1" customFormat="1" ht="15" customHeight="1" x14ac:dyDescent="0.2">
      <c r="A629" s="70" t="str">
        <f t="shared" si="54"/>
        <v/>
      </c>
      <c r="B629" s="36" t="str">
        <f t="shared" si="55"/>
        <v/>
      </c>
      <c r="C629" s="34" t="str">
        <f t="shared" si="56"/>
        <v/>
      </c>
      <c r="D629" s="99"/>
      <c r="E629" s="100"/>
      <c r="F629" s="35"/>
      <c r="G629" s="99"/>
      <c r="H629" s="100"/>
      <c r="I629" s="34" t="str">
        <f t="shared" si="57"/>
        <v/>
      </c>
      <c r="J629" s="34" t="str">
        <f t="shared" si="58"/>
        <v/>
      </c>
      <c r="K629" s="80" t="str">
        <f t="shared" si="59"/>
        <v/>
      </c>
      <c r="L629" s="80"/>
      <c r="O629" s="3"/>
      <c r="P629" s="26"/>
      <c r="Q629" s="26"/>
      <c r="R629" s="26"/>
      <c r="S629" s="26"/>
      <c r="T629" s="26"/>
      <c r="U629" s="26"/>
      <c r="V629" s="26"/>
      <c r="W629" s="3"/>
    </row>
    <row r="630" spans="1:23" s="1" customFormat="1" ht="15" customHeight="1" x14ac:dyDescent="0.2">
      <c r="A630" s="70" t="str">
        <f t="shared" si="54"/>
        <v/>
      </c>
      <c r="B630" s="36" t="str">
        <f t="shared" si="55"/>
        <v/>
      </c>
      <c r="C630" s="34" t="str">
        <f t="shared" si="56"/>
        <v/>
      </c>
      <c r="D630" s="99"/>
      <c r="E630" s="100"/>
      <c r="F630" s="35"/>
      <c r="G630" s="99"/>
      <c r="H630" s="100"/>
      <c r="I630" s="34" t="str">
        <f t="shared" si="57"/>
        <v/>
      </c>
      <c r="J630" s="34" t="str">
        <f t="shared" si="58"/>
        <v/>
      </c>
      <c r="K630" s="80" t="str">
        <f t="shared" si="59"/>
        <v/>
      </c>
      <c r="L630" s="80"/>
      <c r="O630" s="3"/>
      <c r="P630" s="26"/>
      <c r="Q630" s="26"/>
      <c r="R630" s="26"/>
      <c r="S630" s="26"/>
      <c r="T630" s="26"/>
      <c r="U630" s="26"/>
      <c r="V630" s="26"/>
      <c r="W630" s="3"/>
    </row>
    <row r="631" spans="1:23" s="1" customFormat="1" ht="15" customHeight="1" x14ac:dyDescent="0.2">
      <c r="A631" s="70" t="str">
        <f t="shared" si="54"/>
        <v/>
      </c>
      <c r="B631" s="36" t="str">
        <f t="shared" si="55"/>
        <v/>
      </c>
      <c r="C631" s="34" t="str">
        <f t="shared" si="56"/>
        <v/>
      </c>
      <c r="D631" s="99"/>
      <c r="E631" s="100"/>
      <c r="F631" s="35"/>
      <c r="G631" s="99"/>
      <c r="H631" s="100"/>
      <c r="I631" s="34" t="str">
        <f t="shared" si="57"/>
        <v/>
      </c>
      <c r="J631" s="34" t="str">
        <f t="shared" si="58"/>
        <v/>
      </c>
      <c r="K631" s="80" t="str">
        <f t="shared" si="59"/>
        <v/>
      </c>
      <c r="L631" s="80"/>
      <c r="O631" s="3"/>
      <c r="P631" s="26"/>
      <c r="Q631" s="26"/>
      <c r="R631" s="26"/>
      <c r="S631" s="26"/>
      <c r="T631" s="26"/>
      <c r="U631" s="26"/>
      <c r="V631" s="26"/>
      <c r="W631" s="3"/>
    </row>
    <row r="632" spans="1:23" s="1" customFormat="1" ht="15" customHeight="1" x14ac:dyDescent="0.2">
      <c r="A632" s="70" t="str">
        <f t="shared" si="54"/>
        <v/>
      </c>
      <c r="B632" s="36" t="str">
        <f t="shared" si="55"/>
        <v/>
      </c>
      <c r="C632" s="34" t="str">
        <f t="shared" si="56"/>
        <v/>
      </c>
      <c r="D632" s="99"/>
      <c r="E632" s="100"/>
      <c r="F632" s="35"/>
      <c r="G632" s="99"/>
      <c r="H632" s="100"/>
      <c r="I632" s="34" t="str">
        <f t="shared" si="57"/>
        <v/>
      </c>
      <c r="J632" s="34" t="str">
        <f t="shared" si="58"/>
        <v/>
      </c>
      <c r="K632" s="80" t="str">
        <f t="shared" si="59"/>
        <v/>
      </c>
      <c r="L632" s="80"/>
      <c r="O632" s="3"/>
      <c r="P632" s="26"/>
      <c r="Q632" s="26"/>
      <c r="R632" s="26"/>
      <c r="S632" s="26"/>
      <c r="T632" s="26"/>
      <c r="U632" s="26"/>
      <c r="V632" s="26"/>
      <c r="W632" s="3"/>
    </row>
    <row r="633" spans="1:23" s="1" customFormat="1" ht="15" customHeight="1" x14ac:dyDescent="0.2">
      <c r="A633" s="70" t="str">
        <f t="shared" si="54"/>
        <v/>
      </c>
      <c r="B633" s="36" t="str">
        <f t="shared" si="55"/>
        <v/>
      </c>
      <c r="C633" s="34" t="str">
        <f t="shared" si="56"/>
        <v/>
      </c>
      <c r="D633" s="99"/>
      <c r="E633" s="100"/>
      <c r="F633" s="35"/>
      <c r="G633" s="99"/>
      <c r="H633" s="100"/>
      <c r="I633" s="34" t="str">
        <f t="shared" si="57"/>
        <v/>
      </c>
      <c r="J633" s="34" t="str">
        <f t="shared" si="58"/>
        <v/>
      </c>
      <c r="K633" s="80" t="str">
        <f t="shared" si="59"/>
        <v/>
      </c>
      <c r="L633" s="80"/>
      <c r="O633" s="3"/>
      <c r="P633" s="26"/>
      <c r="Q633" s="26"/>
      <c r="R633" s="26"/>
      <c r="S633" s="26"/>
      <c r="T633" s="26"/>
      <c r="U633" s="26"/>
      <c r="V633" s="26"/>
      <c r="W633" s="3"/>
    </row>
    <row r="634" spans="1:23" s="1" customFormat="1" ht="15" customHeight="1" x14ac:dyDescent="0.2">
      <c r="A634" s="70" t="str">
        <f t="shared" si="54"/>
        <v/>
      </c>
      <c r="B634" s="36" t="str">
        <f t="shared" si="55"/>
        <v/>
      </c>
      <c r="C634" s="34" t="str">
        <f t="shared" si="56"/>
        <v/>
      </c>
      <c r="D634" s="99"/>
      <c r="E634" s="100"/>
      <c r="F634" s="35"/>
      <c r="G634" s="99"/>
      <c r="H634" s="100"/>
      <c r="I634" s="34" t="str">
        <f t="shared" si="57"/>
        <v/>
      </c>
      <c r="J634" s="34" t="str">
        <f t="shared" si="58"/>
        <v/>
      </c>
      <c r="K634" s="80" t="str">
        <f t="shared" si="59"/>
        <v/>
      </c>
      <c r="L634" s="80"/>
      <c r="O634" s="3"/>
      <c r="P634" s="26"/>
      <c r="Q634" s="26"/>
      <c r="R634" s="26"/>
      <c r="S634" s="26"/>
      <c r="T634" s="26"/>
      <c r="U634" s="26"/>
      <c r="V634" s="26"/>
      <c r="W634" s="3"/>
    </row>
    <row r="635" spans="1:23" s="1" customFormat="1" ht="15" customHeight="1" x14ac:dyDescent="0.2">
      <c r="A635" s="70" t="str">
        <f t="shared" si="54"/>
        <v/>
      </c>
      <c r="B635" s="36" t="str">
        <f t="shared" si="55"/>
        <v/>
      </c>
      <c r="C635" s="34" t="str">
        <f t="shared" si="56"/>
        <v/>
      </c>
      <c r="D635" s="99"/>
      <c r="E635" s="100"/>
      <c r="F635" s="35"/>
      <c r="G635" s="99"/>
      <c r="H635" s="100"/>
      <c r="I635" s="34" t="str">
        <f t="shared" si="57"/>
        <v/>
      </c>
      <c r="J635" s="34" t="str">
        <f t="shared" si="58"/>
        <v/>
      </c>
      <c r="K635" s="80" t="str">
        <f t="shared" si="59"/>
        <v/>
      </c>
      <c r="L635" s="80"/>
      <c r="O635" s="3"/>
      <c r="P635" s="26"/>
      <c r="Q635" s="26"/>
      <c r="R635" s="26"/>
      <c r="S635" s="26"/>
      <c r="T635" s="26"/>
      <c r="U635" s="26"/>
      <c r="V635" s="26"/>
      <c r="W635" s="3"/>
    </row>
    <row r="636" spans="1:23" s="1" customFormat="1" ht="15" customHeight="1" x14ac:dyDescent="0.2">
      <c r="A636" s="70" t="str">
        <f t="shared" si="54"/>
        <v/>
      </c>
      <c r="B636" s="36" t="str">
        <f t="shared" si="55"/>
        <v/>
      </c>
      <c r="C636" s="34" t="str">
        <f t="shared" si="56"/>
        <v/>
      </c>
      <c r="D636" s="99"/>
      <c r="E636" s="100"/>
      <c r="F636" s="35"/>
      <c r="G636" s="99"/>
      <c r="H636" s="100"/>
      <c r="I636" s="34" t="str">
        <f t="shared" si="57"/>
        <v/>
      </c>
      <c r="J636" s="34" t="str">
        <f t="shared" si="58"/>
        <v/>
      </c>
      <c r="K636" s="80" t="str">
        <f t="shared" si="59"/>
        <v/>
      </c>
      <c r="L636" s="80"/>
      <c r="O636" s="3"/>
      <c r="P636" s="26"/>
      <c r="Q636" s="26"/>
      <c r="R636" s="26"/>
      <c r="S636" s="26"/>
      <c r="T636" s="26"/>
      <c r="U636" s="26"/>
      <c r="V636" s="26"/>
      <c r="W636" s="3"/>
    </row>
    <row r="637" spans="1:23" s="1" customFormat="1" ht="15" customHeight="1" x14ac:dyDescent="0.2">
      <c r="A637" s="70" t="str">
        <f t="shared" si="54"/>
        <v/>
      </c>
      <c r="B637" s="36" t="str">
        <f t="shared" si="55"/>
        <v/>
      </c>
      <c r="C637" s="34" t="str">
        <f t="shared" si="56"/>
        <v/>
      </c>
      <c r="D637" s="99"/>
      <c r="E637" s="100"/>
      <c r="F637" s="35"/>
      <c r="G637" s="99"/>
      <c r="H637" s="100"/>
      <c r="I637" s="34" t="str">
        <f t="shared" si="57"/>
        <v/>
      </c>
      <c r="J637" s="34" t="str">
        <f t="shared" si="58"/>
        <v/>
      </c>
      <c r="K637" s="80" t="str">
        <f t="shared" si="59"/>
        <v/>
      </c>
      <c r="L637" s="80"/>
      <c r="O637" s="3"/>
      <c r="P637" s="26"/>
      <c r="Q637" s="26"/>
      <c r="R637" s="26"/>
      <c r="S637" s="26"/>
      <c r="T637" s="26"/>
      <c r="U637" s="26"/>
      <c r="V637" s="26"/>
      <c r="W637" s="3"/>
    </row>
    <row r="638" spans="1:23" s="1" customFormat="1" ht="15" customHeight="1" x14ac:dyDescent="0.2">
      <c r="A638" s="70" t="str">
        <f t="shared" si="54"/>
        <v/>
      </c>
      <c r="B638" s="36" t="str">
        <f t="shared" si="55"/>
        <v/>
      </c>
      <c r="C638" s="34" t="str">
        <f t="shared" si="56"/>
        <v/>
      </c>
      <c r="D638" s="99"/>
      <c r="E638" s="100"/>
      <c r="F638" s="35"/>
      <c r="G638" s="99"/>
      <c r="H638" s="100"/>
      <c r="I638" s="34" t="str">
        <f t="shared" si="57"/>
        <v/>
      </c>
      <c r="J638" s="34" t="str">
        <f t="shared" si="58"/>
        <v/>
      </c>
      <c r="K638" s="80" t="str">
        <f t="shared" si="59"/>
        <v/>
      </c>
      <c r="L638" s="80"/>
      <c r="O638" s="3"/>
      <c r="P638" s="26"/>
      <c r="Q638" s="26"/>
      <c r="R638" s="26"/>
      <c r="S638" s="26"/>
      <c r="T638" s="26"/>
      <c r="U638" s="26"/>
      <c r="V638" s="26"/>
      <c r="W638" s="3"/>
    </row>
    <row r="639" spans="1:23" s="1" customFormat="1" ht="15" customHeight="1" x14ac:dyDescent="0.2">
      <c r="A639" s="70" t="str">
        <f t="shared" si="54"/>
        <v/>
      </c>
      <c r="B639" s="36" t="str">
        <f t="shared" si="55"/>
        <v/>
      </c>
      <c r="C639" s="34" t="str">
        <f t="shared" si="56"/>
        <v/>
      </c>
      <c r="D639" s="99"/>
      <c r="E639" s="100"/>
      <c r="F639" s="35"/>
      <c r="G639" s="99"/>
      <c r="H639" s="100"/>
      <c r="I639" s="34" t="str">
        <f t="shared" si="57"/>
        <v/>
      </c>
      <c r="J639" s="34" t="str">
        <f t="shared" si="58"/>
        <v/>
      </c>
      <c r="K639" s="80" t="str">
        <f t="shared" si="59"/>
        <v/>
      </c>
      <c r="L639" s="80"/>
      <c r="O639" s="3"/>
      <c r="P639" s="26"/>
      <c r="Q639" s="26"/>
      <c r="R639" s="26"/>
      <c r="S639" s="26"/>
      <c r="T639" s="26"/>
      <c r="U639" s="26"/>
      <c r="V639" s="26"/>
      <c r="W639" s="3"/>
    </row>
    <row r="640" spans="1:23" s="1" customFormat="1" ht="15" customHeight="1" x14ac:dyDescent="0.2">
      <c r="A640" s="70" t="str">
        <f t="shared" si="54"/>
        <v/>
      </c>
      <c r="B640" s="36" t="str">
        <f t="shared" si="55"/>
        <v/>
      </c>
      <c r="C640" s="34" t="str">
        <f t="shared" si="56"/>
        <v/>
      </c>
      <c r="D640" s="99"/>
      <c r="E640" s="100"/>
      <c r="F640" s="35"/>
      <c r="G640" s="99"/>
      <c r="H640" s="100"/>
      <c r="I640" s="34" t="str">
        <f t="shared" si="57"/>
        <v/>
      </c>
      <c r="J640" s="34" t="str">
        <f t="shared" si="58"/>
        <v/>
      </c>
      <c r="K640" s="80" t="str">
        <f t="shared" si="59"/>
        <v/>
      </c>
      <c r="L640" s="80"/>
      <c r="O640" s="3"/>
      <c r="P640" s="26"/>
      <c r="Q640" s="26"/>
      <c r="R640" s="26"/>
      <c r="S640" s="26"/>
      <c r="T640" s="26"/>
      <c r="U640" s="26"/>
      <c r="V640" s="26"/>
      <c r="W640" s="3"/>
    </row>
    <row r="641" spans="1:23" s="1" customFormat="1" ht="15" customHeight="1" x14ac:dyDescent="0.2">
      <c r="A641" s="70" t="str">
        <f t="shared" si="54"/>
        <v/>
      </c>
      <c r="B641" s="36" t="str">
        <f t="shared" si="55"/>
        <v/>
      </c>
      <c r="C641" s="34" t="str">
        <f t="shared" si="56"/>
        <v/>
      </c>
      <c r="D641" s="99"/>
      <c r="E641" s="100"/>
      <c r="F641" s="35"/>
      <c r="G641" s="99"/>
      <c r="H641" s="100"/>
      <c r="I641" s="34" t="str">
        <f t="shared" si="57"/>
        <v/>
      </c>
      <c r="J641" s="34" t="str">
        <f t="shared" si="58"/>
        <v/>
      </c>
      <c r="K641" s="80" t="str">
        <f t="shared" si="59"/>
        <v/>
      </c>
      <c r="L641" s="80"/>
      <c r="O641" s="3"/>
      <c r="P641" s="26"/>
      <c r="Q641" s="26"/>
      <c r="R641" s="26"/>
      <c r="S641" s="26"/>
      <c r="T641" s="26"/>
      <c r="U641" s="26"/>
      <c r="V641" s="26"/>
      <c r="W641" s="3"/>
    </row>
    <row r="642" spans="1:23" s="1" customFormat="1" ht="15" customHeight="1" x14ac:dyDescent="0.2">
      <c r="A642" s="70" t="str">
        <f t="shared" si="54"/>
        <v/>
      </c>
      <c r="B642" s="36" t="str">
        <f t="shared" si="55"/>
        <v/>
      </c>
      <c r="C642" s="34" t="str">
        <f t="shared" si="56"/>
        <v/>
      </c>
      <c r="D642" s="99"/>
      <c r="E642" s="100"/>
      <c r="F642" s="35"/>
      <c r="G642" s="99"/>
      <c r="H642" s="100"/>
      <c r="I642" s="34" t="str">
        <f t="shared" si="57"/>
        <v/>
      </c>
      <c r="J642" s="34" t="str">
        <f t="shared" si="58"/>
        <v/>
      </c>
      <c r="K642" s="80" t="str">
        <f t="shared" si="59"/>
        <v/>
      </c>
      <c r="L642" s="80"/>
      <c r="O642" s="3"/>
      <c r="P642" s="26"/>
      <c r="Q642" s="26"/>
      <c r="R642" s="26"/>
      <c r="S642" s="26"/>
      <c r="T642" s="26"/>
      <c r="U642" s="26"/>
      <c r="V642" s="26"/>
      <c r="W642" s="3"/>
    </row>
    <row r="643" spans="1:23" s="1" customFormat="1" ht="15" customHeight="1" x14ac:dyDescent="0.2">
      <c r="A643" s="70" t="str">
        <f t="shared" si="54"/>
        <v/>
      </c>
      <c r="B643" s="36" t="str">
        <f t="shared" si="55"/>
        <v/>
      </c>
      <c r="C643" s="34" t="str">
        <f t="shared" si="56"/>
        <v/>
      </c>
      <c r="D643" s="99"/>
      <c r="E643" s="100"/>
      <c r="F643" s="35"/>
      <c r="G643" s="99"/>
      <c r="H643" s="100"/>
      <c r="I643" s="34" t="str">
        <f t="shared" si="57"/>
        <v/>
      </c>
      <c r="J643" s="34" t="str">
        <f t="shared" si="58"/>
        <v/>
      </c>
      <c r="K643" s="80" t="str">
        <f t="shared" si="59"/>
        <v/>
      </c>
      <c r="L643" s="80"/>
      <c r="O643" s="3"/>
      <c r="P643" s="26"/>
      <c r="Q643" s="26"/>
      <c r="R643" s="26"/>
      <c r="S643" s="26"/>
      <c r="T643" s="26"/>
      <c r="U643" s="26"/>
      <c r="V643" s="26"/>
      <c r="W643" s="3"/>
    </row>
    <row r="644" spans="1:23" s="1" customFormat="1" ht="15" customHeight="1" x14ac:dyDescent="0.2">
      <c r="A644" s="70" t="str">
        <f t="shared" si="54"/>
        <v/>
      </c>
      <c r="B644" s="36" t="str">
        <f t="shared" si="55"/>
        <v/>
      </c>
      <c r="C644" s="34" t="str">
        <f t="shared" si="56"/>
        <v/>
      </c>
      <c r="D644" s="99"/>
      <c r="E644" s="100"/>
      <c r="F644" s="35"/>
      <c r="G644" s="99"/>
      <c r="H644" s="100"/>
      <c r="I644" s="34" t="str">
        <f t="shared" si="57"/>
        <v/>
      </c>
      <c r="J644" s="34" t="str">
        <f t="shared" si="58"/>
        <v/>
      </c>
      <c r="K644" s="80" t="str">
        <f t="shared" si="59"/>
        <v/>
      </c>
      <c r="L644" s="80"/>
      <c r="O644" s="3"/>
      <c r="P644" s="26"/>
      <c r="Q644" s="26"/>
      <c r="R644" s="26"/>
      <c r="S644" s="26"/>
      <c r="T644" s="26"/>
      <c r="U644" s="26"/>
      <c r="V644" s="26"/>
      <c r="W644" s="3"/>
    </row>
    <row r="645" spans="1:23" s="1" customFormat="1" ht="15" customHeight="1" x14ac:dyDescent="0.2">
      <c r="A645" s="70" t="str">
        <f t="shared" si="54"/>
        <v/>
      </c>
      <c r="B645" s="36" t="str">
        <f t="shared" si="55"/>
        <v/>
      </c>
      <c r="C645" s="34" t="str">
        <f t="shared" si="56"/>
        <v/>
      </c>
      <c r="D645" s="99"/>
      <c r="E645" s="100"/>
      <c r="F645" s="35"/>
      <c r="G645" s="99"/>
      <c r="H645" s="100"/>
      <c r="I645" s="34" t="str">
        <f t="shared" si="57"/>
        <v/>
      </c>
      <c r="J645" s="34" t="str">
        <f t="shared" si="58"/>
        <v/>
      </c>
      <c r="K645" s="80" t="str">
        <f t="shared" si="59"/>
        <v/>
      </c>
      <c r="L645" s="80"/>
      <c r="O645" s="3"/>
      <c r="P645" s="26"/>
      <c r="Q645" s="26"/>
      <c r="R645" s="26"/>
      <c r="S645" s="26"/>
      <c r="T645" s="26"/>
      <c r="U645" s="26"/>
      <c r="V645" s="26"/>
      <c r="W645" s="3"/>
    </row>
    <row r="646" spans="1:23" s="1" customFormat="1" ht="15" customHeight="1" x14ac:dyDescent="0.2">
      <c r="A646" s="70" t="str">
        <f t="shared" si="54"/>
        <v/>
      </c>
      <c r="B646" s="36" t="str">
        <f t="shared" si="55"/>
        <v/>
      </c>
      <c r="C646" s="34" t="str">
        <f t="shared" si="56"/>
        <v/>
      </c>
      <c r="D646" s="99"/>
      <c r="E646" s="100"/>
      <c r="F646" s="35"/>
      <c r="G646" s="99"/>
      <c r="H646" s="100"/>
      <c r="I646" s="34" t="str">
        <f t="shared" si="57"/>
        <v/>
      </c>
      <c r="J646" s="34" t="str">
        <f t="shared" si="58"/>
        <v/>
      </c>
      <c r="K646" s="80" t="str">
        <f t="shared" si="59"/>
        <v/>
      </c>
      <c r="L646" s="80"/>
      <c r="O646" s="3"/>
      <c r="P646" s="26"/>
      <c r="Q646" s="26"/>
      <c r="R646" s="26"/>
      <c r="S646" s="26"/>
      <c r="T646" s="26"/>
      <c r="U646" s="26"/>
      <c r="V646" s="26"/>
      <c r="W646" s="3"/>
    </row>
    <row r="647" spans="1:23" s="1" customFormat="1" ht="15" customHeight="1" x14ac:dyDescent="0.2">
      <c r="A647" s="70" t="str">
        <f t="shared" si="54"/>
        <v/>
      </c>
      <c r="B647" s="36" t="str">
        <f t="shared" si="55"/>
        <v/>
      </c>
      <c r="C647" s="34" t="str">
        <f t="shared" si="56"/>
        <v/>
      </c>
      <c r="D647" s="99"/>
      <c r="E647" s="100"/>
      <c r="F647" s="35"/>
      <c r="G647" s="99"/>
      <c r="H647" s="100"/>
      <c r="I647" s="34" t="str">
        <f t="shared" si="57"/>
        <v/>
      </c>
      <c r="J647" s="34" t="str">
        <f t="shared" si="58"/>
        <v/>
      </c>
      <c r="K647" s="80" t="str">
        <f t="shared" si="59"/>
        <v/>
      </c>
      <c r="L647" s="80"/>
      <c r="O647" s="3"/>
      <c r="P647" s="26"/>
      <c r="Q647" s="26"/>
      <c r="R647" s="26"/>
      <c r="S647" s="26"/>
      <c r="T647" s="26"/>
      <c r="U647" s="26"/>
      <c r="V647" s="26"/>
      <c r="W647" s="3"/>
    </row>
    <row r="648" spans="1:23" s="1" customFormat="1" ht="15" customHeight="1" x14ac:dyDescent="0.2">
      <c r="A648" s="70" t="str">
        <f t="shared" si="54"/>
        <v/>
      </c>
      <c r="B648" s="36" t="str">
        <f t="shared" si="55"/>
        <v/>
      </c>
      <c r="C648" s="34" t="str">
        <f t="shared" si="56"/>
        <v/>
      </c>
      <c r="D648" s="99"/>
      <c r="E648" s="100"/>
      <c r="F648" s="35"/>
      <c r="G648" s="99"/>
      <c r="H648" s="100"/>
      <c r="I648" s="34" t="str">
        <f t="shared" si="57"/>
        <v/>
      </c>
      <c r="J648" s="34" t="str">
        <f t="shared" si="58"/>
        <v/>
      </c>
      <c r="K648" s="80" t="str">
        <f t="shared" si="59"/>
        <v/>
      </c>
      <c r="L648" s="80"/>
      <c r="O648" s="3"/>
      <c r="P648" s="26"/>
      <c r="Q648" s="26"/>
      <c r="R648" s="26"/>
      <c r="S648" s="26"/>
      <c r="T648" s="26"/>
      <c r="U648" s="26"/>
      <c r="V648" s="26"/>
      <c r="W648" s="3"/>
    </row>
    <row r="649" spans="1:23" s="1" customFormat="1" ht="15" customHeight="1" x14ac:dyDescent="0.2">
      <c r="A649" s="70" t="str">
        <f t="shared" si="54"/>
        <v/>
      </c>
      <c r="B649" s="36" t="str">
        <f t="shared" si="55"/>
        <v/>
      </c>
      <c r="C649" s="34" t="str">
        <f t="shared" si="56"/>
        <v/>
      </c>
      <c r="D649" s="99"/>
      <c r="E649" s="100"/>
      <c r="F649" s="35"/>
      <c r="G649" s="99"/>
      <c r="H649" s="100"/>
      <c r="I649" s="34" t="str">
        <f t="shared" si="57"/>
        <v/>
      </c>
      <c r="J649" s="34" t="str">
        <f t="shared" si="58"/>
        <v/>
      </c>
      <c r="K649" s="80" t="str">
        <f t="shared" si="59"/>
        <v/>
      </c>
      <c r="L649" s="80"/>
      <c r="O649" s="3"/>
      <c r="P649" s="26"/>
      <c r="Q649" s="26"/>
      <c r="R649" s="26"/>
      <c r="S649" s="26"/>
      <c r="T649" s="26"/>
      <c r="U649" s="26"/>
      <c r="V649" s="26"/>
      <c r="W649" s="3"/>
    </row>
    <row r="650" spans="1:23" s="1" customFormat="1" ht="15" customHeight="1" x14ac:dyDescent="0.2">
      <c r="A650" s="70" t="str">
        <f t="shared" si="54"/>
        <v/>
      </c>
      <c r="B650" s="36" t="str">
        <f t="shared" si="55"/>
        <v/>
      </c>
      <c r="C650" s="34" t="str">
        <f t="shared" si="56"/>
        <v/>
      </c>
      <c r="D650" s="99"/>
      <c r="E650" s="100"/>
      <c r="F650" s="35"/>
      <c r="G650" s="99"/>
      <c r="H650" s="100"/>
      <c r="I650" s="34" t="str">
        <f t="shared" si="57"/>
        <v/>
      </c>
      <c r="J650" s="34" t="str">
        <f t="shared" si="58"/>
        <v/>
      </c>
      <c r="K650" s="80" t="str">
        <f t="shared" si="59"/>
        <v/>
      </c>
      <c r="L650" s="80"/>
      <c r="O650" s="3"/>
      <c r="P650" s="26"/>
      <c r="Q650" s="26"/>
      <c r="R650" s="26"/>
      <c r="S650" s="26"/>
      <c r="T650" s="26"/>
      <c r="U650" s="26"/>
      <c r="V650" s="26"/>
      <c r="W650" s="3"/>
    </row>
    <row r="651" spans="1:23" s="1" customFormat="1" ht="15" customHeight="1" x14ac:dyDescent="0.2">
      <c r="A651" s="70" t="str">
        <f t="shared" si="54"/>
        <v/>
      </c>
      <c r="B651" s="36" t="str">
        <f t="shared" si="55"/>
        <v/>
      </c>
      <c r="C651" s="34" t="str">
        <f t="shared" si="56"/>
        <v/>
      </c>
      <c r="D651" s="99"/>
      <c r="E651" s="100"/>
      <c r="F651" s="35"/>
      <c r="G651" s="99"/>
      <c r="H651" s="100"/>
      <c r="I651" s="34" t="str">
        <f t="shared" si="57"/>
        <v/>
      </c>
      <c r="J651" s="34" t="str">
        <f t="shared" si="58"/>
        <v/>
      </c>
      <c r="K651" s="80" t="str">
        <f t="shared" si="59"/>
        <v/>
      </c>
      <c r="L651" s="80"/>
      <c r="O651" s="3"/>
      <c r="P651" s="26"/>
      <c r="Q651" s="26"/>
      <c r="R651" s="26"/>
      <c r="S651" s="26"/>
      <c r="T651" s="26"/>
      <c r="U651" s="26"/>
      <c r="V651" s="26"/>
      <c r="W651" s="3"/>
    </row>
    <row r="652" spans="1:23" s="1" customFormat="1" ht="15" customHeight="1" x14ac:dyDescent="0.2">
      <c r="A652" s="70" t="str">
        <f t="shared" si="54"/>
        <v/>
      </c>
      <c r="B652" s="36" t="str">
        <f t="shared" si="55"/>
        <v/>
      </c>
      <c r="C652" s="34" t="str">
        <f t="shared" si="56"/>
        <v/>
      </c>
      <c r="D652" s="99"/>
      <c r="E652" s="100"/>
      <c r="F652" s="35"/>
      <c r="G652" s="99"/>
      <c r="H652" s="100"/>
      <c r="I652" s="34" t="str">
        <f t="shared" si="57"/>
        <v/>
      </c>
      <c r="J652" s="34" t="str">
        <f t="shared" si="58"/>
        <v/>
      </c>
      <c r="K652" s="80" t="str">
        <f t="shared" si="59"/>
        <v/>
      </c>
      <c r="L652" s="80"/>
      <c r="O652" s="3"/>
      <c r="P652" s="26"/>
      <c r="Q652" s="26"/>
      <c r="R652" s="26"/>
      <c r="S652" s="26"/>
      <c r="T652" s="26"/>
      <c r="U652" s="26"/>
      <c r="V652" s="26"/>
      <c r="W652" s="3"/>
    </row>
    <row r="653" spans="1:23" s="1" customFormat="1" ht="15" customHeight="1" x14ac:dyDescent="0.2">
      <c r="A653" s="70" t="str">
        <f t="shared" si="54"/>
        <v/>
      </c>
      <c r="B653" s="36" t="str">
        <f t="shared" si="55"/>
        <v/>
      </c>
      <c r="C653" s="34" t="str">
        <f t="shared" si="56"/>
        <v/>
      </c>
      <c r="D653" s="99"/>
      <c r="E653" s="100"/>
      <c r="F653" s="35"/>
      <c r="G653" s="99"/>
      <c r="H653" s="100"/>
      <c r="I653" s="34" t="str">
        <f t="shared" si="57"/>
        <v/>
      </c>
      <c r="J653" s="34" t="str">
        <f t="shared" si="58"/>
        <v/>
      </c>
      <c r="K653" s="80" t="str">
        <f t="shared" si="59"/>
        <v/>
      </c>
      <c r="L653" s="80"/>
      <c r="O653" s="3"/>
      <c r="P653" s="26"/>
      <c r="Q653" s="26"/>
      <c r="R653" s="26"/>
      <c r="S653" s="26"/>
      <c r="T653" s="26"/>
      <c r="U653" s="26"/>
      <c r="V653" s="26"/>
      <c r="W653" s="3"/>
    </row>
    <row r="654" spans="1:23" s="1" customFormat="1" ht="15" customHeight="1" x14ac:dyDescent="0.2">
      <c r="A654" s="70" t="str">
        <f t="shared" si="54"/>
        <v/>
      </c>
      <c r="B654" s="36" t="str">
        <f t="shared" si="55"/>
        <v/>
      </c>
      <c r="C654" s="34" t="str">
        <f t="shared" si="56"/>
        <v/>
      </c>
      <c r="D654" s="99"/>
      <c r="E654" s="100"/>
      <c r="F654" s="35"/>
      <c r="G654" s="99"/>
      <c r="H654" s="100"/>
      <c r="I654" s="34" t="str">
        <f t="shared" si="57"/>
        <v/>
      </c>
      <c r="J654" s="34" t="str">
        <f t="shared" si="58"/>
        <v/>
      </c>
      <c r="K654" s="80" t="str">
        <f t="shared" si="59"/>
        <v/>
      </c>
      <c r="L654" s="80"/>
      <c r="O654" s="3"/>
      <c r="P654" s="26"/>
      <c r="Q654" s="26"/>
      <c r="R654" s="26"/>
      <c r="S654" s="26"/>
      <c r="T654" s="26"/>
      <c r="U654" s="26"/>
      <c r="V654" s="26"/>
      <c r="W654" s="3"/>
    </row>
    <row r="655" spans="1:23" s="1" customFormat="1" ht="15" customHeight="1" x14ac:dyDescent="0.2">
      <c r="A655" s="70" t="str">
        <f t="shared" si="54"/>
        <v/>
      </c>
      <c r="B655" s="36" t="str">
        <f t="shared" si="55"/>
        <v/>
      </c>
      <c r="C655" s="34" t="str">
        <f t="shared" si="56"/>
        <v/>
      </c>
      <c r="D655" s="99"/>
      <c r="E655" s="100"/>
      <c r="F655" s="35"/>
      <c r="G655" s="99"/>
      <c r="H655" s="100"/>
      <c r="I655" s="34" t="str">
        <f t="shared" si="57"/>
        <v/>
      </c>
      <c r="J655" s="34" t="str">
        <f t="shared" si="58"/>
        <v/>
      </c>
      <c r="K655" s="80" t="str">
        <f t="shared" si="59"/>
        <v/>
      </c>
      <c r="L655" s="80"/>
      <c r="O655" s="3"/>
      <c r="P655" s="26"/>
      <c r="Q655" s="26"/>
      <c r="R655" s="26"/>
      <c r="S655" s="26"/>
      <c r="T655" s="26"/>
      <c r="U655" s="26"/>
      <c r="V655" s="26"/>
      <c r="W655" s="3"/>
    </row>
    <row r="656" spans="1:23" s="1" customFormat="1" ht="15" customHeight="1" x14ac:dyDescent="0.2">
      <c r="A656" s="70" t="str">
        <f t="shared" si="54"/>
        <v/>
      </c>
      <c r="B656" s="36" t="str">
        <f t="shared" si="55"/>
        <v/>
      </c>
      <c r="C656" s="34" t="str">
        <f t="shared" si="56"/>
        <v/>
      </c>
      <c r="D656" s="99"/>
      <c r="E656" s="100"/>
      <c r="F656" s="35"/>
      <c r="G656" s="99"/>
      <c r="H656" s="100"/>
      <c r="I656" s="34" t="str">
        <f t="shared" si="57"/>
        <v/>
      </c>
      <c r="J656" s="34" t="str">
        <f t="shared" si="58"/>
        <v/>
      </c>
      <c r="K656" s="80" t="str">
        <f t="shared" si="59"/>
        <v/>
      </c>
      <c r="L656" s="80"/>
      <c r="O656" s="3"/>
      <c r="P656" s="26"/>
      <c r="Q656" s="26"/>
      <c r="R656" s="26"/>
      <c r="S656" s="26"/>
      <c r="T656" s="26"/>
      <c r="U656" s="26"/>
      <c r="V656" s="26"/>
      <c r="W656" s="3"/>
    </row>
    <row r="657" spans="1:23" s="1" customFormat="1" ht="15" customHeight="1" x14ac:dyDescent="0.2">
      <c r="A657" s="70" t="str">
        <f t="shared" si="54"/>
        <v/>
      </c>
      <c r="B657" s="36" t="str">
        <f t="shared" si="55"/>
        <v/>
      </c>
      <c r="C657" s="34" t="str">
        <f t="shared" si="56"/>
        <v/>
      </c>
      <c r="D657" s="99"/>
      <c r="E657" s="100"/>
      <c r="F657" s="35"/>
      <c r="G657" s="99"/>
      <c r="H657" s="100"/>
      <c r="I657" s="34" t="str">
        <f t="shared" si="57"/>
        <v/>
      </c>
      <c r="J657" s="34" t="str">
        <f t="shared" si="58"/>
        <v/>
      </c>
      <c r="K657" s="80" t="str">
        <f t="shared" si="59"/>
        <v/>
      </c>
      <c r="L657" s="80"/>
      <c r="O657" s="3"/>
      <c r="P657" s="26"/>
      <c r="Q657" s="26"/>
      <c r="R657" s="26"/>
      <c r="S657" s="26"/>
      <c r="T657" s="26"/>
      <c r="U657" s="26"/>
      <c r="V657" s="26"/>
      <c r="W657" s="3"/>
    </row>
    <row r="658" spans="1:23" s="1" customFormat="1" ht="15" customHeight="1" x14ac:dyDescent="0.2">
      <c r="A658" s="70" t="str">
        <f t="shared" si="54"/>
        <v/>
      </c>
      <c r="B658" s="36" t="str">
        <f t="shared" si="55"/>
        <v/>
      </c>
      <c r="C658" s="34" t="str">
        <f t="shared" si="56"/>
        <v/>
      </c>
      <c r="D658" s="99"/>
      <c r="E658" s="100"/>
      <c r="F658" s="35"/>
      <c r="G658" s="99"/>
      <c r="H658" s="100"/>
      <c r="I658" s="34" t="str">
        <f t="shared" si="57"/>
        <v/>
      </c>
      <c r="J658" s="34" t="str">
        <f t="shared" si="58"/>
        <v/>
      </c>
      <c r="K658" s="80" t="str">
        <f t="shared" si="59"/>
        <v/>
      </c>
      <c r="L658" s="80"/>
      <c r="O658" s="3"/>
      <c r="P658" s="26"/>
      <c r="Q658" s="26"/>
      <c r="R658" s="26"/>
      <c r="S658" s="26"/>
      <c r="T658" s="26"/>
      <c r="U658" s="26"/>
      <c r="V658" s="26"/>
      <c r="W658" s="3"/>
    </row>
    <row r="659" spans="1:23" s="1" customFormat="1" ht="15" customHeight="1" x14ac:dyDescent="0.2">
      <c r="A659" s="70" t="str">
        <f t="shared" si="54"/>
        <v/>
      </c>
      <c r="B659" s="36" t="str">
        <f t="shared" si="55"/>
        <v/>
      </c>
      <c r="C659" s="34" t="str">
        <f t="shared" si="56"/>
        <v/>
      </c>
      <c r="D659" s="99"/>
      <c r="E659" s="100"/>
      <c r="F659" s="35"/>
      <c r="G659" s="99"/>
      <c r="H659" s="100"/>
      <c r="I659" s="34" t="str">
        <f t="shared" si="57"/>
        <v/>
      </c>
      <c r="J659" s="34" t="str">
        <f t="shared" si="58"/>
        <v/>
      </c>
      <c r="K659" s="80" t="str">
        <f t="shared" si="59"/>
        <v/>
      </c>
      <c r="L659" s="80"/>
      <c r="O659" s="3"/>
      <c r="P659" s="26"/>
      <c r="Q659" s="26"/>
      <c r="R659" s="26"/>
      <c r="S659" s="26"/>
      <c r="T659" s="26"/>
      <c r="U659" s="26"/>
      <c r="V659" s="26"/>
      <c r="W659" s="3"/>
    </row>
    <row r="660" spans="1:23" s="1" customFormat="1" ht="15" customHeight="1" x14ac:dyDescent="0.2">
      <c r="A660" s="70" t="str">
        <f t="shared" si="54"/>
        <v/>
      </c>
      <c r="B660" s="36" t="str">
        <f t="shared" si="55"/>
        <v/>
      </c>
      <c r="C660" s="34" t="str">
        <f t="shared" si="56"/>
        <v/>
      </c>
      <c r="D660" s="99"/>
      <c r="E660" s="100"/>
      <c r="F660" s="35"/>
      <c r="G660" s="99"/>
      <c r="H660" s="100"/>
      <c r="I660" s="34" t="str">
        <f t="shared" si="57"/>
        <v/>
      </c>
      <c r="J660" s="34" t="str">
        <f t="shared" si="58"/>
        <v/>
      </c>
      <c r="K660" s="80" t="str">
        <f t="shared" si="59"/>
        <v/>
      </c>
      <c r="L660" s="80"/>
      <c r="O660" s="3"/>
      <c r="P660" s="26"/>
      <c r="Q660" s="26"/>
      <c r="R660" s="26"/>
      <c r="S660" s="26"/>
      <c r="T660" s="26"/>
      <c r="U660" s="26"/>
      <c r="V660" s="26"/>
      <c r="W660" s="3"/>
    </row>
    <row r="661" spans="1:23" s="1" customFormat="1" ht="15" customHeight="1" x14ac:dyDescent="0.2">
      <c r="A661" s="70" t="str">
        <f t="shared" si="54"/>
        <v/>
      </c>
      <c r="B661" s="36" t="str">
        <f t="shared" si="55"/>
        <v/>
      </c>
      <c r="C661" s="34" t="str">
        <f t="shared" si="56"/>
        <v/>
      </c>
      <c r="D661" s="99"/>
      <c r="E661" s="100"/>
      <c r="F661" s="35"/>
      <c r="G661" s="99"/>
      <c r="H661" s="100"/>
      <c r="I661" s="34" t="str">
        <f t="shared" si="57"/>
        <v/>
      </c>
      <c r="J661" s="34" t="str">
        <f t="shared" si="58"/>
        <v/>
      </c>
      <c r="K661" s="80" t="str">
        <f t="shared" si="59"/>
        <v/>
      </c>
      <c r="L661" s="80"/>
      <c r="O661" s="3"/>
      <c r="P661" s="26"/>
      <c r="Q661" s="26"/>
      <c r="R661" s="26"/>
      <c r="S661" s="26"/>
      <c r="T661" s="26"/>
      <c r="U661" s="26"/>
      <c r="V661" s="26"/>
      <c r="W661" s="3"/>
    </row>
    <row r="662" spans="1:23" s="1" customFormat="1" ht="15" customHeight="1" x14ac:dyDescent="0.2">
      <c r="A662" s="70" t="str">
        <f t="shared" si="54"/>
        <v/>
      </c>
      <c r="B662" s="36" t="str">
        <f t="shared" si="55"/>
        <v/>
      </c>
      <c r="C662" s="34" t="str">
        <f t="shared" si="56"/>
        <v/>
      </c>
      <c r="D662" s="99"/>
      <c r="E662" s="100"/>
      <c r="F662" s="35"/>
      <c r="G662" s="99"/>
      <c r="H662" s="100"/>
      <c r="I662" s="34" t="str">
        <f t="shared" si="57"/>
        <v/>
      </c>
      <c r="J662" s="34" t="str">
        <f t="shared" si="58"/>
        <v/>
      </c>
      <c r="K662" s="80" t="str">
        <f t="shared" si="59"/>
        <v/>
      </c>
      <c r="L662" s="80"/>
      <c r="O662" s="3"/>
      <c r="P662" s="26"/>
      <c r="Q662" s="26"/>
      <c r="R662" s="26"/>
      <c r="S662" s="26"/>
      <c r="T662" s="26"/>
      <c r="U662" s="26"/>
      <c r="V662" s="26"/>
      <c r="W662" s="3"/>
    </row>
    <row r="663" spans="1:23" s="1" customFormat="1" ht="15" customHeight="1" x14ac:dyDescent="0.2">
      <c r="A663" s="70" t="str">
        <f t="shared" si="54"/>
        <v/>
      </c>
      <c r="B663" s="36" t="str">
        <f t="shared" si="55"/>
        <v/>
      </c>
      <c r="C663" s="34" t="str">
        <f t="shared" si="56"/>
        <v/>
      </c>
      <c r="D663" s="99"/>
      <c r="E663" s="100"/>
      <c r="F663" s="35"/>
      <c r="G663" s="99"/>
      <c r="H663" s="100"/>
      <c r="I663" s="34" t="str">
        <f t="shared" si="57"/>
        <v/>
      </c>
      <c r="J663" s="34" t="str">
        <f t="shared" si="58"/>
        <v/>
      </c>
      <c r="K663" s="80" t="str">
        <f t="shared" si="59"/>
        <v/>
      </c>
      <c r="L663" s="80"/>
      <c r="O663" s="3"/>
      <c r="P663" s="26"/>
      <c r="Q663" s="26"/>
      <c r="R663" s="26"/>
      <c r="S663" s="26"/>
      <c r="T663" s="26"/>
      <c r="U663" s="26"/>
      <c r="V663" s="26"/>
      <c r="W663" s="3"/>
    </row>
    <row r="664" spans="1:23" s="1" customFormat="1" ht="15" customHeight="1" x14ac:dyDescent="0.2">
      <c r="A664" s="70" t="str">
        <f t="shared" si="54"/>
        <v/>
      </c>
      <c r="B664" s="36" t="str">
        <f t="shared" si="55"/>
        <v/>
      </c>
      <c r="C664" s="34" t="str">
        <f t="shared" si="56"/>
        <v/>
      </c>
      <c r="D664" s="99"/>
      <c r="E664" s="100"/>
      <c r="F664" s="35"/>
      <c r="G664" s="99"/>
      <c r="H664" s="100"/>
      <c r="I664" s="34" t="str">
        <f t="shared" si="57"/>
        <v/>
      </c>
      <c r="J664" s="34" t="str">
        <f t="shared" si="58"/>
        <v/>
      </c>
      <c r="K664" s="80" t="str">
        <f t="shared" si="59"/>
        <v/>
      </c>
      <c r="L664" s="80"/>
      <c r="O664" s="3"/>
      <c r="P664" s="26"/>
      <c r="Q664" s="26"/>
      <c r="R664" s="26"/>
      <c r="S664" s="26"/>
      <c r="T664" s="26"/>
      <c r="U664" s="26"/>
      <c r="V664" s="26"/>
      <c r="W664" s="3"/>
    </row>
    <row r="665" spans="1:23" s="1" customFormat="1" ht="15" customHeight="1" x14ac:dyDescent="0.2">
      <c r="A665" s="70" t="str">
        <f t="shared" si="54"/>
        <v/>
      </c>
      <c r="B665" s="36" t="str">
        <f t="shared" si="55"/>
        <v/>
      </c>
      <c r="C665" s="34" t="str">
        <f t="shared" si="56"/>
        <v/>
      </c>
      <c r="D665" s="99"/>
      <c r="E665" s="100"/>
      <c r="F665" s="35"/>
      <c r="G665" s="99"/>
      <c r="H665" s="100"/>
      <c r="I665" s="34" t="str">
        <f t="shared" si="57"/>
        <v/>
      </c>
      <c r="J665" s="34" t="str">
        <f t="shared" si="58"/>
        <v/>
      </c>
      <c r="K665" s="80" t="str">
        <f t="shared" si="59"/>
        <v/>
      </c>
      <c r="L665" s="80"/>
      <c r="O665" s="3"/>
      <c r="P665" s="26"/>
      <c r="Q665" s="26"/>
      <c r="R665" s="26"/>
      <c r="S665" s="26"/>
      <c r="T665" s="26"/>
      <c r="U665" s="26"/>
      <c r="V665" s="26"/>
      <c r="W665" s="3"/>
    </row>
    <row r="666" spans="1:23" s="1" customFormat="1" ht="15" customHeight="1" x14ac:dyDescent="0.2">
      <c r="A666" s="70" t="str">
        <f t="shared" si="54"/>
        <v/>
      </c>
      <c r="B666" s="36" t="str">
        <f t="shared" si="55"/>
        <v/>
      </c>
      <c r="C666" s="34" t="str">
        <f t="shared" si="56"/>
        <v/>
      </c>
      <c r="D666" s="99"/>
      <c r="E666" s="100"/>
      <c r="F666" s="35"/>
      <c r="G666" s="99"/>
      <c r="H666" s="100"/>
      <c r="I666" s="34" t="str">
        <f t="shared" si="57"/>
        <v/>
      </c>
      <c r="J666" s="34" t="str">
        <f t="shared" si="58"/>
        <v/>
      </c>
      <c r="K666" s="80" t="str">
        <f t="shared" si="59"/>
        <v/>
      </c>
      <c r="L666" s="80"/>
      <c r="O666" s="3"/>
      <c r="P666" s="26"/>
      <c r="Q666" s="26"/>
      <c r="R666" s="26"/>
      <c r="S666" s="26"/>
      <c r="T666" s="26"/>
      <c r="U666" s="26"/>
      <c r="V666" s="26"/>
      <c r="W666" s="3"/>
    </row>
    <row r="667" spans="1:23" s="1" customFormat="1" ht="15" customHeight="1" x14ac:dyDescent="0.2">
      <c r="A667" s="70" t="str">
        <f t="shared" si="54"/>
        <v/>
      </c>
      <c r="B667" s="36" t="str">
        <f t="shared" si="55"/>
        <v/>
      </c>
      <c r="C667" s="34" t="str">
        <f t="shared" si="56"/>
        <v/>
      </c>
      <c r="D667" s="99"/>
      <c r="E667" s="100"/>
      <c r="F667" s="35"/>
      <c r="G667" s="99"/>
      <c r="H667" s="100"/>
      <c r="I667" s="34" t="str">
        <f t="shared" si="57"/>
        <v/>
      </c>
      <c r="J667" s="34" t="str">
        <f t="shared" si="58"/>
        <v/>
      </c>
      <c r="K667" s="80" t="str">
        <f t="shared" si="59"/>
        <v/>
      </c>
      <c r="L667" s="80"/>
      <c r="O667" s="3"/>
      <c r="P667" s="26"/>
      <c r="Q667" s="26"/>
      <c r="R667" s="26"/>
      <c r="S667" s="26"/>
      <c r="T667" s="26"/>
      <c r="U667" s="26"/>
      <c r="V667" s="26"/>
      <c r="W667" s="3"/>
    </row>
    <row r="668" spans="1:23" s="1" customFormat="1" ht="15" customHeight="1" x14ac:dyDescent="0.2">
      <c r="A668" s="70" t="str">
        <f t="shared" si="54"/>
        <v/>
      </c>
      <c r="B668" s="36" t="str">
        <f t="shared" si="55"/>
        <v/>
      </c>
      <c r="C668" s="34" t="str">
        <f t="shared" si="56"/>
        <v/>
      </c>
      <c r="D668" s="99"/>
      <c r="E668" s="100"/>
      <c r="F668" s="35"/>
      <c r="G668" s="99"/>
      <c r="H668" s="100"/>
      <c r="I668" s="34" t="str">
        <f t="shared" si="57"/>
        <v/>
      </c>
      <c r="J668" s="34" t="str">
        <f t="shared" si="58"/>
        <v/>
      </c>
      <c r="K668" s="80" t="str">
        <f t="shared" si="59"/>
        <v/>
      </c>
      <c r="L668" s="80"/>
      <c r="O668" s="3"/>
      <c r="P668" s="26"/>
      <c r="Q668" s="26"/>
      <c r="R668" s="26"/>
      <c r="S668" s="26"/>
      <c r="T668" s="26"/>
      <c r="U668" s="26"/>
      <c r="V668" s="26"/>
      <c r="W668" s="3"/>
    </row>
    <row r="669" spans="1:23" s="1" customFormat="1" ht="15" customHeight="1" x14ac:dyDescent="0.2">
      <c r="A669" s="70" t="str">
        <f t="shared" si="54"/>
        <v/>
      </c>
      <c r="B669" s="36" t="str">
        <f t="shared" si="55"/>
        <v/>
      </c>
      <c r="C669" s="34" t="str">
        <f t="shared" si="56"/>
        <v/>
      </c>
      <c r="D669" s="99"/>
      <c r="E669" s="100"/>
      <c r="F669" s="35"/>
      <c r="G669" s="99"/>
      <c r="H669" s="100"/>
      <c r="I669" s="34" t="str">
        <f t="shared" si="57"/>
        <v/>
      </c>
      <c r="J669" s="34" t="str">
        <f t="shared" si="58"/>
        <v/>
      </c>
      <c r="K669" s="80" t="str">
        <f t="shared" si="59"/>
        <v/>
      </c>
      <c r="L669" s="80"/>
      <c r="O669" s="3"/>
      <c r="P669" s="26"/>
      <c r="Q669" s="26"/>
      <c r="R669" s="26"/>
      <c r="S669" s="26"/>
      <c r="T669" s="26"/>
      <c r="U669" s="26"/>
      <c r="V669" s="26"/>
      <c r="W669" s="3"/>
    </row>
    <row r="670" spans="1:23" s="1" customFormat="1" ht="15" customHeight="1" x14ac:dyDescent="0.2">
      <c r="A670" s="70" t="str">
        <f t="shared" si="54"/>
        <v/>
      </c>
      <c r="B670" s="36" t="str">
        <f t="shared" si="55"/>
        <v/>
      </c>
      <c r="C670" s="34" t="str">
        <f t="shared" si="56"/>
        <v/>
      </c>
      <c r="D670" s="99"/>
      <c r="E670" s="100"/>
      <c r="F670" s="35"/>
      <c r="G670" s="99"/>
      <c r="H670" s="100"/>
      <c r="I670" s="34" t="str">
        <f t="shared" si="57"/>
        <v/>
      </c>
      <c r="J670" s="34" t="str">
        <f t="shared" si="58"/>
        <v/>
      </c>
      <c r="K670" s="80" t="str">
        <f t="shared" si="59"/>
        <v/>
      </c>
      <c r="L670" s="80"/>
      <c r="O670" s="3"/>
      <c r="P670" s="26"/>
      <c r="Q670" s="26"/>
      <c r="R670" s="26"/>
      <c r="S670" s="26"/>
      <c r="T670" s="26"/>
      <c r="U670" s="26"/>
      <c r="V670" s="26"/>
      <c r="W670" s="3"/>
    </row>
    <row r="671" spans="1:23" s="1" customFormat="1" ht="15" customHeight="1" x14ac:dyDescent="0.2">
      <c r="A671" s="70" t="str">
        <f t="shared" si="54"/>
        <v/>
      </c>
      <c r="B671" s="36" t="str">
        <f t="shared" si="55"/>
        <v/>
      </c>
      <c r="C671" s="34" t="str">
        <f t="shared" si="56"/>
        <v/>
      </c>
      <c r="D671" s="99"/>
      <c r="E671" s="100"/>
      <c r="F671" s="35"/>
      <c r="G671" s="99"/>
      <c r="H671" s="100"/>
      <c r="I671" s="34" t="str">
        <f t="shared" si="57"/>
        <v/>
      </c>
      <c r="J671" s="34" t="str">
        <f t="shared" si="58"/>
        <v/>
      </c>
      <c r="K671" s="80" t="str">
        <f t="shared" si="59"/>
        <v/>
      </c>
      <c r="L671" s="80"/>
      <c r="O671" s="3"/>
      <c r="P671" s="26"/>
      <c r="Q671" s="26"/>
      <c r="R671" s="26"/>
      <c r="S671" s="26"/>
      <c r="T671" s="26"/>
      <c r="U671" s="26"/>
      <c r="V671" s="26"/>
      <c r="W671" s="3"/>
    </row>
    <row r="672" spans="1:23" s="1" customFormat="1" ht="15" customHeight="1" x14ac:dyDescent="0.2">
      <c r="A672" s="70" t="str">
        <f t="shared" si="54"/>
        <v/>
      </c>
      <c r="B672" s="36" t="str">
        <f t="shared" si="55"/>
        <v/>
      </c>
      <c r="C672" s="34" t="str">
        <f t="shared" si="56"/>
        <v/>
      </c>
      <c r="D672" s="99"/>
      <c r="E672" s="100"/>
      <c r="F672" s="35"/>
      <c r="G672" s="99"/>
      <c r="H672" s="100"/>
      <c r="I672" s="34" t="str">
        <f t="shared" si="57"/>
        <v/>
      </c>
      <c r="J672" s="34" t="str">
        <f t="shared" si="58"/>
        <v/>
      </c>
      <c r="K672" s="80" t="str">
        <f t="shared" si="59"/>
        <v/>
      </c>
      <c r="L672" s="80"/>
      <c r="O672" s="3"/>
      <c r="P672" s="26"/>
      <c r="Q672" s="26"/>
      <c r="R672" s="26"/>
      <c r="S672" s="26"/>
      <c r="T672" s="26"/>
      <c r="U672" s="26"/>
      <c r="V672" s="26"/>
      <c r="W672" s="3"/>
    </row>
    <row r="673" spans="1:23" s="1" customFormat="1" ht="15" customHeight="1" x14ac:dyDescent="0.2">
      <c r="A673" s="70" t="str">
        <f t="shared" si="54"/>
        <v/>
      </c>
      <c r="B673" s="36" t="str">
        <f t="shared" si="55"/>
        <v/>
      </c>
      <c r="C673" s="34" t="str">
        <f t="shared" si="56"/>
        <v/>
      </c>
      <c r="D673" s="99"/>
      <c r="E673" s="100"/>
      <c r="F673" s="35"/>
      <c r="G673" s="99"/>
      <c r="H673" s="100"/>
      <c r="I673" s="34" t="str">
        <f t="shared" si="57"/>
        <v/>
      </c>
      <c r="J673" s="34" t="str">
        <f t="shared" si="58"/>
        <v/>
      </c>
      <c r="K673" s="80" t="str">
        <f t="shared" si="59"/>
        <v/>
      </c>
      <c r="L673" s="80"/>
      <c r="O673" s="3"/>
      <c r="P673" s="26"/>
      <c r="Q673" s="26"/>
      <c r="R673" s="26"/>
      <c r="S673" s="26"/>
      <c r="T673" s="26"/>
      <c r="U673" s="26"/>
      <c r="V673" s="26"/>
      <c r="W673" s="3"/>
    </row>
    <row r="674" spans="1:23" s="1" customFormat="1" ht="15" customHeight="1" x14ac:dyDescent="0.2">
      <c r="A674" s="70" t="str">
        <f t="shared" si="54"/>
        <v/>
      </c>
      <c r="B674" s="36" t="str">
        <f t="shared" si="55"/>
        <v/>
      </c>
      <c r="C674" s="34" t="str">
        <f t="shared" si="56"/>
        <v/>
      </c>
      <c r="D674" s="99"/>
      <c r="E674" s="100"/>
      <c r="F674" s="35"/>
      <c r="G674" s="99"/>
      <c r="H674" s="100"/>
      <c r="I674" s="34" t="str">
        <f t="shared" si="57"/>
        <v/>
      </c>
      <c r="J674" s="34" t="str">
        <f t="shared" si="58"/>
        <v/>
      </c>
      <c r="K674" s="80" t="str">
        <f t="shared" si="59"/>
        <v/>
      </c>
      <c r="L674" s="80"/>
      <c r="O674" s="3"/>
      <c r="P674" s="26"/>
      <c r="Q674" s="26"/>
      <c r="R674" s="26"/>
      <c r="S674" s="26"/>
      <c r="T674" s="26"/>
      <c r="U674" s="26"/>
      <c r="V674" s="26"/>
      <c r="W674" s="3"/>
    </row>
    <row r="675" spans="1:23" s="1" customFormat="1" ht="15" customHeight="1" x14ac:dyDescent="0.2">
      <c r="A675" s="70" t="str">
        <f t="shared" si="54"/>
        <v/>
      </c>
      <c r="B675" s="36" t="str">
        <f t="shared" si="55"/>
        <v/>
      </c>
      <c r="C675" s="34" t="str">
        <f t="shared" si="56"/>
        <v/>
      </c>
      <c r="D675" s="99"/>
      <c r="E675" s="100"/>
      <c r="F675" s="35"/>
      <c r="G675" s="99"/>
      <c r="H675" s="100"/>
      <c r="I675" s="34" t="str">
        <f t="shared" si="57"/>
        <v/>
      </c>
      <c r="J675" s="34" t="str">
        <f t="shared" si="58"/>
        <v/>
      </c>
      <c r="K675" s="80" t="str">
        <f t="shared" si="59"/>
        <v/>
      </c>
      <c r="L675" s="80"/>
      <c r="O675" s="3"/>
      <c r="P675" s="26"/>
      <c r="Q675" s="26"/>
      <c r="R675" s="26"/>
      <c r="S675" s="26"/>
      <c r="T675" s="26"/>
      <c r="U675" s="26"/>
      <c r="V675" s="26"/>
      <c r="W675" s="3"/>
    </row>
    <row r="676" spans="1:23" s="1" customFormat="1" ht="15" customHeight="1" x14ac:dyDescent="0.2">
      <c r="A676" s="70" t="str">
        <f t="shared" si="54"/>
        <v/>
      </c>
      <c r="B676" s="36" t="str">
        <f t="shared" si="55"/>
        <v/>
      </c>
      <c r="C676" s="34" t="str">
        <f t="shared" si="56"/>
        <v/>
      </c>
      <c r="D676" s="99"/>
      <c r="E676" s="100"/>
      <c r="F676" s="35"/>
      <c r="G676" s="99"/>
      <c r="H676" s="100"/>
      <c r="I676" s="34" t="str">
        <f t="shared" si="57"/>
        <v/>
      </c>
      <c r="J676" s="34" t="str">
        <f t="shared" si="58"/>
        <v/>
      </c>
      <c r="K676" s="80" t="str">
        <f t="shared" si="59"/>
        <v/>
      </c>
      <c r="L676" s="80"/>
      <c r="O676" s="3"/>
      <c r="P676" s="26"/>
      <c r="Q676" s="26"/>
      <c r="R676" s="26"/>
      <c r="S676" s="26"/>
      <c r="T676" s="26"/>
      <c r="U676" s="26"/>
      <c r="V676" s="26"/>
      <c r="W676" s="3"/>
    </row>
    <row r="677" spans="1:23" s="1" customFormat="1" ht="15" customHeight="1" x14ac:dyDescent="0.2">
      <c r="A677" s="70" t="str">
        <f t="shared" si="54"/>
        <v/>
      </c>
      <c r="B677" s="36" t="str">
        <f t="shared" si="55"/>
        <v/>
      </c>
      <c r="C677" s="34" t="str">
        <f t="shared" si="56"/>
        <v/>
      </c>
      <c r="D677" s="99"/>
      <c r="E677" s="100"/>
      <c r="F677" s="35"/>
      <c r="G677" s="99"/>
      <c r="H677" s="100"/>
      <c r="I677" s="34" t="str">
        <f t="shared" si="57"/>
        <v/>
      </c>
      <c r="J677" s="34" t="str">
        <f t="shared" si="58"/>
        <v/>
      </c>
      <c r="K677" s="80" t="str">
        <f t="shared" si="59"/>
        <v/>
      </c>
      <c r="L677" s="80"/>
      <c r="O677" s="3"/>
      <c r="P677" s="26"/>
      <c r="Q677" s="26"/>
      <c r="R677" s="26"/>
      <c r="S677" s="26"/>
      <c r="T677" s="26"/>
      <c r="U677" s="26"/>
      <c r="V677" s="26"/>
      <c r="W677" s="3"/>
    </row>
    <row r="678" spans="1:23" s="1" customFormat="1" ht="15" customHeight="1" x14ac:dyDescent="0.2">
      <c r="A678" s="70" t="str">
        <f t="shared" ref="A678:A741" si="60">IF(K677="","",IF(rounding,IF(OR(A677&gt;=number_of_payments,ROUND(K677,2)&lt;=0),"",A677+1),IF(OR(A677&gt;=number_of_payments,K677&lt;=0),"",A677+1)))</f>
        <v/>
      </c>
      <c r="B678" s="36" t="str">
        <f t="shared" ref="B678:B741" si="61">IF(pay_num&lt;&gt;"",IF(per_year=26,IF(A678=1,first_payment,B677+14),IF(per_year=52,IF(A678=1,first_payment,B677+7),DATE(YEAR(first_payment),MONTH(first_payment)+(A678-1)*per_y,IF(per_year=24,IF(1-MOD(A678,2)=1,DAY(first_payment)+14,DAY(first_payment)),DAY(first_payment))))),"")</f>
        <v/>
      </c>
      <c r="C678" s="34" t="str">
        <f t="shared" ref="C678:C741" si="62">IF(pay_num="","",IF(rounding,IF(OR(pay_num=number_of_payments,payment&gt;ROUND((1+periodic_rate)*K677,2)),ROUND((1+periodic_rate)*K677,2),payment),IF(OR(pay_num=number_of_payments,payment&gt;(1+periodic_rate)*K677),(1+periodic_rate)*K677,payment)))</f>
        <v/>
      </c>
      <c r="D678" s="99"/>
      <c r="E678" s="100"/>
      <c r="F678" s="35"/>
      <c r="G678" s="99"/>
      <c r="H678" s="100"/>
      <c r="I678" s="34" t="str">
        <f t="shared" ref="I678:I741" si="63">IF(A678="","",IF(AND(A678=1,payment_type=1),0,IF(rounding,ROUND(periodic_rate*K677,2),periodic_rate*K677)))</f>
        <v/>
      </c>
      <c r="J678" s="34" t="str">
        <f t="shared" ref="J678:J741" si="64">IF(A678="","",IF(schedules,C678+D678,IF(ISBLANK(G678),C678,G678))-I678)</f>
        <v/>
      </c>
      <c r="K678" s="80" t="str">
        <f t="shared" ref="K678:K741" si="65">IF(A678="","",K677-J678)</f>
        <v/>
      </c>
      <c r="L678" s="80"/>
      <c r="O678" s="3"/>
      <c r="P678" s="26"/>
      <c r="Q678" s="26"/>
      <c r="R678" s="26"/>
      <c r="S678" s="26"/>
      <c r="T678" s="26"/>
      <c r="U678" s="26"/>
      <c r="V678" s="26"/>
      <c r="W678" s="3"/>
    </row>
    <row r="679" spans="1:23" s="1" customFormat="1" ht="15" customHeight="1" x14ac:dyDescent="0.2">
      <c r="A679" s="70" t="str">
        <f t="shared" si="60"/>
        <v/>
      </c>
      <c r="B679" s="36" t="str">
        <f t="shared" si="61"/>
        <v/>
      </c>
      <c r="C679" s="34" t="str">
        <f t="shared" si="62"/>
        <v/>
      </c>
      <c r="D679" s="99"/>
      <c r="E679" s="100"/>
      <c r="F679" s="35"/>
      <c r="G679" s="99"/>
      <c r="H679" s="100"/>
      <c r="I679" s="34" t="str">
        <f t="shared" si="63"/>
        <v/>
      </c>
      <c r="J679" s="34" t="str">
        <f t="shared" si="64"/>
        <v/>
      </c>
      <c r="K679" s="80" t="str">
        <f t="shared" si="65"/>
        <v/>
      </c>
      <c r="L679" s="80"/>
      <c r="O679" s="3"/>
      <c r="P679" s="26"/>
      <c r="Q679" s="26"/>
      <c r="R679" s="26"/>
      <c r="S679" s="26"/>
      <c r="T679" s="26"/>
      <c r="U679" s="26"/>
      <c r="V679" s="26"/>
      <c r="W679" s="3"/>
    </row>
    <row r="680" spans="1:23" s="1" customFormat="1" ht="15" customHeight="1" x14ac:dyDescent="0.2">
      <c r="A680" s="70" t="str">
        <f t="shared" si="60"/>
        <v/>
      </c>
      <c r="B680" s="36" t="str">
        <f t="shared" si="61"/>
        <v/>
      </c>
      <c r="C680" s="34" t="str">
        <f t="shared" si="62"/>
        <v/>
      </c>
      <c r="D680" s="99"/>
      <c r="E680" s="100"/>
      <c r="F680" s="35"/>
      <c r="G680" s="99"/>
      <c r="H680" s="100"/>
      <c r="I680" s="34" t="str">
        <f t="shared" si="63"/>
        <v/>
      </c>
      <c r="J680" s="34" t="str">
        <f t="shared" si="64"/>
        <v/>
      </c>
      <c r="K680" s="80" t="str">
        <f t="shared" si="65"/>
        <v/>
      </c>
      <c r="L680" s="80"/>
      <c r="O680" s="3"/>
      <c r="P680" s="26"/>
      <c r="Q680" s="26"/>
      <c r="R680" s="26"/>
      <c r="S680" s="26"/>
      <c r="T680" s="26"/>
      <c r="U680" s="26"/>
      <c r="V680" s="26"/>
      <c r="W680" s="3"/>
    </row>
    <row r="681" spans="1:23" s="1" customFormat="1" ht="15" customHeight="1" x14ac:dyDescent="0.2">
      <c r="A681" s="70" t="str">
        <f t="shared" si="60"/>
        <v/>
      </c>
      <c r="B681" s="36" t="str">
        <f t="shared" si="61"/>
        <v/>
      </c>
      <c r="C681" s="34" t="str">
        <f t="shared" si="62"/>
        <v/>
      </c>
      <c r="D681" s="99"/>
      <c r="E681" s="100"/>
      <c r="F681" s="35"/>
      <c r="G681" s="99"/>
      <c r="H681" s="100"/>
      <c r="I681" s="34" t="str">
        <f t="shared" si="63"/>
        <v/>
      </c>
      <c r="J681" s="34" t="str">
        <f t="shared" si="64"/>
        <v/>
      </c>
      <c r="K681" s="80" t="str">
        <f t="shared" si="65"/>
        <v/>
      </c>
      <c r="L681" s="80"/>
      <c r="O681" s="3"/>
      <c r="P681" s="26"/>
      <c r="Q681" s="26"/>
      <c r="R681" s="26"/>
      <c r="S681" s="26"/>
      <c r="T681" s="26"/>
      <c r="U681" s="26"/>
      <c r="V681" s="26"/>
      <c r="W681" s="3"/>
    </row>
    <row r="682" spans="1:23" s="1" customFormat="1" ht="15" customHeight="1" x14ac:dyDescent="0.2">
      <c r="A682" s="70" t="str">
        <f t="shared" si="60"/>
        <v/>
      </c>
      <c r="B682" s="36" t="str">
        <f t="shared" si="61"/>
        <v/>
      </c>
      <c r="C682" s="34" t="str">
        <f t="shared" si="62"/>
        <v/>
      </c>
      <c r="D682" s="99"/>
      <c r="E682" s="100"/>
      <c r="F682" s="35"/>
      <c r="G682" s="99"/>
      <c r="H682" s="100"/>
      <c r="I682" s="34" t="str">
        <f t="shared" si="63"/>
        <v/>
      </c>
      <c r="J682" s="34" t="str">
        <f t="shared" si="64"/>
        <v/>
      </c>
      <c r="K682" s="80" t="str">
        <f t="shared" si="65"/>
        <v/>
      </c>
      <c r="L682" s="80"/>
      <c r="O682" s="3"/>
      <c r="P682" s="26"/>
      <c r="Q682" s="26"/>
      <c r="R682" s="26"/>
      <c r="S682" s="26"/>
      <c r="T682" s="26"/>
      <c r="U682" s="26"/>
      <c r="V682" s="26"/>
      <c r="W682" s="3"/>
    </row>
    <row r="683" spans="1:23" s="1" customFormat="1" ht="15" customHeight="1" x14ac:dyDescent="0.2">
      <c r="A683" s="70" t="str">
        <f t="shared" si="60"/>
        <v/>
      </c>
      <c r="B683" s="36" t="str">
        <f t="shared" si="61"/>
        <v/>
      </c>
      <c r="C683" s="34" t="str">
        <f t="shared" si="62"/>
        <v/>
      </c>
      <c r="D683" s="99"/>
      <c r="E683" s="100"/>
      <c r="F683" s="35"/>
      <c r="G683" s="99"/>
      <c r="H683" s="100"/>
      <c r="I683" s="34" t="str">
        <f t="shared" si="63"/>
        <v/>
      </c>
      <c r="J683" s="34" t="str">
        <f t="shared" si="64"/>
        <v/>
      </c>
      <c r="K683" s="80" t="str">
        <f t="shared" si="65"/>
        <v/>
      </c>
      <c r="L683" s="80"/>
      <c r="O683" s="3"/>
      <c r="P683" s="26"/>
      <c r="Q683" s="26"/>
      <c r="R683" s="26"/>
      <c r="S683" s="26"/>
      <c r="T683" s="26"/>
      <c r="U683" s="26"/>
      <c r="V683" s="26"/>
      <c r="W683" s="3"/>
    </row>
    <row r="684" spans="1:23" s="1" customFormat="1" ht="15" customHeight="1" x14ac:dyDescent="0.2">
      <c r="A684" s="70" t="str">
        <f t="shared" si="60"/>
        <v/>
      </c>
      <c r="B684" s="36" t="str">
        <f t="shared" si="61"/>
        <v/>
      </c>
      <c r="C684" s="34" t="str">
        <f t="shared" si="62"/>
        <v/>
      </c>
      <c r="D684" s="99"/>
      <c r="E684" s="100"/>
      <c r="F684" s="35"/>
      <c r="G684" s="99"/>
      <c r="H684" s="100"/>
      <c r="I684" s="34" t="str">
        <f t="shared" si="63"/>
        <v/>
      </c>
      <c r="J684" s="34" t="str">
        <f t="shared" si="64"/>
        <v/>
      </c>
      <c r="K684" s="80" t="str">
        <f t="shared" si="65"/>
        <v/>
      </c>
      <c r="L684" s="80"/>
      <c r="O684" s="3"/>
      <c r="P684" s="26"/>
      <c r="Q684" s="26"/>
      <c r="R684" s="26"/>
      <c r="S684" s="26"/>
      <c r="T684" s="26"/>
      <c r="U684" s="26"/>
      <c r="V684" s="26"/>
      <c r="W684" s="3"/>
    </row>
    <row r="685" spans="1:23" s="1" customFormat="1" ht="15" customHeight="1" x14ac:dyDescent="0.2">
      <c r="A685" s="70" t="str">
        <f t="shared" si="60"/>
        <v/>
      </c>
      <c r="B685" s="36" t="str">
        <f t="shared" si="61"/>
        <v/>
      </c>
      <c r="C685" s="34" t="str">
        <f t="shared" si="62"/>
        <v/>
      </c>
      <c r="D685" s="99"/>
      <c r="E685" s="100"/>
      <c r="F685" s="35"/>
      <c r="G685" s="99"/>
      <c r="H685" s="100"/>
      <c r="I685" s="34" t="str">
        <f t="shared" si="63"/>
        <v/>
      </c>
      <c r="J685" s="34" t="str">
        <f t="shared" si="64"/>
        <v/>
      </c>
      <c r="K685" s="80" t="str">
        <f t="shared" si="65"/>
        <v/>
      </c>
      <c r="L685" s="80"/>
      <c r="O685" s="3"/>
      <c r="P685" s="26"/>
      <c r="Q685" s="26"/>
      <c r="R685" s="26"/>
      <c r="S685" s="26"/>
      <c r="T685" s="26"/>
      <c r="U685" s="26"/>
      <c r="V685" s="26"/>
      <c r="W685" s="3"/>
    </row>
    <row r="686" spans="1:23" s="1" customFormat="1" ht="15" customHeight="1" x14ac:dyDescent="0.2">
      <c r="A686" s="70" t="str">
        <f t="shared" si="60"/>
        <v/>
      </c>
      <c r="B686" s="36" t="str">
        <f t="shared" si="61"/>
        <v/>
      </c>
      <c r="C686" s="34" t="str">
        <f t="shared" si="62"/>
        <v/>
      </c>
      <c r="D686" s="99"/>
      <c r="E686" s="100"/>
      <c r="F686" s="35"/>
      <c r="G686" s="99"/>
      <c r="H686" s="100"/>
      <c r="I686" s="34" t="str">
        <f t="shared" si="63"/>
        <v/>
      </c>
      <c r="J686" s="34" t="str">
        <f t="shared" si="64"/>
        <v/>
      </c>
      <c r="K686" s="80" t="str">
        <f t="shared" si="65"/>
        <v/>
      </c>
      <c r="L686" s="80"/>
      <c r="O686" s="3"/>
      <c r="P686" s="26"/>
      <c r="Q686" s="26"/>
      <c r="R686" s="26"/>
      <c r="S686" s="26"/>
      <c r="T686" s="26"/>
      <c r="U686" s="26"/>
      <c r="V686" s="26"/>
      <c r="W686" s="3"/>
    </row>
    <row r="687" spans="1:23" s="1" customFormat="1" ht="15" customHeight="1" x14ac:dyDescent="0.2">
      <c r="A687" s="70" t="str">
        <f t="shared" si="60"/>
        <v/>
      </c>
      <c r="B687" s="36" t="str">
        <f t="shared" si="61"/>
        <v/>
      </c>
      <c r="C687" s="34" t="str">
        <f t="shared" si="62"/>
        <v/>
      </c>
      <c r="D687" s="99"/>
      <c r="E687" s="100"/>
      <c r="F687" s="35"/>
      <c r="G687" s="99"/>
      <c r="H687" s="100"/>
      <c r="I687" s="34" t="str">
        <f t="shared" si="63"/>
        <v/>
      </c>
      <c r="J687" s="34" t="str">
        <f t="shared" si="64"/>
        <v/>
      </c>
      <c r="K687" s="80" t="str">
        <f t="shared" si="65"/>
        <v/>
      </c>
      <c r="L687" s="80"/>
      <c r="O687" s="3"/>
      <c r="P687" s="26"/>
      <c r="Q687" s="26"/>
      <c r="R687" s="26"/>
      <c r="S687" s="26"/>
      <c r="T687" s="26"/>
      <c r="U687" s="26"/>
      <c r="V687" s="26"/>
      <c r="W687" s="3"/>
    </row>
    <row r="688" spans="1:23" s="1" customFormat="1" ht="15" customHeight="1" x14ac:dyDescent="0.2">
      <c r="A688" s="70" t="str">
        <f t="shared" si="60"/>
        <v/>
      </c>
      <c r="B688" s="36" t="str">
        <f t="shared" si="61"/>
        <v/>
      </c>
      <c r="C688" s="34" t="str">
        <f t="shared" si="62"/>
        <v/>
      </c>
      <c r="D688" s="99"/>
      <c r="E688" s="100"/>
      <c r="F688" s="35"/>
      <c r="G688" s="99"/>
      <c r="H688" s="100"/>
      <c r="I688" s="34" t="str">
        <f t="shared" si="63"/>
        <v/>
      </c>
      <c r="J688" s="34" t="str">
        <f t="shared" si="64"/>
        <v/>
      </c>
      <c r="K688" s="80" t="str">
        <f t="shared" si="65"/>
        <v/>
      </c>
      <c r="L688" s="80"/>
      <c r="O688" s="3"/>
      <c r="P688" s="26"/>
      <c r="Q688" s="26"/>
      <c r="R688" s="26"/>
      <c r="S688" s="26"/>
      <c r="T688" s="26"/>
      <c r="U688" s="26"/>
      <c r="V688" s="26"/>
      <c r="W688" s="3"/>
    </row>
    <row r="689" spans="1:23" s="1" customFormat="1" ht="15" customHeight="1" x14ac:dyDescent="0.2">
      <c r="A689" s="70" t="str">
        <f t="shared" si="60"/>
        <v/>
      </c>
      <c r="B689" s="36" t="str">
        <f t="shared" si="61"/>
        <v/>
      </c>
      <c r="C689" s="34" t="str">
        <f t="shared" si="62"/>
        <v/>
      </c>
      <c r="D689" s="99"/>
      <c r="E689" s="100"/>
      <c r="F689" s="35"/>
      <c r="G689" s="99"/>
      <c r="H689" s="100"/>
      <c r="I689" s="34" t="str">
        <f t="shared" si="63"/>
        <v/>
      </c>
      <c r="J689" s="34" t="str">
        <f t="shared" si="64"/>
        <v/>
      </c>
      <c r="K689" s="80" t="str">
        <f t="shared" si="65"/>
        <v/>
      </c>
      <c r="L689" s="80"/>
      <c r="O689" s="3"/>
      <c r="P689" s="26"/>
      <c r="Q689" s="26"/>
      <c r="R689" s="26"/>
      <c r="S689" s="26"/>
      <c r="T689" s="26"/>
      <c r="U689" s="26"/>
      <c r="V689" s="26"/>
      <c r="W689" s="3"/>
    </row>
    <row r="690" spans="1:23" s="1" customFormat="1" ht="15" customHeight="1" x14ac:dyDescent="0.2">
      <c r="A690" s="70" t="str">
        <f t="shared" si="60"/>
        <v/>
      </c>
      <c r="B690" s="36" t="str">
        <f t="shared" si="61"/>
        <v/>
      </c>
      <c r="C690" s="34" t="str">
        <f t="shared" si="62"/>
        <v/>
      </c>
      <c r="D690" s="99"/>
      <c r="E690" s="100"/>
      <c r="F690" s="35"/>
      <c r="G690" s="99"/>
      <c r="H690" s="100"/>
      <c r="I690" s="34" t="str">
        <f t="shared" si="63"/>
        <v/>
      </c>
      <c r="J690" s="34" t="str">
        <f t="shared" si="64"/>
        <v/>
      </c>
      <c r="K690" s="80" t="str">
        <f t="shared" si="65"/>
        <v/>
      </c>
      <c r="L690" s="80"/>
      <c r="O690" s="3"/>
      <c r="P690" s="26"/>
      <c r="Q690" s="26"/>
      <c r="R690" s="26"/>
      <c r="S690" s="26"/>
      <c r="T690" s="26"/>
      <c r="U690" s="26"/>
      <c r="V690" s="26"/>
      <c r="W690" s="3"/>
    </row>
    <row r="691" spans="1:23" s="1" customFormat="1" ht="15" customHeight="1" x14ac:dyDescent="0.2">
      <c r="A691" s="70" t="str">
        <f t="shared" si="60"/>
        <v/>
      </c>
      <c r="B691" s="36" t="str">
        <f t="shared" si="61"/>
        <v/>
      </c>
      <c r="C691" s="34" t="str">
        <f t="shared" si="62"/>
        <v/>
      </c>
      <c r="D691" s="99"/>
      <c r="E691" s="100"/>
      <c r="F691" s="35"/>
      <c r="G691" s="99"/>
      <c r="H691" s="100"/>
      <c r="I691" s="34" t="str">
        <f t="shared" si="63"/>
        <v/>
      </c>
      <c r="J691" s="34" t="str">
        <f t="shared" si="64"/>
        <v/>
      </c>
      <c r="K691" s="80" t="str">
        <f t="shared" si="65"/>
        <v/>
      </c>
      <c r="L691" s="80"/>
      <c r="O691" s="3"/>
      <c r="P691" s="26"/>
      <c r="Q691" s="26"/>
      <c r="R691" s="26"/>
      <c r="S691" s="26"/>
      <c r="T691" s="26"/>
      <c r="U691" s="26"/>
      <c r="V691" s="26"/>
      <c r="W691" s="3"/>
    </row>
    <row r="692" spans="1:23" s="1" customFormat="1" ht="15" customHeight="1" x14ac:dyDescent="0.2">
      <c r="A692" s="70" t="str">
        <f t="shared" si="60"/>
        <v/>
      </c>
      <c r="B692" s="36" t="str">
        <f t="shared" si="61"/>
        <v/>
      </c>
      <c r="C692" s="34" t="str">
        <f t="shared" si="62"/>
        <v/>
      </c>
      <c r="D692" s="99"/>
      <c r="E692" s="100"/>
      <c r="F692" s="35"/>
      <c r="G692" s="99"/>
      <c r="H692" s="100"/>
      <c r="I692" s="34" t="str">
        <f t="shared" si="63"/>
        <v/>
      </c>
      <c r="J692" s="34" t="str">
        <f t="shared" si="64"/>
        <v/>
      </c>
      <c r="K692" s="80" t="str">
        <f t="shared" si="65"/>
        <v/>
      </c>
      <c r="L692" s="80"/>
      <c r="O692" s="3"/>
      <c r="P692" s="26"/>
      <c r="Q692" s="26"/>
      <c r="R692" s="26"/>
      <c r="S692" s="26"/>
      <c r="T692" s="26"/>
      <c r="U692" s="26"/>
      <c r="V692" s="26"/>
      <c r="W692" s="3"/>
    </row>
    <row r="693" spans="1:23" s="1" customFormat="1" ht="15" customHeight="1" x14ac:dyDescent="0.2">
      <c r="A693" s="70" t="str">
        <f t="shared" si="60"/>
        <v/>
      </c>
      <c r="B693" s="36" t="str">
        <f t="shared" si="61"/>
        <v/>
      </c>
      <c r="C693" s="34" t="str">
        <f t="shared" si="62"/>
        <v/>
      </c>
      <c r="D693" s="99"/>
      <c r="E693" s="100"/>
      <c r="F693" s="35"/>
      <c r="G693" s="99"/>
      <c r="H693" s="100"/>
      <c r="I693" s="34" t="str">
        <f t="shared" si="63"/>
        <v/>
      </c>
      <c r="J693" s="34" t="str">
        <f t="shared" si="64"/>
        <v/>
      </c>
      <c r="K693" s="80" t="str">
        <f t="shared" si="65"/>
        <v/>
      </c>
      <c r="L693" s="80"/>
      <c r="O693" s="3"/>
      <c r="P693" s="26"/>
      <c r="Q693" s="26"/>
      <c r="R693" s="26"/>
      <c r="S693" s="26"/>
      <c r="T693" s="26"/>
      <c r="U693" s="26"/>
      <c r="V693" s="26"/>
      <c r="W693" s="3"/>
    </row>
    <row r="694" spans="1:23" s="1" customFormat="1" ht="15" customHeight="1" x14ac:dyDescent="0.2">
      <c r="A694" s="70" t="str">
        <f t="shared" si="60"/>
        <v/>
      </c>
      <c r="B694" s="36" t="str">
        <f t="shared" si="61"/>
        <v/>
      </c>
      <c r="C694" s="34" t="str">
        <f t="shared" si="62"/>
        <v/>
      </c>
      <c r="D694" s="99"/>
      <c r="E694" s="100"/>
      <c r="F694" s="35"/>
      <c r="G694" s="99"/>
      <c r="H694" s="100"/>
      <c r="I694" s="34" t="str">
        <f t="shared" si="63"/>
        <v/>
      </c>
      <c r="J694" s="34" t="str">
        <f t="shared" si="64"/>
        <v/>
      </c>
      <c r="K694" s="80" t="str">
        <f t="shared" si="65"/>
        <v/>
      </c>
      <c r="L694" s="80"/>
      <c r="O694" s="3"/>
      <c r="P694" s="26"/>
      <c r="Q694" s="26"/>
      <c r="R694" s="26"/>
      <c r="S694" s="26"/>
      <c r="T694" s="26"/>
      <c r="U694" s="26"/>
      <c r="V694" s="26"/>
      <c r="W694" s="3"/>
    </row>
    <row r="695" spans="1:23" s="1" customFormat="1" ht="15" customHeight="1" x14ac:dyDescent="0.2">
      <c r="A695" s="70" t="str">
        <f t="shared" si="60"/>
        <v/>
      </c>
      <c r="B695" s="36" t="str">
        <f t="shared" si="61"/>
        <v/>
      </c>
      <c r="C695" s="34" t="str">
        <f t="shared" si="62"/>
        <v/>
      </c>
      <c r="D695" s="99"/>
      <c r="E695" s="100"/>
      <c r="F695" s="35"/>
      <c r="G695" s="99"/>
      <c r="H695" s="100"/>
      <c r="I695" s="34" t="str">
        <f t="shared" si="63"/>
        <v/>
      </c>
      <c r="J695" s="34" t="str">
        <f t="shared" si="64"/>
        <v/>
      </c>
      <c r="K695" s="80" t="str">
        <f t="shared" si="65"/>
        <v/>
      </c>
      <c r="L695" s="80"/>
      <c r="O695" s="3"/>
      <c r="P695" s="26"/>
      <c r="Q695" s="26"/>
      <c r="R695" s="26"/>
      <c r="S695" s="26"/>
      <c r="T695" s="26"/>
      <c r="U695" s="26"/>
      <c r="V695" s="26"/>
      <c r="W695" s="3"/>
    </row>
    <row r="696" spans="1:23" s="1" customFormat="1" ht="15" customHeight="1" x14ac:dyDescent="0.2">
      <c r="A696" s="70" t="str">
        <f t="shared" si="60"/>
        <v/>
      </c>
      <c r="B696" s="36" t="str">
        <f t="shared" si="61"/>
        <v/>
      </c>
      <c r="C696" s="34" t="str">
        <f t="shared" si="62"/>
        <v/>
      </c>
      <c r="D696" s="99"/>
      <c r="E696" s="100"/>
      <c r="F696" s="35"/>
      <c r="G696" s="99"/>
      <c r="H696" s="100"/>
      <c r="I696" s="34" t="str">
        <f t="shared" si="63"/>
        <v/>
      </c>
      <c r="J696" s="34" t="str">
        <f t="shared" si="64"/>
        <v/>
      </c>
      <c r="K696" s="80" t="str">
        <f t="shared" si="65"/>
        <v/>
      </c>
      <c r="L696" s="80"/>
      <c r="O696" s="3"/>
      <c r="P696" s="26"/>
      <c r="Q696" s="26"/>
      <c r="R696" s="26"/>
      <c r="S696" s="26"/>
      <c r="T696" s="26"/>
      <c r="U696" s="26"/>
      <c r="V696" s="26"/>
      <c r="W696" s="3"/>
    </row>
    <row r="697" spans="1:23" s="1" customFormat="1" ht="15" customHeight="1" x14ac:dyDescent="0.2">
      <c r="A697" s="70" t="str">
        <f t="shared" si="60"/>
        <v/>
      </c>
      <c r="B697" s="36" t="str">
        <f t="shared" si="61"/>
        <v/>
      </c>
      <c r="C697" s="34" t="str">
        <f t="shared" si="62"/>
        <v/>
      </c>
      <c r="D697" s="99"/>
      <c r="E697" s="100"/>
      <c r="F697" s="35"/>
      <c r="G697" s="99"/>
      <c r="H697" s="100"/>
      <c r="I697" s="34" t="str">
        <f t="shared" si="63"/>
        <v/>
      </c>
      <c r="J697" s="34" t="str">
        <f t="shared" si="64"/>
        <v/>
      </c>
      <c r="K697" s="80" t="str">
        <f t="shared" si="65"/>
        <v/>
      </c>
      <c r="L697" s="80"/>
      <c r="O697" s="3"/>
      <c r="P697" s="26"/>
      <c r="Q697" s="26"/>
      <c r="R697" s="26"/>
      <c r="S697" s="26"/>
      <c r="T697" s="26"/>
      <c r="U697" s="26"/>
      <c r="V697" s="26"/>
      <c r="W697" s="3"/>
    </row>
    <row r="698" spans="1:23" s="1" customFormat="1" ht="15" customHeight="1" x14ac:dyDescent="0.2">
      <c r="A698" s="70" t="str">
        <f t="shared" si="60"/>
        <v/>
      </c>
      <c r="B698" s="36" t="str">
        <f t="shared" si="61"/>
        <v/>
      </c>
      <c r="C698" s="34" t="str">
        <f t="shared" si="62"/>
        <v/>
      </c>
      <c r="D698" s="99"/>
      <c r="E698" s="100"/>
      <c r="F698" s="35"/>
      <c r="G698" s="99"/>
      <c r="H698" s="100"/>
      <c r="I698" s="34" t="str">
        <f t="shared" si="63"/>
        <v/>
      </c>
      <c r="J698" s="34" t="str">
        <f t="shared" si="64"/>
        <v/>
      </c>
      <c r="K698" s="80" t="str">
        <f t="shared" si="65"/>
        <v/>
      </c>
      <c r="L698" s="80"/>
      <c r="O698" s="3"/>
      <c r="P698" s="26"/>
      <c r="Q698" s="26"/>
      <c r="R698" s="26"/>
      <c r="S698" s="26"/>
      <c r="T698" s="26"/>
      <c r="U698" s="26"/>
      <c r="V698" s="26"/>
      <c r="W698" s="3"/>
    </row>
    <row r="699" spans="1:23" s="1" customFormat="1" ht="15" customHeight="1" x14ac:dyDescent="0.2">
      <c r="A699" s="70" t="str">
        <f t="shared" si="60"/>
        <v/>
      </c>
      <c r="B699" s="36" t="str">
        <f t="shared" si="61"/>
        <v/>
      </c>
      <c r="C699" s="34" t="str">
        <f t="shared" si="62"/>
        <v/>
      </c>
      <c r="D699" s="99"/>
      <c r="E699" s="100"/>
      <c r="F699" s="35"/>
      <c r="G699" s="99"/>
      <c r="H699" s="100"/>
      <c r="I699" s="34" t="str">
        <f t="shared" si="63"/>
        <v/>
      </c>
      <c r="J699" s="34" t="str">
        <f t="shared" si="64"/>
        <v/>
      </c>
      <c r="K699" s="80" t="str">
        <f t="shared" si="65"/>
        <v/>
      </c>
      <c r="L699" s="80"/>
      <c r="O699" s="3"/>
      <c r="P699" s="26"/>
      <c r="Q699" s="26"/>
      <c r="R699" s="26"/>
      <c r="S699" s="26"/>
      <c r="T699" s="26"/>
      <c r="U699" s="26"/>
      <c r="V699" s="26"/>
      <c r="W699" s="3"/>
    </row>
    <row r="700" spans="1:23" s="1" customFormat="1" ht="15" customHeight="1" x14ac:dyDescent="0.2">
      <c r="A700" s="70" t="str">
        <f t="shared" si="60"/>
        <v/>
      </c>
      <c r="B700" s="36" t="str">
        <f t="shared" si="61"/>
        <v/>
      </c>
      <c r="C700" s="34" t="str">
        <f t="shared" si="62"/>
        <v/>
      </c>
      <c r="D700" s="99"/>
      <c r="E700" s="100"/>
      <c r="F700" s="35"/>
      <c r="G700" s="99"/>
      <c r="H700" s="100"/>
      <c r="I700" s="34" t="str">
        <f t="shared" si="63"/>
        <v/>
      </c>
      <c r="J700" s="34" t="str">
        <f t="shared" si="64"/>
        <v/>
      </c>
      <c r="K700" s="80" t="str">
        <f t="shared" si="65"/>
        <v/>
      </c>
      <c r="L700" s="80"/>
      <c r="O700" s="3"/>
      <c r="P700" s="26"/>
      <c r="Q700" s="26"/>
      <c r="R700" s="26"/>
      <c r="S700" s="26"/>
      <c r="T700" s="26"/>
      <c r="U700" s="26"/>
      <c r="V700" s="26"/>
      <c r="W700" s="3"/>
    </row>
    <row r="701" spans="1:23" s="1" customFormat="1" ht="15" customHeight="1" x14ac:dyDescent="0.2">
      <c r="A701" s="70" t="str">
        <f t="shared" si="60"/>
        <v/>
      </c>
      <c r="B701" s="36" t="str">
        <f t="shared" si="61"/>
        <v/>
      </c>
      <c r="C701" s="34" t="str">
        <f t="shared" si="62"/>
        <v/>
      </c>
      <c r="D701" s="99"/>
      <c r="E701" s="100"/>
      <c r="F701" s="35"/>
      <c r="G701" s="99"/>
      <c r="H701" s="100"/>
      <c r="I701" s="34" t="str">
        <f t="shared" si="63"/>
        <v/>
      </c>
      <c r="J701" s="34" t="str">
        <f t="shared" si="64"/>
        <v/>
      </c>
      <c r="K701" s="80" t="str">
        <f t="shared" si="65"/>
        <v/>
      </c>
      <c r="L701" s="80"/>
      <c r="O701" s="3"/>
      <c r="P701" s="26"/>
      <c r="Q701" s="26"/>
      <c r="R701" s="26"/>
      <c r="S701" s="26"/>
      <c r="T701" s="26"/>
      <c r="U701" s="26"/>
      <c r="V701" s="26"/>
      <c r="W701" s="3"/>
    </row>
    <row r="702" spans="1:23" s="1" customFormat="1" ht="15" customHeight="1" x14ac:dyDescent="0.2">
      <c r="A702" s="70" t="str">
        <f t="shared" si="60"/>
        <v/>
      </c>
      <c r="B702" s="36" t="str">
        <f t="shared" si="61"/>
        <v/>
      </c>
      <c r="C702" s="34" t="str">
        <f t="shared" si="62"/>
        <v/>
      </c>
      <c r="D702" s="99"/>
      <c r="E702" s="100"/>
      <c r="F702" s="35"/>
      <c r="G702" s="99"/>
      <c r="H702" s="100"/>
      <c r="I702" s="34" t="str">
        <f t="shared" si="63"/>
        <v/>
      </c>
      <c r="J702" s="34" t="str">
        <f t="shared" si="64"/>
        <v/>
      </c>
      <c r="K702" s="80" t="str">
        <f t="shared" si="65"/>
        <v/>
      </c>
      <c r="L702" s="80"/>
      <c r="O702" s="3"/>
      <c r="P702" s="26"/>
      <c r="Q702" s="26"/>
      <c r="R702" s="26"/>
      <c r="S702" s="26"/>
      <c r="T702" s="26"/>
      <c r="U702" s="26"/>
      <c r="V702" s="26"/>
      <c r="W702" s="3"/>
    </row>
    <row r="703" spans="1:23" s="1" customFormat="1" ht="15" customHeight="1" x14ac:dyDescent="0.2">
      <c r="A703" s="70" t="str">
        <f t="shared" si="60"/>
        <v/>
      </c>
      <c r="B703" s="36" t="str">
        <f t="shared" si="61"/>
        <v/>
      </c>
      <c r="C703" s="34" t="str">
        <f t="shared" si="62"/>
        <v/>
      </c>
      <c r="D703" s="99"/>
      <c r="E703" s="100"/>
      <c r="F703" s="35"/>
      <c r="G703" s="99"/>
      <c r="H703" s="100"/>
      <c r="I703" s="34" t="str">
        <f t="shared" si="63"/>
        <v/>
      </c>
      <c r="J703" s="34" t="str">
        <f t="shared" si="64"/>
        <v/>
      </c>
      <c r="K703" s="80" t="str">
        <f t="shared" si="65"/>
        <v/>
      </c>
      <c r="L703" s="80"/>
      <c r="O703" s="3"/>
      <c r="P703" s="26"/>
      <c r="Q703" s="26"/>
      <c r="R703" s="26"/>
      <c r="S703" s="26"/>
      <c r="T703" s="26"/>
      <c r="U703" s="26"/>
      <c r="V703" s="26"/>
      <c r="W703" s="3"/>
    </row>
    <row r="704" spans="1:23" s="1" customFormat="1" ht="15" customHeight="1" x14ac:dyDescent="0.2">
      <c r="A704" s="70" t="str">
        <f t="shared" si="60"/>
        <v/>
      </c>
      <c r="B704" s="36" t="str">
        <f t="shared" si="61"/>
        <v/>
      </c>
      <c r="C704" s="34" t="str">
        <f t="shared" si="62"/>
        <v/>
      </c>
      <c r="D704" s="99"/>
      <c r="E704" s="100"/>
      <c r="F704" s="35"/>
      <c r="G704" s="99"/>
      <c r="H704" s="100"/>
      <c r="I704" s="34" t="str">
        <f t="shared" si="63"/>
        <v/>
      </c>
      <c r="J704" s="34" t="str">
        <f t="shared" si="64"/>
        <v/>
      </c>
      <c r="K704" s="80" t="str">
        <f t="shared" si="65"/>
        <v/>
      </c>
      <c r="L704" s="80"/>
      <c r="O704" s="3"/>
      <c r="P704" s="26"/>
      <c r="Q704" s="26"/>
      <c r="R704" s="26"/>
      <c r="S704" s="26"/>
      <c r="T704" s="26"/>
      <c r="U704" s="26"/>
      <c r="V704" s="26"/>
      <c r="W704" s="3"/>
    </row>
    <row r="705" spans="1:23" s="1" customFormat="1" ht="15" customHeight="1" x14ac:dyDescent="0.2">
      <c r="A705" s="70" t="str">
        <f t="shared" si="60"/>
        <v/>
      </c>
      <c r="B705" s="36" t="str">
        <f t="shared" si="61"/>
        <v/>
      </c>
      <c r="C705" s="34" t="str">
        <f t="shared" si="62"/>
        <v/>
      </c>
      <c r="D705" s="99"/>
      <c r="E705" s="100"/>
      <c r="F705" s="35"/>
      <c r="G705" s="99"/>
      <c r="H705" s="100"/>
      <c r="I705" s="34" t="str">
        <f t="shared" si="63"/>
        <v/>
      </c>
      <c r="J705" s="34" t="str">
        <f t="shared" si="64"/>
        <v/>
      </c>
      <c r="K705" s="80" t="str">
        <f t="shared" si="65"/>
        <v/>
      </c>
      <c r="L705" s="80"/>
      <c r="O705" s="3"/>
      <c r="P705" s="26"/>
      <c r="Q705" s="26"/>
      <c r="R705" s="26"/>
      <c r="S705" s="26"/>
      <c r="T705" s="26"/>
      <c r="U705" s="26"/>
      <c r="V705" s="26"/>
      <c r="W705" s="3"/>
    </row>
    <row r="706" spans="1:23" s="1" customFormat="1" ht="15" customHeight="1" x14ac:dyDescent="0.2">
      <c r="A706" s="70" t="str">
        <f t="shared" si="60"/>
        <v/>
      </c>
      <c r="B706" s="36" t="str">
        <f t="shared" si="61"/>
        <v/>
      </c>
      <c r="C706" s="34" t="str">
        <f t="shared" si="62"/>
        <v/>
      </c>
      <c r="D706" s="99"/>
      <c r="E706" s="100"/>
      <c r="F706" s="35"/>
      <c r="G706" s="99"/>
      <c r="H706" s="100"/>
      <c r="I706" s="34" t="str">
        <f t="shared" si="63"/>
        <v/>
      </c>
      <c r="J706" s="34" t="str">
        <f t="shared" si="64"/>
        <v/>
      </c>
      <c r="K706" s="80" t="str">
        <f t="shared" si="65"/>
        <v/>
      </c>
      <c r="L706" s="80"/>
      <c r="O706" s="3"/>
      <c r="P706" s="26"/>
      <c r="Q706" s="26"/>
      <c r="R706" s="26"/>
      <c r="S706" s="26"/>
      <c r="T706" s="26"/>
      <c r="U706" s="26"/>
      <c r="V706" s="26"/>
      <c r="W706" s="3"/>
    </row>
    <row r="707" spans="1:23" s="1" customFormat="1" ht="15" customHeight="1" x14ac:dyDescent="0.2">
      <c r="A707" s="70" t="str">
        <f t="shared" si="60"/>
        <v/>
      </c>
      <c r="B707" s="36" t="str">
        <f t="shared" si="61"/>
        <v/>
      </c>
      <c r="C707" s="34" t="str">
        <f t="shared" si="62"/>
        <v/>
      </c>
      <c r="D707" s="99"/>
      <c r="E707" s="100"/>
      <c r="F707" s="35"/>
      <c r="G707" s="99"/>
      <c r="H707" s="100"/>
      <c r="I707" s="34" t="str">
        <f t="shared" si="63"/>
        <v/>
      </c>
      <c r="J707" s="34" t="str">
        <f t="shared" si="64"/>
        <v/>
      </c>
      <c r="K707" s="80" t="str">
        <f t="shared" si="65"/>
        <v/>
      </c>
      <c r="L707" s="80"/>
      <c r="O707" s="3"/>
      <c r="P707" s="26"/>
      <c r="Q707" s="26"/>
      <c r="R707" s="26"/>
      <c r="S707" s="26"/>
      <c r="T707" s="26"/>
      <c r="U707" s="26"/>
      <c r="V707" s="26"/>
      <c r="W707" s="3"/>
    </row>
    <row r="708" spans="1:23" s="1" customFormat="1" ht="15" customHeight="1" x14ac:dyDescent="0.2">
      <c r="A708" s="70" t="str">
        <f t="shared" si="60"/>
        <v/>
      </c>
      <c r="B708" s="36" t="str">
        <f t="shared" si="61"/>
        <v/>
      </c>
      <c r="C708" s="34" t="str">
        <f t="shared" si="62"/>
        <v/>
      </c>
      <c r="D708" s="99"/>
      <c r="E708" s="100"/>
      <c r="F708" s="35"/>
      <c r="G708" s="99"/>
      <c r="H708" s="100"/>
      <c r="I708" s="34" t="str">
        <f t="shared" si="63"/>
        <v/>
      </c>
      <c r="J708" s="34" t="str">
        <f t="shared" si="64"/>
        <v/>
      </c>
      <c r="K708" s="80" t="str">
        <f t="shared" si="65"/>
        <v/>
      </c>
      <c r="L708" s="80"/>
      <c r="O708" s="3"/>
      <c r="P708" s="26"/>
      <c r="Q708" s="26"/>
      <c r="R708" s="26"/>
      <c r="S708" s="26"/>
      <c r="T708" s="26"/>
      <c r="U708" s="26"/>
      <c r="V708" s="26"/>
      <c r="W708" s="3"/>
    </row>
    <row r="709" spans="1:23" s="1" customFormat="1" ht="15" customHeight="1" x14ac:dyDescent="0.2">
      <c r="A709" s="70" t="str">
        <f t="shared" si="60"/>
        <v/>
      </c>
      <c r="B709" s="36" t="str">
        <f t="shared" si="61"/>
        <v/>
      </c>
      <c r="C709" s="34" t="str">
        <f t="shared" si="62"/>
        <v/>
      </c>
      <c r="D709" s="99"/>
      <c r="E709" s="100"/>
      <c r="F709" s="35"/>
      <c r="G709" s="99"/>
      <c r="H709" s="100"/>
      <c r="I709" s="34" t="str">
        <f t="shared" si="63"/>
        <v/>
      </c>
      <c r="J709" s="34" t="str">
        <f t="shared" si="64"/>
        <v/>
      </c>
      <c r="K709" s="80" t="str">
        <f t="shared" si="65"/>
        <v/>
      </c>
      <c r="L709" s="80"/>
      <c r="O709" s="3"/>
      <c r="P709" s="26"/>
      <c r="Q709" s="26"/>
      <c r="R709" s="26"/>
      <c r="S709" s="26"/>
      <c r="T709" s="26"/>
      <c r="U709" s="26"/>
      <c r="V709" s="26"/>
      <c r="W709" s="3"/>
    </row>
    <row r="710" spans="1:23" s="1" customFormat="1" ht="15" customHeight="1" x14ac:dyDescent="0.2">
      <c r="A710" s="70" t="str">
        <f t="shared" si="60"/>
        <v/>
      </c>
      <c r="B710" s="36" t="str">
        <f t="shared" si="61"/>
        <v/>
      </c>
      <c r="C710" s="34" t="str">
        <f t="shared" si="62"/>
        <v/>
      </c>
      <c r="D710" s="99"/>
      <c r="E710" s="100"/>
      <c r="F710" s="35"/>
      <c r="G710" s="99"/>
      <c r="H710" s="100"/>
      <c r="I710" s="34" t="str">
        <f t="shared" si="63"/>
        <v/>
      </c>
      <c r="J710" s="34" t="str">
        <f t="shared" si="64"/>
        <v/>
      </c>
      <c r="K710" s="80" t="str">
        <f t="shared" si="65"/>
        <v/>
      </c>
      <c r="L710" s="80"/>
      <c r="O710" s="3"/>
      <c r="P710" s="26"/>
      <c r="Q710" s="26"/>
      <c r="R710" s="26"/>
      <c r="S710" s="26"/>
      <c r="T710" s="26"/>
      <c r="U710" s="26"/>
      <c r="V710" s="26"/>
      <c r="W710" s="3"/>
    </row>
    <row r="711" spans="1:23" s="1" customFormat="1" ht="15" customHeight="1" x14ac:dyDescent="0.2">
      <c r="A711" s="70" t="str">
        <f t="shared" si="60"/>
        <v/>
      </c>
      <c r="B711" s="36" t="str">
        <f t="shared" si="61"/>
        <v/>
      </c>
      <c r="C711" s="34" t="str">
        <f t="shared" si="62"/>
        <v/>
      </c>
      <c r="D711" s="99"/>
      <c r="E711" s="100"/>
      <c r="F711" s="35"/>
      <c r="G711" s="99"/>
      <c r="H711" s="100"/>
      <c r="I711" s="34" t="str">
        <f t="shared" si="63"/>
        <v/>
      </c>
      <c r="J711" s="34" t="str">
        <f t="shared" si="64"/>
        <v/>
      </c>
      <c r="K711" s="80" t="str">
        <f t="shared" si="65"/>
        <v/>
      </c>
      <c r="L711" s="80"/>
      <c r="O711" s="3"/>
      <c r="P711" s="26"/>
      <c r="Q711" s="26"/>
      <c r="R711" s="26"/>
      <c r="S711" s="26"/>
      <c r="T711" s="26"/>
      <c r="U711" s="26"/>
      <c r="V711" s="26"/>
      <c r="W711" s="3"/>
    </row>
    <row r="712" spans="1:23" s="1" customFormat="1" ht="15" customHeight="1" x14ac:dyDescent="0.2">
      <c r="A712" s="70" t="str">
        <f t="shared" si="60"/>
        <v/>
      </c>
      <c r="B712" s="36" t="str">
        <f t="shared" si="61"/>
        <v/>
      </c>
      <c r="C712" s="34" t="str">
        <f t="shared" si="62"/>
        <v/>
      </c>
      <c r="D712" s="99"/>
      <c r="E712" s="100"/>
      <c r="F712" s="35"/>
      <c r="G712" s="99"/>
      <c r="H712" s="100"/>
      <c r="I712" s="34" t="str">
        <f t="shared" si="63"/>
        <v/>
      </c>
      <c r="J712" s="34" t="str">
        <f t="shared" si="64"/>
        <v/>
      </c>
      <c r="K712" s="80" t="str">
        <f t="shared" si="65"/>
        <v/>
      </c>
      <c r="L712" s="80"/>
      <c r="O712" s="3"/>
      <c r="P712" s="26"/>
      <c r="Q712" s="26"/>
      <c r="R712" s="26"/>
      <c r="S712" s="26"/>
      <c r="T712" s="26"/>
      <c r="U712" s="26"/>
      <c r="V712" s="26"/>
      <c r="W712" s="3"/>
    </row>
    <row r="713" spans="1:23" s="1" customFormat="1" ht="15" customHeight="1" x14ac:dyDescent="0.2">
      <c r="A713" s="70" t="str">
        <f t="shared" si="60"/>
        <v/>
      </c>
      <c r="B713" s="36" t="str">
        <f t="shared" si="61"/>
        <v/>
      </c>
      <c r="C713" s="34" t="str">
        <f t="shared" si="62"/>
        <v/>
      </c>
      <c r="D713" s="99"/>
      <c r="E713" s="100"/>
      <c r="F713" s="35"/>
      <c r="G713" s="99"/>
      <c r="H713" s="100"/>
      <c r="I713" s="34" t="str">
        <f t="shared" si="63"/>
        <v/>
      </c>
      <c r="J713" s="34" t="str">
        <f t="shared" si="64"/>
        <v/>
      </c>
      <c r="K713" s="80" t="str">
        <f t="shared" si="65"/>
        <v/>
      </c>
      <c r="L713" s="80"/>
      <c r="O713" s="3"/>
      <c r="P713" s="26"/>
      <c r="Q713" s="26"/>
      <c r="R713" s="26"/>
      <c r="S713" s="26"/>
      <c r="T713" s="26"/>
      <c r="U713" s="26"/>
      <c r="V713" s="26"/>
      <c r="W713" s="3"/>
    </row>
    <row r="714" spans="1:23" s="1" customFormat="1" ht="15" customHeight="1" x14ac:dyDescent="0.2">
      <c r="A714" s="70" t="str">
        <f t="shared" si="60"/>
        <v/>
      </c>
      <c r="B714" s="36" t="str">
        <f t="shared" si="61"/>
        <v/>
      </c>
      <c r="C714" s="34" t="str">
        <f t="shared" si="62"/>
        <v/>
      </c>
      <c r="D714" s="99"/>
      <c r="E714" s="100"/>
      <c r="F714" s="35"/>
      <c r="G714" s="99"/>
      <c r="H714" s="100"/>
      <c r="I714" s="34" t="str">
        <f t="shared" si="63"/>
        <v/>
      </c>
      <c r="J714" s="34" t="str">
        <f t="shared" si="64"/>
        <v/>
      </c>
      <c r="K714" s="80" t="str">
        <f t="shared" si="65"/>
        <v/>
      </c>
      <c r="L714" s="80"/>
      <c r="O714" s="3"/>
      <c r="P714" s="26"/>
      <c r="Q714" s="26"/>
      <c r="R714" s="26"/>
      <c r="S714" s="26"/>
      <c r="T714" s="26"/>
      <c r="U714" s="26"/>
      <c r="V714" s="26"/>
      <c r="W714" s="3"/>
    </row>
    <row r="715" spans="1:23" s="1" customFormat="1" ht="15" customHeight="1" x14ac:dyDescent="0.2">
      <c r="A715" s="70" t="str">
        <f t="shared" si="60"/>
        <v/>
      </c>
      <c r="B715" s="36" t="str">
        <f t="shared" si="61"/>
        <v/>
      </c>
      <c r="C715" s="34" t="str">
        <f t="shared" si="62"/>
        <v/>
      </c>
      <c r="D715" s="99"/>
      <c r="E715" s="100"/>
      <c r="F715" s="35"/>
      <c r="G715" s="99"/>
      <c r="H715" s="100"/>
      <c r="I715" s="34" t="str">
        <f t="shared" si="63"/>
        <v/>
      </c>
      <c r="J715" s="34" t="str">
        <f t="shared" si="64"/>
        <v/>
      </c>
      <c r="K715" s="80" t="str">
        <f t="shared" si="65"/>
        <v/>
      </c>
      <c r="L715" s="80"/>
      <c r="O715" s="3"/>
      <c r="P715" s="26"/>
      <c r="Q715" s="26"/>
      <c r="R715" s="26"/>
      <c r="S715" s="26"/>
      <c r="T715" s="26"/>
      <c r="U715" s="26"/>
      <c r="V715" s="26"/>
      <c r="W715" s="3"/>
    </row>
    <row r="716" spans="1:23" s="1" customFormat="1" ht="15" customHeight="1" x14ac:dyDescent="0.2">
      <c r="A716" s="70" t="str">
        <f t="shared" si="60"/>
        <v/>
      </c>
      <c r="B716" s="36" t="str">
        <f t="shared" si="61"/>
        <v/>
      </c>
      <c r="C716" s="34" t="str">
        <f t="shared" si="62"/>
        <v/>
      </c>
      <c r="D716" s="99"/>
      <c r="E716" s="100"/>
      <c r="F716" s="35"/>
      <c r="G716" s="99"/>
      <c r="H716" s="100"/>
      <c r="I716" s="34" t="str">
        <f t="shared" si="63"/>
        <v/>
      </c>
      <c r="J716" s="34" t="str">
        <f t="shared" si="64"/>
        <v/>
      </c>
      <c r="K716" s="80" t="str">
        <f t="shared" si="65"/>
        <v/>
      </c>
      <c r="L716" s="80"/>
      <c r="O716" s="3"/>
      <c r="P716" s="26"/>
      <c r="Q716" s="26"/>
      <c r="R716" s="26"/>
      <c r="S716" s="26"/>
      <c r="T716" s="26"/>
      <c r="U716" s="26"/>
      <c r="V716" s="26"/>
      <c r="W716" s="3"/>
    </row>
    <row r="717" spans="1:23" s="1" customFormat="1" ht="15" customHeight="1" x14ac:dyDescent="0.2">
      <c r="A717" s="70" t="str">
        <f t="shared" si="60"/>
        <v/>
      </c>
      <c r="B717" s="36" t="str">
        <f t="shared" si="61"/>
        <v/>
      </c>
      <c r="C717" s="34" t="str">
        <f t="shared" si="62"/>
        <v/>
      </c>
      <c r="D717" s="99"/>
      <c r="E717" s="100"/>
      <c r="F717" s="35"/>
      <c r="G717" s="99"/>
      <c r="H717" s="100"/>
      <c r="I717" s="34" t="str">
        <f t="shared" si="63"/>
        <v/>
      </c>
      <c r="J717" s="34" t="str">
        <f t="shared" si="64"/>
        <v/>
      </c>
      <c r="K717" s="80" t="str">
        <f t="shared" si="65"/>
        <v/>
      </c>
      <c r="L717" s="80"/>
      <c r="O717" s="3"/>
      <c r="P717" s="26"/>
      <c r="Q717" s="26"/>
      <c r="R717" s="26"/>
      <c r="S717" s="26"/>
      <c r="T717" s="26"/>
      <c r="U717" s="26"/>
      <c r="V717" s="26"/>
      <c r="W717" s="3"/>
    </row>
    <row r="718" spans="1:23" s="1" customFormat="1" ht="15" customHeight="1" x14ac:dyDescent="0.2">
      <c r="A718" s="70" t="str">
        <f t="shared" si="60"/>
        <v/>
      </c>
      <c r="B718" s="36" t="str">
        <f t="shared" si="61"/>
        <v/>
      </c>
      <c r="C718" s="34" t="str">
        <f t="shared" si="62"/>
        <v/>
      </c>
      <c r="D718" s="99"/>
      <c r="E718" s="100"/>
      <c r="F718" s="35"/>
      <c r="G718" s="99"/>
      <c r="H718" s="100"/>
      <c r="I718" s="34" t="str">
        <f t="shared" si="63"/>
        <v/>
      </c>
      <c r="J718" s="34" t="str">
        <f t="shared" si="64"/>
        <v/>
      </c>
      <c r="K718" s="80" t="str">
        <f t="shared" si="65"/>
        <v/>
      </c>
      <c r="L718" s="80"/>
      <c r="O718" s="3"/>
      <c r="P718" s="26"/>
      <c r="Q718" s="26"/>
      <c r="R718" s="26"/>
      <c r="S718" s="26"/>
      <c r="T718" s="26"/>
      <c r="U718" s="26"/>
      <c r="V718" s="26"/>
      <c r="W718" s="3"/>
    </row>
    <row r="719" spans="1:23" s="1" customFormat="1" ht="15" customHeight="1" x14ac:dyDescent="0.2">
      <c r="A719" s="70" t="str">
        <f t="shared" si="60"/>
        <v/>
      </c>
      <c r="B719" s="36" t="str">
        <f t="shared" si="61"/>
        <v/>
      </c>
      <c r="C719" s="34" t="str">
        <f t="shared" si="62"/>
        <v/>
      </c>
      <c r="D719" s="99"/>
      <c r="E719" s="100"/>
      <c r="F719" s="35"/>
      <c r="G719" s="99"/>
      <c r="H719" s="100"/>
      <c r="I719" s="34" t="str">
        <f t="shared" si="63"/>
        <v/>
      </c>
      <c r="J719" s="34" t="str">
        <f t="shared" si="64"/>
        <v/>
      </c>
      <c r="K719" s="80" t="str">
        <f t="shared" si="65"/>
        <v/>
      </c>
      <c r="L719" s="80"/>
      <c r="O719" s="3"/>
      <c r="P719" s="26"/>
      <c r="Q719" s="26"/>
      <c r="R719" s="26"/>
      <c r="S719" s="26"/>
      <c r="T719" s="26"/>
      <c r="U719" s="26"/>
      <c r="V719" s="26"/>
      <c r="W719" s="3"/>
    </row>
    <row r="720" spans="1:23" s="1" customFormat="1" ht="15" customHeight="1" x14ac:dyDescent="0.2">
      <c r="A720" s="70" t="str">
        <f t="shared" si="60"/>
        <v/>
      </c>
      <c r="B720" s="36" t="str">
        <f t="shared" si="61"/>
        <v/>
      </c>
      <c r="C720" s="34" t="str">
        <f t="shared" si="62"/>
        <v/>
      </c>
      <c r="D720" s="99"/>
      <c r="E720" s="100"/>
      <c r="F720" s="35"/>
      <c r="G720" s="99"/>
      <c r="H720" s="100"/>
      <c r="I720" s="34" t="str">
        <f t="shared" si="63"/>
        <v/>
      </c>
      <c r="J720" s="34" t="str">
        <f t="shared" si="64"/>
        <v/>
      </c>
      <c r="K720" s="80" t="str">
        <f t="shared" si="65"/>
        <v/>
      </c>
      <c r="L720" s="80"/>
      <c r="O720" s="3"/>
      <c r="P720" s="26"/>
      <c r="Q720" s="26"/>
      <c r="R720" s="26"/>
      <c r="S720" s="26"/>
      <c r="T720" s="26"/>
      <c r="U720" s="26"/>
      <c r="V720" s="26"/>
      <c r="W720" s="3"/>
    </row>
    <row r="721" spans="1:23" s="1" customFormat="1" ht="15" customHeight="1" x14ac:dyDescent="0.2">
      <c r="A721" s="70" t="str">
        <f t="shared" si="60"/>
        <v/>
      </c>
      <c r="B721" s="36" t="str">
        <f t="shared" si="61"/>
        <v/>
      </c>
      <c r="C721" s="34" t="str">
        <f t="shared" si="62"/>
        <v/>
      </c>
      <c r="D721" s="99"/>
      <c r="E721" s="100"/>
      <c r="F721" s="35"/>
      <c r="G721" s="99"/>
      <c r="H721" s="100"/>
      <c r="I721" s="34" t="str">
        <f t="shared" si="63"/>
        <v/>
      </c>
      <c r="J721" s="34" t="str">
        <f t="shared" si="64"/>
        <v/>
      </c>
      <c r="K721" s="80" t="str">
        <f t="shared" si="65"/>
        <v/>
      </c>
      <c r="L721" s="80"/>
      <c r="O721" s="3"/>
      <c r="P721" s="26"/>
      <c r="Q721" s="26"/>
      <c r="R721" s="26"/>
      <c r="S721" s="26"/>
      <c r="T721" s="26"/>
      <c r="U721" s="26"/>
      <c r="V721" s="26"/>
      <c r="W721" s="3"/>
    </row>
    <row r="722" spans="1:23" s="1" customFormat="1" ht="15" customHeight="1" x14ac:dyDescent="0.2">
      <c r="A722" s="70" t="str">
        <f t="shared" si="60"/>
        <v/>
      </c>
      <c r="B722" s="36" t="str">
        <f t="shared" si="61"/>
        <v/>
      </c>
      <c r="C722" s="34" t="str">
        <f t="shared" si="62"/>
        <v/>
      </c>
      <c r="D722" s="99"/>
      <c r="E722" s="100"/>
      <c r="F722" s="35"/>
      <c r="G722" s="99"/>
      <c r="H722" s="100"/>
      <c r="I722" s="34" t="str">
        <f t="shared" si="63"/>
        <v/>
      </c>
      <c r="J722" s="34" t="str">
        <f t="shared" si="64"/>
        <v/>
      </c>
      <c r="K722" s="80" t="str">
        <f t="shared" si="65"/>
        <v/>
      </c>
      <c r="L722" s="80"/>
      <c r="O722" s="3"/>
      <c r="P722" s="26"/>
      <c r="Q722" s="26"/>
      <c r="R722" s="26"/>
      <c r="S722" s="26"/>
      <c r="T722" s="26"/>
      <c r="U722" s="26"/>
      <c r="V722" s="26"/>
      <c r="W722" s="3"/>
    </row>
    <row r="723" spans="1:23" s="1" customFormat="1" ht="15" customHeight="1" x14ac:dyDescent="0.2">
      <c r="A723" s="70" t="str">
        <f t="shared" si="60"/>
        <v/>
      </c>
      <c r="B723" s="36" t="str">
        <f t="shared" si="61"/>
        <v/>
      </c>
      <c r="C723" s="34" t="str">
        <f t="shared" si="62"/>
        <v/>
      </c>
      <c r="D723" s="99"/>
      <c r="E723" s="100"/>
      <c r="F723" s="35"/>
      <c r="G723" s="99"/>
      <c r="H723" s="100"/>
      <c r="I723" s="34" t="str">
        <f t="shared" si="63"/>
        <v/>
      </c>
      <c r="J723" s="34" t="str">
        <f t="shared" si="64"/>
        <v/>
      </c>
      <c r="K723" s="80" t="str">
        <f t="shared" si="65"/>
        <v/>
      </c>
      <c r="L723" s="80"/>
      <c r="O723" s="3"/>
      <c r="P723" s="26"/>
      <c r="Q723" s="26"/>
      <c r="R723" s="26"/>
      <c r="S723" s="26"/>
      <c r="T723" s="26"/>
      <c r="U723" s="26"/>
      <c r="V723" s="26"/>
      <c r="W723" s="3"/>
    </row>
    <row r="724" spans="1:23" s="1" customFormat="1" ht="15" customHeight="1" x14ac:dyDescent="0.2">
      <c r="A724" s="70" t="str">
        <f t="shared" si="60"/>
        <v/>
      </c>
      <c r="B724" s="36" t="str">
        <f t="shared" si="61"/>
        <v/>
      </c>
      <c r="C724" s="34" t="str">
        <f t="shared" si="62"/>
        <v/>
      </c>
      <c r="D724" s="99"/>
      <c r="E724" s="100"/>
      <c r="F724" s="35"/>
      <c r="G724" s="99"/>
      <c r="H724" s="100"/>
      <c r="I724" s="34" t="str">
        <f t="shared" si="63"/>
        <v/>
      </c>
      <c r="J724" s="34" t="str">
        <f t="shared" si="64"/>
        <v/>
      </c>
      <c r="K724" s="80" t="str">
        <f t="shared" si="65"/>
        <v/>
      </c>
      <c r="L724" s="80"/>
      <c r="O724" s="3"/>
      <c r="P724" s="26"/>
      <c r="Q724" s="26"/>
      <c r="R724" s="26"/>
      <c r="S724" s="26"/>
      <c r="T724" s="26"/>
      <c r="U724" s="26"/>
      <c r="V724" s="26"/>
      <c r="W724" s="3"/>
    </row>
    <row r="725" spans="1:23" s="1" customFormat="1" ht="15" customHeight="1" x14ac:dyDescent="0.2">
      <c r="A725" s="70" t="str">
        <f t="shared" si="60"/>
        <v/>
      </c>
      <c r="B725" s="36" t="str">
        <f t="shared" si="61"/>
        <v/>
      </c>
      <c r="C725" s="34" t="str">
        <f t="shared" si="62"/>
        <v/>
      </c>
      <c r="D725" s="99"/>
      <c r="E725" s="100"/>
      <c r="F725" s="35"/>
      <c r="G725" s="99"/>
      <c r="H725" s="100"/>
      <c r="I725" s="34" t="str">
        <f t="shared" si="63"/>
        <v/>
      </c>
      <c r="J725" s="34" t="str">
        <f t="shared" si="64"/>
        <v/>
      </c>
      <c r="K725" s="80" t="str">
        <f t="shared" si="65"/>
        <v/>
      </c>
      <c r="L725" s="80"/>
      <c r="O725" s="3"/>
      <c r="P725" s="26"/>
      <c r="Q725" s="26"/>
      <c r="R725" s="26"/>
      <c r="S725" s="26"/>
      <c r="T725" s="26"/>
      <c r="U725" s="26"/>
      <c r="V725" s="26"/>
      <c r="W725" s="3"/>
    </row>
    <row r="726" spans="1:23" s="1" customFormat="1" ht="15" customHeight="1" x14ac:dyDescent="0.2">
      <c r="A726" s="70" t="str">
        <f t="shared" si="60"/>
        <v/>
      </c>
      <c r="B726" s="36" t="str">
        <f t="shared" si="61"/>
        <v/>
      </c>
      <c r="C726" s="34" t="str">
        <f t="shared" si="62"/>
        <v/>
      </c>
      <c r="D726" s="99"/>
      <c r="E726" s="100"/>
      <c r="F726" s="35"/>
      <c r="G726" s="99"/>
      <c r="H726" s="100"/>
      <c r="I726" s="34" t="str">
        <f t="shared" si="63"/>
        <v/>
      </c>
      <c r="J726" s="34" t="str">
        <f t="shared" si="64"/>
        <v/>
      </c>
      <c r="K726" s="80" t="str">
        <f t="shared" si="65"/>
        <v/>
      </c>
      <c r="L726" s="80"/>
      <c r="O726" s="3"/>
      <c r="P726" s="26"/>
      <c r="Q726" s="26"/>
      <c r="R726" s="26"/>
      <c r="S726" s="26"/>
      <c r="T726" s="26"/>
      <c r="U726" s="26"/>
      <c r="V726" s="26"/>
      <c r="W726" s="3"/>
    </row>
    <row r="727" spans="1:23" s="1" customFormat="1" ht="15" customHeight="1" x14ac:dyDescent="0.2">
      <c r="A727" s="70" t="str">
        <f t="shared" si="60"/>
        <v/>
      </c>
      <c r="B727" s="36" t="str">
        <f t="shared" si="61"/>
        <v/>
      </c>
      <c r="C727" s="34" t="str">
        <f t="shared" si="62"/>
        <v/>
      </c>
      <c r="D727" s="99"/>
      <c r="E727" s="100"/>
      <c r="F727" s="35"/>
      <c r="G727" s="99"/>
      <c r="H727" s="100"/>
      <c r="I727" s="34" t="str">
        <f t="shared" si="63"/>
        <v/>
      </c>
      <c r="J727" s="34" t="str">
        <f t="shared" si="64"/>
        <v/>
      </c>
      <c r="K727" s="80" t="str">
        <f t="shared" si="65"/>
        <v/>
      </c>
      <c r="L727" s="80"/>
      <c r="O727" s="3"/>
      <c r="P727" s="26"/>
      <c r="Q727" s="26"/>
      <c r="R727" s="26"/>
      <c r="S727" s="26"/>
      <c r="T727" s="26"/>
      <c r="U727" s="26"/>
      <c r="V727" s="26"/>
      <c r="W727" s="3"/>
    </row>
    <row r="728" spans="1:23" s="1" customFormat="1" ht="15" customHeight="1" x14ac:dyDescent="0.2">
      <c r="A728" s="70" t="str">
        <f t="shared" si="60"/>
        <v/>
      </c>
      <c r="B728" s="36" t="str">
        <f t="shared" si="61"/>
        <v/>
      </c>
      <c r="C728" s="34" t="str">
        <f t="shared" si="62"/>
        <v/>
      </c>
      <c r="D728" s="99"/>
      <c r="E728" s="100"/>
      <c r="F728" s="35"/>
      <c r="G728" s="99"/>
      <c r="H728" s="100"/>
      <c r="I728" s="34" t="str">
        <f t="shared" si="63"/>
        <v/>
      </c>
      <c r="J728" s="34" t="str">
        <f t="shared" si="64"/>
        <v/>
      </c>
      <c r="K728" s="80" t="str">
        <f t="shared" si="65"/>
        <v/>
      </c>
      <c r="L728" s="80"/>
      <c r="O728" s="3"/>
      <c r="P728" s="26"/>
      <c r="Q728" s="26"/>
      <c r="R728" s="26"/>
      <c r="S728" s="26"/>
      <c r="T728" s="26"/>
      <c r="U728" s="26"/>
      <c r="V728" s="26"/>
      <c r="W728" s="3"/>
    </row>
    <row r="729" spans="1:23" s="1" customFormat="1" ht="15" customHeight="1" x14ac:dyDescent="0.2">
      <c r="A729" s="70" t="str">
        <f t="shared" si="60"/>
        <v/>
      </c>
      <c r="B729" s="36" t="str">
        <f t="shared" si="61"/>
        <v/>
      </c>
      <c r="C729" s="34" t="str">
        <f t="shared" si="62"/>
        <v/>
      </c>
      <c r="D729" s="99"/>
      <c r="E729" s="100"/>
      <c r="F729" s="35"/>
      <c r="G729" s="99"/>
      <c r="H729" s="100"/>
      <c r="I729" s="34" t="str">
        <f t="shared" si="63"/>
        <v/>
      </c>
      <c r="J729" s="34" t="str">
        <f t="shared" si="64"/>
        <v/>
      </c>
      <c r="K729" s="80" t="str">
        <f t="shared" si="65"/>
        <v/>
      </c>
      <c r="L729" s="80"/>
      <c r="O729" s="3"/>
      <c r="P729" s="26"/>
      <c r="Q729" s="26"/>
      <c r="R729" s="26"/>
      <c r="S729" s="26"/>
      <c r="T729" s="26"/>
      <c r="U729" s="26"/>
      <c r="V729" s="26"/>
      <c r="W729" s="3"/>
    </row>
    <row r="730" spans="1:23" s="1" customFormat="1" ht="15" customHeight="1" x14ac:dyDescent="0.2">
      <c r="A730" s="70" t="str">
        <f t="shared" si="60"/>
        <v/>
      </c>
      <c r="B730" s="36" t="str">
        <f t="shared" si="61"/>
        <v/>
      </c>
      <c r="C730" s="34" t="str">
        <f t="shared" si="62"/>
        <v/>
      </c>
      <c r="D730" s="99"/>
      <c r="E730" s="100"/>
      <c r="F730" s="35"/>
      <c r="G730" s="99"/>
      <c r="H730" s="100"/>
      <c r="I730" s="34" t="str">
        <f t="shared" si="63"/>
        <v/>
      </c>
      <c r="J730" s="34" t="str">
        <f t="shared" si="64"/>
        <v/>
      </c>
      <c r="K730" s="80" t="str">
        <f t="shared" si="65"/>
        <v/>
      </c>
      <c r="L730" s="80"/>
      <c r="O730" s="3"/>
      <c r="P730" s="26"/>
      <c r="Q730" s="26"/>
      <c r="R730" s="26"/>
      <c r="S730" s="26"/>
      <c r="T730" s="26"/>
      <c r="U730" s="26"/>
      <c r="V730" s="26"/>
      <c r="W730" s="3"/>
    </row>
    <row r="731" spans="1:23" s="1" customFormat="1" ht="15" customHeight="1" x14ac:dyDescent="0.2">
      <c r="A731" s="70" t="str">
        <f t="shared" si="60"/>
        <v/>
      </c>
      <c r="B731" s="36" t="str">
        <f t="shared" si="61"/>
        <v/>
      </c>
      <c r="C731" s="34" t="str">
        <f t="shared" si="62"/>
        <v/>
      </c>
      <c r="D731" s="99"/>
      <c r="E731" s="100"/>
      <c r="F731" s="35"/>
      <c r="G731" s="99"/>
      <c r="H731" s="100"/>
      <c r="I731" s="34" t="str">
        <f t="shared" si="63"/>
        <v/>
      </c>
      <c r="J731" s="34" t="str">
        <f t="shared" si="64"/>
        <v/>
      </c>
      <c r="K731" s="80" t="str">
        <f t="shared" si="65"/>
        <v/>
      </c>
      <c r="L731" s="80"/>
      <c r="O731" s="3"/>
      <c r="P731" s="26"/>
      <c r="Q731" s="26"/>
      <c r="R731" s="26"/>
      <c r="S731" s="26"/>
      <c r="T731" s="26"/>
      <c r="U731" s="26"/>
      <c r="V731" s="26"/>
      <c r="W731" s="3"/>
    </row>
    <row r="732" spans="1:23" s="1" customFormat="1" ht="15" customHeight="1" x14ac:dyDescent="0.2">
      <c r="A732" s="70" t="str">
        <f t="shared" si="60"/>
        <v/>
      </c>
      <c r="B732" s="36" t="str">
        <f t="shared" si="61"/>
        <v/>
      </c>
      <c r="C732" s="34" t="str">
        <f t="shared" si="62"/>
        <v/>
      </c>
      <c r="D732" s="99"/>
      <c r="E732" s="100"/>
      <c r="F732" s="35"/>
      <c r="G732" s="99"/>
      <c r="H732" s="100"/>
      <c r="I732" s="34" t="str">
        <f t="shared" si="63"/>
        <v/>
      </c>
      <c r="J732" s="34" t="str">
        <f t="shared" si="64"/>
        <v/>
      </c>
      <c r="K732" s="80" t="str">
        <f t="shared" si="65"/>
        <v/>
      </c>
      <c r="L732" s="80"/>
      <c r="O732" s="3"/>
      <c r="P732" s="26"/>
      <c r="Q732" s="26"/>
      <c r="R732" s="26"/>
      <c r="S732" s="26"/>
      <c r="T732" s="26"/>
      <c r="U732" s="26"/>
      <c r="V732" s="26"/>
      <c r="W732" s="3"/>
    </row>
    <row r="733" spans="1:23" s="1" customFormat="1" ht="15" customHeight="1" x14ac:dyDescent="0.2">
      <c r="A733" s="70" t="str">
        <f t="shared" si="60"/>
        <v/>
      </c>
      <c r="B733" s="36" t="str">
        <f t="shared" si="61"/>
        <v/>
      </c>
      <c r="C733" s="34" t="str">
        <f t="shared" si="62"/>
        <v/>
      </c>
      <c r="D733" s="99"/>
      <c r="E733" s="100"/>
      <c r="F733" s="35"/>
      <c r="G733" s="99"/>
      <c r="H733" s="100"/>
      <c r="I733" s="34" t="str">
        <f t="shared" si="63"/>
        <v/>
      </c>
      <c r="J733" s="34" t="str">
        <f t="shared" si="64"/>
        <v/>
      </c>
      <c r="K733" s="80" t="str">
        <f t="shared" si="65"/>
        <v/>
      </c>
      <c r="L733" s="80"/>
      <c r="O733" s="3"/>
      <c r="P733" s="26"/>
      <c r="Q733" s="26"/>
      <c r="R733" s="26"/>
      <c r="S733" s="26"/>
      <c r="T733" s="26"/>
      <c r="U733" s="26"/>
      <c r="V733" s="26"/>
      <c r="W733" s="3"/>
    </row>
    <row r="734" spans="1:23" s="1" customFormat="1" ht="15" customHeight="1" x14ac:dyDescent="0.2">
      <c r="A734" s="70" t="str">
        <f t="shared" si="60"/>
        <v/>
      </c>
      <c r="B734" s="36" t="str">
        <f t="shared" si="61"/>
        <v/>
      </c>
      <c r="C734" s="34" t="str">
        <f t="shared" si="62"/>
        <v/>
      </c>
      <c r="D734" s="99"/>
      <c r="E734" s="100"/>
      <c r="F734" s="35"/>
      <c r="G734" s="99"/>
      <c r="H734" s="100"/>
      <c r="I734" s="34" t="str">
        <f t="shared" si="63"/>
        <v/>
      </c>
      <c r="J734" s="34" t="str">
        <f t="shared" si="64"/>
        <v/>
      </c>
      <c r="K734" s="80" t="str">
        <f t="shared" si="65"/>
        <v/>
      </c>
      <c r="L734" s="80"/>
      <c r="O734" s="3"/>
      <c r="P734" s="26"/>
      <c r="Q734" s="26"/>
      <c r="R734" s="26"/>
      <c r="S734" s="26"/>
      <c r="T734" s="26"/>
      <c r="U734" s="26"/>
      <c r="V734" s="26"/>
      <c r="W734" s="3"/>
    </row>
    <row r="735" spans="1:23" s="1" customFormat="1" ht="15" customHeight="1" x14ac:dyDescent="0.2">
      <c r="A735" s="70" t="str">
        <f t="shared" si="60"/>
        <v/>
      </c>
      <c r="B735" s="36" t="str">
        <f t="shared" si="61"/>
        <v/>
      </c>
      <c r="C735" s="34" t="str">
        <f t="shared" si="62"/>
        <v/>
      </c>
      <c r="D735" s="99"/>
      <c r="E735" s="100"/>
      <c r="F735" s="35"/>
      <c r="G735" s="99"/>
      <c r="H735" s="100"/>
      <c r="I735" s="34" t="str">
        <f t="shared" si="63"/>
        <v/>
      </c>
      <c r="J735" s="34" t="str">
        <f t="shared" si="64"/>
        <v/>
      </c>
      <c r="K735" s="80" t="str">
        <f t="shared" si="65"/>
        <v/>
      </c>
      <c r="L735" s="80"/>
      <c r="O735" s="3"/>
      <c r="P735" s="26"/>
      <c r="Q735" s="26"/>
      <c r="R735" s="26"/>
      <c r="S735" s="26"/>
      <c r="T735" s="26"/>
      <c r="U735" s="26"/>
      <c r="V735" s="26"/>
      <c r="W735" s="3"/>
    </row>
    <row r="736" spans="1:23" s="1" customFormat="1" ht="15" customHeight="1" x14ac:dyDescent="0.2">
      <c r="A736" s="70" t="str">
        <f t="shared" si="60"/>
        <v/>
      </c>
      <c r="B736" s="36" t="str">
        <f t="shared" si="61"/>
        <v/>
      </c>
      <c r="C736" s="34" t="str">
        <f t="shared" si="62"/>
        <v/>
      </c>
      <c r="D736" s="99"/>
      <c r="E736" s="100"/>
      <c r="F736" s="35"/>
      <c r="G736" s="99"/>
      <c r="H736" s="100"/>
      <c r="I736" s="34" t="str">
        <f t="shared" si="63"/>
        <v/>
      </c>
      <c r="J736" s="34" t="str">
        <f t="shared" si="64"/>
        <v/>
      </c>
      <c r="K736" s="80" t="str">
        <f t="shared" si="65"/>
        <v/>
      </c>
      <c r="L736" s="80"/>
      <c r="O736" s="3"/>
      <c r="P736" s="26"/>
      <c r="Q736" s="26"/>
      <c r="R736" s="26"/>
      <c r="S736" s="26"/>
      <c r="T736" s="26"/>
      <c r="U736" s="26"/>
      <c r="V736" s="26"/>
      <c r="W736" s="3"/>
    </row>
    <row r="737" spans="1:23" s="1" customFormat="1" ht="15" customHeight="1" x14ac:dyDescent="0.2">
      <c r="A737" s="70" t="str">
        <f t="shared" si="60"/>
        <v/>
      </c>
      <c r="B737" s="36" t="str">
        <f t="shared" si="61"/>
        <v/>
      </c>
      <c r="C737" s="34" t="str">
        <f t="shared" si="62"/>
        <v/>
      </c>
      <c r="D737" s="99"/>
      <c r="E737" s="100"/>
      <c r="F737" s="35"/>
      <c r="G737" s="99"/>
      <c r="H737" s="100"/>
      <c r="I737" s="34" t="str">
        <f t="shared" si="63"/>
        <v/>
      </c>
      <c r="J737" s="34" t="str">
        <f t="shared" si="64"/>
        <v/>
      </c>
      <c r="K737" s="80" t="str">
        <f t="shared" si="65"/>
        <v/>
      </c>
      <c r="L737" s="80"/>
      <c r="O737" s="3"/>
      <c r="P737" s="26"/>
      <c r="Q737" s="26"/>
      <c r="R737" s="26"/>
      <c r="S737" s="26"/>
      <c r="T737" s="26"/>
      <c r="U737" s="26"/>
      <c r="V737" s="26"/>
      <c r="W737" s="3"/>
    </row>
    <row r="738" spans="1:23" s="1" customFormat="1" ht="15" customHeight="1" x14ac:dyDescent="0.2">
      <c r="A738" s="70" t="str">
        <f t="shared" si="60"/>
        <v/>
      </c>
      <c r="B738" s="36" t="str">
        <f t="shared" si="61"/>
        <v/>
      </c>
      <c r="C738" s="34" t="str">
        <f t="shared" si="62"/>
        <v/>
      </c>
      <c r="D738" s="99"/>
      <c r="E738" s="100"/>
      <c r="F738" s="35"/>
      <c r="G738" s="99"/>
      <c r="H738" s="100"/>
      <c r="I738" s="34" t="str">
        <f t="shared" si="63"/>
        <v/>
      </c>
      <c r="J738" s="34" t="str">
        <f t="shared" si="64"/>
        <v/>
      </c>
      <c r="K738" s="80" t="str">
        <f t="shared" si="65"/>
        <v/>
      </c>
      <c r="L738" s="80"/>
      <c r="O738" s="3"/>
      <c r="P738" s="26"/>
      <c r="Q738" s="26"/>
      <c r="R738" s="26"/>
      <c r="S738" s="26"/>
      <c r="T738" s="26"/>
      <c r="U738" s="26"/>
      <c r="V738" s="26"/>
      <c r="W738" s="3"/>
    </row>
    <row r="739" spans="1:23" s="1" customFormat="1" ht="15" customHeight="1" x14ac:dyDescent="0.2">
      <c r="A739" s="70" t="str">
        <f t="shared" si="60"/>
        <v/>
      </c>
      <c r="B739" s="36" t="str">
        <f t="shared" si="61"/>
        <v/>
      </c>
      <c r="C739" s="34" t="str">
        <f t="shared" si="62"/>
        <v/>
      </c>
      <c r="D739" s="99"/>
      <c r="E739" s="100"/>
      <c r="F739" s="35"/>
      <c r="G739" s="99"/>
      <c r="H739" s="100"/>
      <c r="I739" s="34" t="str">
        <f t="shared" si="63"/>
        <v/>
      </c>
      <c r="J739" s="34" t="str">
        <f t="shared" si="64"/>
        <v/>
      </c>
      <c r="K739" s="80" t="str">
        <f t="shared" si="65"/>
        <v/>
      </c>
      <c r="L739" s="80"/>
      <c r="O739" s="3"/>
      <c r="P739" s="26"/>
      <c r="Q739" s="26"/>
      <c r="R739" s="26"/>
      <c r="S739" s="26"/>
      <c r="T739" s="26"/>
      <c r="U739" s="26"/>
      <c r="V739" s="26"/>
      <c r="W739" s="3"/>
    </row>
    <row r="740" spans="1:23" s="1" customFormat="1" ht="15" customHeight="1" x14ac:dyDescent="0.2">
      <c r="A740" s="70" t="str">
        <f t="shared" si="60"/>
        <v/>
      </c>
      <c r="B740" s="36" t="str">
        <f t="shared" si="61"/>
        <v/>
      </c>
      <c r="C740" s="34" t="str">
        <f t="shared" si="62"/>
        <v/>
      </c>
      <c r="D740" s="99"/>
      <c r="E740" s="100"/>
      <c r="F740" s="35"/>
      <c r="G740" s="99"/>
      <c r="H740" s="100"/>
      <c r="I740" s="34" t="str">
        <f t="shared" si="63"/>
        <v/>
      </c>
      <c r="J740" s="34" t="str">
        <f t="shared" si="64"/>
        <v/>
      </c>
      <c r="K740" s="80" t="str">
        <f t="shared" si="65"/>
        <v/>
      </c>
      <c r="L740" s="80"/>
      <c r="O740" s="3"/>
      <c r="P740" s="26"/>
      <c r="Q740" s="26"/>
      <c r="R740" s="26"/>
      <c r="S740" s="26"/>
      <c r="T740" s="26"/>
      <c r="U740" s="26"/>
      <c r="V740" s="26"/>
      <c r="W740" s="3"/>
    </row>
    <row r="741" spans="1:23" s="1" customFormat="1" ht="15" customHeight="1" x14ac:dyDescent="0.2">
      <c r="A741" s="70" t="str">
        <f t="shared" si="60"/>
        <v/>
      </c>
      <c r="B741" s="36" t="str">
        <f t="shared" si="61"/>
        <v/>
      </c>
      <c r="C741" s="34" t="str">
        <f t="shared" si="62"/>
        <v/>
      </c>
      <c r="D741" s="99"/>
      <c r="E741" s="100"/>
      <c r="F741" s="35"/>
      <c r="G741" s="99"/>
      <c r="H741" s="100"/>
      <c r="I741" s="34" t="str">
        <f t="shared" si="63"/>
        <v/>
      </c>
      <c r="J741" s="34" t="str">
        <f t="shared" si="64"/>
        <v/>
      </c>
      <c r="K741" s="80" t="str">
        <f t="shared" si="65"/>
        <v/>
      </c>
      <c r="L741" s="80"/>
      <c r="O741" s="3"/>
      <c r="P741" s="26"/>
      <c r="Q741" s="26"/>
      <c r="R741" s="26"/>
      <c r="S741" s="26"/>
      <c r="T741" s="26"/>
      <c r="U741" s="26"/>
      <c r="V741" s="26"/>
      <c r="W741" s="3"/>
    </row>
    <row r="742" spans="1:23" s="1" customFormat="1" ht="15" customHeight="1" x14ac:dyDescent="0.2">
      <c r="A742" s="70" t="str">
        <f t="shared" ref="A742:A805" si="66">IF(K741="","",IF(rounding,IF(OR(A741&gt;=number_of_payments,ROUND(K741,2)&lt;=0),"",A741+1),IF(OR(A741&gt;=number_of_payments,K741&lt;=0),"",A741+1)))</f>
        <v/>
      </c>
      <c r="B742" s="36" t="str">
        <f t="shared" ref="B742:B805" si="67">IF(pay_num&lt;&gt;"",IF(per_year=26,IF(A742=1,first_payment,B741+14),IF(per_year=52,IF(A742=1,first_payment,B741+7),DATE(YEAR(first_payment),MONTH(first_payment)+(A742-1)*per_y,IF(per_year=24,IF(1-MOD(A742,2)=1,DAY(first_payment)+14,DAY(first_payment)),DAY(first_payment))))),"")</f>
        <v/>
      </c>
      <c r="C742" s="34" t="str">
        <f t="shared" ref="C742:C805" si="68">IF(pay_num="","",IF(rounding,IF(OR(pay_num=number_of_payments,payment&gt;ROUND((1+periodic_rate)*K741,2)),ROUND((1+periodic_rate)*K741,2),payment),IF(OR(pay_num=number_of_payments,payment&gt;(1+periodic_rate)*K741),(1+periodic_rate)*K741,payment)))</f>
        <v/>
      </c>
      <c r="D742" s="99"/>
      <c r="E742" s="100"/>
      <c r="F742" s="35"/>
      <c r="G742" s="99"/>
      <c r="H742" s="100"/>
      <c r="I742" s="34" t="str">
        <f t="shared" ref="I742:I805" si="69">IF(A742="","",IF(AND(A742=1,payment_type=1),0,IF(rounding,ROUND(periodic_rate*K741,2),periodic_rate*K741)))</f>
        <v/>
      </c>
      <c r="J742" s="34" t="str">
        <f t="shared" ref="J742:J805" si="70">IF(A742="","",IF(schedules,C742+D742,IF(ISBLANK(G742),C742,G742))-I742)</f>
        <v/>
      </c>
      <c r="K742" s="80" t="str">
        <f t="shared" ref="K742:K805" si="71">IF(A742="","",K741-J742)</f>
        <v/>
      </c>
      <c r="L742" s="80"/>
      <c r="O742" s="3"/>
      <c r="P742" s="26"/>
      <c r="Q742" s="26"/>
      <c r="R742" s="26"/>
      <c r="S742" s="26"/>
      <c r="T742" s="26"/>
      <c r="U742" s="26"/>
      <c r="V742" s="26"/>
      <c r="W742" s="3"/>
    </row>
    <row r="743" spans="1:23" s="1" customFormat="1" ht="15" customHeight="1" x14ac:dyDescent="0.2">
      <c r="A743" s="70" t="str">
        <f t="shared" si="66"/>
        <v/>
      </c>
      <c r="B743" s="36" t="str">
        <f t="shared" si="67"/>
        <v/>
      </c>
      <c r="C743" s="34" t="str">
        <f t="shared" si="68"/>
        <v/>
      </c>
      <c r="D743" s="99"/>
      <c r="E743" s="100"/>
      <c r="F743" s="35"/>
      <c r="G743" s="99"/>
      <c r="H743" s="100"/>
      <c r="I743" s="34" t="str">
        <f t="shared" si="69"/>
        <v/>
      </c>
      <c r="J743" s="34" t="str">
        <f t="shared" si="70"/>
        <v/>
      </c>
      <c r="K743" s="80" t="str">
        <f t="shared" si="71"/>
        <v/>
      </c>
      <c r="L743" s="80"/>
      <c r="O743" s="3"/>
      <c r="P743" s="26"/>
      <c r="Q743" s="26"/>
      <c r="R743" s="26"/>
      <c r="S743" s="26"/>
      <c r="T743" s="26"/>
      <c r="U743" s="26"/>
      <c r="V743" s="26"/>
      <c r="W743" s="3"/>
    </row>
    <row r="744" spans="1:23" s="1" customFormat="1" ht="15" customHeight="1" x14ac:dyDescent="0.2">
      <c r="A744" s="70" t="str">
        <f t="shared" si="66"/>
        <v/>
      </c>
      <c r="B744" s="36" t="str">
        <f t="shared" si="67"/>
        <v/>
      </c>
      <c r="C744" s="34" t="str">
        <f t="shared" si="68"/>
        <v/>
      </c>
      <c r="D744" s="99"/>
      <c r="E744" s="100"/>
      <c r="F744" s="35"/>
      <c r="G744" s="99"/>
      <c r="H744" s="100"/>
      <c r="I744" s="34" t="str">
        <f t="shared" si="69"/>
        <v/>
      </c>
      <c r="J744" s="34" t="str">
        <f t="shared" si="70"/>
        <v/>
      </c>
      <c r="K744" s="80" t="str">
        <f t="shared" si="71"/>
        <v/>
      </c>
      <c r="L744" s="80"/>
      <c r="O744" s="3"/>
      <c r="P744" s="26"/>
      <c r="Q744" s="26"/>
      <c r="R744" s="26"/>
      <c r="S744" s="26"/>
      <c r="T744" s="26"/>
      <c r="U744" s="26"/>
      <c r="V744" s="26"/>
      <c r="W744" s="3"/>
    </row>
    <row r="745" spans="1:23" s="1" customFormat="1" ht="15" customHeight="1" x14ac:dyDescent="0.2">
      <c r="A745" s="70" t="str">
        <f t="shared" si="66"/>
        <v/>
      </c>
      <c r="B745" s="36" t="str">
        <f t="shared" si="67"/>
        <v/>
      </c>
      <c r="C745" s="34" t="str">
        <f t="shared" si="68"/>
        <v/>
      </c>
      <c r="D745" s="99"/>
      <c r="E745" s="100"/>
      <c r="F745" s="35"/>
      <c r="G745" s="99"/>
      <c r="H745" s="100"/>
      <c r="I745" s="34" t="str">
        <f t="shared" si="69"/>
        <v/>
      </c>
      <c r="J745" s="34" t="str">
        <f t="shared" si="70"/>
        <v/>
      </c>
      <c r="K745" s="80" t="str">
        <f t="shared" si="71"/>
        <v/>
      </c>
      <c r="L745" s="80"/>
      <c r="O745" s="3"/>
      <c r="P745" s="26"/>
      <c r="Q745" s="26"/>
      <c r="R745" s="26"/>
      <c r="S745" s="26"/>
      <c r="T745" s="26"/>
      <c r="U745" s="26"/>
      <c r="V745" s="26"/>
      <c r="W745" s="3"/>
    </row>
    <row r="746" spans="1:23" s="1" customFormat="1" ht="15" customHeight="1" x14ac:dyDescent="0.2">
      <c r="A746" s="70" t="str">
        <f t="shared" si="66"/>
        <v/>
      </c>
      <c r="B746" s="36" t="str">
        <f t="shared" si="67"/>
        <v/>
      </c>
      <c r="C746" s="34" t="str">
        <f t="shared" si="68"/>
        <v/>
      </c>
      <c r="D746" s="99"/>
      <c r="E746" s="100"/>
      <c r="F746" s="35"/>
      <c r="G746" s="99"/>
      <c r="H746" s="100"/>
      <c r="I746" s="34" t="str">
        <f t="shared" si="69"/>
        <v/>
      </c>
      <c r="J746" s="34" t="str">
        <f t="shared" si="70"/>
        <v/>
      </c>
      <c r="K746" s="80" t="str">
        <f t="shared" si="71"/>
        <v/>
      </c>
      <c r="L746" s="80"/>
      <c r="O746" s="3"/>
      <c r="P746" s="26"/>
      <c r="Q746" s="26"/>
      <c r="R746" s="26"/>
      <c r="S746" s="26"/>
      <c r="T746" s="26"/>
      <c r="U746" s="26"/>
      <c r="V746" s="26"/>
      <c r="W746" s="3"/>
    </row>
    <row r="747" spans="1:23" s="1" customFormat="1" ht="15" customHeight="1" x14ac:dyDescent="0.2">
      <c r="A747" s="70" t="str">
        <f t="shared" si="66"/>
        <v/>
      </c>
      <c r="B747" s="36" t="str">
        <f t="shared" si="67"/>
        <v/>
      </c>
      <c r="C747" s="34" t="str">
        <f t="shared" si="68"/>
        <v/>
      </c>
      <c r="D747" s="99"/>
      <c r="E747" s="100"/>
      <c r="F747" s="35"/>
      <c r="G747" s="99"/>
      <c r="H747" s="100"/>
      <c r="I747" s="34" t="str">
        <f t="shared" si="69"/>
        <v/>
      </c>
      <c r="J747" s="34" t="str">
        <f t="shared" si="70"/>
        <v/>
      </c>
      <c r="K747" s="80" t="str">
        <f t="shared" si="71"/>
        <v/>
      </c>
      <c r="L747" s="80"/>
      <c r="O747" s="3"/>
      <c r="P747" s="26"/>
      <c r="Q747" s="26"/>
      <c r="R747" s="26"/>
      <c r="S747" s="26"/>
      <c r="T747" s="26"/>
      <c r="U747" s="26"/>
      <c r="V747" s="26"/>
      <c r="W747" s="3"/>
    </row>
    <row r="748" spans="1:23" s="1" customFormat="1" ht="15" customHeight="1" x14ac:dyDescent="0.2">
      <c r="A748" s="70" t="str">
        <f t="shared" si="66"/>
        <v/>
      </c>
      <c r="B748" s="36" t="str">
        <f t="shared" si="67"/>
        <v/>
      </c>
      <c r="C748" s="34" t="str">
        <f t="shared" si="68"/>
        <v/>
      </c>
      <c r="D748" s="99"/>
      <c r="E748" s="100"/>
      <c r="F748" s="35"/>
      <c r="G748" s="99"/>
      <c r="H748" s="100"/>
      <c r="I748" s="34" t="str">
        <f t="shared" si="69"/>
        <v/>
      </c>
      <c r="J748" s="34" t="str">
        <f t="shared" si="70"/>
        <v/>
      </c>
      <c r="K748" s="80" t="str">
        <f t="shared" si="71"/>
        <v/>
      </c>
      <c r="L748" s="80"/>
      <c r="O748" s="3"/>
      <c r="P748" s="26"/>
      <c r="Q748" s="26"/>
      <c r="R748" s="26"/>
      <c r="S748" s="26"/>
      <c r="T748" s="26"/>
      <c r="U748" s="26"/>
      <c r="V748" s="26"/>
      <c r="W748" s="3"/>
    </row>
    <row r="749" spans="1:23" s="1" customFormat="1" ht="15" customHeight="1" x14ac:dyDescent="0.2">
      <c r="A749" s="70" t="str">
        <f t="shared" si="66"/>
        <v/>
      </c>
      <c r="B749" s="36" t="str">
        <f t="shared" si="67"/>
        <v/>
      </c>
      <c r="C749" s="34" t="str">
        <f t="shared" si="68"/>
        <v/>
      </c>
      <c r="D749" s="99"/>
      <c r="E749" s="100"/>
      <c r="F749" s="35"/>
      <c r="G749" s="99"/>
      <c r="H749" s="100"/>
      <c r="I749" s="34" t="str">
        <f t="shared" si="69"/>
        <v/>
      </c>
      <c r="J749" s="34" t="str">
        <f t="shared" si="70"/>
        <v/>
      </c>
      <c r="K749" s="80" t="str">
        <f t="shared" si="71"/>
        <v/>
      </c>
      <c r="L749" s="80"/>
      <c r="O749" s="3"/>
      <c r="P749" s="26"/>
      <c r="Q749" s="26"/>
      <c r="R749" s="26"/>
      <c r="S749" s="26"/>
      <c r="T749" s="26"/>
      <c r="U749" s="26"/>
      <c r="V749" s="26"/>
      <c r="W749" s="3"/>
    </row>
    <row r="750" spans="1:23" s="1" customFormat="1" ht="15" customHeight="1" x14ac:dyDescent="0.2">
      <c r="A750" s="70" t="str">
        <f t="shared" si="66"/>
        <v/>
      </c>
      <c r="B750" s="36" t="str">
        <f t="shared" si="67"/>
        <v/>
      </c>
      <c r="C750" s="34" t="str">
        <f t="shared" si="68"/>
        <v/>
      </c>
      <c r="D750" s="99"/>
      <c r="E750" s="100"/>
      <c r="F750" s="35"/>
      <c r="G750" s="99"/>
      <c r="H750" s="100"/>
      <c r="I750" s="34" t="str">
        <f t="shared" si="69"/>
        <v/>
      </c>
      <c r="J750" s="34" t="str">
        <f t="shared" si="70"/>
        <v/>
      </c>
      <c r="K750" s="80" t="str">
        <f t="shared" si="71"/>
        <v/>
      </c>
      <c r="L750" s="80"/>
      <c r="O750" s="3"/>
      <c r="P750" s="26"/>
      <c r="Q750" s="26"/>
      <c r="R750" s="26"/>
      <c r="S750" s="26"/>
      <c r="T750" s="26"/>
      <c r="U750" s="26"/>
      <c r="V750" s="26"/>
      <c r="W750" s="3"/>
    </row>
    <row r="751" spans="1:23" s="1" customFormat="1" ht="15" customHeight="1" x14ac:dyDescent="0.2">
      <c r="A751" s="70" t="str">
        <f t="shared" si="66"/>
        <v/>
      </c>
      <c r="B751" s="36" t="str">
        <f t="shared" si="67"/>
        <v/>
      </c>
      <c r="C751" s="34" t="str">
        <f t="shared" si="68"/>
        <v/>
      </c>
      <c r="D751" s="99"/>
      <c r="E751" s="100"/>
      <c r="F751" s="35"/>
      <c r="G751" s="99"/>
      <c r="H751" s="100"/>
      <c r="I751" s="34" t="str">
        <f t="shared" si="69"/>
        <v/>
      </c>
      <c r="J751" s="34" t="str">
        <f t="shared" si="70"/>
        <v/>
      </c>
      <c r="K751" s="80" t="str">
        <f t="shared" si="71"/>
        <v/>
      </c>
      <c r="L751" s="80"/>
      <c r="O751" s="3"/>
      <c r="P751" s="26"/>
      <c r="Q751" s="26"/>
      <c r="R751" s="26"/>
      <c r="S751" s="26"/>
      <c r="T751" s="26"/>
      <c r="U751" s="26"/>
      <c r="V751" s="26"/>
      <c r="W751" s="3"/>
    </row>
    <row r="752" spans="1:23" s="1" customFormat="1" ht="15" customHeight="1" x14ac:dyDescent="0.2">
      <c r="A752" s="70" t="str">
        <f t="shared" si="66"/>
        <v/>
      </c>
      <c r="B752" s="36" t="str">
        <f t="shared" si="67"/>
        <v/>
      </c>
      <c r="C752" s="34" t="str">
        <f t="shared" si="68"/>
        <v/>
      </c>
      <c r="D752" s="99"/>
      <c r="E752" s="100"/>
      <c r="F752" s="35"/>
      <c r="G752" s="99"/>
      <c r="H752" s="100"/>
      <c r="I752" s="34" t="str">
        <f t="shared" si="69"/>
        <v/>
      </c>
      <c r="J752" s="34" t="str">
        <f t="shared" si="70"/>
        <v/>
      </c>
      <c r="K752" s="80" t="str">
        <f t="shared" si="71"/>
        <v/>
      </c>
      <c r="L752" s="80"/>
      <c r="O752" s="3"/>
      <c r="P752" s="26"/>
      <c r="Q752" s="26"/>
      <c r="R752" s="26"/>
      <c r="S752" s="26"/>
      <c r="T752" s="26"/>
      <c r="U752" s="26"/>
      <c r="V752" s="26"/>
      <c r="W752" s="3"/>
    </row>
    <row r="753" spans="1:23" s="1" customFormat="1" ht="15" customHeight="1" x14ac:dyDescent="0.2">
      <c r="A753" s="70" t="str">
        <f t="shared" si="66"/>
        <v/>
      </c>
      <c r="B753" s="36" t="str">
        <f t="shared" si="67"/>
        <v/>
      </c>
      <c r="C753" s="34" t="str">
        <f t="shared" si="68"/>
        <v/>
      </c>
      <c r="D753" s="99"/>
      <c r="E753" s="100"/>
      <c r="F753" s="35"/>
      <c r="G753" s="99"/>
      <c r="H753" s="100"/>
      <c r="I753" s="34" t="str">
        <f t="shared" si="69"/>
        <v/>
      </c>
      <c r="J753" s="34" t="str">
        <f t="shared" si="70"/>
        <v/>
      </c>
      <c r="K753" s="80" t="str">
        <f t="shared" si="71"/>
        <v/>
      </c>
      <c r="L753" s="80"/>
      <c r="O753" s="3"/>
      <c r="P753" s="26"/>
      <c r="Q753" s="26"/>
      <c r="R753" s="26"/>
      <c r="S753" s="26"/>
      <c r="T753" s="26"/>
      <c r="U753" s="26"/>
      <c r="V753" s="26"/>
      <c r="W753" s="3"/>
    </row>
    <row r="754" spans="1:23" s="1" customFormat="1" ht="15" customHeight="1" x14ac:dyDescent="0.2">
      <c r="A754" s="70" t="str">
        <f t="shared" si="66"/>
        <v/>
      </c>
      <c r="B754" s="36" t="str">
        <f t="shared" si="67"/>
        <v/>
      </c>
      <c r="C754" s="34" t="str">
        <f t="shared" si="68"/>
        <v/>
      </c>
      <c r="D754" s="99"/>
      <c r="E754" s="100"/>
      <c r="F754" s="35"/>
      <c r="G754" s="99"/>
      <c r="H754" s="100"/>
      <c r="I754" s="34" t="str">
        <f t="shared" si="69"/>
        <v/>
      </c>
      <c r="J754" s="34" t="str">
        <f t="shared" si="70"/>
        <v/>
      </c>
      <c r="K754" s="80" t="str">
        <f t="shared" si="71"/>
        <v/>
      </c>
      <c r="L754" s="80"/>
      <c r="O754" s="3"/>
      <c r="P754" s="26"/>
      <c r="Q754" s="26"/>
      <c r="R754" s="26"/>
      <c r="S754" s="26"/>
      <c r="T754" s="26"/>
      <c r="U754" s="26"/>
      <c r="V754" s="26"/>
      <c r="W754" s="3"/>
    </row>
    <row r="755" spans="1:23" s="1" customFormat="1" ht="15" customHeight="1" x14ac:dyDescent="0.2">
      <c r="A755" s="70" t="str">
        <f t="shared" si="66"/>
        <v/>
      </c>
      <c r="B755" s="36" t="str">
        <f t="shared" si="67"/>
        <v/>
      </c>
      <c r="C755" s="34" t="str">
        <f t="shared" si="68"/>
        <v/>
      </c>
      <c r="D755" s="99"/>
      <c r="E755" s="100"/>
      <c r="F755" s="35"/>
      <c r="G755" s="99"/>
      <c r="H755" s="100"/>
      <c r="I755" s="34" t="str">
        <f t="shared" si="69"/>
        <v/>
      </c>
      <c r="J755" s="34" t="str">
        <f t="shared" si="70"/>
        <v/>
      </c>
      <c r="K755" s="80" t="str">
        <f t="shared" si="71"/>
        <v/>
      </c>
      <c r="L755" s="80"/>
      <c r="O755" s="3"/>
      <c r="P755" s="26"/>
      <c r="Q755" s="26"/>
      <c r="R755" s="26"/>
      <c r="S755" s="26"/>
      <c r="T755" s="26"/>
      <c r="U755" s="26"/>
      <c r="V755" s="26"/>
      <c r="W755" s="3"/>
    </row>
    <row r="756" spans="1:23" s="1" customFormat="1" ht="15" customHeight="1" x14ac:dyDescent="0.2">
      <c r="A756" s="70" t="str">
        <f t="shared" si="66"/>
        <v/>
      </c>
      <c r="B756" s="36" t="str">
        <f t="shared" si="67"/>
        <v/>
      </c>
      <c r="C756" s="34" t="str">
        <f t="shared" si="68"/>
        <v/>
      </c>
      <c r="D756" s="99"/>
      <c r="E756" s="100"/>
      <c r="F756" s="35"/>
      <c r="G756" s="99"/>
      <c r="H756" s="100"/>
      <c r="I756" s="34" t="str">
        <f t="shared" si="69"/>
        <v/>
      </c>
      <c r="J756" s="34" t="str">
        <f t="shared" si="70"/>
        <v/>
      </c>
      <c r="K756" s="80" t="str">
        <f t="shared" si="71"/>
        <v/>
      </c>
      <c r="L756" s="80"/>
      <c r="O756" s="3"/>
      <c r="P756" s="26"/>
      <c r="Q756" s="26"/>
      <c r="R756" s="26"/>
      <c r="S756" s="26"/>
      <c r="T756" s="26"/>
      <c r="U756" s="26"/>
      <c r="V756" s="26"/>
      <c r="W756" s="3"/>
    </row>
    <row r="757" spans="1:23" s="1" customFormat="1" ht="15" customHeight="1" x14ac:dyDescent="0.2">
      <c r="A757" s="70" t="str">
        <f t="shared" si="66"/>
        <v/>
      </c>
      <c r="B757" s="36" t="str">
        <f t="shared" si="67"/>
        <v/>
      </c>
      <c r="C757" s="34" t="str">
        <f t="shared" si="68"/>
        <v/>
      </c>
      <c r="D757" s="99"/>
      <c r="E757" s="100"/>
      <c r="F757" s="35"/>
      <c r="G757" s="99"/>
      <c r="H757" s="100"/>
      <c r="I757" s="34" t="str">
        <f t="shared" si="69"/>
        <v/>
      </c>
      <c r="J757" s="34" t="str">
        <f t="shared" si="70"/>
        <v/>
      </c>
      <c r="K757" s="80" t="str">
        <f t="shared" si="71"/>
        <v/>
      </c>
      <c r="L757" s="80"/>
      <c r="O757" s="3"/>
      <c r="P757" s="26"/>
      <c r="Q757" s="26"/>
      <c r="R757" s="26"/>
      <c r="S757" s="26"/>
      <c r="T757" s="26"/>
      <c r="U757" s="26"/>
      <c r="V757" s="26"/>
      <c r="W757" s="3"/>
    </row>
    <row r="758" spans="1:23" s="1" customFormat="1" ht="15" customHeight="1" x14ac:dyDescent="0.2">
      <c r="A758" s="70" t="str">
        <f t="shared" si="66"/>
        <v/>
      </c>
      <c r="B758" s="36" t="str">
        <f t="shared" si="67"/>
        <v/>
      </c>
      <c r="C758" s="34" t="str">
        <f t="shared" si="68"/>
        <v/>
      </c>
      <c r="D758" s="99"/>
      <c r="E758" s="100"/>
      <c r="F758" s="35"/>
      <c r="G758" s="99"/>
      <c r="H758" s="100"/>
      <c r="I758" s="34" t="str">
        <f t="shared" si="69"/>
        <v/>
      </c>
      <c r="J758" s="34" t="str">
        <f t="shared" si="70"/>
        <v/>
      </c>
      <c r="K758" s="80" t="str">
        <f t="shared" si="71"/>
        <v/>
      </c>
      <c r="L758" s="80"/>
      <c r="O758" s="3"/>
      <c r="P758" s="26"/>
      <c r="Q758" s="26"/>
      <c r="R758" s="26"/>
      <c r="S758" s="26"/>
      <c r="T758" s="26"/>
      <c r="U758" s="26"/>
      <c r="V758" s="26"/>
      <c r="W758" s="3"/>
    </row>
    <row r="759" spans="1:23" s="1" customFormat="1" ht="15" customHeight="1" x14ac:dyDescent="0.2">
      <c r="A759" s="70" t="str">
        <f t="shared" si="66"/>
        <v/>
      </c>
      <c r="B759" s="36" t="str">
        <f t="shared" si="67"/>
        <v/>
      </c>
      <c r="C759" s="34" t="str">
        <f t="shared" si="68"/>
        <v/>
      </c>
      <c r="D759" s="99"/>
      <c r="E759" s="100"/>
      <c r="F759" s="35"/>
      <c r="G759" s="99"/>
      <c r="H759" s="100"/>
      <c r="I759" s="34" t="str">
        <f t="shared" si="69"/>
        <v/>
      </c>
      <c r="J759" s="34" t="str">
        <f t="shared" si="70"/>
        <v/>
      </c>
      <c r="K759" s="80" t="str">
        <f t="shared" si="71"/>
        <v/>
      </c>
      <c r="L759" s="80"/>
      <c r="O759" s="3"/>
      <c r="P759" s="26"/>
      <c r="Q759" s="26"/>
      <c r="R759" s="26"/>
      <c r="S759" s="26"/>
      <c r="T759" s="26"/>
      <c r="U759" s="26"/>
      <c r="V759" s="26"/>
      <c r="W759" s="3"/>
    </row>
    <row r="760" spans="1:23" s="1" customFormat="1" ht="15" customHeight="1" x14ac:dyDescent="0.2">
      <c r="A760" s="70" t="str">
        <f t="shared" si="66"/>
        <v/>
      </c>
      <c r="B760" s="36" t="str">
        <f t="shared" si="67"/>
        <v/>
      </c>
      <c r="C760" s="34" t="str">
        <f t="shared" si="68"/>
        <v/>
      </c>
      <c r="D760" s="99"/>
      <c r="E760" s="100"/>
      <c r="F760" s="35"/>
      <c r="G760" s="99"/>
      <c r="H760" s="100"/>
      <c r="I760" s="34" t="str">
        <f t="shared" si="69"/>
        <v/>
      </c>
      <c r="J760" s="34" t="str">
        <f t="shared" si="70"/>
        <v/>
      </c>
      <c r="K760" s="80" t="str">
        <f t="shared" si="71"/>
        <v/>
      </c>
      <c r="L760" s="80"/>
      <c r="O760" s="3"/>
      <c r="P760" s="26"/>
      <c r="Q760" s="26"/>
      <c r="R760" s="26"/>
      <c r="S760" s="26"/>
      <c r="T760" s="26"/>
      <c r="U760" s="26"/>
      <c r="V760" s="26"/>
      <c r="W760" s="3"/>
    </row>
    <row r="761" spans="1:23" s="1" customFormat="1" ht="15" customHeight="1" x14ac:dyDescent="0.2">
      <c r="A761" s="70" t="str">
        <f t="shared" si="66"/>
        <v/>
      </c>
      <c r="B761" s="36" t="str">
        <f t="shared" si="67"/>
        <v/>
      </c>
      <c r="C761" s="34" t="str">
        <f t="shared" si="68"/>
        <v/>
      </c>
      <c r="D761" s="99"/>
      <c r="E761" s="100"/>
      <c r="F761" s="35"/>
      <c r="G761" s="99"/>
      <c r="H761" s="100"/>
      <c r="I761" s="34" t="str">
        <f t="shared" si="69"/>
        <v/>
      </c>
      <c r="J761" s="34" t="str">
        <f t="shared" si="70"/>
        <v/>
      </c>
      <c r="K761" s="80" t="str">
        <f t="shared" si="71"/>
        <v/>
      </c>
      <c r="L761" s="80"/>
      <c r="O761" s="3"/>
      <c r="P761" s="26"/>
      <c r="Q761" s="26"/>
      <c r="R761" s="26"/>
      <c r="S761" s="26"/>
      <c r="T761" s="26"/>
      <c r="U761" s="26"/>
      <c r="V761" s="26"/>
      <c r="W761" s="3"/>
    </row>
    <row r="762" spans="1:23" s="1" customFormat="1" ht="15" customHeight="1" x14ac:dyDescent="0.2">
      <c r="A762" s="70" t="str">
        <f t="shared" si="66"/>
        <v/>
      </c>
      <c r="B762" s="36" t="str">
        <f t="shared" si="67"/>
        <v/>
      </c>
      <c r="C762" s="34" t="str">
        <f t="shared" si="68"/>
        <v/>
      </c>
      <c r="D762" s="99"/>
      <c r="E762" s="100"/>
      <c r="F762" s="35"/>
      <c r="G762" s="99"/>
      <c r="H762" s="100"/>
      <c r="I762" s="34" t="str">
        <f t="shared" si="69"/>
        <v/>
      </c>
      <c r="J762" s="34" t="str">
        <f t="shared" si="70"/>
        <v/>
      </c>
      <c r="K762" s="80" t="str">
        <f t="shared" si="71"/>
        <v/>
      </c>
      <c r="L762" s="80"/>
      <c r="O762" s="3"/>
      <c r="P762" s="26"/>
      <c r="Q762" s="26"/>
      <c r="R762" s="26"/>
      <c r="S762" s="26"/>
      <c r="T762" s="26"/>
      <c r="U762" s="26"/>
      <c r="V762" s="26"/>
      <c r="W762" s="3"/>
    </row>
    <row r="763" spans="1:23" s="1" customFormat="1" ht="15" customHeight="1" x14ac:dyDescent="0.2">
      <c r="A763" s="70" t="str">
        <f t="shared" si="66"/>
        <v/>
      </c>
      <c r="B763" s="36" t="str">
        <f t="shared" si="67"/>
        <v/>
      </c>
      <c r="C763" s="34" t="str">
        <f t="shared" si="68"/>
        <v/>
      </c>
      <c r="D763" s="99"/>
      <c r="E763" s="100"/>
      <c r="F763" s="35"/>
      <c r="G763" s="99"/>
      <c r="H763" s="100"/>
      <c r="I763" s="34" t="str">
        <f t="shared" si="69"/>
        <v/>
      </c>
      <c r="J763" s="34" t="str">
        <f t="shared" si="70"/>
        <v/>
      </c>
      <c r="K763" s="80" t="str">
        <f t="shared" si="71"/>
        <v/>
      </c>
      <c r="L763" s="80"/>
      <c r="O763" s="3"/>
      <c r="P763" s="26"/>
      <c r="Q763" s="26"/>
      <c r="R763" s="26"/>
      <c r="S763" s="26"/>
      <c r="T763" s="26"/>
      <c r="U763" s="26"/>
      <c r="V763" s="26"/>
      <c r="W763" s="3"/>
    </row>
    <row r="764" spans="1:23" s="1" customFormat="1" ht="15" customHeight="1" x14ac:dyDescent="0.2">
      <c r="A764" s="70" t="str">
        <f t="shared" si="66"/>
        <v/>
      </c>
      <c r="B764" s="36" t="str">
        <f t="shared" si="67"/>
        <v/>
      </c>
      <c r="C764" s="34" t="str">
        <f t="shared" si="68"/>
        <v/>
      </c>
      <c r="D764" s="99"/>
      <c r="E764" s="100"/>
      <c r="F764" s="35"/>
      <c r="G764" s="99"/>
      <c r="H764" s="100"/>
      <c r="I764" s="34" t="str">
        <f t="shared" si="69"/>
        <v/>
      </c>
      <c r="J764" s="34" t="str">
        <f t="shared" si="70"/>
        <v/>
      </c>
      <c r="K764" s="80" t="str">
        <f t="shared" si="71"/>
        <v/>
      </c>
      <c r="L764" s="80"/>
      <c r="O764" s="3"/>
      <c r="P764" s="26"/>
      <c r="Q764" s="26"/>
      <c r="R764" s="26"/>
      <c r="S764" s="26"/>
      <c r="T764" s="26"/>
      <c r="U764" s="26"/>
      <c r="V764" s="26"/>
      <c r="W764" s="3"/>
    </row>
    <row r="765" spans="1:23" s="1" customFormat="1" ht="15" customHeight="1" x14ac:dyDescent="0.2">
      <c r="A765" s="70" t="str">
        <f t="shared" si="66"/>
        <v/>
      </c>
      <c r="B765" s="36" t="str">
        <f t="shared" si="67"/>
        <v/>
      </c>
      <c r="C765" s="34" t="str">
        <f t="shared" si="68"/>
        <v/>
      </c>
      <c r="D765" s="99"/>
      <c r="E765" s="100"/>
      <c r="F765" s="35"/>
      <c r="G765" s="99"/>
      <c r="H765" s="100"/>
      <c r="I765" s="34" t="str">
        <f t="shared" si="69"/>
        <v/>
      </c>
      <c r="J765" s="34" t="str">
        <f t="shared" si="70"/>
        <v/>
      </c>
      <c r="K765" s="80" t="str">
        <f t="shared" si="71"/>
        <v/>
      </c>
      <c r="L765" s="80"/>
      <c r="O765" s="3"/>
      <c r="P765" s="26"/>
      <c r="Q765" s="26"/>
      <c r="R765" s="26"/>
      <c r="S765" s="26"/>
      <c r="T765" s="26"/>
      <c r="U765" s="26"/>
      <c r="V765" s="26"/>
      <c r="W765" s="3"/>
    </row>
    <row r="766" spans="1:23" s="1" customFormat="1" ht="15" customHeight="1" x14ac:dyDescent="0.2">
      <c r="A766" s="70" t="str">
        <f t="shared" si="66"/>
        <v/>
      </c>
      <c r="B766" s="36" t="str">
        <f t="shared" si="67"/>
        <v/>
      </c>
      <c r="C766" s="34" t="str">
        <f t="shared" si="68"/>
        <v/>
      </c>
      <c r="D766" s="99"/>
      <c r="E766" s="100"/>
      <c r="F766" s="35"/>
      <c r="G766" s="99"/>
      <c r="H766" s="100"/>
      <c r="I766" s="34" t="str">
        <f t="shared" si="69"/>
        <v/>
      </c>
      <c r="J766" s="34" t="str">
        <f t="shared" si="70"/>
        <v/>
      </c>
      <c r="K766" s="80" t="str">
        <f t="shared" si="71"/>
        <v/>
      </c>
      <c r="L766" s="80"/>
      <c r="O766" s="3"/>
      <c r="P766" s="26"/>
      <c r="Q766" s="26"/>
      <c r="R766" s="26"/>
      <c r="S766" s="26"/>
      <c r="T766" s="26"/>
      <c r="U766" s="26"/>
      <c r="V766" s="26"/>
      <c r="W766" s="3"/>
    </row>
    <row r="767" spans="1:23" s="1" customFormat="1" ht="15" customHeight="1" x14ac:dyDescent="0.2">
      <c r="A767" s="70" t="str">
        <f t="shared" si="66"/>
        <v/>
      </c>
      <c r="B767" s="36" t="str">
        <f t="shared" si="67"/>
        <v/>
      </c>
      <c r="C767" s="34" t="str">
        <f t="shared" si="68"/>
        <v/>
      </c>
      <c r="D767" s="99"/>
      <c r="E767" s="100"/>
      <c r="F767" s="35"/>
      <c r="G767" s="99"/>
      <c r="H767" s="100"/>
      <c r="I767" s="34" t="str">
        <f t="shared" si="69"/>
        <v/>
      </c>
      <c r="J767" s="34" t="str">
        <f t="shared" si="70"/>
        <v/>
      </c>
      <c r="K767" s="80" t="str">
        <f t="shared" si="71"/>
        <v/>
      </c>
      <c r="L767" s="80"/>
      <c r="O767" s="3"/>
      <c r="P767" s="26"/>
      <c r="Q767" s="26"/>
      <c r="R767" s="26"/>
      <c r="S767" s="26"/>
      <c r="T767" s="26"/>
      <c r="U767" s="26"/>
      <c r="V767" s="26"/>
      <c r="W767" s="3"/>
    </row>
    <row r="768" spans="1:23" s="1" customFormat="1" ht="15" customHeight="1" x14ac:dyDescent="0.2">
      <c r="A768" s="70" t="str">
        <f t="shared" si="66"/>
        <v/>
      </c>
      <c r="B768" s="36" t="str">
        <f t="shared" si="67"/>
        <v/>
      </c>
      <c r="C768" s="34" t="str">
        <f t="shared" si="68"/>
        <v/>
      </c>
      <c r="D768" s="99"/>
      <c r="E768" s="100"/>
      <c r="F768" s="35"/>
      <c r="G768" s="99"/>
      <c r="H768" s="100"/>
      <c r="I768" s="34" t="str">
        <f t="shared" si="69"/>
        <v/>
      </c>
      <c r="J768" s="34" t="str">
        <f t="shared" si="70"/>
        <v/>
      </c>
      <c r="K768" s="80" t="str">
        <f t="shared" si="71"/>
        <v/>
      </c>
      <c r="L768" s="80"/>
      <c r="O768" s="3"/>
      <c r="P768" s="26"/>
      <c r="Q768" s="26"/>
      <c r="R768" s="26"/>
      <c r="S768" s="26"/>
      <c r="T768" s="26"/>
      <c r="U768" s="26"/>
      <c r="V768" s="26"/>
      <c r="W768" s="3"/>
    </row>
    <row r="769" spans="1:23" s="1" customFormat="1" ht="15" customHeight="1" x14ac:dyDescent="0.2">
      <c r="A769" s="70" t="str">
        <f t="shared" si="66"/>
        <v/>
      </c>
      <c r="B769" s="36" t="str">
        <f t="shared" si="67"/>
        <v/>
      </c>
      <c r="C769" s="34" t="str">
        <f t="shared" si="68"/>
        <v/>
      </c>
      <c r="D769" s="99"/>
      <c r="E769" s="100"/>
      <c r="F769" s="35"/>
      <c r="G769" s="99"/>
      <c r="H769" s="100"/>
      <c r="I769" s="34" t="str">
        <f t="shared" si="69"/>
        <v/>
      </c>
      <c r="J769" s="34" t="str">
        <f t="shared" si="70"/>
        <v/>
      </c>
      <c r="K769" s="80" t="str">
        <f t="shared" si="71"/>
        <v/>
      </c>
      <c r="L769" s="80"/>
      <c r="O769" s="3"/>
      <c r="P769" s="26"/>
      <c r="Q769" s="26"/>
      <c r="R769" s="26"/>
      <c r="S769" s="26"/>
      <c r="T769" s="26"/>
      <c r="U769" s="26"/>
      <c r="V769" s="26"/>
      <c r="W769" s="3"/>
    </row>
    <row r="770" spans="1:23" s="1" customFormat="1" ht="15" customHeight="1" x14ac:dyDescent="0.2">
      <c r="A770" s="70" t="str">
        <f t="shared" si="66"/>
        <v/>
      </c>
      <c r="B770" s="36" t="str">
        <f t="shared" si="67"/>
        <v/>
      </c>
      <c r="C770" s="34" t="str">
        <f t="shared" si="68"/>
        <v/>
      </c>
      <c r="D770" s="99"/>
      <c r="E770" s="100"/>
      <c r="F770" s="35"/>
      <c r="G770" s="99"/>
      <c r="H770" s="100"/>
      <c r="I770" s="34" t="str">
        <f t="shared" si="69"/>
        <v/>
      </c>
      <c r="J770" s="34" t="str">
        <f t="shared" si="70"/>
        <v/>
      </c>
      <c r="K770" s="80" t="str">
        <f t="shared" si="71"/>
        <v/>
      </c>
      <c r="L770" s="80"/>
      <c r="O770" s="3"/>
      <c r="P770" s="26"/>
      <c r="Q770" s="26"/>
      <c r="R770" s="26"/>
      <c r="S770" s="26"/>
      <c r="T770" s="26"/>
      <c r="U770" s="26"/>
      <c r="V770" s="26"/>
      <c r="W770" s="3"/>
    </row>
    <row r="771" spans="1:23" s="1" customFormat="1" ht="15" customHeight="1" x14ac:dyDescent="0.2">
      <c r="A771" s="70" t="str">
        <f t="shared" si="66"/>
        <v/>
      </c>
      <c r="B771" s="36" t="str">
        <f t="shared" si="67"/>
        <v/>
      </c>
      <c r="C771" s="34" t="str">
        <f t="shared" si="68"/>
        <v/>
      </c>
      <c r="D771" s="99"/>
      <c r="E771" s="100"/>
      <c r="F771" s="35"/>
      <c r="G771" s="99"/>
      <c r="H771" s="100"/>
      <c r="I771" s="34" t="str">
        <f t="shared" si="69"/>
        <v/>
      </c>
      <c r="J771" s="34" t="str">
        <f t="shared" si="70"/>
        <v/>
      </c>
      <c r="K771" s="80" t="str">
        <f t="shared" si="71"/>
        <v/>
      </c>
      <c r="L771" s="80"/>
      <c r="O771" s="3"/>
      <c r="P771" s="26"/>
      <c r="Q771" s="26"/>
      <c r="R771" s="26"/>
      <c r="S771" s="26"/>
      <c r="T771" s="26"/>
      <c r="U771" s="26"/>
      <c r="V771" s="26"/>
      <c r="W771" s="3"/>
    </row>
    <row r="772" spans="1:23" s="1" customFormat="1" ht="15" customHeight="1" x14ac:dyDescent="0.2">
      <c r="A772" s="70" t="str">
        <f t="shared" si="66"/>
        <v/>
      </c>
      <c r="B772" s="36" t="str">
        <f t="shared" si="67"/>
        <v/>
      </c>
      <c r="C772" s="34" t="str">
        <f t="shared" si="68"/>
        <v/>
      </c>
      <c r="D772" s="99"/>
      <c r="E772" s="100"/>
      <c r="F772" s="35"/>
      <c r="G772" s="99"/>
      <c r="H772" s="100"/>
      <c r="I772" s="34" t="str">
        <f t="shared" si="69"/>
        <v/>
      </c>
      <c r="J772" s="34" t="str">
        <f t="shared" si="70"/>
        <v/>
      </c>
      <c r="K772" s="80" t="str">
        <f t="shared" si="71"/>
        <v/>
      </c>
      <c r="L772" s="80"/>
      <c r="O772" s="3"/>
      <c r="P772" s="26"/>
      <c r="Q772" s="26"/>
      <c r="R772" s="26"/>
      <c r="S772" s="26"/>
      <c r="T772" s="26"/>
      <c r="U772" s="26"/>
      <c r="V772" s="26"/>
      <c r="W772" s="3"/>
    </row>
    <row r="773" spans="1:23" s="1" customFormat="1" ht="15" customHeight="1" x14ac:dyDescent="0.2">
      <c r="A773" s="70" t="str">
        <f t="shared" si="66"/>
        <v/>
      </c>
      <c r="B773" s="36" t="str">
        <f t="shared" si="67"/>
        <v/>
      </c>
      <c r="C773" s="34" t="str">
        <f t="shared" si="68"/>
        <v/>
      </c>
      <c r="D773" s="99"/>
      <c r="E773" s="100"/>
      <c r="F773" s="35"/>
      <c r="G773" s="99"/>
      <c r="H773" s="100"/>
      <c r="I773" s="34" t="str">
        <f t="shared" si="69"/>
        <v/>
      </c>
      <c r="J773" s="34" t="str">
        <f t="shared" si="70"/>
        <v/>
      </c>
      <c r="K773" s="80" t="str">
        <f t="shared" si="71"/>
        <v/>
      </c>
      <c r="L773" s="80"/>
      <c r="O773" s="3"/>
      <c r="P773" s="26"/>
      <c r="Q773" s="26"/>
      <c r="R773" s="26"/>
      <c r="S773" s="26"/>
      <c r="T773" s="26"/>
      <c r="U773" s="26"/>
      <c r="V773" s="26"/>
      <c r="W773" s="3"/>
    </row>
    <row r="774" spans="1:23" s="1" customFormat="1" ht="15" customHeight="1" x14ac:dyDescent="0.2">
      <c r="A774" s="70" t="str">
        <f t="shared" si="66"/>
        <v/>
      </c>
      <c r="B774" s="36" t="str">
        <f t="shared" si="67"/>
        <v/>
      </c>
      <c r="C774" s="34" t="str">
        <f t="shared" si="68"/>
        <v/>
      </c>
      <c r="D774" s="99"/>
      <c r="E774" s="100"/>
      <c r="F774" s="35"/>
      <c r="G774" s="99"/>
      <c r="H774" s="100"/>
      <c r="I774" s="34" t="str">
        <f t="shared" si="69"/>
        <v/>
      </c>
      <c r="J774" s="34" t="str">
        <f t="shared" si="70"/>
        <v/>
      </c>
      <c r="K774" s="80" t="str">
        <f t="shared" si="71"/>
        <v/>
      </c>
      <c r="L774" s="80"/>
      <c r="O774" s="3"/>
      <c r="P774" s="26"/>
      <c r="Q774" s="26"/>
      <c r="R774" s="26"/>
      <c r="S774" s="26"/>
      <c r="T774" s="26"/>
      <c r="U774" s="26"/>
      <c r="V774" s="26"/>
      <c r="W774" s="3"/>
    </row>
    <row r="775" spans="1:23" s="1" customFormat="1" ht="15" customHeight="1" x14ac:dyDescent="0.2">
      <c r="A775" s="70" t="str">
        <f t="shared" si="66"/>
        <v/>
      </c>
      <c r="B775" s="36" t="str">
        <f t="shared" si="67"/>
        <v/>
      </c>
      <c r="C775" s="34" t="str">
        <f t="shared" si="68"/>
        <v/>
      </c>
      <c r="D775" s="99"/>
      <c r="E775" s="100"/>
      <c r="F775" s="35"/>
      <c r="G775" s="99"/>
      <c r="H775" s="100"/>
      <c r="I775" s="34" t="str">
        <f t="shared" si="69"/>
        <v/>
      </c>
      <c r="J775" s="34" t="str">
        <f t="shared" si="70"/>
        <v/>
      </c>
      <c r="K775" s="80" t="str">
        <f t="shared" si="71"/>
        <v/>
      </c>
      <c r="L775" s="80"/>
      <c r="O775" s="3"/>
      <c r="P775" s="26"/>
      <c r="Q775" s="26"/>
      <c r="R775" s="26"/>
      <c r="S775" s="26"/>
      <c r="T775" s="26"/>
      <c r="U775" s="26"/>
      <c r="V775" s="26"/>
      <c r="W775" s="3"/>
    </row>
    <row r="776" spans="1:23" s="1" customFormat="1" ht="15" customHeight="1" x14ac:dyDescent="0.2">
      <c r="A776" s="70" t="str">
        <f t="shared" si="66"/>
        <v/>
      </c>
      <c r="B776" s="36" t="str">
        <f t="shared" si="67"/>
        <v/>
      </c>
      <c r="C776" s="34" t="str">
        <f t="shared" si="68"/>
        <v/>
      </c>
      <c r="D776" s="99"/>
      <c r="E776" s="100"/>
      <c r="F776" s="35"/>
      <c r="G776" s="99"/>
      <c r="H776" s="100"/>
      <c r="I776" s="34" t="str">
        <f t="shared" si="69"/>
        <v/>
      </c>
      <c r="J776" s="34" t="str">
        <f t="shared" si="70"/>
        <v/>
      </c>
      <c r="K776" s="80" t="str">
        <f t="shared" si="71"/>
        <v/>
      </c>
      <c r="L776" s="80"/>
      <c r="O776" s="3"/>
      <c r="P776" s="26"/>
      <c r="Q776" s="26"/>
      <c r="R776" s="26"/>
      <c r="S776" s="26"/>
      <c r="T776" s="26"/>
      <c r="U776" s="26"/>
      <c r="V776" s="26"/>
      <c r="W776" s="3"/>
    </row>
    <row r="777" spans="1:23" s="1" customFormat="1" ht="15" customHeight="1" x14ac:dyDescent="0.2">
      <c r="A777" s="70" t="str">
        <f t="shared" si="66"/>
        <v/>
      </c>
      <c r="B777" s="36" t="str">
        <f t="shared" si="67"/>
        <v/>
      </c>
      <c r="C777" s="34" t="str">
        <f t="shared" si="68"/>
        <v/>
      </c>
      <c r="D777" s="99"/>
      <c r="E777" s="100"/>
      <c r="F777" s="35"/>
      <c r="G777" s="99"/>
      <c r="H777" s="100"/>
      <c r="I777" s="34" t="str">
        <f t="shared" si="69"/>
        <v/>
      </c>
      <c r="J777" s="34" t="str">
        <f t="shared" si="70"/>
        <v/>
      </c>
      <c r="K777" s="80" t="str">
        <f t="shared" si="71"/>
        <v/>
      </c>
      <c r="L777" s="80"/>
      <c r="O777" s="3"/>
      <c r="P777" s="26"/>
      <c r="Q777" s="26"/>
      <c r="R777" s="26"/>
      <c r="S777" s="26"/>
      <c r="T777" s="26"/>
      <c r="U777" s="26"/>
      <c r="V777" s="26"/>
      <c r="W777" s="3"/>
    </row>
    <row r="778" spans="1:23" s="1" customFormat="1" ht="15" customHeight="1" x14ac:dyDescent="0.2">
      <c r="A778" s="70" t="str">
        <f t="shared" si="66"/>
        <v/>
      </c>
      <c r="B778" s="36" t="str">
        <f t="shared" si="67"/>
        <v/>
      </c>
      <c r="C778" s="34" t="str">
        <f t="shared" si="68"/>
        <v/>
      </c>
      <c r="D778" s="99"/>
      <c r="E778" s="100"/>
      <c r="F778" s="35"/>
      <c r="G778" s="99"/>
      <c r="H778" s="100"/>
      <c r="I778" s="34" t="str">
        <f t="shared" si="69"/>
        <v/>
      </c>
      <c r="J778" s="34" t="str">
        <f t="shared" si="70"/>
        <v/>
      </c>
      <c r="K778" s="80" t="str">
        <f t="shared" si="71"/>
        <v/>
      </c>
      <c r="L778" s="80"/>
      <c r="O778" s="3"/>
      <c r="P778" s="26"/>
      <c r="Q778" s="26"/>
      <c r="R778" s="26"/>
      <c r="S778" s="26"/>
      <c r="T778" s="26"/>
      <c r="U778" s="26"/>
      <c r="V778" s="26"/>
      <c r="W778" s="3"/>
    </row>
    <row r="779" spans="1:23" s="1" customFormat="1" ht="15" customHeight="1" x14ac:dyDescent="0.2">
      <c r="A779" s="70" t="str">
        <f t="shared" si="66"/>
        <v/>
      </c>
      <c r="B779" s="36" t="str">
        <f t="shared" si="67"/>
        <v/>
      </c>
      <c r="C779" s="34" t="str">
        <f t="shared" si="68"/>
        <v/>
      </c>
      <c r="D779" s="99"/>
      <c r="E779" s="100"/>
      <c r="F779" s="35"/>
      <c r="G779" s="99"/>
      <c r="H779" s="100"/>
      <c r="I779" s="34" t="str">
        <f t="shared" si="69"/>
        <v/>
      </c>
      <c r="J779" s="34" t="str">
        <f t="shared" si="70"/>
        <v/>
      </c>
      <c r="K779" s="80" t="str">
        <f t="shared" si="71"/>
        <v/>
      </c>
      <c r="L779" s="80"/>
      <c r="O779" s="3"/>
      <c r="P779" s="26"/>
      <c r="Q779" s="26"/>
      <c r="R779" s="26"/>
      <c r="S779" s="26"/>
      <c r="T779" s="26"/>
      <c r="U779" s="26"/>
      <c r="V779" s="26"/>
      <c r="W779" s="3"/>
    </row>
    <row r="780" spans="1:23" s="1" customFormat="1" ht="15" customHeight="1" x14ac:dyDescent="0.2">
      <c r="A780" s="70" t="str">
        <f t="shared" si="66"/>
        <v/>
      </c>
      <c r="B780" s="36" t="str">
        <f t="shared" si="67"/>
        <v/>
      </c>
      <c r="C780" s="34" t="str">
        <f t="shared" si="68"/>
        <v/>
      </c>
      <c r="D780" s="99"/>
      <c r="E780" s="100"/>
      <c r="F780" s="35"/>
      <c r="G780" s="99"/>
      <c r="H780" s="100"/>
      <c r="I780" s="34" t="str">
        <f t="shared" si="69"/>
        <v/>
      </c>
      <c r="J780" s="34" t="str">
        <f t="shared" si="70"/>
        <v/>
      </c>
      <c r="K780" s="80" t="str">
        <f t="shared" si="71"/>
        <v/>
      </c>
      <c r="L780" s="80"/>
      <c r="O780" s="3"/>
      <c r="P780" s="26"/>
      <c r="Q780" s="26"/>
      <c r="R780" s="26"/>
      <c r="S780" s="26"/>
      <c r="T780" s="26"/>
      <c r="U780" s="26"/>
      <c r="V780" s="26"/>
      <c r="W780" s="3"/>
    </row>
    <row r="781" spans="1:23" s="1" customFormat="1" ht="15" customHeight="1" x14ac:dyDescent="0.2">
      <c r="A781" s="70" t="str">
        <f t="shared" si="66"/>
        <v/>
      </c>
      <c r="B781" s="36" t="str">
        <f t="shared" si="67"/>
        <v/>
      </c>
      <c r="C781" s="34" t="str">
        <f t="shared" si="68"/>
        <v/>
      </c>
      <c r="D781" s="99"/>
      <c r="E781" s="100"/>
      <c r="F781" s="35"/>
      <c r="G781" s="99"/>
      <c r="H781" s="100"/>
      <c r="I781" s="34" t="str">
        <f t="shared" si="69"/>
        <v/>
      </c>
      <c r="J781" s="34" t="str">
        <f t="shared" si="70"/>
        <v/>
      </c>
      <c r="K781" s="80" t="str">
        <f t="shared" si="71"/>
        <v/>
      </c>
      <c r="L781" s="80"/>
      <c r="O781" s="3"/>
      <c r="P781" s="26"/>
      <c r="Q781" s="26"/>
      <c r="R781" s="26"/>
      <c r="S781" s="26"/>
      <c r="T781" s="26"/>
      <c r="U781" s="26"/>
      <c r="V781" s="26"/>
      <c r="W781" s="3"/>
    </row>
    <row r="782" spans="1:23" s="1" customFormat="1" ht="15" customHeight="1" x14ac:dyDescent="0.2">
      <c r="A782" s="70" t="str">
        <f t="shared" si="66"/>
        <v/>
      </c>
      <c r="B782" s="36" t="str">
        <f t="shared" si="67"/>
        <v/>
      </c>
      <c r="C782" s="34" t="str">
        <f t="shared" si="68"/>
        <v/>
      </c>
      <c r="D782" s="99"/>
      <c r="E782" s="100"/>
      <c r="F782" s="35"/>
      <c r="G782" s="99"/>
      <c r="H782" s="100"/>
      <c r="I782" s="34" t="str">
        <f t="shared" si="69"/>
        <v/>
      </c>
      <c r="J782" s="34" t="str">
        <f t="shared" si="70"/>
        <v/>
      </c>
      <c r="K782" s="80" t="str">
        <f t="shared" si="71"/>
        <v/>
      </c>
      <c r="L782" s="80"/>
      <c r="O782" s="3"/>
      <c r="P782" s="26"/>
      <c r="Q782" s="26"/>
      <c r="R782" s="26"/>
      <c r="S782" s="26"/>
      <c r="T782" s="26"/>
      <c r="U782" s="26"/>
      <c r="V782" s="26"/>
      <c r="W782" s="3"/>
    </row>
    <row r="783" spans="1:23" s="1" customFormat="1" ht="15" customHeight="1" x14ac:dyDescent="0.2">
      <c r="A783" s="70" t="str">
        <f t="shared" si="66"/>
        <v/>
      </c>
      <c r="B783" s="36" t="str">
        <f t="shared" si="67"/>
        <v/>
      </c>
      <c r="C783" s="34" t="str">
        <f t="shared" si="68"/>
        <v/>
      </c>
      <c r="D783" s="99"/>
      <c r="E783" s="100"/>
      <c r="F783" s="35"/>
      <c r="G783" s="99"/>
      <c r="H783" s="100"/>
      <c r="I783" s="34" t="str">
        <f t="shared" si="69"/>
        <v/>
      </c>
      <c r="J783" s="34" t="str">
        <f t="shared" si="70"/>
        <v/>
      </c>
      <c r="K783" s="80" t="str">
        <f t="shared" si="71"/>
        <v/>
      </c>
      <c r="L783" s="80"/>
      <c r="O783" s="3"/>
      <c r="P783" s="26"/>
      <c r="Q783" s="26"/>
      <c r="R783" s="26"/>
      <c r="S783" s="26"/>
      <c r="T783" s="26"/>
      <c r="U783" s="26"/>
      <c r="V783" s="26"/>
      <c r="W783" s="3"/>
    </row>
    <row r="784" spans="1:23" s="1" customFormat="1" ht="15" customHeight="1" x14ac:dyDescent="0.2">
      <c r="A784" s="70" t="str">
        <f t="shared" si="66"/>
        <v/>
      </c>
      <c r="B784" s="36" t="str">
        <f t="shared" si="67"/>
        <v/>
      </c>
      <c r="C784" s="34" t="str">
        <f t="shared" si="68"/>
        <v/>
      </c>
      <c r="D784" s="99"/>
      <c r="E784" s="100"/>
      <c r="F784" s="35"/>
      <c r="G784" s="99"/>
      <c r="H784" s="100"/>
      <c r="I784" s="34" t="str">
        <f t="shared" si="69"/>
        <v/>
      </c>
      <c r="J784" s="34" t="str">
        <f t="shared" si="70"/>
        <v/>
      </c>
      <c r="K784" s="80" t="str">
        <f t="shared" si="71"/>
        <v/>
      </c>
      <c r="L784" s="80"/>
      <c r="O784" s="3"/>
      <c r="P784" s="26"/>
      <c r="Q784" s="26"/>
      <c r="R784" s="26"/>
      <c r="S784" s="26"/>
      <c r="T784" s="26"/>
      <c r="U784" s="26"/>
      <c r="V784" s="26"/>
      <c r="W784" s="3"/>
    </row>
    <row r="785" spans="1:23" s="1" customFormat="1" ht="15" customHeight="1" x14ac:dyDescent="0.2">
      <c r="A785" s="70" t="str">
        <f t="shared" si="66"/>
        <v/>
      </c>
      <c r="B785" s="36" t="str">
        <f t="shared" si="67"/>
        <v/>
      </c>
      <c r="C785" s="34" t="str">
        <f t="shared" si="68"/>
        <v/>
      </c>
      <c r="D785" s="99"/>
      <c r="E785" s="100"/>
      <c r="F785" s="35"/>
      <c r="G785" s="99"/>
      <c r="H785" s="100"/>
      <c r="I785" s="34" t="str">
        <f t="shared" si="69"/>
        <v/>
      </c>
      <c r="J785" s="34" t="str">
        <f t="shared" si="70"/>
        <v/>
      </c>
      <c r="K785" s="80" t="str">
        <f t="shared" si="71"/>
        <v/>
      </c>
      <c r="L785" s="80"/>
      <c r="O785" s="3"/>
      <c r="P785" s="26"/>
      <c r="Q785" s="26"/>
      <c r="R785" s="26"/>
      <c r="S785" s="26"/>
      <c r="T785" s="26"/>
      <c r="U785" s="26"/>
      <c r="V785" s="26"/>
      <c r="W785" s="3"/>
    </row>
    <row r="786" spans="1:23" s="1" customFormat="1" ht="15" customHeight="1" x14ac:dyDescent="0.2">
      <c r="A786" s="70" t="str">
        <f t="shared" si="66"/>
        <v/>
      </c>
      <c r="B786" s="36" t="str">
        <f t="shared" si="67"/>
        <v/>
      </c>
      <c r="C786" s="34" t="str">
        <f t="shared" si="68"/>
        <v/>
      </c>
      <c r="D786" s="99"/>
      <c r="E786" s="100"/>
      <c r="F786" s="35"/>
      <c r="G786" s="99"/>
      <c r="H786" s="100"/>
      <c r="I786" s="34" t="str">
        <f t="shared" si="69"/>
        <v/>
      </c>
      <c r="J786" s="34" t="str">
        <f t="shared" si="70"/>
        <v/>
      </c>
      <c r="K786" s="80" t="str">
        <f t="shared" si="71"/>
        <v/>
      </c>
      <c r="L786" s="80"/>
      <c r="O786" s="3"/>
      <c r="P786" s="26"/>
      <c r="Q786" s="26"/>
      <c r="R786" s="26"/>
      <c r="S786" s="26"/>
      <c r="T786" s="26"/>
      <c r="U786" s="26"/>
      <c r="V786" s="26"/>
      <c r="W786" s="3"/>
    </row>
    <row r="787" spans="1:23" s="1" customFormat="1" ht="15" customHeight="1" x14ac:dyDescent="0.2">
      <c r="A787" s="70" t="str">
        <f t="shared" si="66"/>
        <v/>
      </c>
      <c r="B787" s="36" t="str">
        <f t="shared" si="67"/>
        <v/>
      </c>
      <c r="C787" s="34" t="str">
        <f t="shared" si="68"/>
        <v/>
      </c>
      <c r="D787" s="99"/>
      <c r="E787" s="100"/>
      <c r="F787" s="35"/>
      <c r="G787" s="99"/>
      <c r="H787" s="100"/>
      <c r="I787" s="34" t="str">
        <f t="shared" si="69"/>
        <v/>
      </c>
      <c r="J787" s="34" t="str">
        <f t="shared" si="70"/>
        <v/>
      </c>
      <c r="K787" s="80" t="str">
        <f t="shared" si="71"/>
        <v/>
      </c>
      <c r="L787" s="80"/>
      <c r="O787" s="3"/>
      <c r="P787" s="26"/>
      <c r="Q787" s="26"/>
      <c r="R787" s="26"/>
      <c r="S787" s="26"/>
      <c r="T787" s="26"/>
      <c r="U787" s="26"/>
      <c r="V787" s="26"/>
      <c r="W787" s="3"/>
    </row>
    <row r="788" spans="1:23" s="1" customFormat="1" ht="15" customHeight="1" x14ac:dyDescent="0.2">
      <c r="A788" s="70" t="str">
        <f t="shared" si="66"/>
        <v/>
      </c>
      <c r="B788" s="36" t="str">
        <f t="shared" si="67"/>
        <v/>
      </c>
      <c r="C788" s="34" t="str">
        <f t="shared" si="68"/>
        <v/>
      </c>
      <c r="D788" s="99"/>
      <c r="E788" s="100"/>
      <c r="F788" s="35"/>
      <c r="G788" s="99"/>
      <c r="H788" s="100"/>
      <c r="I788" s="34" t="str">
        <f t="shared" si="69"/>
        <v/>
      </c>
      <c r="J788" s="34" t="str">
        <f t="shared" si="70"/>
        <v/>
      </c>
      <c r="K788" s="80" t="str">
        <f t="shared" si="71"/>
        <v/>
      </c>
      <c r="L788" s="80"/>
      <c r="O788" s="3"/>
      <c r="P788" s="26"/>
      <c r="Q788" s="26"/>
      <c r="R788" s="26"/>
      <c r="S788" s="26"/>
      <c r="T788" s="26"/>
      <c r="U788" s="26"/>
      <c r="V788" s="26"/>
      <c r="W788" s="3"/>
    </row>
    <row r="789" spans="1:23" s="1" customFormat="1" ht="15" customHeight="1" x14ac:dyDescent="0.2">
      <c r="A789" s="70" t="str">
        <f t="shared" si="66"/>
        <v/>
      </c>
      <c r="B789" s="36" t="str">
        <f t="shared" si="67"/>
        <v/>
      </c>
      <c r="C789" s="34" t="str">
        <f t="shared" si="68"/>
        <v/>
      </c>
      <c r="D789" s="99"/>
      <c r="E789" s="100"/>
      <c r="F789" s="35"/>
      <c r="G789" s="99"/>
      <c r="H789" s="100"/>
      <c r="I789" s="34" t="str">
        <f t="shared" si="69"/>
        <v/>
      </c>
      <c r="J789" s="34" t="str">
        <f t="shared" si="70"/>
        <v/>
      </c>
      <c r="K789" s="80" t="str">
        <f t="shared" si="71"/>
        <v/>
      </c>
      <c r="L789" s="80"/>
      <c r="O789" s="3"/>
      <c r="P789" s="26"/>
      <c r="Q789" s="26"/>
      <c r="R789" s="26"/>
      <c r="S789" s="26"/>
      <c r="T789" s="26"/>
      <c r="U789" s="26"/>
      <c r="V789" s="26"/>
      <c r="W789" s="3"/>
    </row>
    <row r="790" spans="1:23" s="1" customFormat="1" ht="15" customHeight="1" x14ac:dyDescent="0.2">
      <c r="A790" s="70" t="str">
        <f t="shared" si="66"/>
        <v/>
      </c>
      <c r="B790" s="36" t="str">
        <f t="shared" si="67"/>
        <v/>
      </c>
      <c r="C790" s="34" t="str">
        <f t="shared" si="68"/>
        <v/>
      </c>
      <c r="D790" s="99"/>
      <c r="E790" s="100"/>
      <c r="F790" s="35"/>
      <c r="G790" s="99"/>
      <c r="H790" s="100"/>
      <c r="I790" s="34" t="str">
        <f t="shared" si="69"/>
        <v/>
      </c>
      <c r="J790" s="34" t="str">
        <f t="shared" si="70"/>
        <v/>
      </c>
      <c r="K790" s="80" t="str">
        <f t="shared" si="71"/>
        <v/>
      </c>
      <c r="L790" s="80"/>
      <c r="O790" s="3"/>
      <c r="P790" s="26"/>
      <c r="Q790" s="26"/>
      <c r="R790" s="26"/>
      <c r="S790" s="26"/>
      <c r="T790" s="26"/>
      <c r="U790" s="26"/>
      <c r="V790" s="26"/>
      <c r="W790" s="3"/>
    </row>
    <row r="791" spans="1:23" s="1" customFormat="1" ht="15" customHeight="1" x14ac:dyDescent="0.2">
      <c r="A791" s="70" t="str">
        <f t="shared" si="66"/>
        <v/>
      </c>
      <c r="B791" s="36" t="str">
        <f t="shared" si="67"/>
        <v/>
      </c>
      <c r="C791" s="34" t="str">
        <f t="shared" si="68"/>
        <v/>
      </c>
      <c r="D791" s="99"/>
      <c r="E791" s="100"/>
      <c r="F791" s="35"/>
      <c r="G791" s="99"/>
      <c r="H791" s="100"/>
      <c r="I791" s="34" t="str">
        <f t="shared" si="69"/>
        <v/>
      </c>
      <c r="J791" s="34" t="str">
        <f t="shared" si="70"/>
        <v/>
      </c>
      <c r="K791" s="80" t="str">
        <f t="shared" si="71"/>
        <v/>
      </c>
      <c r="L791" s="80"/>
      <c r="O791" s="3"/>
      <c r="P791" s="26"/>
      <c r="Q791" s="26"/>
      <c r="R791" s="26"/>
      <c r="S791" s="26"/>
      <c r="T791" s="26"/>
      <c r="U791" s="26"/>
      <c r="V791" s="26"/>
      <c r="W791" s="3"/>
    </row>
    <row r="792" spans="1:23" s="1" customFormat="1" ht="15" customHeight="1" x14ac:dyDescent="0.2">
      <c r="A792" s="70" t="str">
        <f t="shared" si="66"/>
        <v/>
      </c>
      <c r="B792" s="36" t="str">
        <f t="shared" si="67"/>
        <v/>
      </c>
      <c r="C792" s="34" t="str">
        <f t="shared" si="68"/>
        <v/>
      </c>
      <c r="D792" s="99"/>
      <c r="E792" s="100"/>
      <c r="F792" s="35"/>
      <c r="G792" s="99"/>
      <c r="H792" s="100"/>
      <c r="I792" s="34" t="str">
        <f t="shared" si="69"/>
        <v/>
      </c>
      <c r="J792" s="34" t="str">
        <f t="shared" si="70"/>
        <v/>
      </c>
      <c r="K792" s="80" t="str">
        <f t="shared" si="71"/>
        <v/>
      </c>
      <c r="L792" s="80"/>
      <c r="O792" s="3"/>
      <c r="P792" s="26"/>
      <c r="Q792" s="26"/>
      <c r="R792" s="26"/>
      <c r="S792" s="26"/>
      <c r="T792" s="26"/>
      <c r="U792" s="26"/>
      <c r="V792" s="26"/>
      <c r="W792" s="3"/>
    </row>
    <row r="793" spans="1:23" s="1" customFormat="1" ht="15" customHeight="1" x14ac:dyDescent="0.2">
      <c r="A793" s="70" t="str">
        <f t="shared" si="66"/>
        <v/>
      </c>
      <c r="B793" s="36" t="str">
        <f t="shared" si="67"/>
        <v/>
      </c>
      <c r="C793" s="34" t="str">
        <f t="shared" si="68"/>
        <v/>
      </c>
      <c r="D793" s="99"/>
      <c r="E793" s="100"/>
      <c r="F793" s="35"/>
      <c r="G793" s="99"/>
      <c r="H793" s="100"/>
      <c r="I793" s="34" t="str">
        <f t="shared" si="69"/>
        <v/>
      </c>
      <c r="J793" s="34" t="str">
        <f t="shared" si="70"/>
        <v/>
      </c>
      <c r="K793" s="80" t="str">
        <f t="shared" si="71"/>
        <v/>
      </c>
      <c r="L793" s="80"/>
      <c r="O793" s="3"/>
      <c r="P793" s="26"/>
      <c r="Q793" s="26"/>
      <c r="R793" s="26"/>
      <c r="S793" s="26"/>
      <c r="T793" s="26"/>
      <c r="U793" s="26"/>
      <c r="V793" s="26"/>
      <c r="W793" s="3"/>
    </row>
    <row r="794" spans="1:23" s="1" customFormat="1" ht="15" customHeight="1" x14ac:dyDescent="0.2">
      <c r="A794" s="70" t="str">
        <f t="shared" si="66"/>
        <v/>
      </c>
      <c r="B794" s="36" t="str">
        <f t="shared" si="67"/>
        <v/>
      </c>
      <c r="C794" s="34" t="str">
        <f t="shared" si="68"/>
        <v/>
      </c>
      <c r="D794" s="99"/>
      <c r="E794" s="100"/>
      <c r="F794" s="35"/>
      <c r="G794" s="99"/>
      <c r="H794" s="100"/>
      <c r="I794" s="34" t="str">
        <f t="shared" si="69"/>
        <v/>
      </c>
      <c r="J794" s="34" t="str">
        <f t="shared" si="70"/>
        <v/>
      </c>
      <c r="K794" s="80" t="str">
        <f t="shared" si="71"/>
        <v/>
      </c>
      <c r="L794" s="80"/>
      <c r="O794" s="3"/>
      <c r="P794" s="26"/>
      <c r="Q794" s="26"/>
      <c r="R794" s="26"/>
      <c r="S794" s="26"/>
      <c r="T794" s="26"/>
      <c r="U794" s="26"/>
      <c r="V794" s="26"/>
      <c r="W794" s="3"/>
    </row>
    <row r="795" spans="1:23" s="1" customFormat="1" ht="15" customHeight="1" x14ac:dyDescent="0.2">
      <c r="A795" s="70" t="str">
        <f t="shared" si="66"/>
        <v/>
      </c>
      <c r="B795" s="36" t="str">
        <f t="shared" si="67"/>
        <v/>
      </c>
      <c r="C795" s="34" t="str">
        <f t="shared" si="68"/>
        <v/>
      </c>
      <c r="D795" s="99"/>
      <c r="E795" s="100"/>
      <c r="F795" s="35"/>
      <c r="G795" s="99"/>
      <c r="H795" s="100"/>
      <c r="I795" s="34" t="str">
        <f t="shared" si="69"/>
        <v/>
      </c>
      <c r="J795" s="34" t="str">
        <f t="shared" si="70"/>
        <v/>
      </c>
      <c r="K795" s="80" t="str">
        <f t="shared" si="71"/>
        <v/>
      </c>
      <c r="L795" s="80"/>
      <c r="O795" s="3"/>
      <c r="P795" s="26"/>
      <c r="Q795" s="26"/>
      <c r="R795" s="26"/>
      <c r="S795" s="26"/>
      <c r="T795" s="26"/>
      <c r="U795" s="26"/>
      <c r="V795" s="26"/>
      <c r="W795" s="3"/>
    </row>
    <row r="796" spans="1:23" s="1" customFormat="1" ht="15" customHeight="1" x14ac:dyDescent="0.2">
      <c r="A796" s="70" t="str">
        <f t="shared" si="66"/>
        <v/>
      </c>
      <c r="B796" s="36" t="str">
        <f t="shared" si="67"/>
        <v/>
      </c>
      <c r="C796" s="34" t="str">
        <f t="shared" si="68"/>
        <v/>
      </c>
      <c r="D796" s="99"/>
      <c r="E796" s="100"/>
      <c r="F796" s="35"/>
      <c r="G796" s="99"/>
      <c r="H796" s="100"/>
      <c r="I796" s="34" t="str">
        <f t="shared" si="69"/>
        <v/>
      </c>
      <c r="J796" s="34" t="str">
        <f t="shared" si="70"/>
        <v/>
      </c>
      <c r="K796" s="80" t="str">
        <f t="shared" si="71"/>
        <v/>
      </c>
      <c r="L796" s="80"/>
      <c r="O796" s="3"/>
      <c r="P796" s="26"/>
      <c r="Q796" s="26"/>
      <c r="R796" s="26"/>
      <c r="S796" s="26"/>
      <c r="T796" s="26"/>
      <c r="U796" s="26"/>
      <c r="V796" s="26"/>
      <c r="W796" s="3"/>
    </row>
    <row r="797" spans="1:23" s="1" customFormat="1" ht="15" customHeight="1" x14ac:dyDescent="0.2">
      <c r="A797" s="70" t="str">
        <f t="shared" si="66"/>
        <v/>
      </c>
      <c r="B797" s="36" t="str">
        <f t="shared" si="67"/>
        <v/>
      </c>
      <c r="C797" s="34" t="str">
        <f t="shared" si="68"/>
        <v/>
      </c>
      <c r="D797" s="99"/>
      <c r="E797" s="100"/>
      <c r="F797" s="35"/>
      <c r="G797" s="99"/>
      <c r="H797" s="100"/>
      <c r="I797" s="34" t="str">
        <f t="shared" si="69"/>
        <v/>
      </c>
      <c r="J797" s="34" t="str">
        <f t="shared" si="70"/>
        <v/>
      </c>
      <c r="K797" s="80" t="str">
        <f t="shared" si="71"/>
        <v/>
      </c>
      <c r="L797" s="80"/>
      <c r="O797" s="3"/>
      <c r="P797" s="26"/>
      <c r="Q797" s="26"/>
      <c r="R797" s="26"/>
      <c r="S797" s="26"/>
      <c r="T797" s="26"/>
      <c r="U797" s="26"/>
      <c r="V797" s="26"/>
      <c r="W797" s="3"/>
    </row>
    <row r="798" spans="1:23" s="1" customFormat="1" ht="15" customHeight="1" x14ac:dyDescent="0.2">
      <c r="A798" s="70" t="str">
        <f t="shared" si="66"/>
        <v/>
      </c>
      <c r="B798" s="36" t="str">
        <f t="shared" si="67"/>
        <v/>
      </c>
      <c r="C798" s="34" t="str">
        <f t="shared" si="68"/>
        <v/>
      </c>
      <c r="D798" s="99"/>
      <c r="E798" s="100"/>
      <c r="F798" s="35"/>
      <c r="G798" s="99"/>
      <c r="H798" s="100"/>
      <c r="I798" s="34" t="str">
        <f t="shared" si="69"/>
        <v/>
      </c>
      <c r="J798" s="34" t="str">
        <f t="shared" si="70"/>
        <v/>
      </c>
      <c r="K798" s="80" t="str">
        <f t="shared" si="71"/>
        <v/>
      </c>
      <c r="L798" s="80"/>
      <c r="O798" s="3"/>
      <c r="P798" s="26"/>
      <c r="Q798" s="26"/>
      <c r="R798" s="26"/>
      <c r="S798" s="26"/>
      <c r="T798" s="26"/>
      <c r="U798" s="26"/>
      <c r="V798" s="26"/>
      <c r="W798" s="3"/>
    </row>
    <row r="799" spans="1:23" s="1" customFormat="1" ht="15" customHeight="1" x14ac:dyDescent="0.2">
      <c r="A799" s="70" t="str">
        <f t="shared" si="66"/>
        <v/>
      </c>
      <c r="B799" s="36" t="str">
        <f t="shared" si="67"/>
        <v/>
      </c>
      <c r="C799" s="34" t="str">
        <f t="shared" si="68"/>
        <v/>
      </c>
      <c r="D799" s="99"/>
      <c r="E799" s="100"/>
      <c r="F799" s="35"/>
      <c r="G799" s="99"/>
      <c r="H799" s="100"/>
      <c r="I799" s="34" t="str">
        <f t="shared" si="69"/>
        <v/>
      </c>
      <c r="J799" s="34" t="str">
        <f t="shared" si="70"/>
        <v/>
      </c>
      <c r="K799" s="80" t="str">
        <f t="shared" si="71"/>
        <v/>
      </c>
      <c r="L799" s="80"/>
      <c r="O799" s="3"/>
      <c r="P799" s="26"/>
      <c r="Q799" s="26"/>
      <c r="R799" s="26"/>
      <c r="S799" s="26"/>
      <c r="T799" s="26"/>
      <c r="U799" s="26"/>
      <c r="V799" s="26"/>
      <c r="W799" s="3"/>
    </row>
    <row r="800" spans="1:23" s="1" customFormat="1" ht="15" customHeight="1" x14ac:dyDescent="0.2">
      <c r="A800" s="70" t="str">
        <f t="shared" si="66"/>
        <v/>
      </c>
      <c r="B800" s="36" t="str">
        <f t="shared" si="67"/>
        <v/>
      </c>
      <c r="C800" s="34" t="str">
        <f t="shared" si="68"/>
        <v/>
      </c>
      <c r="D800" s="99"/>
      <c r="E800" s="100"/>
      <c r="F800" s="35"/>
      <c r="G800" s="99"/>
      <c r="H800" s="100"/>
      <c r="I800" s="34" t="str">
        <f t="shared" si="69"/>
        <v/>
      </c>
      <c r="J800" s="34" t="str">
        <f t="shared" si="70"/>
        <v/>
      </c>
      <c r="K800" s="80" t="str">
        <f t="shared" si="71"/>
        <v/>
      </c>
      <c r="L800" s="80"/>
      <c r="O800" s="3"/>
      <c r="P800" s="26"/>
      <c r="Q800" s="26"/>
      <c r="R800" s="26"/>
      <c r="S800" s="26"/>
      <c r="T800" s="26"/>
      <c r="U800" s="26"/>
      <c r="V800" s="26"/>
      <c r="W800" s="3"/>
    </row>
    <row r="801" spans="1:23" s="1" customFormat="1" ht="15" customHeight="1" x14ac:dyDescent="0.2">
      <c r="A801" s="70" t="str">
        <f t="shared" si="66"/>
        <v/>
      </c>
      <c r="B801" s="36" t="str">
        <f t="shared" si="67"/>
        <v/>
      </c>
      <c r="C801" s="34" t="str">
        <f t="shared" si="68"/>
        <v/>
      </c>
      <c r="D801" s="99"/>
      <c r="E801" s="100"/>
      <c r="F801" s="35"/>
      <c r="G801" s="99"/>
      <c r="H801" s="100"/>
      <c r="I801" s="34" t="str">
        <f t="shared" si="69"/>
        <v/>
      </c>
      <c r="J801" s="34" t="str">
        <f t="shared" si="70"/>
        <v/>
      </c>
      <c r="K801" s="80" t="str">
        <f t="shared" si="71"/>
        <v/>
      </c>
      <c r="L801" s="80"/>
      <c r="O801" s="3"/>
      <c r="P801" s="26"/>
      <c r="Q801" s="26"/>
      <c r="R801" s="26"/>
      <c r="S801" s="26"/>
      <c r="T801" s="26"/>
      <c r="U801" s="26"/>
      <c r="V801" s="26"/>
      <c r="W801" s="3"/>
    </row>
    <row r="802" spans="1:23" s="1" customFormat="1" ht="15" customHeight="1" x14ac:dyDescent="0.2">
      <c r="A802" s="70" t="str">
        <f t="shared" si="66"/>
        <v/>
      </c>
      <c r="B802" s="36" t="str">
        <f t="shared" si="67"/>
        <v/>
      </c>
      <c r="C802" s="34" t="str">
        <f t="shared" si="68"/>
        <v/>
      </c>
      <c r="D802" s="99"/>
      <c r="E802" s="100"/>
      <c r="F802" s="35"/>
      <c r="G802" s="99"/>
      <c r="H802" s="100"/>
      <c r="I802" s="34" t="str">
        <f t="shared" si="69"/>
        <v/>
      </c>
      <c r="J802" s="34" t="str">
        <f t="shared" si="70"/>
        <v/>
      </c>
      <c r="K802" s="80" t="str">
        <f t="shared" si="71"/>
        <v/>
      </c>
      <c r="L802" s="80"/>
      <c r="O802" s="3"/>
      <c r="P802" s="26"/>
      <c r="Q802" s="26"/>
      <c r="R802" s="26"/>
      <c r="S802" s="26"/>
      <c r="T802" s="26"/>
      <c r="U802" s="26"/>
      <c r="V802" s="26"/>
      <c r="W802" s="3"/>
    </row>
    <row r="803" spans="1:23" s="1" customFormat="1" ht="15" customHeight="1" x14ac:dyDescent="0.2">
      <c r="A803" s="70" t="str">
        <f t="shared" si="66"/>
        <v/>
      </c>
      <c r="B803" s="36" t="str">
        <f t="shared" si="67"/>
        <v/>
      </c>
      <c r="C803" s="34" t="str">
        <f t="shared" si="68"/>
        <v/>
      </c>
      <c r="D803" s="99"/>
      <c r="E803" s="100"/>
      <c r="F803" s="35"/>
      <c r="G803" s="99"/>
      <c r="H803" s="100"/>
      <c r="I803" s="34" t="str">
        <f t="shared" si="69"/>
        <v/>
      </c>
      <c r="J803" s="34" t="str">
        <f t="shared" si="70"/>
        <v/>
      </c>
      <c r="K803" s="80" t="str">
        <f t="shared" si="71"/>
        <v/>
      </c>
      <c r="L803" s="80"/>
      <c r="O803" s="3"/>
      <c r="P803" s="26"/>
      <c r="Q803" s="26"/>
      <c r="R803" s="26"/>
      <c r="S803" s="26"/>
      <c r="T803" s="26"/>
      <c r="U803" s="26"/>
      <c r="V803" s="26"/>
      <c r="W803" s="3"/>
    </row>
    <row r="804" spans="1:23" s="1" customFormat="1" ht="15" customHeight="1" x14ac:dyDescent="0.2">
      <c r="A804" s="70" t="str">
        <f t="shared" si="66"/>
        <v/>
      </c>
      <c r="B804" s="36" t="str">
        <f t="shared" si="67"/>
        <v/>
      </c>
      <c r="C804" s="34" t="str">
        <f t="shared" si="68"/>
        <v/>
      </c>
      <c r="D804" s="99"/>
      <c r="E804" s="100"/>
      <c r="F804" s="35"/>
      <c r="G804" s="99"/>
      <c r="H804" s="100"/>
      <c r="I804" s="34" t="str">
        <f t="shared" si="69"/>
        <v/>
      </c>
      <c r="J804" s="34" t="str">
        <f t="shared" si="70"/>
        <v/>
      </c>
      <c r="K804" s="80" t="str">
        <f t="shared" si="71"/>
        <v/>
      </c>
      <c r="L804" s="80"/>
      <c r="O804" s="3"/>
      <c r="P804" s="26"/>
      <c r="Q804" s="26"/>
      <c r="R804" s="26"/>
      <c r="S804" s="26"/>
      <c r="T804" s="26"/>
      <c r="U804" s="26"/>
      <c r="V804" s="26"/>
      <c r="W804" s="3"/>
    </row>
    <row r="805" spans="1:23" s="1" customFormat="1" ht="15" customHeight="1" x14ac:dyDescent="0.2">
      <c r="A805" s="70" t="str">
        <f t="shared" si="66"/>
        <v/>
      </c>
      <c r="B805" s="36" t="str">
        <f t="shared" si="67"/>
        <v/>
      </c>
      <c r="C805" s="34" t="str">
        <f t="shared" si="68"/>
        <v/>
      </c>
      <c r="D805" s="99"/>
      <c r="E805" s="100"/>
      <c r="F805" s="35"/>
      <c r="G805" s="99"/>
      <c r="H805" s="100"/>
      <c r="I805" s="34" t="str">
        <f t="shared" si="69"/>
        <v/>
      </c>
      <c r="J805" s="34" t="str">
        <f t="shared" si="70"/>
        <v/>
      </c>
      <c r="K805" s="80" t="str">
        <f t="shared" si="71"/>
        <v/>
      </c>
      <c r="L805" s="80"/>
      <c r="O805" s="3"/>
      <c r="P805" s="26"/>
      <c r="Q805" s="26"/>
      <c r="R805" s="26"/>
      <c r="S805" s="26"/>
      <c r="T805" s="26"/>
      <c r="U805" s="26"/>
      <c r="V805" s="26"/>
      <c r="W805" s="3"/>
    </row>
    <row r="806" spans="1:23" s="1" customFormat="1" ht="15" customHeight="1" x14ac:dyDescent="0.2">
      <c r="A806" s="70" t="str">
        <f t="shared" ref="A806:A817" si="72">IF(K805="","",IF(rounding,IF(OR(A805&gt;=number_of_payments,ROUND(K805,2)&lt;=0),"",A805+1),IF(OR(A805&gt;=number_of_payments,K805&lt;=0),"",A805+1)))</f>
        <v/>
      </c>
      <c r="B806" s="36" t="str">
        <f t="shared" ref="B806:B817" si="73">IF(pay_num&lt;&gt;"",IF(per_year=26,IF(A806=1,first_payment,B805+14),IF(per_year=52,IF(A806=1,first_payment,B805+7),DATE(YEAR(first_payment),MONTH(first_payment)+(A806-1)*per_y,IF(per_year=24,IF(1-MOD(A806,2)=1,DAY(first_payment)+14,DAY(first_payment)),DAY(first_payment))))),"")</f>
        <v/>
      </c>
      <c r="C806" s="34" t="str">
        <f t="shared" ref="C806:C817" si="74">IF(pay_num="","",IF(rounding,IF(OR(pay_num=number_of_payments,payment&gt;ROUND((1+periodic_rate)*K805,2)),ROUND((1+periodic_rate)*K805,2),payment),IF(OR(pay_num=number_of_payments,payment&gt;(1+periodic_rate)*K805),(1+periodic_rate)*K805,payment)))</f>
        <v/>
      </c>
      <c r="D806" s="99"/>
      <c r="E806" s="100"/>
      <c r="F806" s="35"/>
      <c r="G806" s="99"/>
      <c r="H806" s="100"/>
      <c r="I806" s="34" t="str">
        <f t="shared" ref="I806:I817" si="75">IF(A806="","",IF(AND(A806=1,payment_type=1),0,IF(rounding,ROUND(periodic_rate*K805,2),periodic_rate*K805)))</f>
        <v/>
      </c>
      <c r="J806" s="34" t="str">
        <f t="shared" ref="J806:J817" si="76">IF(A806="","",IF(schedules,C806+D806,IF(ISBLANK(G806),C806,G806))-I806)</f>
        <v/>
      </c>
      <c r="K806" s="80" t="str">
        <f t="shared" ref="K806:K817" si="77">IF(A806="","",K805-J806)</f>
        <v/>
      </c>
      <c r="L806" s="80"/>
      <c r="O806" s="3"/>
      <c r="P806" s="26"/>
      <c r="Q806" s="26"/>
      <c r="R806" s="26"/>
      <c r="S806" s="26"/>
      <c r="T806" s="26"/>
      <c r="U806" s="26"/>
      <c r="V806" s="26"/>
      <c r="W806" s="3"/>
    </row>
    <row r="807" spans="1:23" s="1" customFormat="1" ht="15" customHeight="1" x14ac:dyDescent="0.2">
      <c r="A807" s="70" t="str">
        <f t="shared" si="72"/>
        <v/>
      </c>
      <c r="B807" s="36" t="str">
        <f t="shared" si="73"/>
        <v/>
      </c>
      <c r="C807" s="34" t="str">
        <f t="shared" si="74"/>
        <v/>
      </c>
      <c r="D807" s="99"/>
      <c r="E807" s="100"/>
      <c r="F807" s="35"/>
      <c r="G807" s="99"/>
      <c r="H807" s="100"/>
      <c r="I807" s="34" t="str">
        <f t="shared" si="75"/>
        <v/>
      </c>
      <c r="J807" s="34" t="str">
        <f t="shared" si="76"/>
        <v/>
      </c>
      <c r="K807" s="80" t="str">
        <f t="shared" si="77"/>
        <v/>
      </c>
      <c r="L807" s="80"/>
      <c r="O807" s="3"/>
      <c r="P807" s="26"/>
      <c r="Q807" s="26"/>
      <c r="R807" s="26"/>
      <c r="S807" s="26"/>
      <c r="T807" s="26"/>
      <c r="U807" s="26"/>
      <c r="V807" s="26"/>
      <c r="W807" s="3"/>
    </row>
    <row r="808" spans="1:23" s="1" customFormat="1" ht="15" customHeight="1" x14ac:dyDescent="0.2">
      <c r="A808" s="70" t="str">
        <f t="shared" si="72"/>
        <v/>
      </c>
      <c r="B808" s="36" t="str">
        <f t="shared" si="73"/>
        <v/>
      </c>
      <c r="C808" s="34" t="str">
        <f t="shared" si="74"/>
        <v/>
      </c>
      <c r="D808" s="99"/>
      <c r="E808" s="100"/>
      <c r="F808" s="35"/>
      <c r="G808" s="99"/>
      <c r="H808" s="100"/>
      <c r="I808" s="34" t="str">
        <f t="shared" si="75"/>
        <v/>
      </c>
      <c r="J808" s="34" t="str">
        <f t="shared" si="76"/>
        <v/>
      </c>
      <c r="K808" s="80" t="str">
        <f t="shared" si="77"/>
        <v/>
      </c>
      <c r="L808" s="80"/>
      <c r="O808" s="3"/>
      <c r="P808" s="26"/>
      <c r="Q808" s="26"/>
      <c r="R808" s="26"/>
      <c r="S808" s="26"/>
      <c r="T808" s="26"/>
      <c r="U808" s="26"/>
      <c r="V808" s="26"/>
      <c r="W808" s="3"/>
    </row>
    <row r="809" spans="1:23" s="1" customFormat="1" ht="15" customHeight="1" x14ac:dyDescent="0.2">
      <c r="A809" s="70" t="str">
        <f t="shared" si="72"/>
        <v/>
      </c>
      <c r="B809" s="36" t="str">
        <f t="shared" si="73"/>
        <v/>
      </c>
      <c r="C809" s="34" t="str">
        <f t="shared" si="74"/>
        <v/>
      </c>
      <c r="D809" s="99"/>
      <c r="E809" s="100"/>
      <c r="F809" s="35"/>
      <c r="G809" s="99"/>
      <c r="H809" s="100"/>
      <c r="I809" s="34" t="str">
        <f t="shared" si="75"/>
        <v/>
      </c>
      <c r="J809" s="34" t="str">
        <f t="shared" si="76"/>
        <v/>
      </c>
      <c r="K809" s="80" t="str">
        <f t="shared" si="77"/>
        <v/>
      </c>
      <c r="L809" s="80"/>
      <c r="O809" s="3"/>
      <c r="P809" s="26"/>
      <c r="Q809" s="26"/>
      <c r="R809" s="26"/>
      <c r="S809" s="26"/>
      <c r="T809" s="26"/>
      <c r="U809" s="26"/>
      <c r="V809" s="26"/>
      <c r="W809" s="3"/>
    </row>
    <row r="810" spans="1:23" s="1" customFormat="1" ht="15" customHeight="1" x14ac:dyDescent="0.2">
      <c r="A810" s="70" t="str">
        <f t="shared" si="72"/>
        <v/>
      </c>
      <c r="B810" s="36" t="str">
        <f t="shared" si="73"/>
        <v/>
      </c>
      <c r="C810" s="34" t="str">
        <f t="shared" si="74"/>
        <v/>
      </c>
      <c r="D810" s="99"/>
      <c r="E810" s="100"/>
      <c r="F810" s="35"/>
      <c r="G810" s="99"/>
      <c r="H810" s="100"/>
      <c r="I810" s="34" t="str">
        <f t="shared" si="75"/>
        <v/>
      </c>
      <c r="J810" s="34" t="str">
        <f t="shared" si="76"/>
        <v/>
      </c>
      <c r="K810" s="80" t="str">
        <f t="shared" si="77"/>
        <v/>
      </c>
      <c r="L810" s="80"/>
      <c r="O810" s="3"/>
      <c r="P810" s="26"/>
      <c r="Q810" s="26"/>
      <c r="R810" s="26"/>
      <c r="S810" s="26"/>
      <c r="T810" s="26"/>
      <c r="U810" s="26"/>
      <c r="V810" s="26"/>
      <c r="W810" s="3"/>
    </row>
    <row r="811" spans="1:23" s="1" customFormat="1" ht="15" customHeight="1" x14ac:dyDescent="0.2">
      <c r="A811" s="70" t="str">
        <f t="shared" si="72"/>
        <v/>
      </c>
      <c r="B811" s="36" t="str">
        <f t="shared" si="73"/>
        <v/>
      </c>
      <c r="C811" s="34" t="str">
        <f t="shared" si="74"/>
        <v/>
      </c>
      <c r="D811" s="99"/>
      <c r="E811" s="100"/>
      <c r="F811" s="35"/>
      <c r="G811" s="99"/>
      <c r="H811" s="100"/>
      <c r="I811" s="34" t="str">
        <f t="shared" si="75"/>
        <v/>
      </c>
      <c r="J811" s="34" t="str">
        <f t="shared" si="76"/>
        <v/>
      </c>
      <c r="K811" s="80" t="str">
        <f t="shared" si="77"/>
        <v/>
      </c>
      <c r="L811" s="80"/>
      <c r="O811" s="3"/>
      <c r="P811" s="26"/>
      <c r="Q811" s="26"/>
      <c r="R811" s="26"/>
      <c r="S811" s="26"/>
      <c r="T811" s="26"/>
      <c r="U811" s="26"/>
      <c r="V811" s="26"/>
      <c r="W811" s="3"/>
    </row>
    <row r="812" spans="1:23" s="1" customFormat="1" ht="15" customHeight="1" x14ac:dyDescent="0.2">
      <c r="A812" s="70" t="str">
        <f t="shared" si="72"/>
        <v/>
      </c>
      <c r="B812" s="36" t="str">
        <f t="shared" si="73"/>
        <v/>
      </c>
      <c r="C812" s="34" t="str">
        <f t="shared" si="74"/>
        <v/>
      </c>
      <c r="D812" s="99"/>
      <c r="E812" s="100"/>
      <c r="F812" s="35"/>
      <c r="G812" s="99"/>
      <c r="H812" s="100"/>
      <c r="I812" s="34" t="str">
        <f t="shared" si="75"/>
        <v/>
      </c>
      <c r="J812" s="34" t="str">
        <f t="shared" si="76"/>
        <v/>
      </c>
      <c r="K812" s="80" t="str">
        <f t="shared" si="77"/>
        <v/>
      </c>
      <c r="L812" s="80"/>
      <c r="O812" s="3"/>
      <c r="P812" s="26"/>
      <c r="Q812" s="26"/>
      <c r="R812" s="26"/>
      <c r="S812" s="26"/>
      <c r="T812" s="26"/>
      <c r="U812" s="26"/>
      <c r="V812" s="26"/>
      <c r="W812" s="3"/>
    </row>
    <row r="813" spans="1:23" s="1" customFormat="1" ht="15" customHeight="1" x14ac:dyDescent="0.2">
      <c r="A813" s="70" t="str">
        <f t="shared" si="72"/>
        <v/>
      </c>
      <c r="B813" s="36" t="str">
        <f t="shared" si="73"/>
        <v/>
      </c>
      <c r="C813" s="34" t="str">
        <f t="shared" si="74"/>
        <v/>
      </c>
      <c r="D813" s="99"/>
      <c r="E813" s="100"/>
      <c r="F813" s="35"/>
      <c r="G813" s="99"/>
      <c r="H813" s="100"/>
      <c r="I813" s="34" t="str">
        <f t="shared" si="75"/>
        <v/>
      </c>
      <c r="J813" s="34" t="str">
        <f t="shared" si="76"/>
        <v/>
      </c>
      <c r="K813" s="80" t="str">
        <f t="shared" si="77"/>
        <v/>
      </c>
      <c r="L813" s="80"/>
      <c r="O813" s="3"/>
      <c r="P813" s="26"/>
      <c r="Q813" s="26"/>
      <c r="R813" s="26"/>
      <c r="S813" s="26"/>
      <c r="T813" s="26"/>
      <c r="U813" s="26"/>
      <c r="V813" s="26"/>
      <c r="W813" s="3"/>
    </row>
    <row r="814" spans="1:23" s="1" customFormat="1" ht="15" customHeight="1" x14ac:dyDescent="0.2">
      <c r="A814" s="70" t="str">
        <f t="shared" si="72"/>
        <v/>
      </c>
      <c r="B814" s="36" t="str">
        <f t="shared" si="73"/>
        <v/>
      </c>
      <c r="C814" s="34" t="str">
        <f t="shared" si="74"/>
        <v/>
      </c>
      <c r="D814" s="99"/>
      <c r="E814" s="100"/>
      <c r="F814" s="35"/>
      <c r="G814" s="99"/>
      <c r="H814" s="100"/>
      <c r="I814" s="34" t="str">
        <f t="shared" si="75"/>
        <v/>
      </c>
      <c r="J814" s="34" t="str">
        <f t="shared" si="76"/>
        <v/>
      </c>
      <c r="K814" s="80" t="str">
        <f t="shared" si="77"/>
        <v/>
      </c>
      <c r="L814" s="80"/>
      <c r="O814" s="3"/>
      <c r="P814" s="26"/>
      <c r="Q814" s="26"/>
      <c r="R814" s="26"/>
      <c r="S814" s="26"/>
      <c r="T814" s="26"/>
      <c r="U814" s="26"/>
      <c r="V814" s="26"/>
      <c r="W814" s="3"/>
    </row>
    <row r="815" spans="1:23" s="1" customFormat="1" ht="15" customHeight="1" x14ac:dyDescent="0.2">
      <c r="A815" s="70" t="str">
        <f t="shared" si="72"/>
        <v/>
      </c>
      <c r="B815" s="36" t="str">
        <f t="shared" si="73"/>
        <v/>
      </c>
      <c r="C815" s="34" t="str">
        <f t="shared" si="74"/>
        <v/>
      </c>
      <c r="D815" s="99"/>
      <c r="E815" s="100"/>
      <c r="F815" s="35"/>
      <c r="G815" s="99"/>
      <c r="H815" s="100"/>
      <c r="I815" s="34" t="str">
        <f t="shared" si="75"/>
        <v/>
      </c>
      <c r="J815" s="34" t="str">
        <f t="shared" si="76"/>
        <v/>
      </c>
      <c r="K815" s="80" t="str">
        <f t="shared" si="77"/>
        <v/>
      </c>
      <c r="L815" s="80"/>
      <c r="O815" s="3"/>
      <c r="P815" s="26"/>
      <c r="Q815" s="26"/>
      <c r="R815" s="26"/>
      <c r="S815" s="26"/>
      <c r="T815" s="26"/>
      <c r="U815" s="26"/>
      <c r="V815" s="26"/>
      <c r="W815" s="3"/>
    </row>
    <row r="816" spans="1:23" s="1" customFormat="1" ht="15" customHeight="1" x14ac:dyDescent="0.2">
      <c r="A816" s="70" t="str">
        <f t="shared" si="72"/>
        <v/>
      </c>
      <c r="B816" s="36" t="str">
        <f t="shared" si="73"/>
        <v/>
      </c>
      <c r="C816" s="34" t="str">
        <f t="shared" si="74"/>
        <v/>
      </c>
      <c r="D816" s="99"/>
      <c r="E816" s="100"/>
      <c r="F816" s="35"/>
      <c r="G816" s="99"/>
      <c r="H816" s="100"/>
      <c r="I816" s="34" t="str">
        <f t="shared" si="75"/>
        <v/>
      </c>
      <c r="J816" s="34" t="str">
        <f t="shared" si="76"/>
        <v/>
      </c>
      <c r="K816" s="80" t="str">
        <f t="shared" si="77"/>
        <v/>
      </c>
      <c r="L816" s="80"/>
      <c r="O816" s="3"/>
      <c r="P816" s="26"/>
      <c r="Q816" s="26"/>
      <c r="R816" s="26"/>
      <c r="S816" s="26"/>
      <c r="T816" s="26"/>
      <c r="U816" s="26"/>
      <c r="V816" s="26"/>
      <c r="W816" s="3"/>
    </row>
    <row r="817" spans="1:23" s="1" customFormat="1" ht="15" customHeight="1" x14ac:dyDescent="0.2">
      <c r="A817" s="70" t="str">
        <f t="shared" si="72"/>
        <v/>
      </c>
      <c r="B817" s="36" t="str">
        <f t="shared" si="73"/>
        <v/>
      </c>
      <c r="C817" s="34" t="str">
        <f t="shared" si="74"/>
        <v/>
      </c>
      <c r="D817" s="99"/>
      <c r="E817" s="100"/>
      <c r="F817" s="35"/>
      <c r="G817" s="99"/>
      <c r="H817" s="100"/>
      <c r="I817" s="34" t="str">
        <f t="shared" si="75"/>
        <v/>
      </c>
      <c r="J817" s="34" t="str">
        <f t="shared" si="76"/>
        <v/>
      </c>
      <c r="K817" s="80" t="str">
        <f t="shared" si="77"/>
        <v/>
      </c>
      <c r="L817" s="80"/>
      <c r="O817" s="3"/>
      <c r="P817" s="26"/>
      <c r="Q817" s="26"/>
      <c r="R817" s="26"/>
      <c r="S817" s="26"/>
      <c r="T817" s="26"/>
      <c r="U817" s="26"/>
      <c r="V817" s="26"/>
      <c r="W817" s="3"/>
    </row>
  </sheetData>
  <sheetProtection password="F349" sheet="1" objects="1" scenarios="1" selectLockedCells="1"/>
  <mergeCells count="2385">
    <mergeCell ref="G8:J8"/>
    <mergeCell ref="I2:L2"/>
    <mergeCell ref="A2:D2"/>
    <mergeCell ref="A7:C7"/>
    <mergeCell ref="D7:E7"/>
    <mergeCell ref="G7:J7"/>
    <mergeCell ref="A4:F4"/>
    <mergeCell ref="G4:L4"/>
    <mergeCell ref="K7:L7"/>
    <mergeCell ref="K6:L6"/>
    <mergeCell ref="A6:C6"/>
    <mergeCell ref="A9:C9"/>
    <mergeCell ref="D9:E9"/>
    <mergeCell ref="G9:J9"/>
    <mergeCell ref="D6:E6"/>
    <mergeCell ref="G6:J6"/>
    <mergeCell ref="A8:C8"/>
    <mergeCell ref="D8:E8"/>
    <mergeCell ref="G48:H48"/>
    <mergeCell ref="D49:E49"/>
    <mergeCell ref="G49:H49"/>
    <mergeCell ref="G10:J10"/>
    <mergeCell ref="A10:C10"/>
    <mergeCell ref="D10:E10"/>
    <mergeCell ref="A11:C11"/>
    <mergeCell ref="D11:E11"/>
    <mergeCell ref="G11:J11"/>
    <mergeCell ref="K36:L36"/>
    <mergeCell ref="G12:J12"/>
    <mergeCell ref="A12:C12"/>
    <mergeCell ref="D12:E12"/>
    <mergeCell ref="A15:F15"/>
    <mergeCell ref="A13:C13"/>
    <mergeCell ref="G13:J13"/>
    <mergeCell ref="D40:E40"/>
    <mergeCell ref="G40:H40"/>
    <mergeCell ref="D36:E36"/>
    <mergeCell ref="G36:H36"/>
    <mergeCell ref="D38:E38"/>
    <mergeCell ref="G38:H38"/>
    <mergeCell ref="D39:E39"/>
    <mergeCell ref="G39:H39"/>
    <mergeCell ref="D37:E37"/>
    <mergeCell ref="G37:H37"/>
    <mergeCell ref="K40:L40"/>
    <mergeCell ref="K39:L39"/>
    <mergeCell ref="K11:L11"/>
    <mergeCell ref="D56:E56"/>
    <mergeCell ref="G56:H56"/>
    <mergeCell ref="D50:E50"/>
    <mergeCell ref="G50:H50"/>
    <mergeCell ref="D51:E51"/>
    <mergeCell ref="G51:H51"/>
    <mergeCell ref="D53:E53"/>
    <mergeCell ref="G53:H53"/>
    <mergeCell ref="D54:E54"/>
    <mergeCell ref="G54:H54"/>
    <mergeCell ref="D63:E63"/>
    <mergeCell ref="G63:H63"/>
    <mergeCell ref="D55:E55"/>
    <mergeCell ref="G55:H55"/>
    <mergeCell ref="D64:E64"/>
    <mergeCell ref="G64:H64"/>
    <mergeCell ref="D59:E59"/>
    <mergeCell ref="G59:H59"/>
    <mergeCell ref="D60:E60"/>
    <mergeCell ref="G60:H60"/>
    <mergeCell ref="D57:E57"/>
    <mergeCell ref="G57:H57"/>
    <mergeCell ref="D58:E58"/>
    <mergeCell ref="G58:H58"/>
    <mergeCell ref="D62:E62"/>
    <mergeCell ref="G62:H62"/>
    <mergeCell ref="D61:E61"/>
    <mergeCell ref="G61:H61"/>
    <mergeCell ref="D52:E52"/>
    <mergeCell ref="G52:H52"/>
    <mergeCell ref="D70:E70"/>
    <mergeCell ref="G70:H70"/>
    <mergeCell ref="D65:E65"/>
    <mergeCell ref="G65:H65"/>
    <mergeCell ref="D66:E66"/>
    <mergeCell ref="G66:H66"/>
    <mergeCell ref="D67:E67"/>
    <mergeCell ref="G67:H67"/>
    <mergeCell ref="D68:E68"/>
    <mergeCell ref="G68:H68"/>
    <mergeCell ref="D69:E69"/>
    <mergeCell ref="G69:H69"/>
    <mergeCell ref="D76:E76"/>
    <mergeCell ref="G76:H76"/>
    <mergeCell ref="D71:E71"/>
    <mergeCell ref="G71:H71"/>
    <mergeCell ref="D72:E72"/>
    <mergeCell ref="G72:H72"/>
    <mergeCell ref="D73:E73"/>
    <mergeCell ref="G73:H73"/>
    <mergeCell ref="D80:E80"/>
    <mergeCell ref="G80:H80"/>
    <mergeCell ref="D74:E74"/>
    <mergeCell ref="G74:H74"/>
    <mergeCell ref="D75:E75"/>
    <mergeCell ref="G75:H75"/>
    <mergeCell ref="D77:E77"/>
    <mergeCell ref="G77:H77"/>
    <mergeCell ref="D78:E78"/>
    <mergeCell ref="G78:H78"/>
    <mergeCell ref="D87:E87"/>
    <mergeCell ref="G87:H87"/>
    <mergeCell ref="D79:E79"/>
    <mergeCell ref="G79:H79"/>
    <mergeCell ref="D88:E88"/>
    <mergeCell ref="G88:H88"/>
    <mergeCell ref="D83:E83"/>
    <mergeCell ref="G83:H83"/>
    <mergeCell ref="D84:E84"/>
    <mergeCell ref="G84:H84"/>
    <mergeCell ref="D81:E81"/>
    <mergeCell ref="G81:H81"/>
    <mergeCell ref="D82:E82"/>
    <mergeCell ref="G82:H82"/>
    <mergeCell ref="D86:E86"/>
    <mergeCell ref="G86:H86"/>
    <mergeCell ref="D85:E85"/>
    <mergeCell ref="G85:H85"/>
    <mergeCell ref="D94:E94"/>
    <mergeCell ref="G94:H94"/>
    <mergeCell ref="D89:E89"/>
    <mergeCell ref="G89:H89"/>
    <mergeCell ref="D90:E90"/>
    <mergeCell ref="G90:H90"/>
    <mergeCell ref="D91:E91"/>
    <mergeCell ref="G91:H91"/>
    <mergeCell ref="D92:E92"/>
    <mergeCell ref="G92:H92"/>
    <mergeCell ref="D93:E93"/>
    <mergeCell ref="G93:H93"/>
    <mergeCell ref="D100:E100"/>
    <mergeCell ref="G100:H100"/>
    <mergeCell ref="D95:E95"/>
    <mergeCell ref="G95:H95"/>
    <mergeCell ref="D96:E96"/>
    <mergeCell ref="G96:H96"/>
    <mergeCell ref="D97:E97"/>
    <mergeCell ref="G97:H97"/>
    <mergeCell ref="D104:E104"/>
    <mergeCell ref="G104:H104"/>
    <mergeCell ref="D98:E98"/>
    <mergeCell ref="G98:H98"/>
    <mergeCell ref="D99:E99"/>
    <mergeCell ref="G99:H99"/>
    <mergeCell ref="D101:E101"/>
    <mergeCell ref="G101:H101"/>
    <mergeCell ref="D102:E102"/>
    <mergeCell ref="G102:H102"/>
    <mergeCell ref="D111:E111"/>
    <mergeCell ref="G111:H111"/>
    <mergeCell ref="D103:E103"/>
    <mergeCell ref="G103:H103"/>
    <mergeCell ref="D112:E112"/>
    <mergeCell ref="G112:H112"/>
    <mergeCell ref="D107:E107"/>
    <mergeCell ref="G107:H107"/>
    <mergeCell ref="D108:E108"/>
    <mergeCell ref="G108:H108"/>
    <mergeCell ref="D105:E105"/>
    <mergeCell ref="G105:H105"/>
    <mergeCell ref="D106:E106"/>
    <mergeCell ref="G106:H106"/>
    <mergeCell ref="D110:E110"/>
    <mergeCell ref="G110:H110"/>
    <mergeCell ref="D109:E109"/>
    <mergeCell ref="G109:H109"/>
    <mergeCell ref="D118:E118"/>
    <mergeCell ref="G118:H118"/>
    <mergeCell ref="D113:E113"/>
    <mergeCell ref="G113:H113"/>
    <mergeCell ref="D114:E114"/>
    <mergeCell ref="G114:H114"/>
    <mergeCell ref="D115:E115"/>
    <mergeCell ref="G115:H115"/>
    <mergeCell ref="D116:E116"/>
    <mergeCell ref="G116:H116"/>
    <mergeCell ref="D117:E117"/>
    <mergeCell ref="G117:H117"/>
    <mergeCell ref="D124:E124"/>
    <mergeCell ref="G124:H124"/>
    <mergeCell ref="D119:E119"/>
    <mergeCell ref="G119:H119"/>
    <mergeCell ref="D120:E120"/>
    <mergeCell ref="G120:H120"/>
    <mergeCell ref="D121:E121"/>
    <mergeCell ref="G121:H121"/>
    <mergeCell ref="D128:E128"/>
    <mergeCell ref="G128:H128"/>
    <mergeCell ref="D122:E122"/>
    <mergeCell ref="G122:H122"/>
    <mergeCell ref="D123:E123"/>
    <mergeCell ref="G123:H123"/>
    <mergeCell ref="D125:E125"/>
    <mergeCell ref="G125:H125"/>
    <mergeCell ref="D126:E126"/>
    <mergeCell ref="G126:H126"/>
    <mergeCell ref="D135:E135"/>
    <mergeCell ref="G135:H135"/>
    <mergeCell ref="D127:E127"/>
    <mergeCell ref="G127:H127"/>
    <mergeCell ref="D136:E136"/>
    <mergeCell ref="G136:H136"/>
    <mergeCell ref="D131:E131"/>
    <mergeCell ref="G131:H131"/>
    <mergeCell ref="D132:E132"/>
    <mergeCell ref="G132:H132"/>
    <mergeCell ref="D129:E129"/>
    <mergeCell ref="G129:H129"/>
    <mergeCell ref="D130:E130"/>
    <mergeCell ref="G130:H130"/>
    <mergeCell ref="D134:E134"/>
    <mergeCell ref="G134:H134"/>
    <mergeCell ref="D133:E133"/>
    <mergeCell ref="G133:H133"/>
    <mergeCell ref="D142:E142"/>
    <mergeCell ref="G142:H142"/>
    <mergeCell ref="D137:E137"/>
    <mergeCell ref="G137:H137"/>
    <mergeCell ref="D138:E138"/>
    <mergeCell ref="G138:H138"/>
    <mergeCell ref="D139:E139"/>
    <mergeCell ref="G139:H139"/>
    <mergeCell ref="D140:E140"/>
    <mergeCell ref="G140:H140"/>
    <mergeCell ref="D141:E141"/>
    <mergeCell ref="G141:H141"/>
    <mergeCell ref="D148:E148"/>
    <mergeCell ref="G148:H148"/>
    <mergeCell ref="D143:E143"/>
    <mergeCell ref="G143:H143"/>
    <mergeCell ref="D144:E144"/>
    <mergeCell ref="G144:H144"/>
    <mergeCell ref="D145:E145"/>
    <mergeCell ref="G145:H145"/>
    <mergeCell ref="D152:E152"/>
    <mergeCell ref="G152:H152"/>
    <mergeCell ref="D146:E146"/>
    <mergeCell ref="G146:H146"/>
    <mergeCell ref="D147:E147"/>
    <mergeCell ref="G147:H147"/>
    <mergeCell ref="D149:E149"/>
    <mergeCell ref="G149:H149"/>
    <mergeCell ref="D150:E150"/>
    <mergeCell ref="G150:H150"/>
    <mergeCell ref="D159:E159"/>
    <mergeCell ref="G159:H159"/>
    <mergeCell ref="D151:E151"/>
    <mergeCell ref="G151:H151"/>
    <mergeCell ref="D160:E160"/>
    <mergeCell ref="G160:H160"/>
    <mergeCell ref="D155:E155"/>
    <mergeCell ref="G155:H155"/>
    <mergeCell ref="D156:E156"/>
    <mergeCell ref="G156:H156"/>
    <mergeCell ref="D153:E153"/>
    <mergeCell ref="G153:H153"/>
    <mergeCell ref="D154:E154"/>
    <mergeCell ref="G154:H154"/>
    <mergeCell ref="D158:E158"/>
    <mergeCell ref="G158:H158"/>
    <mergeCell ref="D157:E157"/>
    <mergeCell ref="G157:H157"/>
    <mergeCell ref="D166:E166"/>
    <mergeCell ref="G166:H166"/>
    <mergeCell ref="D161:E161"/>
    <mergeCell ref="G161:H161"/>
    <mergeCell ref="D162:E162"/>
    <mergeCell ref="G162:H162"/>
    <mergeCell ref="D163:E163"/>
    <mergeCell ref="G163:H163"/>
    <mergeCell ref="D164:E164"/>
    <mergeCell ref="G164:H164"/>
    <mergeCell ref="D165:E165"/>
    <mergeCell ref="G165:H165"/>
    <mergeCell ref="D172:E172"/>
    <mergeCell ref="G172:H172"/>
    <mergeCell ref="D167:E167"/>
    <mergeCell ref="G167:H167"/>
    <mergeCell ref="D168:E168"/>
    <mergeCell ref="G168:H168"/>
    <mergeCell ref="D169:E169"/>
    <mergeCell ref="G169:H169"/>
    <mergeCell ref="D176:E176"/>
    <mergeCell ref="G176:H176"/>
    <mergeCell ref="D170:E170"/>
    <mergeCell ref="G170:H170"/>
    <mergeCell ref="D171:E171"/>
    <mergeCell ref="G171:H171"/>
    <mergeCell ref="D173:E173"/>
    <mergeCell ref="G173:H173"/>
    <mergeCell ref="D174:E174"/>
    <mergeCell ref="G174:H174"/>
    <mergeCell ref="D183:E183"/>
    <mergeCell ref="G183:H183"/>
    <mergeCell ref="D175:E175"/>
    <mergeCell ref="G175:H175"/>
    <mergeCell ref="D184:E184"/>
    <mergeCell ref="G184:H184"/>
    <mergeCell ref="D179:E179"/>
    <mergeCell ref="G179:H179"/>
    <mergeCell ref="D180:E180"/>
    <mergeCell ref="G180:H180"/>
    <mergeCell ref="D177:E177"/>
    <mergeCell ref="G177:H177"/>
    <mergeCell ref="D178:E178"/>
    <mergeCell ref="G178:H178"/>
    <mergeCell ref="D182:E182"/>
    <mergeCell ref="G182:H182"/>
    <mergeCell ref="D181:E181"/>
    <mergeCell ref="G181:H181"/>
    <mergeCell ref="D190:E190"/>
    <mergeCell ref="G190:H190"/>
    <mergeCell ref="D185:E185"/>
    <mergeCell ref="G185:H185"/>
    <mergeCell ref="D186:E186"/>
    <mergeCell ref="G186:H186"/>
    <mergeCell ref="D187:E187"/>
    <mergeCell ref="G187:H187"/>
    <mergeCell ref="D188:E188"/>
    <mergeCell ref="G188:H188"/>
    <mergeCell ref="D189:E189"/>
    <mergeCell ref="G189:H189"/>
    <mergeCell ref="D196:E196"/>
    <mergeCell ref="G196:H196"/>
    <mergeCell ref="D191:E191"/>
    <mergeCell ref="G191:H191"/>
    <mergeCell ref="D192:E192"/>
    <mergeCell ref="G192:H192"/>
    <mergeCell ref="D193:E193"/>
    <mergeCell ref="G193:H193"/>
    <mergeCell ref="D200:E200"/>
    <mergeCell ref="G200:H200"/>
    <mergeCell ref="D194:E194"/>
    <mergeCell ref="G194:H194"/>
    <mergeCell ref="D195:E195"/>
    <mergeCell ref="G195:H195"/>
    <mergeCell ref="D197:E197"/>
    <mergeCell ref="G197:H197"/>
    <mergeCell ref="D198:E198"/>
    <mergeCell ref="G198:H198"/>
    <mergeCell ref="D207:E207"/>
    <mergeCell ref="G207:H207"/>
    <mergeCell ref="D199:E199"/>
    <mergeCell ref="G199:H199"/>
    <mergeCell ref="D208:E208"/>
    <mergeCell ref="G208:H208"/>
    <mergeCell ref="D203:E203"/>
    <mergeCell ref="G203:H203"/>
    <mergeCell ref="D204:E204"/>
    <mergeCell ref="G204:H204"/>
    <mergeCell ref="D201:E201"/>
    <mergeCell ref="G201:H201"/>
    <mergeCell ref="D202:E202"/>
    <mergeCell ref="G202:H202"/>
    <mergeCell ref="D206:E206"/>
    <mergeCell ref="G206:H206"/>
    <mergeCell ref="D205:E205"/>
    <mergeCell ref="G205:H205"/>
    <mergeCell ref="D214:E214"/>
    <mergeCell ref="G214:H214"/>
    <mergeCell ref="D209:E209"/>
    <mergeCell ref="G209:H209"/>
    <mergeCell ref="D210:E210"/>
    <mergeCell ref="G210:H210"/>
    <mergeCell ref="D211:E211"/>
    <mergeCell ref="G211:H211"/>
    <mergeCell ref="D212:E212"/>
    <mergeCell ref="G212:H212"/>
    <mergeCell ref="D213:E213"/>
    <mergeCell ref="G213:H213"/>
    <mergeCell ref="D220:E220"/>
    <mergeCell ref="G220:H220"/>
    <mergeCell ref="D215:E215"/>
    <mergeCell ref="G215:H215"/>
    <mergeCell ref="D216:E216"/>
    <mergeCell ref="G216:H216"/>
    <mergeCell ref="D217:E217"/>
    <mergeCell ref="G217:H217"/>
    <mergeCell ref="D224:E224"/>
    <mergeCell ref="G224:H224"/>
    <mergeCell ref="D218:E218"/>
    <mergeCell ref="G218:H218"/>
    <mergeCell ref="D219:E219"/>
    <mergeCell ref="G219:H219"/>
    <mergeCell ref="D221:E221"/>
    <mergeCell ref="G221:H221"/>
    <mergeCell ref="D222:E222"/>
    <mergeCell ref="G222:H222"/>
    <mergeCell ref="D231:E231"/>
    <mergeCell ref="G231:H231"/>
    <mergeCell ref="D223:E223"/>
    <mergeCell ref="G223:H223"/>
    <mergeCell ref="D232:E232"/>
    <mergeCell ref="G232:H232"/>
    <mergeCell ref="D227:E227"/>
    <mergeCell ref="G227:H227"/>
    <mergeCell ref="D228:E228"/>
    <mergeCell ref="G228:H228"/>
    <mergeCell ref="D225:E225"/>
    <mergeCell ref="G225:H225"/>
    <mergeCell ref="D226:E226"/>
    <mergeCell ref="G226:H226"/>
    <mergeCell ref="D230:E230"/>
    <mergeCell ref="G230:H230"/>
    <mergeCell ref="D229:E229"/>
    <mergeCell ref="G229:H229"/>
    <mergeCell ref="D238:E238"/>
    <mergeCell ref="G238:H238"/>
    <mergeCell ref="D233:E233"/>
    <mergeCell ref="G233:H233"/>
    <mergeCell ref="D234:E234"/>
    <mergeCell ref="G234:H234"/>
    <mergeCell ref="D235:E235"/>
    <mergeCell ref="G235:H235"/>
    <mergeCell ref="D236:E236"/>
    <mergeCell ref="G236:H236"/>
    <mergeCell ref="D237:E237"/>
    <mergeCell ref="G237:H237"/>
    <mergeCell ref="D244:E244"/>
    <mergeCell ref="G244:H244"/>
    <mergeCell ref="D239:E239"/>
    <mergeCell ref="G239:H239"/>
    <mergeCell ref="D240:E240"/>
    <mergeCell ref="G240:H240"/>
    <mergeCell ref="D241:E241"/>
    <mergeCell ref="G241:H241"/>
    <mergeCell ref="D248:E248"/>
    <mergeCell ref="G248:H248"/>
    <mergeCell ref="D242:E242"/>
    <mergeCell ref="G242:H242"/>
    <mergeCell ref="D243:E243"/>
    <mergeCell ref="G243:H243"/>
    <mergeCell ref="D245:E245"/>
    <mergeCell ref="G245:H245"/>
    <mergeCell ref="D246:E246"/>
    <mergeCell ref="G246:H246"/>
    <mergeCell ref="D255:E255"/>
    <mergeCell ref="G255:H255"/>
    <mergeCell ref="D247:E247"/>
    <mergeCell ref="G247:H247"/>
    <mergeCell ref="D256:E256"/>
    <mergeCell ref="G256:H256"/>
    <mergeCell ref="D251:E251"/>
    <mergeCell ref="G251:H251"/>
    <mergeCell ref="D252:E252"/>
    <mergeCell ref="G252:H252"/>
    <mergeCell ref="D249:E249"/>
    <mergeCell ref="G249:H249"/>
    <mergeCell ref="D250:E250"/>
    <mergeCell ref="G250:H250"/>
    <mergeCell ref="D254:E254"/>
    <mergeCell ref="G254:H254"/>
    <mergeCell ref="D253:E253"/>
    <mergeCell ref="G253:H253"/>
    <mergeCell ref="D262:E262"/>
    <mergeCell ref="G262:H262"/>
    <mergeCell ref="D257:E257"/>
    <mergeCell ref="G257:H257"/>
    <mergeCell ref="D258:E258"/>
    <mergeCell ref="G258:H258"/>
    <mergeCell ref="D259:E259"/>
    <mergeCell ref="G259:H259"/>
    <mergeCell ref="D260:E260"/>
    <mergeCell ref="G260:H260"/>
    <mergeCell ref="D261:E261"/>
    <mergeCell ref="G261:H261"/>
    <mergeCell ref="D268:E268"/>
    <mergeCell ref="G268:H268"/>
    <mergeCell ref="D263:E263"/>
    <mergeCell ref="G263:H263"/>
    <mergeCell ref="D264:E264"/>
    <mergeCell ref="G264:H264"/>
    <mergeCell ref="D265:E265"/>
    <mergeCell ref="G265:H265"/>
    <mergeCell ref="D272:E272"/>
    <mergeCell ref="G272:H272"/>
    <mergeCell ref="D266:E266"/>
    <mergeCell ref="G266:H266"/>
    <mergeCell ref="D267:E267"/>
    <mergeCell ref="G267:H267"/>
    <mergeCell ref="D269:E269"/>
    <mergeCell ref="G269:H269"/>
    <mergeCell ref="D270:E270"/>
    <mergeCell ref="G270:H270"/>
    <mergeCell ref="D279:E279"/>
    <mergeCell ref="G279:H279"/>
    <mergeCell ref="D271:E271"/>
    <mergeCell ref="G271:H271"/>
    <mergeCell ref="D280:E280"/>
    <mergeCell ref="G280:H280"/>
    <mergeCell ref="D275:E275"/>
    <mergeCell ref="G275:H275"/>
    <mergeCell ref="D276:E276"/>
    <mergeCell ref="G276:H276"/>
    <mergeCell ref="D273:E273"/>
    <mergeCell ref="G273:H273"/>
    <mergeCell ref="D274:E274"/>
    <mergeCell ref="G274:H274"/>
    <mergeCell ref="D278:E278"/>
    <mergeCell ref="G278:H278"/>
    <mergeCell ref="D277:E277"/>
    <mergeCell ref="G277:H277"/>
    <mergeCell ref="D286:E286"/>
    <mergeCell ref="G286:H286"/>
    <mergeCell ref="D281:E281"/>
    <mergeCell ref="G281:H281"/>
    <mergeCell ref="D282:E282"/>
    <mergeCell ref="G282:H282"/>
    <mergeCell ref="D283:E283"/>
    <mergeCell ref="G283:H283"/>
    <mergeCell ref="D284:E284"/>
    <mergeCell ref="G284:H284"/>
    <mergeCell ref="D285:E285"/>
    <mergeCell ref="G285:H285"/>
    <mergeCell ref="D292:E292"/>
    <mergeCell ref="G292:H292"/>
    <mergeCell ref="D287:E287"/>
    <mergeCell ref="G287:H287"/>
    <mergeCell ref="D288:E288"/>
    <mergeCell ref="G288:H288"/>
    <mergeCell ref="D289:E289"/>
    <mergeCell ref="G289:H289"/>
    <mergeCell ref="D296:E296"/>
    <mergeCell ref="G296:H296"/>
    <mergeCell ref="D290:E290"/>
    <mergeCell ref="G290:H290"/>
    <mergeCell ref="D291:E291"/>
    <mergeCell ref="G291:H291"/>
    <mergeCell ref="D293:E293"/>
    <mergeCell ref="G293:H293"/>
    <mergeCell ref="D294:E294"/>
    <mergeCell ref="G294:H294"/>
    <mergeCell ref="D303:E303"/>
    <mergeCell ref="G303:H303"/>
    <mergeCell ref="D295:E295"/>
    <mergeCell ref="G295:H295"/>
    <mergeCell ref="D304:E304"/>
    <mergeCell ref="G304:H304"/>
    <mergeCell ref="D299:E299"/>
    <mergeCell ref="G299:H299"/>
    <mergeCell ref="D300:E300"/>
    <mergeCell ref="G300:H300"/>
    <mergeCell ref="D297:E297"/>
    <mergeCell ref="G297:H297"/>
    <mergeCell ref="D298:E298"/>
    <mergeCell ref="G298:H298"/>
    <mergeCell ref="D302:E302"/>
    <mergeCell ref="G302:H302"/>
    <mergeCell ref="D301:E301"/>
    <mergeCell ref="G301:H301"/>
    <mergeCell ref="D310:E310"/>
    <mergeCell ref="G310:H310"/>
    <mergeCell ref="D305:E305"/>
    <mergeCell ref="G305:H305"/>
    <mergeCell ref="D306:E306"/>
    <mergeCell ref="G306:H306"/>
    <mergeCell ref="D307:E307"/>
    <mergeCell ref="G307:H307"/>
    <mergeCell ref="D308:E308"/>
    <mergeCell ref="G308:H308"/>
    <mergeCell ref="D309:E309"/>
    <mergeCell ref="G309:H309"/>
    <mergeCell ref="D316:E316"/>
    <mergeCell ref="G316:H316"/>
    <mergeCell ref="D311:E311"/>
    <mergeCell ref="G311:H311"/>
    <mergeCell ref="D312:E312"/>
    <mergeCell ref="G312:H312"/>
    <mergeCell ref="D313:E313"/>
    <mergeCell ref="G313:H313"/>
    <mergeCell ref="D320:E320"/>
    <mergeCell ref="G320:H320"/>
    <mergeCell ref="D314:E314"/>
    <mergeCell ref="G314:H314"/>
    <mergeCell ref="D315:E315"/>
    <mergeCell ref="G315:H315"/>
    <mergeCell ref="D317:E317"/>
    <mergeCell ref="G317:H317"/>
    <mergeCell ref="D318:E318"/>
    <mergeCell ref="G318:H318"/>
    <mergeCell ref="D327:E327"/>
    <mergeCell ref="G327:H327"/>
    <mergeCell ref="D319:E319"/>
    <mergeCell ref="G319:H319"/>
    <mergeCell ref="D328:E328"/>
    <mergeCell ref="G328:H328"/>
    <mergeCell ref="D323:E323"/>
    <mergeCell ref="G323:H323"/>
    <mergeCell ref="D324:E324"/>
    <mergeCell ref="G324:H324"/>
    <mergeCell ref="D321:E321"/>
    <mergeCell ref="G321:H321"/>
    <mergeCell ref="D322:E322"/>
    <mergeCell ref="G322:H322"/>
    <mergeCell ref="D326:E326"/>
    <mergeCell ref="G326:H326"/>
    <mergeCell ref="D325:E325"/>
    <mergeCell ref="G325:H325"/>
    <mergeCell ref="D334:E334"/>
    <mergeCell ref="G334:H334"/>
    <mergeCell ref="D329:E329"/>
    <mergeCell ref="G329:H329"/>
    <mergeCell ref="D330:E330"/>
    <mergeCell ref="G330:H330"/>
    <mergeCell ref="D331:E331"/>
    <mergeCell ref="G331:H331"/>
    <mergeCell ref="D332:E332"/>
    <mergeCell ref="G332:H332"/>
    <mergeCell ref="D333:E333"/>
    <mergeCell ref="G333:H333"/>
    <mergeCell ref="D340:E340"/>
    <mergeCell ref="G340:H340"/>
    <mergeCell ref="D335:E335"/>
    <mergeCell ref="G335:H335"/>
    <mergeCell ref="D336:E336"/>
    <mergeCell ref="G336:H336"/>
    <mergeCell ref="D337:E337"/>
    <mergeCell ref="G337:H337"/>
    <mergeCell ref="D344:E344"/>
    <mergeCell ref="G344:H344"/>
    <mergeCell ref="D338:E338"/>
    <mergeCell ref="G338:H338"/>
    <mergeCell ref="D339:E339"/>
    <mergeCell ref="G339:H339"/>
    <mergeCell ref="D341:E341"/>
    <mergeCell ref="G341:H341"/>
    <mergeCell ref="D342:E342"/>
    <mergeCell ref="G342:H342"/>
    <mergeCell ref="D351:E351"/>
    <mergeCell ref="G351:H351"/>
    <mergeCell ref="D343:E343"/>
    <mergeCell ref="G343:H343"/>
    <mergeCell ref="D352:E352"/>
    <mergeCell ref="G352:H352"/>
    <mergeCell ref="D347:E347"/>
    <mergeCell ref="G347:H347"/>
    <mergeCell ref="D348:E348"/>
    <mergeCell ref="G348:H348"/>
    <mergeCell ref="D345:E345"/>
    <mergeCell ref="G345:H345"/>
    <mergeCell ref="D346:E346"/>
    <mergeCell ref="G346:H346"/>
    <mergeCell ref="D350:E350"/>
    <mergeCell ref="G350:H350"/>
    <mergeCell ref="D349:E349"/>
    <mergeCell ref="G349:H349"/>
    <mergeCell ref="D358:E358"/>
    <mergeCell ref="G358:H358"/>
    <mergeCell ref="D353:E353"/>
    <mergeCell ref="G353:H353"/>
    <mergeCell ref="D354:E354"/>
    <mergeCell ref="G354:H354"/>
    <mergeCell ref="D355:E355"/>
    <mergeCell ref="G355:H355"/>
    <mergeCell ref="D356:E356"/>
    <mergeCell ref="G356:H356"/>
    <mergeCell ref="D357:E357"/>
    <mergeCell ref="G357:H357"/>
    <mergeCell ref="D364:E364"/>
    <mergeCell ref="G364:H364"/>
    <mergeCell ref="D359:E359"/>
    <mergeCell ref="G359:H359"/>
    <mergeCell ref="D360:E360"/>
    <mergeCell ref="G360:H360"/>
    <mergeCell ref="D361:E361"/>
    <mergeCell ref="G361:H361"/>
    <mergeCell ref="D368:E368"/>
    <mergeCell ref="G368:H368"/>
    <mergeCell ref="D362:E362"/>
    <mergeCell ref="G362:H362"/>
    <mergeCell ref="D363:E363"/>
    <mergeCell ref="G363:H363"/>
    <mergeCell ref="D365:E365"/>
    <mergeCell ref="G365:H365"/>
    <mergeCell ref="D366:E366"/>
    <mergeCell ref="G366:H366"/>
    <mergeCell ref="D375:E375"/>
    <mergeCell ref="G375:H375"/>
    <mergeCell ref="D367:E367"/>
    <mergeCell ref="G367:H367"/>
    <mergeCell ref="D376:E376"/>
    <mergeCell ref="G376:H376"/>
    <mergeCell ref="D371:E371"/>
    <mergeCell ref="G371:H371"/>
    <mergeCell ref="D372:E372"/>
    <mergeCell ref="G372:H372"/>
    <mergeCell ref="D369:E369"/>
    <mergeCell ref="G369:H369"/>
    <mergeCell ref="D370:E370"/>
    <mergeCell ref="G370:H370"/>
    <mergeCell ref="D374:E374"/>
    <mergeCell ref="G374:H374"/>
    <mergeCell ref="D373:E373"/>
    <mergeCell ref="G373:H373"/>
    <mergeCell ref="D382:E382"/>
    <mergeCell ref="G382:H382"/>
    <mergeCell ref="D377:E377"/>
    <mergeCell ref="G377:H377"/>
    <mergeCell ref="D378:E378"/>
    <mergeCell ref="G378:H378"/>
    <mergeCell ref="D379:E379"/>
    <mergeCell ref="G379:H379"/>
    <mergeCell ref="D380:E380"/>
    <mergeCell ref="G380:H380"/>
    <mergeCell ref="D381:E381"/>
    <mergeCell ref="G381:H381"/>
    <mergeCell ref="D388:E388"/>
    <mergeCell ref="G388:H388"/>
    <mergeCell ref="D383:E383"/>
    <mergeCell ref="G383:H383"/>
    <mergeCell ref="D384:E384"/>
    <mergeCell ref="G384:H384"/>
    <mergeCell ref="D385:E385"/>
    <mergeCell ref="G385:H385"/>
    <mergeCell ref="D392:E392"/>
    <mergeCell ref="G392:H392"/>
    <mergeCell ref="D386:E386"/>
    <mergeCell ref="G386:H386"/>
    <mergeCell ref="D387:E387"/>
    <mergeCell ref="G387:H387"/>
    <mergeCell ref="D389:E389"/>
    <mergeCell ref="G389:H389"/>
    <mergeCell ref="D390:E390"/>
    <mergeCell ref="G390:H390"/>
    <mergeCell ref="D399:E399"/>
    <mergeCell ref="G399:H399"/>
    <mergeCell ref="D391:E391"/>
    <mergeCell ref="G391:H391"/>
    <mergeCell ref="D400:E400"/>
    <mergeCell ref="G400:H400"/>
    <mergeCell ref="D395:E395"/>
    <mergeCell ref="G395:H395"/>
    <mergeCell ref="D396:E396"/>
    <mergeCell ref="G396:H396"/>
    <mergeCell ref="D393:E393"/>
    <mergeCell ref="G393:H393"/>
    <mergeCell ref="D394:E394"/>
    <mergeCell ref="G394:H394"/>
    <mergeCell ref="D398:E398"/>
    <mergeCell ref="G398:H398"/>
    <mergeCell ref="D397:E397"/>
    <mergeCell ref="G397:H397"/>
    <mergeCell ref="D406:E406"/>
    <mergeCell ref="G406:H406"/>
    <mergeCell ref="D401:E401"/>
    <mergeCell ref="G401:H401"/>
    <mergeCell ref="D402:E402"/>
    <mergeCell ref="G402:H402"/>
    <mergeCell ref="D403:E403"/>
    <mergeCell ref="G403:H403"/>
    <mergeCell ref="D404:E404"/>
    <mergeCell ref="G404:H404"/>
    <mergeCell ref="D405:E405"/>
    <mergeCell ref="G405:H405"/>
    <mergeCell ref="D412:E412"/>
    <mergeCell ref="G412:H412"/>
    <mergeCell ref="D407:E407"/>
    <mergeCell ref="G407:H407"/>
    <mergeCell ref="D408:E408"/>
    <mergeCell ref="G408:H408"/>
    <mergeCell ref="D409:E409"/>
    <mergeCell ref="G409:H409"/>
    <mergeCell ref="D416:E416"/>
    <mergeCell ref="G416:H416"/>
    <mergeCell ref="D410:E410"/>
    <mergeCell ref="G410:H410"/>
    <mergeCell ref="D411:E411"/>
    <mergeCell ref="G411:H411"/>
    <mergeCell ref="D413:E413"/>
    <mergeCell ref="G413:H413"/>
    <mergeCell ref="D414:E414"/>
    <mergeCell ref="G414:H414"/>
    <mergeCell ref="D423:E423"/>
    <mergeCell ref="G423:H423"/>
    <mergeCell ref="D415:E415"/>
    <mergeCell ref="G415:H415"/>
    <mergeCell ref="D424:E424"/>
    <mergeCell ref="G424:H424"/>
    <mergeCell ref="D419:E419"/>
    <mergeCell ref="G419:H419"/>
    <mergeCell ref="D420:E420"/>
    <mergeCell ref="G420:H420"/>
    <mergeCell ref="D417:E417"/>
    <mergeCell ref="G417:H417"/>
    <mergeCell ref="D418:E418"/>
    <mergeCell ref="G418:H418"/>
    <mergeCell ref="D422:E422"/>
    <mergeCell ref="G422:H422"/>
    <mergeCell ref="D421:E421"/>
    <mergeCell ref="G421:H421"/>
    <mergeCell ref="D430:E430"/>
    <mergeCell ref="G430:H430"/>
    <mergeCell ref="D425:E425"/>
    <mergeCell ref="G425:H425"/>
    <mergeCell ref="D426:E426"/>
    <mergeCell ref="G426:H426"/>
    <mergeCell ref="D427:E427"/>
    <mergeCell ref="G427:H427"/>
    <mergeCell ref="D428:E428"/>
    <mergeCell ref="G428:H428"/>
    <mergeCell ref="D429:E429"/>
    <mergeCell ref="G429:H429"/>
    <mergeCell ref="D436:E436"/>
    <mergeCell ref="G436:H436"/>
    <mergeCell ref="D431:E431"/>
    <mergeCell ref="G431:H431"/>
    <mergeCell ref="D432:E432"/>
    <mergeCell ref="G432:H432"/>
    <mergeCell ref="D433:E433"/>
    <mergeCell ref="G433:H433"/>
    <mergeCell ref="D440:E440"/>
    <mergeCell ref="G440:H440"/>
    <mergeCell ref="D434:E434"/>
    <mergeCell ref="G434:H434"/>
    <mergeCell ref="D435:E435"/>
    <mergeCell ref="G435:H435"/>
    <mergeCell ref="D437:E437"/>
    <mergeCell ref="G437:H437"/>
    <mergeCell ref="D438:E438"/>
    <mergeCell ref="G438:H438"/>
    <mergeCell ref="D447:E447"/>
    <mergeCell ref="G447:H447"/>
    <mergeCell ref="D439:E439"/>
    <mergeCell ref="G439:H439"/>
    <mergeCell ref="D448:E448"/>
    <mergeCell ref="G448:H448"/>
    <mergeCell ref="D443:E443"/>
    <mergeCell ref="G443:H443"/>
    <mergeCell ref="D444:E444"/>
    <mergeCell ref="G444:H444"/>
    <mergeCell ref="D441:E441"/>
    <mergeCell ref="G441:H441"/>
    <mergeCell ref="D442:E442"/>
    <mergeCell ref="G442:H442"/>
    <mergeCell ref="D446:E446"/>
    <mergeCell ref="G446:H446"/>
    <mergeCell ref="D445:E445"/>
    <mergeCell ref="G445:H445"/>
    <mergeCell ref="D454:E454"/>
    <mergeCell ref="G454:H454"/>
    <mergeCell ref="D449:E449"/>
    <mergeCell ref="G449:H449"/>
    <mergeCell ref="D450:E450"/>
    <mergeCell ref="G450:H450"/>
    <mergeCell ref="D451:E451"/>
    <mergeCell ref="G451:H451"/>
    <mergeCell ref="D452:E452"/>
    <mergeCell ref="G452:H452"/>
    <mergeCell ref="D453:E453"/>
    <mergeCell ref="G453:H453"/>
    <mergeCell ref="D460:E460"/>
    <mergeCell ref="G460:H460"/>
    <mergeCell ref="D455:E455"/>
    <mergeCell ref="G455:H455"/>
    <mergeCell ref="D456:E456"/>
    <mergeCell ref="G456:H456"/>
    <mergeCell ref="D457:E457"/>
    <mergeCell ref="G457:H457"/>
    <mergeCell ref="D464:E464"/>
    <mergeCell ref="G464:H464"/>
    <mergeCell ref="D458:E458"/>
    <mergeCell ref="G458:H458"/>
    <mergeCell ref="D459:E459"/>
    <mergeCell ref="G459:H459"/>
    <mergeCell ref="D461:E461"/>
    <mergeCell ref="G461:H461"/>
    <mergeCell ref="D462:E462"/>
    <mergeCell ref="G462:H462"/>
    <mergeCell ref="D471:E471"/>
    <mergeCell ref="G471:H471"/>
    <mergeCell ref="D463:E463"/>
    <mergeCell ref="G463:H463"/>
    <mergeCell ref="D472:E472"/>
    <mergeCell ref="G472:H472"/>
    <mergeCell ref="D467:E467"/>
    <mergeCell ref="G467:H467"/>
    <mergeCell ref="D468:E468"/>
    <mergeCell ref="G468:H468"/>
    <mergeCell ref="D465:E465"/>
    <mergeCell ref="G465:H465"/>
    <mergeCell ref="D466:E466"/>
    <mergeCell ref="G466:H466"/>
    <mergeCell ref="D470:E470"/>
    <mergeCell ref="G470:H470"/>
    <mergeCell ref="D469:E469"/>
    <mergeCell ref="G469:H469"/>
    <mergeCell ref="D478:E478"/>
    <mergeCell ref="G478:H478"/>
    <mergeCell ref="D473:E473"/>
    <mergeCell ref="G473:H473"/>
    <mergeCell ref="D474:E474"/>
    <mergeCell ref="G474:H474"/>
    <mergeCell ref="D475:E475"/>
    <mergeCell ref="G475:H475"/>
    <mergeCell ref="D476:E476"/>
    <mergeCell ref="G476:H476"/>
    <mergeCell ref="D477:E477"/>
    <mergeCell ref="G477:H477"/>
    <mergeCell ref="D484:E484"/>
    <mergeCell ref="G484:H484"/>
    <mergeCell ref="D479:E479"/>
    <mergeCell ref="G479:H479"/>
    <mergeCell ref="D480:E480"/>
    <mergeCell ref="G480:H480"/>
    <mergeCell ref="D481:E481"/>
    <mergeCell ref="G481:H481"/>
    <mergeCell ref="D488:E488"/>
    <mergeCell ref="G488:H488"/>
    <mergeCell ref="D482:E482"/>
    <mergeCell ref="G482:H482"/>
    <mergeCell ref="D483:E483"/>
    <mergeCell ref="G483:H483"/>
    <mergeCell ref="D485:E485"/>
    <mergeCell ref="G485:H485"/>
    <mergeCell ref="D486:E486"/>
    <mergeCell ref="G486:H486"/>
    <mergeCell ref="D495:E495"/>
    <mergeCell ref="G495:H495"/>
    <mergeCell ref="D487:E487"/>
    <mergeCell ref="G487:H487"/>
    <mergeCell ref="D496:E496"/>
    <mergeCell ref="G496:H496"/>
    <mergeCell ref="D491:E491"/>
    <mergeCell ref="G491:H491"/>
    <mergeCell ref="D492:E492"/>
    <mergeCell ref="G492:H492"/>
    <mergeCell ref="D489:E489"/>
    <mergeCell ref="G489:H489"/>
    <mergeCell ref="D490:E490"/>
    <mergeCell ref="G490:H490"/>
    <mergeCell ref="D494:E494"/>
    <mergeCell ref="G494:H494"/>
    <mergeCell ref="D493:E493"/>
    <mergeCell ref="G493:H493"/>
    <mergeCell ref="D502:E502"/>
    <mergeCell ref="G502:H502"/>
    <mergeCell ref="D497:E497"/>
    <mergeCell ref="G497:H497"/>
    <mergeCell ref="D498:E498"/>
    <mergeCell ref="G498:H498"/>
    <mergeCell ref="D499:E499"/>
    <mergeCell ref="G499:H499"/>
    <mergeCell ref="D500:E500"/>
    <mergeCell ref="G500:H500"/>
    <mergeCell ref="D501:E501"/>
    <mergeCell ref="G501:H501"/>
    <mergeCell ref="D508:E508"/>
    <mergeCell ref="G508:H508"/>
    <mergeCell ref="D503:E503"/>
    <mergeCell ref="G503:H503"/>
    <mergeCell ref="D504:E504"/>
    <mergeCell ref="G504:H504"/>
    <mergeCell ref="D505:E505"/>
    <mergeCell ref="G505:H505"/>
    <mergeCell ref="D512:E512"/>
    <mergeCell ref="G512:H512"/>
    <mergeCell ref="D506:E506"/>
    <mergeCell ref="G506:H506"/>
    <mergeCell ref="D507:E507"/>
    <mergeCell ref="G507:H507"/>
    <mergeCell ref="D509:E509"/>
    <mergeCell ref="G509:H509"/>
    <mergeCell ref="D510:E510"/>
    <mergeCell ref="G510:H510"/>
    <mergeCell ref="D519:E519"/>
    <mergeCell ref="G519:H519"/>
    <mergeCell ref="D511:E511"/>
    <mergeCell ref="G511:H511"/>
    <mergeCell ref="D520:E520"/>
    <mergeCell ref="G520:H520"/>
    <mergeCell ref="D515:E515"/>
    <mergeCell ref="G515:H515"/>
    <mergeCell ref="D516:E516"/>
    <mergeCell ref="G516:H516"/>
    <mergeCell ref="D513:E513"/>
    <mergeCell ref="G513:H513"/>
    <mergeCell ref="D514:E514"/>
    <mergeCell ref="G514:H514"/>
    <mergeCell ref="D518:E518"/>
    <mergeCell ref="G518:H518"/>
    <mergeCell ref="D517:E517"/>
    <mergeCell ref="G517:H517"/>
    <mergeCell ref="D526:E526"/>
    <mergeCell ref="G526:H526"/>
    <mergeCell ref="D521:E521"/>
    <mergeCell ref="G521:H521"/>
    <mergeCell ref="D522:E522"/>
    <mergeCell ref="G522:H522"/>
    <mergeCell ref="D523:E523"/>
    <mergeCell ref="G523:H523"/>
    <mergeCell ref="D524:E524"/>
    <mergeCell ref="G524:H524"/>
    <mergeCell ref="D525:E525"/>
    <mergeCell ref="G525:H525"/>
    <mergeCell ref="D532:E532"/>
    <mergeCell ref="G532:H532"/>
    <mergeCell ref="D527:E527"/>
    <mergeCell ref="G527:H527"/>
    <mergeCell ref="D528:E528"/>
    <mergeCell ref="G528:H528"/>
    <mergeCell ref="D529:E529"/>
    <mergeCell ref="G529:H529"/>
    <mergeCell ref="D536:E536"/>
    <mergeCell ref="G536:H536"/>
    <mergeCell ref="D530:E530"/>
    <mergeCell ref="G530:H530"/>
    <mergeCell ref="D531:E531"/>
    <mergeCell ref="G531:H531"/>
    <mergeCell ref="D533:E533"/>
    <mergeCell ref="G533:H533"/>
    <mergeCell ref="D534:E534"/>
    <mergeCell ref="G534:H534"/>
    <mergeCell ref="D543:E543"/>
    <mergeCell ref="G543:H543"/>
    <mergeCell ref="D535:E535"/>
    <mergeCell ref="G535:H535"/>
    <mergeCell ref="D544:E544"/>
    <mergeCell ref="G544:H544"/>
    <mergeCell ref="D539:E539"/>
    <mergeCell ref="G539:H539"/>
    <mergeCell ref="D540:E540"/>
    <mergeCell ref="G540:H540"/>
    <mergeCell ref="D537:E537"/>
    <mergeCell ref="G537:H537"/>
    <mergeCell ref="D538:E538"/>
    <mergeCell ref="G538:H538"/>
    <mergeCell ref="D542:E542"/>
    <mergeCell ref="G542:H542"/>
    <mergeCell ref="D541:E541"/>
    <mergeCell ref="G541:H541"/>
    <mergeCell ref="D550:E550"/>
    <mergeCell ref="G550:H550"/>
    <mergeCell ref="D545:E545"/>
    <mergeCell ref="G545:H545"/>
    <mergeCell ref="D546:E546"/>
    <mergeCell ref="G546:H546"/>
    <mergeCell ref="D547:E547"/>
    <mergeCell ref="G547:H547"/>
    <mergeCell ref="D548:E548"/>
    <mergeCell ref="G548:H548"/>
    <mergeCell ref="D549:E549"/>
    <mergeCell ref="G549:H549"/>
    <mergeCell ref="D556:E556"/>
    <mergeCell ref="G556:H556"/>
    <mergeCell ref="D551:E551"/>
    <mergeCell ref="G551:H551"/>
    <mergeCell ref="D552:E552"/>
    <mergeCell ref="G552:H552"/>
    <mergeCell ref="D553:E553"/>
    <mergeCell ref="G553:H553"/>
    <mergeCell ref="D560:E560"/>
    <mergeCell ref="G560:H560"/>
    <mergeCell ref="D554:E554"/>
    <mergeCell ref="G554:H554"/>
    <mergeCell ref="D555:E555"/>
    <mergeCell ref="G555:H555"/>
    <mergeCell ref="D557:E557"/>
    <mergeCell ref="G557:H557"/>
    <mergeCell ref="D558:E558"/>
    <mergeCell ref="G558:H558"/>
    <mergeCell ref="D567:E567"/>
    <mergeCell ref="G567:H567"/>
    <mergeCell ref="D559:E559"/>
    <mergeCell ref="G559:H559"/>
    <mergeCell ref="D568:E568"/>
    <mergeCell ref="G568:H568"/>
    <mergeCell ref="D563:E563"/>
    <mergeCell ref="G563:H563"/>
    <mergeCell ref="D564:E564"/>
    <mergeCell ref="G564:H564"/>
    <mergeCell ref="D561:E561"/>
    <mergeCell ref="G561:H561"/>
    <mergeCell ref="D562:E562"/>
    <mergeCell ref="G562:H562"/>
    <mergeCell ref="D566:E566"/>
    <mergeCell ref="G566:H566"/>
    <mergeCell ref="D565:E565"/>
    <mergeCell ref="G565:H565"/>
    <mergeCell ref="D574:E574"/>
    <mergeCell ref="G574:H574"/>
    <mergeCell ref="D569:E569"/>
    <mergeCell ref="G569:H569"/>
    <mergeCell ref="D570:E570"/>
    <mergeCell ref="G570:H570"/>
    <mergeCell ref="D571:E571"/>
    <mergeCell ref="G571:H571"/>
    <mergeCell ref="D572:E572"/>
    <mergeCell ref="G572:H572"/>
    <mergeCell ref="D573:E573"/>
    <mergeCell ref="G573:H573"/>
    <mergeCell ref="D580:E580"/>
    <mergeCell ref="G580:H580"/>
    <mergeCell ref="D575:E575"/>
    <mergeCell ref="G575:H575"/>
    <mergeCell ref="D576:E576"/>
    <mergeCell ref="G576:H576"/>
    <mergeCell ref="D577:E577"/>
    <mergeCell ref="G577:H577"/>
    <mergeCell ref="D584:E584"/>
    <mergeCell ref="G584:H584"/>
    <mergeCell ref="D578:E578"/>
    <mergeCell ref="G578:H578"/>
    <mergeCell ref="D579:E579"/>
    <mergeCell ref="G579:H579"/>
    <mergeCell ref="D581:E581"/>
    <mergeCell ref="G581:H581"/>
    <mergeCell ref="D582:E582"/>
    <mergeCell ref="G582:H582"/>
    <mergeCell ref="D591:E591"/>
    <mergeCell ref="G591:H591"/>
    <mergeCell ref="D583:E583"/>
    <mergeCell ref="G583:H583"/>
    <mergeCell ref="D592:E592"/>
    <mergeCell ref="G592:H592"/>
    <mergeCell ref="D587:E587"/>
    <mergeCell ref="G587:H587"/>
    <mergeCell ref="D588:E588"/>
    <mergeCell ref="G588:H588"/>
    <mergeCell ref="D585:E585"/>
    <mergeCell ref="G585:H585"/>
    <mergeCell ref="D586:E586"/>
    <mergeCell ref="G586:H586"/>
    <mergeCell ref="D590:E590"/>
    <mergeCell ref="G590:H590"/>
    <mergeCell ref="D589:E589"/>
    <mergeCell ref="G589:H589"/>
    <mergeCell ref="D598:E598"/>
    <mergeCell ref="G598:H598"/>
    <mergeCell ref="D593:E593"/>
    <mergeCell ref="G593:H593"/>
    <mergeCell ref="D594:E594"/>
    <mergeCell ref="G594:H594"/>
    <mergeCell ref="D595:E595"/>
    <mergeCell ref="G595:H595"/>
    <mergeCell ref="D596:E596"/>
    <mergeCell ref="G596:H596"/>
    <mergeCell ref="D597:E597"/>
    <mergeCell ref="G597:H597"/>
    <mergeCell ref="D604:E604"/>
    <mergeCell ref="G604:H604"/>
    <mergeCell ref="D599:E599"/>
    <mergeCell ref="G599:H599"/>
    <mergeCell ref="D600:E600"/>
    <mergeCell ref="G600:H600"/>
    <mergeCell ref="D601:E601"/>
    <mergeCell ref="G601:H601"/>
    <mergeCell ref="D608:E608"/>
    <mergeCell ref="G608:H608"/>
    <mergeCell ref="D602:E602"/>
    <mergeCell ref="G602:H602"/>
    <mergeCell ref="D603:E603"/>
    <mergeCell ref="G603:H603"/>
    <mergeCell ref="D605:E605"/>
    <mergeCell ref="G605:H605"/>
    <mergeCell ref="D606:E606"/>
    <mergeCell ref="G606:H606"/>
    <mergeCell ref="D615:E615"/>
    <mergeCell ref="G615:H615"/>
    <mergeCell ref="D607:E607"/>
    <mergeCell ref="G607:H607"/>
    <mergeCell ref="D616:E616"/>
    <mergeCell ref="G616:H616"/>
    <mergeCell ref="D611:E611"/>
    <mergeCell ref="G611:H611"/>
    <mergeCell ref="D612:E612"/>
    <mergeCell ref="G612:H612"/>
    <mergeCell ref="D609:E609"/>
    <mergeCell ref="G609:H609"/>
    <mergeCell ref="D610:E610"/>
    <mergeCell ref="G610:H610"/>
    <mergeCell ref="D614:E614"/>
    <mergeCell ref="G614:H614"/>
    <mergeCell ref="D613:E613"/>
    <mergeCell ref="G613:H613"/>
    <mergeCell ref="D622:E622"/>
    <mergeCell ref="G622:H622"/>
    <mergeCell ref="D617:E617"/>
    <mergeCell ref="G617:H617"/>
    <mergeCell ref="D618:E618"/>
    <mergeCell ref="G618:H618"/>
    <mergeCell ref="D619:E619"/>
    <mergeCell ref="G619:H619"/>
    <mergeCell ref="D620:E620"/>
    <mergeCell ref="G620:H620"/>
    <mergeCell ref="D621:E621"/>
    <mergeCell ref="G621:H621"/>
    <mergeCell ref="D628:E628"/>
    <mergeCell ref="G628:H628"/>
    <mergeCell ref="D623:E623"/>
    <mergeCell ref="G623:H623"/>
    <mergeCell ref="D624:E624"/>
    <mergeCell ref="G624:H624"/>
    <mergeCell ref="D625:E625"/>
    <mergeCell ref="G625:H625"/>
    <mergeCell ref="D632:E632"/>
    <mergeCell ref="G632:H632"/>
    <mergeCell ref="D626:E626"/>
    <mergeCell ref="G626:H626"/>
    <mergeCell ref="D627:E627"/>
    <mergeCell ref="G627:H627"/>
    <mergeCell ref="D629:E629"/>
    <mergeCell ref="G629:H629"/>
    <mergeCell ref="D630:E630"/>
    <mergeCell ref="G630:H630"/>
    <mergeCell ref="D639:E639"/>
    <mergeCell ref="G639:H639"/>
    <mergeCell ref="D631:E631"/>
    <mergeCell ref="G631:H631"/>
    <mergeCell ref="D640:E640"/>
    <mergeCell ref="G640:H640"/>
    <mergeCell ref="D635:E635"/>
    <mergeCell ref="G635:H635"/>
    <mergeCell ref="D636:E636"/>
    <mergeCell ref="G636:H636"/>
    <mergeCell ref="D633:E633"/>
    <mergeCell ref="G633:H633"/>
    <mergeCell ref="D634:E634"/>
    <mergeCell ref="G634:H634"/>
    <mergeCell ref="D638:E638"/>
    <mergeCell ref="G638:H638"/>
    <mergeCell ref="D637:E637"/>
    <mergeCell ref="G637:H637"/>
    <mergeCell ref="D646:E646"/>
    <mergeCell ref="G646:H646"/>
    <mergeCell ref="D641:E641"/>
    <mergeCell ref="G641:H641"/>
    <mergeCell ref="D642:E642"/>
    <mergeCell ref="G642:H642"/>
    <mergeCell ref="D643:E643"/>
    <mergeCell ref="G643:H643"/>
    <mergeCell ref="D644:E644"/>
    <mergeCell ref="G644:H644"/>
    <mergeCell ref="D645:E645"/>
    <mergeCell ref="G645:H645"/>
    <mergeCell ref="D652:E652"/>
    <mergeCell ref="G652:H652"/>
    <mergeCell ref="D647:E647"/>
    <mergeCell ref="G647:H647"/>
    <mergeCell ref="D648:E648"/>
    <mergeCell ref="G648:H648"/>
    <mergeCell ref="D649:E649"/>
    <mergeCell ref="G649:H649"/>
    <mergeCell ref="D656:E656"/>
    <mergeCell ref="G656:H656"/>
    <mergeCell ref="D650:E650"/>
    <mergeCell ref="G650:H650"/>
    <mergeCell ref="D651:E651"/>
    <mergeCell ref="G651:H651"/>
    <mergeCell ref="D653:E653"/>
    <mergeCell ref="G653:H653"/>
    <mergeCell ref="D654:E654"/>
    <mergeCell ref="G654:H654"/>
    <mergeCell ref="D663:E663"/>
    <mergeCell ref="G663:H663"/>
    <mergeCell ref="D655:E655"/>
    <mergeCell ref="G655:H655"/>
    <mergeCell ref="D664:E664"/>
    <mergeCell ref="G664:H664"/>
    <mergeCell ref="D659:E659"/>
    <mergeCell ref="G659:H659"/>
    <mergeCell ref="D660:E660"/>
    <mergeCell ref="G660:H660"/>
    <mergeCell ref="D657:E657"/>
    <mergeCell ref="G657:H657"/>
    <mergeCell ref="D658:E658"/>
    <mergeCell ref="G658:H658"/>
    <mergeCell ref="D662:E662"/>
    <mergeCell ref="G662:H662"/>
    <mergeCell ref="D661:E661"/>
    <mergeCell ref="G661:H661"/>
    <mergeCell ref="D670:E670"/>
    <mergeCell ref="G670:H670"/>
    <mergeCell ref="D665:E665"/>
    <mergeCell ref="G665:H665"/>
    <mergeCell ref="D666:E666"/>
    <mergeCell ref="G666:H666"/>
    <mergeCell ref="D667:E667"/>
    <mergeCell ref="G667:H667"/>
    <mergeCell ref="D668:E668"/>
    <mergeCell ref="G668:H668"/>
    <mergeCell ref="D669:E669"/>
    <mergeCell ref="G669:H669"/>
    <mergeCell ref="D676:E676"/>
    <mergeCell ref="G676:H676"/>
    <mergeCell ref="D671:E671"/>
    <mergeCell ref="G671:H671"/>
    <mergeCell ref="D672:E672"/>
    <mergeCell ref="G672:H672"/>
    <mergeCell ref="D673:E673"/>
    <mergeCell ref="G673:H673"/>
    <mergeCell ref="D680:E680"/>
    <mergeCell ref="G680:H680"/>
    <mergeCell ref="D674:E674"/>
    <mergeCell ref="G674:H674"/>
    <mergeCell ref="D675:E675"/>
    <mergeCell ref="G675:H675"/>
    <mergeCell ref="D677:E677"/>
    <mergeCell ref="G677:H677"/>
    <mergeCell ref="D678:E678"/>
    <mergeCell ref="G678:H678"/>
    <mergeCell ref="D687:E687"/>
    <mergeCell ref="G687:H687"/>
    <mergeCell ref="D679:E679"/>
    <mergeCell ref="G679:H679"/>
    <mergeCell ref="D688:E688"/>
    <mergeCell ref="G688:H688"/>
    <mergeCell ref="D683:E683"/>
    <mergeCell ref="G683:H683"/>
    <mergeCell ref="D684:E684"/>
    <mergeCell ref="G684:H684"/>
    <mergeCell ref="D681:E681"/>
    <mergeCell ref="G681:H681"/>
    <mergeCell ref="D682:E682"/>
    <mergeCell ref="G682:H682"/>
    <mergeCell ref="D686:E686"/>
    <mergeCell ref="G686:H686"/>
    <mergeCell ref="D685:E685"/>
    <mergeCell ref="G685:H685"/>
    <mergeCell ref="D694:E694"/>
    <mergeCell ref="G694:H694"/>
    <mergeCell ref="D689:E689"/>
    <mergeCell ref="G689:H689"/>
    <mergeCell ref="D690:E690"/>
    <mergeCell ref="G690:H690"/>
    <mergeCell ref="D691:E691"/>
    <mergeCell ref="G691:H691"/>
    <mergeCell ref="D692:E692"/>
    <mergeCell ref="G692:H692"/>
    <mergeCell ref="D693:E693"/>
    <mergeCell ref="G693:H693"/>
    <mergeCell ref="D700:E700"/>
    <mergeCell ref="G700:H700"/>
    <mergeCell ref="D695:E695"/>
    <mergeCell ref="G695:H695"/>
    <mergeCell ref="D696:E696"/>
    <mergeCell ref="G696:H696"/>
    <mergeCell ref="D697:E697"/>
    <mergeCell ref="G697:H697"/>
    <mergeCell ref="D704:E704"/>
    <mergeCell ref="G704:H704"/>
    <mergeCell ref="D698:E698"/>
    <mergeCell ref="G698:H698"/>
    <mergeCell ref="D699:E699"/>
    <mergeCell ref="G699:H699"/>
    <mergeCell ref="D701:E701"/>
    <mergeCell ref="G701:H701"/>
    <mergeCell ref="D702:E702"/>
    <mergeCell ref="G702:H702"/>
    <mergeCell ref="D711:E711"/>
    <mergeCell ref="G711:H711"/>
    <mergeCell ref="D703:E703"/>
    <mergeCell ref="G703:H703"/>
    <mergeCell ref="D712:E712"/>
    <mergeCell ref="G712:H712"/>
    <mergeCell ref="D707:E707"/>
    <mergeCell ref="G707:H707"/>
    <mergeCell ref="D708:E708"/>
    <mergeCell ref="G708:H708"/>
    <mergeCell ref="D705:E705"/>
    <mergeCell ref="G705:H705"/>
    <mergeCell ref="D706:E706"/>
    <mergeCell ref="G706:H706"/>
    <mergeCell ref="D710:E710"/>
    <mergeCell ref="G710:H710"/>
    <mergeCell ref="D709:E709"/>
    <mergeCell ref="G709:H709"/>
    <mergeCell ref="D718:E718"/>
    <mergeCell ref="G718:H718"/>
    <mergeCell ref="D713:E713"/>
    <mergeCell ref="G713:H713"/>
    <mergeCell ref="D714:E714"/>
    <mergeCell ref="G714:H714"/>
    <mergeCell ref="D715:E715"/>
    <mergeCell ref="G715:H715"/>
    <mergeCell ref="D716:E716"/>
    <mergeCell ref="G716:H716"/>
    <mergeCell ref="D717:E717"/>
    <mergeCell ref="G717:H717"/>
    <mergeCell ref="D724:E724"/>
    <mergeCell ref="G724:H724"/>
    <mergeCell ref="D719:E719"/>
    <mergeCell ref="G719:H719"/>
    <mergeCell ref="D720:E720"/>
    <mergeCell ref="G720:H720"/>
    <mergeCell ref="D721:E721"/>
    <mergeCell ref="G721:H721"/>
    <mergeCell ref="D728:E728"/>
    <mergeCell ref="G728:H728"/>
    <mergeCell ref="D722:E722"/>
    <mergeCell ref="G722:H722"/>
    <mergeCell ref="D723:E723"/>
    <mergeCell ref="G723:H723"/>
    <mergeCell ref="D725:E725"/>
    <mergeCell ref="G725:H725"/>
    <mergeCell ref="D726:E726"/>
    <mergeCell ref="G726:H726"/>
    <mergeCell ref="D735:E735"/>
    <mergeCell ref="G735:H735"/>
    <mergeCell ref="D727:E727"/>
    <mergeCell ref="G727:H727"/>
    <mergeCell ref="D736:E736"/>
    <mergeCell ref="G736:H736"/>
    <mergeCell ref="D731:E731"/>
    <mergeCell ref="G731:H731"/>
    <mergeCell ref="D732:E732"/>
    <mergeCell ref="G732:H732"/>
    <mergeCell ref="D729:E729"/>
    <mergeCell ref="G729:H729"/>
    <mergeCell ref="D730:E730"/>
    <mergeCell ref="G730:H730"/>
    <mergeCell ref="D734:E734"/>
    <mergeCell ref="G734:H734"/>
    <mergeCell ref="D733:E733"/>
    <mergeCell ref="G733:H733"/>
    <mergeCell ref="D742:E742"/>
    <mergeCell ref="G742:H742"/>
    <mergeCell ref="D737:E737"/>
    <mergeCell ref="G737:H737"/>
    <mergeCell ref="D738:E738"/>
    <mergeCell ref="G738:H738"/>
    <mergeCell ref="D739:E739"/>
    <mergeCell ref="G739:H739"/>
    <mergeCell ref="D740:E740"/>
    <mergeCell ref="G740:H740"/>
    <mergeCell ref="D741:E741"/>
    <mergeCell ref="G741:H741"/>
    <mergeCell ref="D748:E748"/>
    <mergeCell ref="G748:H748"/>
    <mergeCell ref="D743:E743"/>
    <mergeCell ref="G743:H743"/>
    <mergeCell ref="D744:E744"/>
    <mergeCell ref="G744:H744"/>
    <mergeCell ref="D745:E745"/>
    <mergeCell ref="G745:H745"/>
    <mergeCell ref="D752:E752"/>
    <mergeCell ref="G752:H752"/>
    <mergeCell ref="D746:E746"/>
    <mergeCell ref="G746:H746"/>
    <mergeCell ref="D747:E747"/>
    <mergeCell ref="G747:H747"/>
    <mergeCell ref="D749:E749"/>
    <mergeCell ref="G749:H749"/>
    <mergeCell ref="D750:E750"/>
    <mergeCell ref="G750:H750"/>
    <mergeCell ref="D759:E759"/>
    <mergeCell ref="G759:H759"/>
    <mergeCell ref="D751:E751"/>
    <mergeCell ref="G751:H751"/>
    <mergeCell ref="D760:E760"/>
    <mergeCell ref="G760:H760"/>
    <mergeCell ref="D755:E755"/>
    <mergeCell ref="G755:H755"/>
    <mergeCell ref="D756:E756"/>
    <mergeCell ref="G756:H756"/>
    <mergeCell ref="D753:E753"/>
    <mergeCell ref="G753:H753"/>
    <mergeCell ref="D754:E754"/>
    <mergeCell ref="G754:H754"/>
    <mergeCell ref="D758:E758"/>
    <mergeCell ref="G758:H758"/>
    <mergeCell ref="D757:E757"/>
    <mergeCell ref="G757:H757"/>
    <mergeCell ref="D766:E766"/>
    <mergeCell ref="G766:H766"/>
    <mergeCell ref="D761:E761"/>
    <mergeCell ref="G761:H761"/>
    <mergeCell ref="D762:E762"/>
    <mergeCell ref="G762:H762"/>
    <mergeCell ref="D763:E763"/>
    <mergeCell ref="G763:H763"/>
    <mergeCell ref="D764:E764"/>
    <mergeCell ref="G764:H764"/>
    <mergeCell ref="D765:E765"/>
    <mergeCell ref="G765:H765"/>
    <mergeCell ref="D772:E772"/>
    <mergeCell ref="G772:H772"/>
    <mergeCell ref="D767:E767"/>
    <mergeCell ref="G767:H767"/>
    <mergeCell ref="D768:E768"/>
    <mergeCell ref="G768:H768"/>
    <mergeCell ref="D769:E769"/>
    <mergeCell ref="G769:H769"/>
    <mergeCell ref="D776:E776"/>
    <mergeCell ref="G776:H776"/>
    <mergeCell ref="D770:E770"/>
    <mergeCell ref="G770:H770"/>
    <mergeCell ref="D771:E771"/>
    <mergeCell ref="G771:H771"/>
    <mergeCell ref="D773:E773"/>
    <mergeCell ref="G773:H773"/>
    <mergeCell ref="D774:E774"/>
    <mergeCell ref="G774:H774"/>
    <mergeCell ref="D783:E783"/>
    <mergeCell ref="G783:H783"/>
    <mergeCell ref="D775:E775"/>
    <mergeCell ref="G775:H775"/>
    <mergeCell ref="D784:E784"/>
    <mergeCell ref="G784:H784"/>
    <mergeCell ref="D779:E779"/>
    <mergeCell ref="G779:H779"/>
    <mergeCell ref="D780:E780"/>
    <mergeCell ref="G780:H780"/>
    <mergeCell ref="D777:E777"/>
    <mergeCell ref="G777:H777"/>
    <mergeCell ref="D778:E778"/>
    <mergeCell ref="G778:H778"/>
    <mergeCell ref="D782:E782"/>
    <mergeCell ref="G782:H782"/>
    <mergeCell ref="D781:E781"/>
    <mergeCell ref="G781:H781"/>
    <mergeCell ref="D790:E790"/>
    <mergeCell ref="G790:H790"/>
    <mergeCell ref="D785:E785"/>
    <mergeCell ref="G785:H785"/>
    <mergeCell ref="D786:E786"/>
    <mergeCell ref="G786:H786"/>
    <mergeCell ref="D787:E787"/>
    <mergeCell ref="G787:H787"/>
    <mergeCell ref="D788:E788"/>
    <mergeCell ref="G788:H788"/>
    <mergeCell ref="D789:E789"/>
    <mergeCell ref="G789:H789"/>
    <mergeCell ref="D796:E796"/>
    <mergeCell ref="G796:H796"/>
    <mergeCell ref="D791:E791"/>
    <mergeCell ref="G791:H791"/>
    <mergeCell ref="D792:E792"/>
    <mergeCell ref="G792:H792"/>
    <mergeCell ref="D793:E793"/>
    <mergeCell ref="G793:H793"/>
    <mergeCell ref="D800:E800"/>
    <mergeCell ref="G800:H800"/>
    <mergeCell ref="D794:E794"/>
    <mergeCell ref="G794:H794"/>
    <mergeCell ref="D795:E795"/>
    <mergeCell ref="G795:H795"/>
    <mergeCell ref="D797:E797"/>
    <mergeCell ref="G797:H797"/>
    <mergeCell ref="D798:E798"/>
    <mergeCell ref="G798:H798"/>
    <mergeCell ref="D807:E807"/>
    <mergeCell ref="G807:H807"/>
    <mergeCell ref="D799:E799"/>
    <mergeCell ref="G799:H799"/>
    <mergeCell ref="D808:E808"/>
    <mergeCell ref="G808:H808"/>
    <mergeCell ref="D803:E803"/>
    <mergeCell ref="G803:H803"/>
    <mergeCell ref="D804:E804"/>
    <mergeCell ref="G804:H804"/>
    <mergeCell ref="D801:E801"/>
    <mergeCell ref="G801:H801"/>
    <mergeCell ref="D802:E802"/>
    <mergeCell ref="G802:H802"/>
    <mergeCell ref="D806:E806"/>
    <mergeCell ref="G806:H806"/>
    <mergeCell ref="D805:E805"/>
    <mergeCell ref="G805:H805"/>
    <mergeCell ref="D814:E814"/>
    <mergeCell ref="G814:H814"/>
    <mergeCell ref="D809:E809"/>
    <mergeCell ref="G809:H809"/>
    <mergeCell ref="D810:E810"/>
    <mergeCell ref="G810:H810"/>
    <mergeCell ref="D811:E811"/>
    <mergeCell ref="G811:H811"/>
    <mergeCell ref="D812:E812"/>
    <mergeCell ref="G812:H812"/>
    <mergeCell ref="D813:E813"/>
    <mergeCell ref="G813:H813"/>
    <mergeCell ref="K817:L817"/>
    <mergeCell ref="D817:E817"/>
    <mergeCell ref="G817:H817"/>
    <mergeCell ref="D815:E815"/>
    <mergeCell ref="G815:H815"/>
    <mergeCell ref="K815:L815"/>
    <mergeCell ref="D816:E816"/>
    <mergeCell ref="G816:H816"/>
    <mergeCell ref="K801:L801"/>
    <mergeCell ref="K800:L800"/>
    <mergeCell ref="K816:L816"/>
    <mergeCell ref="K814:L814"/>
    <mergeCell ref="K813:L813"/>
    <mergeCell ref="K812:L812"/>
    <mergeCell ref="K811:L811"/>
    <mergeCell ref="K810:L810"/>
    <mergeCell ref="K809:L809"/>
    <mergeCell ref="K808:L808"/>
    <mergeCell ref="K791:L791"/>
    <mergeCell ref="K790:L790"/>
    <mergeCell ref="K807:L807"/>
    <mergeCell ref="K796:L796"/>
    <mergeCell ref="K795:L795"/>
    <mergeCell ref="K806:L806"/>
    <mergeCell ref="K805:L805"/>
    <mergeCell ref="K804:L804"/>
    <mergeCell ref="K803:L803"/>
    <mergeCell ref="K802:L802"/>
    <mergeCell ref="K799:L799"/>
    <mergeCell ref="K798:L798"/>
    <mergeCell ref="K797:L797"/>
    <mergeCell ref="K794:L794"/>
    <mergeCell ref="K793:L793"/>
    <mergeCell ref="K792:L792"/>
    <mergeCell ref="K776:L776"/>
    <mergeCell ref="K775:L775"/>
    <mergeCell ref="K783:L783"/>
    <mergeCell ref="K780:L780"/>
    <mergeCell ref="K779:L779"/>
    <mergeCell ref="K778:L778"/>
    <mergeCell ref="K777:L777"/>
    <mergeCell ref="K789:L789"/>
    <mergeCell ref="K788:L788"/>
    <mergeCell ref="K782:L782"/>
    <mergeCell ref="K781:L781"/>
    <mergeCell ref="K784:L784"/>
    <mergeCell ref="K785:L785"/>
    <mergeCell ref="K787:L787"/>
    <mergeCell ref="K786:L786"/>
    <mergeCell ref="K760:L760"/>
    <mergeCell ref="K759:L759"/>
    <mergeCell ref="K770:L770"/>
    <mergeCell ref="K769:L769"/>
    <mergeCell ref="K768:L768"/>
    <mergeCell ref="K767:L767"/>
    <mergeCell ref="K766:L766"/>
    <mergeCell ref="K765:L765"/>
    <mergeCell ref="K764:L764"/>
    <mergeCell ref="K763:L763"/>
    <mergeCell ref="K762:L762"/>
    <mergeCell ref="K761:L761"/>
    <mergeCell ref="K774:L774"/>
    <mergeCell ref="K773:L773"/>
    <mergeCell ref="K772:L772"/>
    <mergeCell ref="K771:L771"/>
    <mergeCell ref="K748:L748"/>
    <mergeCell ref="K747:L747"/>
    <mergeCell ref="K758:L758"/>
    <mergeCell ref="K757:L757"/>
    <mergeCell ref="K756:L756"/>
    <mergeCell ref="K755:L755"/>
    <mergeCell ref="K754:L754"/>
    <mergeCell ref="K753:L753"/>
    <mergeCell ref="K752:L752"/>
    <mergeCell ref="K751:L751"/>
    <mergeCell ref="K750:L750"/>
    <mergeCell ref="K749:L749"/>
    <mergeCell ref="K736:L736"/>
    <mergeCell ref="K735:L735"/>
    <mergeCell ref="K746:L746"/>
    <mergeCell ref="K745:L745"/>
    <mergeCell ref="K744:L744"/>
    <mergeCell ref="K743:L743"/>
    <mergeCell ref="K742:L742"/>
    <mergeCell ref="K741:L741"/>
    <mergeCell ref="K728:L728"/>
    <mergeCell ref="K727:L727"/>
    <mergeCell ref="K740:L740"/>
    <mergeCell ref="K739:L739"/>
    <mergeCell ref="K738:L738"/>
    <mergeCell ref="K737:L737"/>
    <mergeCell ref="K734:L734"/>
    <mergeCell ref="K733:L733"/>
    <mergeCell ref="K732:L732"/>
    <mergeCell ref="K731:L731"/>
    <mergeCell ref="K714:L714"/>
    <mergeCell ref="K713:L713"/>
    <mergeCell ref="K730:L730"/>
    <mergeCell ref="K729:L729"/>
    <mergeCell ref="K712:L712"/>
    <mergeCell ref="K711:L711"/>
    <mergeCell ref="K722:L722"/>
    <mergeCell ref="K721:L721"/>
    <mergeCell ref="K720:L720"/>
    <mergeCell ref="K719:L719"/>
    <mergeCell ref="K726:L726"/>
    <mergeCell ref="K725:L725"/>
    <mergeCell ref="K724:L724"/>
    <mergeCell ref="K723:L723"/>
    <mergeCell ref="K716:L716"/>
    <mergeCell ref="K715:L715"/>
    <mergeCell ref="K718:L718"/>
    <mergeCell ref="K717:L717"/>
    <mergeCell ref="K700:L700"/>
    <mergeCell ref="K699:L699"/>
    <mergeCell ref="K710:L710"/>
    <mergeCell ref="K709:L709"/>
    <mergeCell ref="K708:L708"/>
    <mergeCell ref="K707:L707"/>
    <mergeCell ref="K706:L706"/>
    <mergeCell ref="K705:L705"/>
    <mergeCell ref="K704:L704"/>
    <mergeCell ref="K703:L703"/>
    <mergeCell ref="K702:L702"/>
    <mergeCell ref="K701:L701"/>
    <mergeCell ref="K688:L688"/>
    <mergeCell ref="K687:L687"/>
    <mergeCell ref="K698:L698"/>
    <mergeCell ref="K697:L697"/>
    <mergeCell ref="K696:L696"/>
    <mergeCell ref="K695:L695"/>
    <mergeCell ref="K694:L694"/>
    <mergeCell ref="K693:L693"/>
    <mergeCell ref="K680:L680"/>
    <mergeCell ref="K679:L679"/>
    <mergeCell ref="K692:L692"/>
    <mergeCell ref="K691:L691"/>
    <mergeCell ref="K690:L690"/>
    <mergeCell ref="K689:L689"/>
    <mergeCell ref="K686:L686"/>
    <mergeCell ref="K685:L685"/>
    <mergeCell ref="K684:L684"/>
    <mergeCell ref="K683:L683"/>
    <mergeCell ref="K666:L666"/>
    <mergeCell ref="K665:L665"/>
    <mergeCell ref="K682:L682"/>
    <mergeCell ref="K681:L681"/>
    <mergeCell ref="K664:L664"/>
    <mergeCell ref="K663:L663"/>
    <mergeCell ref="K674:L674"/>
    <mergeCell ref="K673:L673"/>
    <mergeCell ref="K672:L672"/>
    <mergeCell ref="K671:L671"/>
    <mergeCell ref="K678:L678"/>
    <mergeCell ref="K677:L677"/>
    <mergeCell ref="K676:L676"/>
    <mergeCell ref="K675:L675"/>
    <mergeCell ref="K668:L668"/>
    <mergeCell ref="K667:L667"/>
    <mergeCell ref="K670:L670"/>
    <mergeCell ref="K669:L669"/>
    <mergeCell ref="K652:L652"/>
    <mergeCell ref="K651:L651"/>
    <mergeCell ref="K662:L662"/>
    <mergeCell ref="K661:L661"/>
    <mergeCell ref="K660:L660"/>
    <mergeCell ref="K659:L659"/>
    <mergeCell ref="K658:L658"/>
    <mergeCell ref="K657:L657"/>
    <mergeCell ref="K656:L656"/>
    <mergeCell ref="K655:L655"/>
    <mergeCell ref="K654:L654"/>
    <mergeCell ref="K653:L653"/>
    <mergeCell ref="K640:L640"/>
    <mergeCell ref="K639:L639"/>
    <mergeCell ref="K650:L650"/>
    <mergeCell ref="K649:L649"/>
    <mergeCell ref="K648:L648"/>
    <mergeCell ref="K647:L647"/>
    <mergeCell ref="K646:L646"/>
    <mergeCell ref="K645:L645"/>
    <mergeCell ref="K632:L632"/>
    <mergeCell ref="K631:L631"/>
    <mergeCell ref="K644:L644"/>
    <mergeCell ref="K643:L643"/>
    <mergeCell ref="K642:L642"/>
    <mergeCell ref="K641:L641"/>
    <mergeCell ref="K638:L638"/>
    <mergeCell ref="K637:L637"/>
    <mergeCell ref="K636:L636"/>
    <mergeCell ref="K635:L635"/>
    <mergeCell ref="K618:L618"/>
    <mergeCell ref="K617:L617"/>
    <mergeCell ref="K634:L634"/>
    <mergeCell ref="K633:L633"/>
    <mergeCell ref="K616:L616"/>
    <mergeCell ref="K615:L615"/>
    <mergeCell ref="K626:L626"/>
    <mergeCell ref="K625:L625"/>
    <mergeCell ref="K624:L624"/>
    <mergeCell ref="K623:L623"/>
    <mergeCell ref="K630:L630"/>
    <mergeCell ref="K629:L629"/>
    <mergeCell ref="K628:L628"/>
    <mergeCell ref="K627:L627"/>
    <mergeCell ref="K620:L620"/>
    <mergeCell ref="K619:L619"/>
    <mergeCell ref="K622:L622"/>
    <mergeCell ref="K621:L621"/>
    <mergeCell ref="K604:L604"/>
    <mergeCell ref="K603:L603"/>
    <mergeCell ref="K614:L614"/>
    <mergeCell ref="K613:L613"/>
    <mergeCell ref="K612:L612"/>
    <mergeCell ref="K611:L611"/>
    <mergeCell ref="K610:L610"/>
    <mergeCell ref="K609:L609"/>
    <mergeCell ref="K608:L608"/>
    <mergeCell ref="K607:L607"/>
    <mergeCell ref="K606:L606"/>
    <mergeCell ref="K605:L605"/>
    <mergeCell ref="K592:L592"/>
    <mergeCell ref="K591:L591"/>
    <mergeCell ref="K602:L602"/>
    <mergeCell ref="K601:L601"/>
    <mergeCell ref="K600:L600"/>
    <mergeCell ref="K599:L599"/>
    <mergeCell ref="K598:L598"/>
    <mergeCell ref="K597:L597"/>
    <mergeCell ref="K584:L584"/>
    <mergeCell ref="K583:L583"/>
    <mergeCell ref="K596:L596"/>
    <mergeCell ref="K595:L595"/>
    <mergeCell ref="K594:L594"/>
    <mergeCell ref="K593:L593"/>
    <mergeCell ref="K590:L590"/>
    <mergeCell ref="K589:L589"/>
    <mergeCell ref="K588:L588"/>
    <mergeCell ref="K587:L587"/>
    <mergeCell ref="K570:L570"/>
    <mergeCell ref="K569:L569"/>
    <mergeCell ref="K586:L586"/>
    <mergeCell ref="K585:L585"/>
    <mergeCell ref="K568:L568"/>
    <mergeCell ref="K567:L567"/>
    <mergeCell ref="K578:L578"/>
    <mergeCell ref="K577:L577"/>
    <mergeCell ref="K576:L576"/>
    <mergeCell ref="K575:L575"/>
    <mergeCell ref="K582:L582"/>
    <mergeCell ref="K581:L581"/>
    <mergeCell ref="K580:L580"/>
    <mergeCell ref="K579:L579"/>
    <mergeCell ref="K572:L572"/>
    <mergeCell ref="K571:L571"/>
    <mergeCell ref="K574:L574"/>
    <mergeCell ref="K573:L573"/>
    <mergeCell ref="K556:L556"/>
    <mergeCell ref="K555:L555"/>
    <mergeCell ref="K566:L566"/>
    <mergeCell ref="K565:L565"/>
    <mergeCell ref="K564:L564"/>
    <mergeCell ref="K563:L563"/>
    <mergeCell ref="K562:L562"/>
    <mergeCell ref="K561:L561"/>
    <mergeCell ref="K560:L560"/>
    <mergeCell ref="K559:L559"/>
    <mergeCell ref="K558:L558"/>
    <mergeCell ref="K557:L557"/>
    <mergeCell ref="K544:L544"/>
    <mergeCell ref="K543:L543"/>
    <mergeCell ref="K554:L554"/>
    <mergeCell ref="K553:L553"/>
    <mergeCell ref="K552:L552"/>
    <mergeCell ref="K551:L551"/>
    <mergeCell ref="K550:L550"/>
    <mergeCell ref="K549:L549"/>
    <mergeCell ref="K536:L536"/>
    <mergeCell ref="K535:L535"/>
    <mergeCell ref="K548:L548"/>
    <mergeCell ref="K547:L547"/>
    <mergeCell ref="K546:L546"/>
    <mergeCell ref="K545:L545"/>
    <mergeCell ref="K542:L542"/>
    <mergeCell ref="K541:L541"/>
    <mergeCell ref="K540:L540"/>
    <mergeCell ref="K539:L539"/>
    <mergeCell ref="K522:L522"/>
    <mergeCell ref="K521:L521"/>
    <mergeCell ref="K538:L538"/>
    <mergeCell ref="K537:L537"/>
    <mergeCell ref="K520:L520"/>
    <mergeCell ref="K519:L519"/>
    <mergeCell ref="K530:L530"/>
    <mergeCell ref="K529:L529"/>
    <mergeCell ref="K528:L528"/>
    <mergeCell ref="K527:L527"/>
    <mergeCell ref="K534:L534"/>
    <mergeCell ref="K533:L533"/>
    <mergeCell ref="K532:L532"/>
    <mergeCell ref="K531:L531"/>
    <mergeCell ref="K524:L524"/>
    <mergeCell ref="K523:L523"/>
    <mergeCell ref="K526:L526"/>
    <mergeCell ref="K525:L525"/>
    <mergeCell ref="K508:L508"/>
    <mergeCell ref="K507:L507"/>
    <mergeCell ref="K518:L518"/>
    <mergeCell ref="K517:L517"/>
    <mergeCell ref="K516:L516"/>
    <mergeCell ref="K515:L515"/>
    <mergeCell ref="K514:L514"/>
    <mergeCell ref="K513:L513"/>
    <mergeCell ref="K512:L512"/>
    <mergeCell ref="K511:L511"/>
    <mergeCell ref="K510:L510"/>
    <mergeCell ref="K509:L509"/>
    <mergeCell ref="K496:L496"/>
    <mergeCell ref="K495:L495"/>
    <mergeCell ref="K506:L506"/>
    <mergeCell ref="K505:L505"/>
    <mergeCell ref="K504:L504"/>
    <mergeCell ref="K503:L503"/>
    <mergeCell ref="K502:L502"/>
    <mergeCell ref="K501:L501"/>
    <mergeCell ref="K488:L488"/>
    <mergeCell ref="K487:L487"/>
    <mergeCell ref="K500:L500"/>
    <mergeCell ref="K499:L499"/>
    <mergeCell ref="K498:L498"/>
    <mergeCell ref="K497:L497"/>
    <mergeCell ref="K494:L494"/>
    <mergeCell ref="K493:L493"/>
    <mergeCell ref="K492:L492"/>
    <mergeCell ref="K491:L491"/>
    <mergeCell ref="K474:L474"/>
    <mergeCell ref="K473:L473"/>
    <mergeCell ref="K490:L490"/>
    <mergeCell ref="K489:L489"/>
    <mergeCell ref="K472:L472"/>
    <mergeCell ref="K471:L471"/>
    <mergeCell ref="K482:L482"/>
    <mergeCell ref="K481:L481"/>
    <mergeCell ref="K480:L480"/>
    <mergeCell ref="K479:L479"/>
    <mergeCell ref="K486:L486"/>
    <mergeCell ref="K485:L485"/>
    <mergeCell ref="K484:L484"/>
    <mergeCell ref="K483:L483"/>
    <mergeCell ref="K476:L476"/>
    <mergeCell ref="K475:L475"/>
    <mergeCell ref="K478:L478"/>
    <mergeCell ref="K477:L477"/>
    <mergeCell ref="K460:L460"/>
    <mergeCell ref="K459:L459"/>
    <mergeCell ref="K470:L470"/>
    <mergeCell ref="K469:L469"/>
    <mergeCell ref="K468:L468"/>
    <mergeCell ref="K467:L467"/>
    <mergeCell ref="K466:L466"/>
    <mergeCell ref="K465:L465"/>
    <mergeCell ref="K464:L464"/>
    <mergeCell ref="K463:L463"/>
    <mergeCell ref="K462:L462"/>
    <mergeCell ref="K461:L461"/>
    <mergeCell ref="K448:L448"/>
    <mergeCell ref="K447:L447"/>
    <mergeCell ref="K458:L458"/>
    <mergeCell ref="K457:L457"/>
    <mergeCell ref="K456:L456"/>
    <mergeCell ref="K455:L455"/>
    <mergeCell ref="K454:L454"/>
    <mergeCell ref="K453:L453"/>
    <mergeCell ref="K440:L440"/>
    <mergeCell ref="K439:L439"/>
    <mergeCell ref="K452:L452"/>
    <mergeCell ref="K451:L451"/>
    <mergeCell ref="K450:L450"/>
    <mergeCell ref="K449:L449"/>
    <mergeCell ref="K446:L446"/>
    <mergeCell ref="K445:L445"/>
    <mergeCell ref="K444:L444"/>
    <mergeCell ref="K443:L443"/>
    <mergeCell ref="K426:L426"/>
    <mergeCell ref="K425:L425"/>
    <mergeCell ref="K442:L442"/>
    <mergeCell ref="K441:L441"/>
    <mergeCell ref="K424:L424"/>
    <mergeCell ref="K423:L423"/>
    <mergeCell ref="K434:L434"/>
    <mergeCell ref="K433:L433"/>
    <mergeCell ref="K432:L432"/>
    <mergeCell ref="K431:L431"/>
    <mergeCell ref="K438:L438"/>
    <mergeCell ref="K437:L437"/>
    <mergeCell ref="K436:L436"/>
    <mergeCell ref="K435:L435"/>
    <mergeCell ref="K428:L428"/>
    <mergeCell ref="K427:L427"/>
    <mergeCell ref="K430:L430"/>
    <mergeCell ref="K429:L429"/>
    <mergeCell ref="K412:L412"/>
    <mergeCell ref="K411:L411"/>
    <mergeCell ref="K422:L422"/>
    <mergeCell ref="K421:L421"/>
    <mergeCell ref="K420:L420"/>
    <mergeCell ref="K419:L419"/>
    <mergeCell ref="K418:L418"/>
    <mergeCell ref="K417:L417"/>
    <mergeCell ref="K416:L416"/>
    <mergeCell ref="K415:L415"/>
    <mergeCell ref="K414:L414"/>
    <mergeCell ref="K413:L413"/>
    <mergeCell ref="K400:L400"/>
    <mergeCell ref="K399:L399"/>
    <mergeCell ref="K410:L410"/>
    <mergeCell ref="K409:L409"/>
    <mergeCell ref="K408:L408"/>
    <mergeCell ref="K407:L407"/>
    <mergeCell ref="K406:L406"/>
    <mergeCell ref="K405:L405"/>
    <mergeCell ref="K392:L392"/>
    <mergeCell ref="K391:L391"/>
    <mergeCell ref="K404:L404"/>
    <mergeCell ref="K403:L403"/>
    <mergeCell ref="K402:L402"/>
    <mergeCell ref="K401:L401"/>
    <mergeCell ref="K398:L398"/>
    <mergeCell ref="K397:L397"/>
    <mergeCell ref="K396:L396"/>
    <mergeCell ref="K395:L395"/>
    <mergeCell ref="K378:L378"/>
    <mergeCell ref="K377:L377"/>
    <mergeCell ref="K394:L394"/>
    <mergeCell ref="K393:L393"/>
    <mergeCell ref="K376:L376"/>
    <mergeCell ref="K375:L375"/>
    <mergeCell ref="K386:L386"/>
    <mergeCell ref="K385:L385"/>
    <mergeCell ref="K384:L384"/>
    <mergeCell ref="K383:L383"/>
    <mergeCell ref="K390:L390"/>
    <mergeCell ref="K389:L389"/>
    <mergeCell ref="K388:L388"/>
    <mergeCell ref="K387:L387"/>
    <mergeCell ref="K380:L380"/>
    <mergeCell ref="K379:L379"/>
    <mergeCell ref="K382:L382"/>
    <mergeCell ref="K381:L381"/>
    <mergeCell ref="K364:L364"/>
    <mergeCell ref="K363:L363"/>
    <mergeCell ref="K374:L374"/>
    <mergeCell ref="K373:L373"/>
    <mergeCell ref="K372:L372"/>
    <mergeCell ref="K371:L371"/>
    <mergeCell ref="K370:L370"/>
    <mergeCell ref="K369:L369"/>
    <mergeCell ref="K368:L368"/>
    <mergeCell ref="K367:L367"/>
    <mergeCell ref="K366:L366"/>
    <mergeCell ref="K365:L365"/>
    <mergeCell ref="K352:L352"/>
    <mergeCell ref="K351:L351"/>
    <mergeCell ref="K362:L362"/>
    <mergeCell ref="K361:L361"/>
    <mergeCell ref="K360:L360"/>
    <mergeCell ref="K359:L359"/>
    <mergeCell ref="K358:L358"/>
    <mergeCell ref="K357:L357"/>
    <mergeCell ref="K344:L344"/>
    <mergeCell ref="K343:L343"/>
    <mergeCell ref="K356:L356"/>
    <mergeCell ref="K355:L355"/>
    <mergeCell ref="K354:L354"/>
    <mergeCell ref="K353:L353"/>
    <mergeCell ref="K350:L350"/>
    <mergeCell ref="K349:L349"/>
    <mergeCell ref="K348:L348"/>
    <mergeCell ref="K347:L347"/>
    <mergeCell ref="K330:L330"/>
    <mergeCell ref="K329:L329"/>
    <mergeCell ref="K346:L346"/>
    <mergeCell ref="K345:L345"/>
    <mergeCell ref="K328:L328"/>
    <mergeCell ref="K327:L327"/>
    <mergeCell ref="K338:L338"/>
    <mergeCell ref="K337:L337"/>
    <mergeCell ref="K336:L336"/>
    <mergeCell ref="K335:L335"/>
    <mergeCell ref="K342:L342"/>
    <mergeCell ref="K341:L341"/>
    <mergeCell ref="K340:L340"/>
    <mergeCell ref="K339:L339"/>
    <mergeCell ref="K332:L332"/>
    <mergeCell ref="K331:L331"/>
    <mergeCell ref="K334:L334"/>
    <mergeCell ref="K333:L333"/>
    <mergeCell ref="K316:L316"/>
    <mergeCell ref="K315:L315"/>
    <mergeCell ref="K326:L326"/>
    <mergeCell ref="K325:L325"/>
    <mergeCell ref="K324:L324"/>
    <mergeCell ref="K323:L323"/>
    <mergeCell ref="K322:L322"/>
    <mergeCell ref="K321:L321"/>
    <mergeCell ref="K320:L320"/>
    <mergeCell ref="K319:L319"/>
    <mergeCell ref="K318:L318"/>
    <mergeCell ref="K317:L317"/>
    <mergeCell ref="K304:L304"/>
    <mergeCell ref="K303:L303"/>
    <mergeCell ref="K314:L314"/>
    <mergeCell ref="K313:L313"/>
    <mergeCell ref="K312:L312"/>
    <mergeCell ref="K311:L311"/>
    <mergeCell ref="K310:L310"/>
    <mergeCell ref="K309:L309"/>
    <mergeCell ref="K296:L296"/>
    <mergeCell ref="K295:L295"/>
    <mergeCell ref="K308:L308"/>
    <mergeCell ref="K307:L307"/>
    <mergeCell ref="K306:L306"/>
    <mergeCell ref="K305:L305"/>
    <mergeCell ref="K302:L302"/>
    <mergeCell ref="K301:L301"/>
    <mergeCell ref="K300:L300"/>
    <mergeCell ref="K299:L299"/>
    <mergeCell ref="K282:L282"/>
    <mergeCell ref="K281:L281"/>
    <mergeCell ref="K298:L298"/>
    <mergeCell ref="K297:L297"/>
    <mergeCell ref="K280:L280"/>
    <mergeCell ref="K279:L279"/>
    <mergeCell ref="K290:L290"/>
    <mergeCell ref="K289:L289"/>
    <mergeCell ref="K288:L288"/>
    <mergeCell ref="K287:L287"/>
    <mergeCell ref="K294:L294"/>
    <mergeCell ref="K293:L293"/>
    <mergeCell ref="K292:L292"/>
    <mergeCell ref="K291:L291"/>
    <mergeCell ref="K284:L284"/>
    <mergeCell ref="K283:L283"/>
    <mergeCell ref="K286:L286"/>
    <mergeCell ref="K285:L285"/>
    <mergeCell ref="K268:L268"/>
    <mergeCell ref="K267:L267"/>
    <mergeCell ref="K278:L278"/>
    <mergeCell ref="K277:L277"/>
    <mergeCell ref="K276:L276"/>
    <mergeCell ref="K275:L275"/>
    <mergeCell ref="K274:L274"/>
    <mergeCell ref="K273:L273"/>
    <mergeCell ref="K272:L272"/>
    <mergeCell ref="K271:L271"/>
    <mergeCell ref="K270:L270"/>
    <mergeCell ref="K269:L269"/>
    <mergeCell ref="K256:L256"/>
    <mergeCell ref="K255:L255"/>
    <mergeCell ref="K266:L266"/>
    <mergeCell ref="K265:L265"/>
    <mergeCell ref="K264:L264"/>
    <mergeCell ref="K263:L263"/>
    <mergeCell ref="K262:L262"/>
    <mergeCell ref="K261:L261"/>
    <mergeCell ref="K248:L248"/>
    <mergeCell ref="K247:L247"/>
    <mergeCell ref="K260:L260"/>
    <mergeCell ref="K259:L259"/>
    <mergeCell ref="K258:L258"/>
    <mergeCell ref="K257:L257"/>
    <mergeCell ref="K254:L254"/>
    <mergeCell ref="K253:L253"/>
    <mergeCell ref="K252:L252"/>
    <mergeCell ref="K251:L251"/>
    <mergeCell ref="K234:L234"/>
    <mergeCell ref="K233:L233"/>
    <mergeCell ref="K250:L250"/>
    <mergeCell ref="K249:L249"/>
    <mergeCell ref="K232:L232"/>
    <mergeCell ref="K231:L231"/>
    <mergeCell ref="K242:L242"/>
    <mergeCell ref="K241:L241"/>
    <mergeCell ref="K240:L240"/>
    <mergeCell ref="K239:L239"/>
    <mergeCell ref="K246:L246"/>
    <mergeCell ref="K245:L245"/>
    <mergeCell ref="K244:L244"/>
    <mergeCell ref="K243:L243"/>
    <mergeCell ref="K236:L236"/>
    <mergeCell ref="K235:L235"/>
    <mergeCell ref="K238:L238"/>
    <mergeCell ref="K237:L237"/>
    <mergeCell ref="K220:L220"/>
    <mergeCell ref="K219:L219"/>
    <mergeCell ref="K230:L230"/>
    <mergeCell ref="K229:L229"/>
    <mergeCell ref="K228:L228"/>
    <mergeCell ref="K227:L227"/>
    <mergeCell ref="K226:L226"/>
    <mergeCell ref="K225:L225"/>
    <mergeCell ref="K224:L224"/>
    <mergeCell ref="K223:L223"/>
    <mergeCell ref="K222:L222"/>
    <mergeCell ref="K221:L221"/>
    <mergeCell ref="K208:L208"/>
    <mergeCell ref="K207:L207"/>
    <mergeCell ref="K218:L218"/>
    <mergeCell ref="K217:L217"/>
    <mergeCell ref="K216:L216"/>
    <mergeCell ref="K215:L215"/>
    <mergeCell ref="K214:L214"/>
    <mergeCell ref="K213:L213"/>
    <mergeCell ref="K200:L200"/>
    <mergeCell ref="K199:L199"/>
    <mergeCell ref="K212:L212"/>
    <mergeCell ref="K211:L211"/>
    <mergeCell ref="K210:L210"/>
    <mergeCell ref="K209:L209"/>
    <mergeCell ref="K206:L206"/>
    <mergeCell ref="K205:L205"/>
    <mergeCell ref="K204:L204"/>
    <mergeCell ref="K203:L203"/>
    <mergeCell ref="K186:L186"/>
    <mergeCell ref="K185:L185"/>
    <mergeCell ref="K202:L202"/>
    <mergeCell ref="K201:L201"/>
    <mergeCell ref="K184:L184"/>
    <mergeCell ref="K183:L183"/>
    <mergeCell ref="K194:L194"/>
    <mergeCell ref="K193:L193"/>
    <mergeCell ref="K192:L192"/>
    <mergeCell ref="K191:L191"/>
    <mergeCell ref="K198:L198"/>
    <mergeCell ref="K197:L197"/>
    <mergeCell ref="K196:L196"/>
    <mergeCell ref="K195:L195"/>
    <mergeCell ref="K188:L188"/>
    <mergeCell ref="K187:L187"/>
    <mergeCell ref="K190:L190"/>
    <mergeCell ref="K189:L189"/>
    <mergeCell ref="K172:L172"/>
    <mergeCell ref="K171:L171"/>
    <mergeCell ref="K182:L182"/>
    <mergeCell ref="K181:L181"/>
    <mergeCell ref="K180:L180"/>
    <mergeCell ref="K179:L179"/>
    <mergeCell ref="K178:L178"/>
    <mergeCell ref="K177:L177"/>
    <mergeCell ref="K176:L176"/>
    <mergeCell ref="K175:L175"/>
    <mergeCell ref="K174:L174"/>
    <mergeCell ref="K173:L173"/>
    <mergeCell ref="K160:L160"/>
    <mergeCell ref="K159:L159"/>
    <mergeCell ref="K170:L170"/>
    <mergeCell ref="K169:L169"/>
    <mergeCell ref="K168:L168"/>
    <mergeCell ref="K167:L167"/>
    <mergeCell ref="K166:L166"/>
    <mergeCell ref="K165:L165"/>
    <mergeCell ref="K152:L152"/>
    <mergeCell ref="K151:L151"/>
    <mergeCell ref="K164:L164"/>
    <mergeCell ref="K163:L163"/>
    <mergeCell ref="K162:L162"/>
    <mergeCell ref="K161:L161"/>
    <mergeCell ref="K158:L158"/>
    <mergeCell ref="K157:L157"/>
    <mergeCell ref="K156:L156"/>
    <mergeCell ref="K155:L155"/>
    <mergeCell ref="K138:L138"/>
    <mergeCell ref="K137:L137"/>
    <mergeCell ref="K154:L154"/>
    <mergeCell ref="K153:L153"/>
    <mergeCell ref="K136:L136"/>
    <mergeCell ref="K135:L135"/>
    <mergeCell ref="K146:L146"/>
    <mergeCell ref="K145:L145"/>
    <mergeCell ref="K144:L144"/>
    <mergeCell ref="K143:L143"/>
    <mergeCell ref="K150:L150"/>
    <mergeCell ref="K149:L149"/>
    <mergeCell ref="K148:L148"/>
    <mergeCell ref="K147:L147"/>
    <mergeCell ref="K140:L140"/>
    <mergeCell ref="K139:L139"/>
    <mergeCell ref="K142:L142"/>
    <mergeCell ref="K141:L141"/>
    <mergeCell ref="K124:L124"/>
    <mergeCell ref="K123:L123"/>
    <mergeCell ref="K134:L134"/>
    <mergeCell ref="K133:L133"/>
    <mergeCell ref="K132:L132"/>
    <mergeCell ref="K131:L131"/>
    <mergeCell ref="K130:L130"/>
    <mergeCell ref="K129:L129"/>
    <mergeCell ref="K128:L128"/>
    <mergeCell ref="K127:L127"/>
    <mergeCell ref="K126:L126"/>
    <mergeCell ref="K125:L125"/>
    <mergeCell ref="K112:L112"/>
    <mergeCell ref="K111:L111"/>
    <mergeCell ref="K122:L122"/>
    <mergeCell ref="K121:L121"/>
    <mergeCell ref="K120:L120"/>
    <mergeCell ref="K119:L119"/>
    <mergeCell ref="K118:L118"/>
    <mergeCell ref="K117:L117"/>
    <mergeCell ref="K104:L104"/>
    <mergeCell ref="K103:L103"/>
    <mergeCell ref="K116:L116"/>
    <mergeCell ref="K115:L115"/>
    <mergeCell ref="K114:L114"/>
    <mergeCell ref="K113:L113"/>
    <mergeCell ref="K110:L110"/>
    <mergeCell ref="K109:L109"/>
    <mergeCell ref="K108:L108"/>
    <mergeCell ref="K107:L107"/>
    <mergeCell ref="K90:L90"/>
    <mergeCell ref="K89:L89"/>
    <mergeCell ref="K106:L106"/>
    <mergeCell ref="K105:L105"/>
    <mergeCell ref="K88:L88"/>
    <mergeCell ref="K87:L87"/>
    <mergeCell ref="K98:L98"/>
    <mergeCell ref="K97:L97"/>
    <mergeCell ref="K96:L96"/>
    <mergeCell ref="K95:L95"/>
    <mergeCell ref="K102:L102"/>
    <mergeCell ref="K101:L101"/>
    <mergeCell ref="K100:L100"/>
    <mergeCell ref="K99:L99"/>
    <mergeCell ref="K92:L92"/>
    <mergeCell ref="K91:L91"/>
    <mergeCell ref="K94:L94"/>
    <mergeCell ref="K93:L93"/>
    <mergeCell ref="K76:L76"/>
    <mergeCell ref="K75:L75"/>
    <mergeCell ref="K86:L86"/>
    <mergeCell ref="K85:L85"/>
    <mergeCell ref="K84:L84"/>
    <mergeCell ref="K83:L83"/>
    <mergeCell ref="K82:L82"/>
    <mergeCell ref="K81:L81"/>
    <mergeCell ref="K80:L80"/>
    <mergeCell ref="K79:L79"/>
    <mergeCell ref="K78:L78"/>
    <mergeCell ref="K77:L77"/>
    <mergeCell ref="K64:L64"/>
    <mergeCell ref="K63:L63"/>
    <mergeCell ref="K74:L74"/>
    <mergeCell ref="K73:L73"/>
    <mergeCell ref="K72:L72"/>
    <mergeCell ref="K71:L71"/>
    <mergeCell ref="K70:L70"/>
    <mergeCell ref="K69:L69"/>
    <mergeCell ref="K68:L68"/>
    <mergeCell ref="K67:L67"/>
    <mergeCell ref="K66:L66"/>
    <mergeCell ref="K65:L65"/>
    <mergeCell ref="K62:L62"/>
    <mergeCell ref="K61:L61"/>
    <mergeCell ref="K60:L60"/>
    <mergeCell ref="K59:L59"/>
    <mergeCell ref="K45:L45"/>
    <mergeCell ref="K52:L52"/>
    <mergeCell ref="K51:L51"/>
    <mergeCell ref="K58:L58"/>
    <mergeCell ref="K57:L57"/>
    <mergeCell ref="K49:L49"/>
    <mergeCell ref="K48:L48"/>
    <mergeCell ref="K54:L54"/>
    <mergeCell ref="K53:L53"/>
    <mergeCell ref="K56:L56"/>
    <mergeCell ref="K50:L50"/>
    <mergeCell ref="K44:L44"/>
    <mergeCell ref="K43:L43"/>
    <mergeCell ref="K42:L42"/>
    <mergeCell ref="K41:L41"/>
    <mergeCell ref="K47:L47"/>
    <mergeCell ref="K46:L46"/>
    <mergeCell ref="K10:L10"/>
    <mergeCell ref="K9:L9"/>
    <mergeCell ref="K8:L8"/>
    <mergeCell ref="K38:L38"/>
    <mergeCell ref="K37:L37"/>
    <mergeCell ref="K13:L13"/>
    <mergeCell ref="K12:L12"/>
    <mergeCell ref="K14:L14"/>
    <mergeCell ref="K15:L15"/>
    <mergeCell ref="A35:L35"/>
    <mergeCell ref="K55:L55"/>
    <mergeCell ref="D46:E46"/>
    <mergeCell ref="G46:H46"/>
    <mergeCell ref="D41:E41"/>
    <mergeCell ref="G41:H41"/>
    <mergeCell ref="D42:E42"/>
    <mergeCell ref="G42:H42"/>
    <mergeCell ref="D43:E43"/>
    <mergeCell ref="G43:H43"/>
    <mergeCell ref="D44:E44"/>
    <mergeCell ref="G44:H44"/>
    <mergeCell ref="D45:E45"/>
    <mergeCell ref="G45:H45"/>
    <mergeCell ref="D47:E47"/>
    <mergeCell ref="G47:H47"/>
    <mergeCell ref="D48:E48"/>
  </mergeCells>
  <phoneticPr fontId="7" type="noConversion"/>
  <conditionalFormatting sqref="F38:F817 A38:C817 I38:L817">
    <cfRule type="expression" dxfId="6" priority="3" stopIfTrue="1">
      <formula>MOD($A38,per_year)=0</formula>
    </cfRule>
  </conditionalFormatting>
  <conditionalFormatting sqref="G36:H36">
    <cfRule type="expression" dxfId="5" priority="8" stopIfTrue="1">
      <formula>schedules</formula>
    </cfRule>
  </conditionalFormatting>
  <conditionalFormatting sqref="D36:E36">
    <cfRule type="expression" dxfId="4" priority="9" stopIfTrue="1">
      <formula>IF(schedules,FALSE,TRUE)</formula>
    </cfRule>
  </conditionalFormatting>
  <conditionalFormatting sqref="D38:E817">
    <cfRule type="expression" dxfId="3" priority="13" stopIfTrue="1">
      <formula>IF(schedules,FALSE,TRUE)</formula>
    </cfRule>
    <cfRule type="expression" dxfId="2" priority="14" stopIfTrue="1">
      <formula>IF($A38="",TRUE,FALSE)</formula>
    </cfRule>
  </conditionalFormatting>
  <conditionalFormatting sqref="G38:H817">
    <cfRule type="expression" dxfId="1" priority="15" stopIfTrue="1">
      <formula>IF($A38="",TRUE,FALSE)</formula>
    </cfRule>
    <cfRule type="expression" dxfId="0" priority="16" stopIfTrue="1">
      <formula>IF(schedules,TRUE,FALSE)</formula>
    </cfRule>
  </conditionalFormatting>
  <dataValidations count="3">
    <dataValidation type="list" showInputMessage="1" showErrorMessage="1" sqref="D9:D10">
      <formula1>"Annual, Semi-Annual, Quarterly, Bi-Monthly, Monthly, Semi-Monthly, Bi-Weekly, Weekly"</formula1>
    </dataValidation>
    <dataValidation type="list" showInputMessage="1" showErrorMessage="1" sqref="D11">
      <formula1>"Beginning of Period, End of Period"</formula1>
    </dataValidation>
    <dataValidation allowBlank="1" showInputMessage="1" showErrorMessage="1" promptTitle="First Payment Date" prompt="Use format: _x000a_dd/mm/yy_x000a_or_x000a_dd/mm/yyyy" sqref="D12"/>
  </dataValidations>
  <printOptions horizontalCentered="1"/>
  <pageMargins left="0.19685039370078741" right="0.19685039370078741" top="0.19685039370078741" bottom="0.39370078740157483" header="0.51181102362204722" footer="0.11811023622047245"/>
  <pageSetup paperSize="9" scale="85" orientation="portrait" r:id="rId1"/>
  <headerFooter alignWithMargins="0">
    <oddFooter>&amp;L© 2014 Spreadsheet123 LTD&amp;RLoan Amortization Schedule by Spreadsheet123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1" r:id="rId4" name="Check Box 1">
              <controlPr locked="0" defaultSize="0" autoFill="0" autoLine="0" autoPict="0">
                <anchor moveWithCells="1">
                  <from>
                    <xdr:col>3</xdr:col>
                    <xdr:colOff>847725</xdr:colOff>
                    <xdr:row>13</xdr:row>
                    <xdr:rowOff>104775</xdr:rowOff>
                  </from>
                  <to>
                    <xdr:col>5</xdr:col>
                    <xdr:colOff>285750</xdr:colOff>
                    <xdr:row>14</xdr:row>
                    <xdr:rowOff>95250</xdr:rowOff>
                  </to>
                </anchor>
              </controlPr>
            </control>
          </mc:Choice>
        </mc:AlternateContent>
        <mc:AlternateContent xmlns:mc="http://schemas.openxmlformats.org/markup-compatibility/2006">
          <mc:Choice Requires="x14">
            <control shapeId="30727" r:id="rId5" name="Option Button 7">
              <controlPr defaultSize="0" autoFill="0" autoLine="0" autoPict="0">
                <anchor moveWithCells="1" sizeWithCells="1">
                  <from>
                    <xdr:col>0</xdr:col>
                    <xdr:colOff>76200</xdr:colOff>
                    <xdr:row>13</xdr:row>
                    <xdr:rowOff>85725</xdr:rowOff>
                  </from>
                  <to>
                    <xdr:col>2</xdr:col>
                    <xdr:colOff>133350</xdr:colOff>
                    <xdr:row>14</xdr:row>
                    <xdr:rowOff>114300</xdr:rowOff>
                  </to>
                </anchor>
              </controlPr>
            </control>
          </mc:Choice>
        </mc:AlternateContent>
        <mc:AlternateContent xmlns:mc="http://schemas.openxmlformats.org/markup-compatibility/2006">
          <mc:Choice Requires="x14">
            <control shapeId="30728" r:id="rId6" name="Option Button 8">
              <controlPr defaultSize="0" autoFill="0" autoLine="0" autoPict="0">
                <anchor moveWithCells="1" sizeWithCells="1">
                  <from>
                    <xdr:col>2</xdr:col>
                    <xdr:colOff>76200</xdr:colOff>
                    <xdr:row>13</xdr:row>
                    <xdr:rowOff>85725</xdr:rowOff>
                  </from>
                  <to>
                    <xdr:col>3</xdr:col>
                    <xdr:colOff>495300</xdr:colOff>
                    <xdr:row>14</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election activeCell="H24" sqref="H24"/>
    </sheetView>
  </sheetViews>
  <sheetFormatPr defaultRowHeight="18" customHeight="1" x14ac:dyDescent="0.2"/>
  <cols>
    <col min="1" max="1" width="4.5703125" style="49" customWidth="1"/>
    <col min="2" max="5" width="23.42578125" style="49" customWidth="1"/>
    <col min="6" max="16384" width="9.140625" style="49"/>
  </cols>
  <sheetData>
    <row r="1" spans="1:5" ht="35.1" customHeight="1" x14ac:dyDescent="0.2">
      <c r="A1" s="39" t="s">
        <v>23</v>
      </c>
      <c r="B1" s="40"/>
      <c r="C1" s="40"/>
      <c r="D1" s="40"/>
      <c r="E1" s="40"/>
    </row>
    <row r="2" spans="1:5" ht="18" customHeight="1" x14ac:dyDescent="0.2">
      <c r="A2" s="47"/>
      <c r="B2" s="48"/>
      <c r="C2" s="48"/>
      <c r="D2" s="48"/>
      <c r="E2" s="38" t="str">
        <f ca="1">"© "&amp;YEAR(TODAY())&amp;" Spreadsheet123 LTD. All rights reserved"</f>
        <v>© 2016 Spreadsheet123 LTD. All rights reserved</v>
      </c>
    </row>
    <row r="5" spans="1:5" ht="21.95" customHeight="1" x14ac:dyDescent="0.2">
      <c r="A5" s="50"/>
      <c r="B5" s="51" t="s">
        <v>15</v>
      </c>
      <c r="C5" s="51" t="s">
        <v>16</v>
      </c>
      <c r="D5" s="51" t="s">
        <v>17</v>
      </c>
      <c r="E5" s="51" t="s">
        <v>18</v>
      </c>
    </row>
    <row r="6" spans="1:5" ht="18" customHeight="1" x14ac:dyDescent="0.2">
      <c r="A6" s="52">
        <f t="shared" ref="A6:A37" ca="1" si="0">IF(AND(B6&gt;=0,C6&gt;0),A5+1,IF(AND(B6&lt;0,C6&gt;0),A5+1,""))</f>
        <v>1</v>
      </c>
      <c r="B6" s="54">
        <f ca="1">SUM(OFFSET(Amortization!$J$37,1,0,per_year,1))</f>
        <v>1264.8800000000001</v>
      </c>
      <c r="C6" s="54">
        <f ca="1">SUM(OFFSET(Amortization!$I$37,1,0,per_year,1))</f>
        <v>5807.5599999999995</v>
      </c>
      <c r="D6" s="54">
        <f ca="1">IF(E6="","",IF(B6&lt;C6,B6,0))</f>
        <v>1264.8800000000001</v>
      </c>
      <c r="E6" s="54">
        <f ca="1">Amortization!$K$37-B6</f>
        <v>98735.12</v>
      </c>
    </row>
    <row r="7" spans="1:5" ht="18" customHeight="1" x14ac:dyDescent="0.2">
      <c r="A7" s="53">
        <f t="shared" ca="1" si="0"/>
        <v>2</v>
      </c>
      <c r="B7" s="55">
        <f ca="1">SUM(OFFSET(Amortization!$J$37,1,0,per_year*-(ROW($B$5)-ROW(B7)),1))-SUM(OFFSET($B$5,1,0,-(ROW($B$5)-ROW(B6)),1))</f>
        <v>1340.7700000000004</v>
      </c>
      <c r="C7" s="55">
        <f ca="1">SUM(OFFSET(Amortization!$I$37,1,0,per_year*-(ROW($B$5)-ROW(B7)),1))-SUM(OFFSET($C$5,1,0,-(ROW($B$5)-ROW(B6)),1))</f>
        <v>5731.67</v>
      </c>
      <c r="D7" s="55">
        <f t="shared" ref="D7:D38" ca="1" si="1">IF(E7="","",IF(B7&lt;C7,B7,NA()))</f>
        <v>1340.7700000000004</v>
      </c>
      <c r="E7" s="55">
        <f t="shared" ref="E7:E38" ca="1" si="2">IF(A7="","",E6-B7)</f>
        <v>97394.349999999991</v>
      </c>
    </row>
    <row r="8" spans="1:5" ht="18" customHeight="1" x14ac:dyDescent="0.2">
      <c r="A8" s="53">
        <f t="shared" ca="1" si="0"/>
        <v>3</v>
      </c>
      <c r="B8" s="55">
        <f ca="1">SUM(OFFSET(Amortization!$J$37,1,0,per_year*-(ROW($B$5)-ROW(B8)),1))-SUM(OFFSET($B$5,1,0,-(ROW($B$5)-ROW(B7)),1))</f>
        <v>1421.2200000000007</v>
      </c>
      <c r="C8" s="55">
        <f ca="1">SUM(OFFSET(Amortization!$I$37,1,0,per_year*-(ROW($B$5)-ROW(B8)),1))-SUM(OFFSET($C$5,1,0,-(ROW($B$5)-ROW(B7)),1))</f>
        <v>5651.2199999999975</v>
      </c>
      <c r="D8" s="55">
        <f t="shared" ca="1" si="1"/>
        <v>1421.2200000000007</v>
      </c>
      <c r="E8" s="55">
        <f t="shared" ca="1" si="2"/>
        <v>95973.12999999999</v>
      </c>
    </row>
    <row r="9" spans="1:5" ht="18" customHeight="1" x14ac:dyDescent="0.2">
      <c r="A9" s="53">
        <f t="shared" ca="1" si="0"/>
        <v>4</v>
      </c>
      <c r="B9" s="55">
        <f ca="1">SUM(OFFSET(Amortization!$J$37,1,0,per_year*-(ROW($B$5)-ROW(B9)),1))-SUM(OFFSET($B$5,1,0,-(ROW($B$5)-ROW(B8)),1))</f>
        <v>1506.5100000000007</v>
      </c>
      <c r="C9" s="55">
        <f ca="1">SUM(OFFSET(Amortization!$I$37,1,0,per_year*-(ROW($B$5)-ROW(B9)),1))-SUM(OFFSET($C$5,1,0,-(ROW($B$5)-ROW(B8)),1))</f>
        <v>5565.9300000000039</v>
      </c>
      <c r="D9" s="55">
        <f t="shared" ca="1" si="1"/>
        <v>1506.5100000000007</v>
      </c>
      <c r="E9" s="55">
        <f t="shared" ca="1" si="2"/>
        <v>94466.62</v>
      </c>
    </row>
    <row r="10" spans="1:5" ht="18" customHeight="1" x14ac:dyDescent="0.2">
      <c r="A10" s="53">
        <f t="shared" ca="1" si="0"/>
        <v>5</v>
      </c>
      <c r="B10" s="55">
        <f ca="1">SUM(OFFSET(Amortization!$J$37,1,0,per_year*-(ROW($B$5)-ROW(B10)),1))-SUM(OFFSET($B$5,1,0,-(ROW($B$5)-ROW(B9)),1))</f>
        <v>1596.8900000000003</v>
      </c>
      <c r="C10" s="55">
        <f ca="1">SUM(OFFSET(Amortization!$I$37,1,0,per_year*-(ROW($B$5)-ROW(B10)),1))-SUM(OFFSET($C$5,1,0,-(ROW($B$5)-ROW(B9)),1))</f>
        <v>5475.5499999999956</v>
      </c>
      <c r="D10" s="55">
        <f t="shared" ca="1" si="1"/>
        <v>1596.8900000000003</v>
      </c>
      <c r="E10" s="55">
        <f t="shared" ca="1" si="2"/>
        <v>92869.73</v>
      </c>
    </row>
    <row r="11" spans="1:5" ht="18" customHeight="1" x14ac:dyDescent="0.2">
      <c r="A11" s="53">
        <f t="shared" ca="1" si="0"/>
        <v>6</v>
      </c>
      <c r="B11" s="55">
        <f ca="1">SUM(OFFSET(Amortization!$J$37,1,0,per_year*-(ROW($B$5)-ROW(B11)),1))-SUM(OFFSET($B$5,1,0,-(ROW($B$5)-ROW(B10)),1))</f>
        <v>1692.7099999999991</v>
      </c>
      <c r="C11" s="55">
        <f ca="1">SUM(OFFSET(Amortization!$I$37,1,0,per_year*-(ROW($B$5)-ROW(B11)),1))-SUM(OFFSET($C$5,1,0,-(ROW($B$5)-ROW(B10)),1))</f>
        <v>5379.73</v>
      </c>
      <c r="D11" s="55">
        <f t="shared" ca="1" si="1"/>
        <v>1692.7099999999991</v>
      </c>
      <c r="E11" s="55">
        <f t="shared" ca="1" si="2"/>
        <v>91177.01999999999</v>
      </c>
    </row>
    <row r="12" spans="1:5" ht="18" customHeight="1" x14ac:dyDescent="0.2">
      <c r="A12" s="53">
        <f t="shared" ca="1" si="0"/>
        <v>7</v>
      </c>
      <c r="B12" s="55">
        <f ca="1">SUM(OFFSET(Amortization!$J$37,1,0,per_year*-(ROW($B$5)-ROW(B12)),1))-SUM(OFFSET($B$5,1,0,-(ROW($B$5)-ROW(B11)),1))</f>
        <v>1794.2599999999984</v>
      </c>
      <c r="C12" s="55">
        <f ca="1">SUM(OFFSET(Amortization!$I$37,1,0,per_year*-(ROW($B$5)-ROW(B12)),1))-SUM(OFFSET($C$5,1,0,-(ROW($B$5)-ROW(B11)),1))</f>
        <v>5278.179999999993</v>
      </c>
      <c r="D12" s="55">
        <f t="shared" ca="1" si="1"/>
        <v>1794.2599999999984</v>
      </c>
      <c r="E12" s="55">
        <f t="shared" ca="1" si="2"/>
        <v>89382.76</v>
      </c>
    </row>
    <row r="13" spans="1:5" ht="18" customHeight="1" x14ac:dyDescent="0.2">
      <c r="A13" s="53">
        <f t="shared" ca="1" si="0"/>
        <v>8</v>
      </c>
      <c r="B13" s="55">
        <f ca="1">SUM(OFFSET(Amortization!$J$37,1,0,per_year*-(ROW($B$5)-ROW(B13)),1))-SUM(OFFSET($B$5,1,0,-(ROW($B$5)-ROW(B12)),1))</f>
        <v>1901.9299999999985</v>
      </c>
      <c r="C13" s="55">
        <f ca="1">SUM(OFFSET(Amortization!$I$37,1,0,per_year*-(ROW($B$5)-ROW(B13)),1))-SUM(OFFSET($C$5,1,0,-(ROW($B$5)-ROW(B12)),1))</f>
        <v>5170.510000000002</v>
      </c>
      <c r="D13" s="55">
        <f t="shared" ca="1" si="1"/>
        <v>1901.9299999999985</v>
      </c>
      <c r="E13" s="55">
        <f t="shared" ca="1" si="2"/>
        <v>87480.83</v>
      </c>
    </row>
    <row r="14" spans="1:5" ht="18" customHeight="1" x14ac:dyDescent="0.2">
      <c r="A14" s="53">
        <f t="shared" ca="1" si="0"/>
        <v>9</v>
      </c>
      <c r="B14" s="55">
        <f ca="1">SUM(OFFSET(Amortization!$J$37,1,0,per_year*-(ROW($B$5)-ROW(B14)),1))-SUM(OFFSET($B$5,1,0,-(ROW($B$5)-ROW(B13)),1))</f>
        <v>2016.0400000000009</v>
      </c>
      <c r="C14" s="55">
        <f ca="1">SUM(OFFSET(Amortization!$I$37,1,0,per_year*-(ROW($B$5)-ROW(B14)),1))-SUM(OFFSET($C$5,1,0,-(ROW($B$5)-ROW(B13)),1))</f>
        <v>5056.4000000000015</v>
      </c>
      <c r="D14" s="55">
        <f t="shared" ca="1" si="1"/>
        <v>2016.0400000000009</v>
      </c>
      <c r="E14" s="55">
        <f t="shared" ca="1" si="2"/>
        <v>85464.790000000008</v>
      </c>
    </row>
    <row r="15" spans="1:5" ht="18" customHeight="1" x14ac:dyDescent="0.2">
      <c r="A15" s="53">
        <f t="shared" ca="1" si="0"/>
        <v>10</v>
      </c>
      <c r="B15" s="55">
        <f ca="1">SUM(OFFSET(Amortization!$J$37,1,0,per_year*-(ROW($B$5)-ROW(B15)),1))-SUM(OFFSET($B$5,1,0,-(ROW($B$5)-ROW(B14)),1))</f>
        <v>2137.010000000002</v>
      </c>
      <c r="C15" s="55">
        <f ca="1">SUM(OFFSET(Amortization!$I$37,1,0,per_year*-(ROW($B$5)-ROW(B15)),1))-SUM(OFFSET($C$5,1,0,-(ROW($B$5)-ROW(B14)),1))</f>
        <v>4935.429999999993</v>
      </c>
      <c r="D15" s="55">
        <f t="shared" ca="1" si="1"/>
        <v>2137.010000000002</v>
      </c>
      <c r="E15" s="55">
        <f t="shared" ca="1" si="2"/>
        <v>83327.78</v>
      </c>
    </row>
    <row r="16" spans="1:5" ht="18" customHeight="1" x14ac:dyDescent="0.2">
      <c r="A16" s="53">
        <f t="shared" ca="1" si="0"/>
        <v>11</v>
      </c>
      <c r="B16" s="55">
        <f ca="1">SUM(OFFSET(Amortization!$J$37,1,0,per_year*-(ROW($B$5)-ROW(B16)),1))-SUM(OFFSET($B$5,1,0,-(ROW($B$5)-ROW(B15)),1))</f>
        <v>2265.2099999999955</v>
      </c>
      <c r="C16" s="55">
        <f ca="1">SUM(OFFSET(Amortization!$I$37,1,0,per_year*-(ROW($B$5)-ROW(B16)),1))-SUM(OFFSET($C$5,1,0,-(ROW($B$5)-ROW(B15)),1))</f>
        <v>4807.2299999999886</v>
      </c>
      <c r="D16" s="55">
        <f t="shared" ca="1" si="1"/>
        <v>2265.2099999999955</v>
      </c>
      <c r="E16" s="55">
        <f t="shared" ca="1" si="2"/>
        <v>81062.570000000007</v>
      </c>
    </row>
    <row r="17" spans="1:5" ht="18" customHeight="1" x14ac:dyDescent="0.2">
      <c r="A17" s="53">
        <f t="shared" ca="1" si="0"/>
        <v>12</v>
      </c>
      <c r="B17" s="55">
        <f ca="1">SUM(OFFSET(Amortization!$J$37,1,0,per_year*-(ROW($B$5)-ROW(B17)),1))-SUM(OFFSET($B$5,1,0,-(ROW($B$5)-ROW(B16)),1))</f>
        <v>2401.1200000000026</v>
      </c>
      <c r="C17" s="55">
        <f ca="1">SUM(OFFSET(Amortization!$I$37,1,0,per_year*-(ROW($B$5)-ROW(B17)),1))-SUM(OFFSET($C$5,1,0,-(ROW($B$5)-ROW(B16)),1))</f>
        <v>4671.32</v>
      </c>
      <c r="D17" s="55">
        <f t="shared" ca="1" si="1"/>
        <v>2401.1200000000026</v>
      </c>
      <c r="E17" s="55">
        <f t="shared" ca="1" si="2"/>
        <v>78661.450000000012</v>
      </c>
    </row>
    <row r="18" spans="1:5" ht="18" customHeight="1" x14ac:dyDescent="0.2">
      <c r="A18" s="53">
        <f t="shared" ca="1" si="0"/>
        <v>13</v>
      </c>
      <c r="B18" s="55">
        <f ca="1">SUM(OFFSET(Amortization!$J$37,1,0,per_year*-(ROW($B$5)-ROW(B18)),1))-SUM(OFFSET($B$5,1,0,-(ROW($B$5)-ROW(B17)),1))</f>
        <v>2545.2199999999975</v>
      </c>
      <c r="C18" s="55">
        <f ca="1">SUM(OFFSET(Amortization!$I$37,1,0,per_year*-(ROW($B$5)-ROW(B18)),1))-SUM(OFFSET($C$5,1,0,-(ROW($B$5)-ROW(B17)),1))</f>
        <v>4527.2200000000084</v>
      </c>
      <c r="D18" s="55">
        <f t="shared" ca="1" si="1"/>
        <v>2545.2199999999975</v>
      </c>
      <c r="E18" s="55">
        <f t="shared" ca="1" si="2"/>
        <v>76116.23000000001</v>
      </c>
    </row>
    <row r="19" spans="1:5" ht="18" customHeight="1" x14ac:dyDescent="0.2">
      <c r="A19" s="53">
        <f t="shared" ca="1" si="0"/>
        <v>14</v>
      </c>
      <c r="B19" s="55">
        <f ca="1">SUM(OFFSET(Amortization!$J$37,1,0,per_year*-(ROW($B$5)-ROW(B19)),1))-SUM(OFFSET($B$5,1,0,-(ROW($B$5)-ROW(B18)),1))</f>
        <v>2697.9199999999983</v>
      </c>
      <c r="C19" s="55">
        <f ca="1">SUM(OFFSET(Amortization!$I$37,1,0,per_year*-(ROW($B$5)-ROW(B19)),1))-SUM(OFFSET($C$5,1,0,-(ROW($B$5)-ROW(B18)),1))</f>
        <v>4374.5199999999895</v>
      </c>
      <c r="D19" s="55">
        <f t="shared" ca="1" si="1"/>
        <v>2697.9199999999983</v>
      </c>
      <c r="E19" s="55">
        <f t="shared" ca="1" si="2"/>
        <v>73418.310000000012</v>
      </c>
    </row>
    <row r="20" spans="1:5" ht="18" customHeight="1" x14ac:dyDescent="0.2">
      <c r="A20" s="53">
        <f t="shared" ca="1" si="0"/>
        <v>15</v>
      </c>
      <c r="B20" s="55">
        <f ca="1">SUM(OFFSET(Amortization!$J$37,1,0,per_year*-(ROW($B$5)-ROW(B20)),1))-SUM(OFFSET($B$5,1,0,-(ROW($B$5)-ROW(B19)),1))</f>
        <v>2859.7799999999988</v>
      </c>
      <c r="C20" s="55">
        <f ca="1">SUM(OFFSET(Amortization!$I$37,1,0,per_year*-(ROW($B$5)-ROW(B20)),1))-SUM(OFFSET($C$5,1,0,-(ROW($B$5)-ROW(B19)),1))</f>
        <v>4212.660000000018</v>
      </c>
      <c r="D20" s="55">
        <f t="shared" ca="1" si="1"/>
        <v>2859.7799999999988</v>
      </c>
      <c r="E20" s="55">
        <f t="shared" ca="1" si="2"/>
        <v>70558.530000000013</v>
      </c>
    </row>
    <row r="21" spans="1:5" ht="18" customHeight="1" x14ac:dyDescent="0.2">
      <c r="A21" s="53">
        <f t="shared" ca="1" si="0"/>
        <v>16</v>
      </c>
      <c r="B21" s="55">
        <f ca="1">SUM(OFFSET(Amortization!$J$37,1,0,per_year*-(ROW($B$5)-ROW(B21)),1))-SUM(OFFSET($B$5,1,0,-(ROW($B$5)-ROW(B20)),1))</f>
        <v>3031.3799999999937</v>
      </c>
      <c r="C21" s="55">
        <f ca="1">SUM(OFFSET(Amortization!$I$37,1,0,per_year*-(ROW($B$5)-ROW(B21)),1))-SUM(OFFSET($C$5,1,0,-(ROW($B$5)-ROW(B20)),1))</f>
        <v>4041.0599999999977</v>
      </c>
      <c r="D21" s="55">
        <f t="shared" ca="1" si="1"/>
        <v>3031.3799999999937</v>
      </c>
      <c r="E21" s="55">
        <f t="shared" ca="1" si="2"/>
        <v>67527.150000000023</v>
      </c>
    </row>
    <row r="22" spans="1:5" ht="18" customHeight="1" x14ac:dyDescent="0.2">
      <c r="A22" s="53">
        <f t="shared" ca="1" si="0"/>
        <v>17</v>
      </c>
      <c r="B22" s="55">
        <f ca="1">SUM(OFFSET(Amortization!$J$37,1,0,per_year*-(ROW($B$5)-ROW(B22)),1))-SUM(OFFSET($B$5,1,0,-(ROW($B$5)-ROW(B21)),1))</f>
        <v>3213.2400000000089</v>
      </c>
      <c r="C22" s="55">
        <f ca="1">SUM(OFFSET(Amortization!$I$37,1,0,per_year*-(ROW($B$5)-ROW(B22)),1))-SUM(OFFSET($C$5,1,0,-(ROW($B$5)-ROW(B21)),1))</f>
        <v>3859.1999999999825</v>
      </c>
      <c r="D22" s="55">
        <f t="shared" ca="1" si="1"/>
        <v>3213.2400000000089</v>
      </c>
      <c r="E22" s="55">
        <f t="shared" ca="1" si="2"/>
        <v>64313.910000000018</v>
      </c>
    </row>
    <row r="23" spans="1:5" ht="18" customHeight="1" x14ac:dyDescent="0.2">
      <c r="A23" s="53">
        <f t="shared" ca="1" si="0"/>
        <v>18</v>
      </c>
      <c r="B23" s="55">
        <f ca="1">SUM(OFFSET(Amortization!$J$37,1,0,per_year*-(ROW($B$5)-ROW(B23)),1))-SUM(OFFSET($B$5,1,0,-(ROW($B$5)-ROW(B22)),1))</f>
        <v>3406.0500000000102</v>
      </c>
      <c r="C23" s="55">
        <f ca="1">SUM(OFFSET(Amortization!$I$37,1,0,per_year*-(ROW($B$5)-ROW(B23)),1))-SUM(OFFSET($C$5,1,0,-(ROW($B$5)-ROW(B22)),1))</f>
        <v>3666.3900000000285</v>
      </c>
      <c r="D23" s="55">
        <f t="shared" ca="1" si="1"/>
        <v>3406.0500000000102</v>
      </c>
      <c r="E23" s="55">
        <f t="shared" ca="1" si="2"/>
        <v>60907.860000000008</v>
      </c>
    </row>
    <row r="24" spans="1:5" ht="18" customHeight="1" x14ac:dyDescent="0.2">
      <c r="A24" s="53">
        <f t="shared" ca="1" si="0"/>
        <v>19</v>
      </c>
      <c r="B24" s="55">
        <f ca="1">SUM(OFFSET(Amortization!$J$37,1,0,per_year*-(ROW($B$5)-ROW(B24)),1))-SUM(OFFSET($B$5,1,0,-(ROW($B$5)-ROW(B23)),1))</f>
        <v>3610.4199999999983</v>
      </c>
      <c r="C24" s="55">
        <f ca="1">SUM(OFFSET(Amortization!$I$37,1,0,per_year*-(ROW($B$5)-ROW(B24)),1))-SUM(OFFSET($C$5,1,0,-(ROW($B$5)-ROW(B23)),1))</f>
        <v>3462.0199999999895</v>
      </c>
      <c r="D24" s="55" t="e">
        <f t="shared" ca="1" si="1"/>
        <v>#N/A</v>
      </c>
      <c r="E24" s="55">
        <f t="shared" ca="1" si="2"/>
        <v>57297.44000000001</v>
      </c>
    </row>
    <row r="25" spans="1:5" ht="18" customHeight="1" x14ac:dyDescent="0.2">
      <c r="A25" s="53">
        <f t="shared" ca="1" si="0"/>
        <v>20</v>
      </c>
      <c r="B25" s="55">
        <f ca="1">SUM(OFFSET(Amortization!$J$37,1,0,per_year*-(ROW($B$5)-ROW(B25)),1))-SUM(OFFSET($B$5,1,0,-(ROW($B$5)-ROW(B24)),1))</f>
        <v>3827.0399999999936</v>
      </c>
      <c r="C25" s="55">
        <f ca="1">SUM(OFFSET(Amortization!$I$37,1,0,per_year*-(ROW($B$5)-ROW(B25)),1))-SUM(OFFSET($C$5,1,0,-(ROW($B$5)-ROW(B24)),1))</f>
        <v>3245.3999999999942</v>
      </c>
      <c r="D25" s="55" t="e">
        <f t="shared" ca="1" si="1"/>
        <v>#N/A</v>
      </c>
      <c r="E25" s="55">
        <f t="shared" ca="1" si="2"/>
        <v>53470.400000000016</v>
      </c>
    </row>
    <row r="26" spans="1:5" ht="18" customHeight="1" x14ac:dyDescent="0.2">
      <c r="A26" s="53">
        <f t="shared" ca="1" si="0"/>
        <v>21</v>
      </c>
      <c r="B26" s="55">
        <f ca="1">SUM(OFFSET(Amortization!$J$37,1,0,per_year*-(ROW($B$5)-ROW(B26)),1))-SUM(OFFSET($B$5,1,0,-(ROW($B$5)-ROW(B25)),1))</f>
        <v>4056.6600000000108</v>
      </c>
      <c r="C26" s="55">
        <f ca="1">SUM(OFFSET(Amortization!$I$37,1,0,per_year*-(ROW($B$5)-ROW(B26)),1))-SUM(OFFSET($C$5,1,0,-(ROW($B$5)-ROW(B25)),1))</f>
        <v>3015.7799999999988</v>
      </c>
      <c r="D26" s="55" t="e">
        <f t="shared" ca="1" si="1"/>
        <v>#N/A</v>
      </c>
      <c r="E26" s="55">
        <f t="shared" ca="1" si="2"/>
        <v>49413.740000000005</v>
      </c>
    </row>
    <row r="27" spans="1:5" ht="18" customHeight="1" x14ac:dyDescent="0.2">
      <c r="A27" s="53">
        <f t="shared" ca="1" si="0"/>
        <v>22</v>
      </c>
      <c r="B27" s="55">
        <f ca="1">SUM(OFFSET(Amortization!$J$37,1,0,per_year*-(ROW($B$5)-ROW(B27)),1))-SUM(OFFSET($B$5,1,0,-(ROW($B$5)-ROW(B26)),1))</f>
        <v>4300.070000000007</v>
      </c>
      <c r="C27" s="55">
        <f ca="1">SUM(OFFSET(Amortization!$I$37,1,0,per_year*-(ROW($B$5)-ROW(B27)),1))-SUM(OFFSET($C$5,1,0,-(ROW($B$5)-ROW(B26)),1))</f>
        <v>2772.3700000000099</v>
      </c>
      <c r="D27" s="55" t="e">
        <f t="shared" ca="1" si="1"/>
        <v>#N/A</v>
      </c>
      <c r="E27" s="55">
        <f t="shared" ca="1" si="2"/>
        <v>45113.67</v>
      </c>
    </row>
    <row r="28" spans="1:5" ht="18" customHeight="1" x14ac:dyDescent="0.2">
      <c r="A28" s="53">
        <f t="shared" ca="1" si="0"/>
        <v>23</v>
      </c>
      <c r="B28" s="55">
        <f ca="1">SUM(OFFSET(Amortization!$J$37,1,0,per_year*-(ROW($B$5)-ROW(B28)),1))-SUM(OFFSET($B$5,1,0,-(ROW($B$5)-ROW(B27)),1))</f>
        <v>4558.0699999999924</v>
      </c>
      <c r="C28" s="55">
        <f ca="1">SUM(OFFSET(Amortization!$I$37,1,0,per_year*-(ROW($B$5)-ROW(B28)),1))-SUM(OFFSET($C$5,1,0,-(ROW($B$5)-ROW(B27)),1))</f>
        <v>2514.3699999999808</v>
      </c>
      <c r="D28" s="55" t="e">
        <f t="shared" ca="1" si="1"/>
        <v>#N/A</v>
      </c>
      <c r="E28" s="55">
        <f t="shared" ca="1" si="2"/>
        <v>40555.600000000006</v>
      </c>
    </row>
    <row r="29" spans="1:5" ht="18" customHeight="1" x14ac:dyDescent="0.2">
      <c r="A29" s="53">
        <f t="shared" ca="1" si="0"/>
        <v>24</v>
      </c>
      <c r="B29" s="55">
        <f ca="1">SUM(OFFSET(Amortization!$J$37,1,0,per_year*-(ROW($B$5)-ROW(B29)),1))-SUM(OFFSET($B$5,1,0,-(ROW($B$5)-ROW(B28)),1))</f>
        <v>4831.5600000000049</v>
      </c>
      <c r="C29" s="55">
        <f ca="1">SUM(OFFSET(Amortization!$I$37,1,0,per_year*-(ROW($B$5)-ROW(B29)),1))-SUM(OFFSET($C$5,1,0,-(ROW($B$5)-ROW(B28)),1))</f>
        <v>2240.8800000000047</v>
      </c>
      <c r="D29" s="55" t="e">
        <f t="shared" ca="1" si="1"/>
        <v>#N/A</v>
      </c>
      <c r="E29" s="55">
        <f t="shared" ca="1" si="2"/>
        <v>35724.04</v>
      </c>
    </row>
    <row r="30" spans="1:5" ht="18" customHeight="1" x14ac:dyDescent="0.2">
      <c r="A30" s="53">
        <f t="shared" ca="1" si="0"/>
        <v>25</v>
      </c>
      <c r="B30" s="55">
        <f ca="1">SUM(OFFSET(Amortization!$J$37,1,0,per_year*-(ROW($B$5)-ROW(B30)),1))-SUM(OFFSET($B$5,1,0,-(ROW($B$5)-ROW(B29)),1))</f>
        <v>5121.4399999999951</v>
      </c>
      <c r="C30" s="55">
        <f ca="1">SUM(OFFSET(Amortization!$I$37,1,0,per_year*-(ROW($B$5)-ROW(B30)),1))-SUM(OFFSET($C$5,1,0,-(ROW($B$5)-ROW(B29)),1))</f>
        <v>1950.9999999999854</v>
      </c>
      <c r="D30" s="55" t="e">
        <f t="shared" ca="1" si="1"/>
        <v>#N/A</v>
      </c>
      <c r="E30" s="55">
        <f t="shared" ca="1" si="2"/>
        <v>30602.600000000006</v>
      </c>
    </row>
    <row r="31" spans="1:5" ht="18" customHeight="1" x14ac:dyDescent="0.2">
      <c r="A31" s="53">
        <f t="shared" ca="1" si="0"/>
        <v>26</v>
      </c>
      <c r="B31" s="55">
        <f ca="1">SUM(OFFSET(Amortization!$J$37,1,0,per_year*-(ROW($B$5)-ROW(B31)),1))-SUM(OFFSET($B$5,1,0,-(ROW($B$5)-ROW(B30)),1))</f>
        <v>5428.7200000000157</v>
      </c>
      <c r="C31" s="55">
        <f ca="1">SUM(OFFSET(Amortization!$I$37,1,0,per_year*-(ROW($B$5)-ROW(B31)),1))-SUM(OFFSET($C$5,1,0,-(ROW($B$5)-ROW(B30)),1))</f>
        <v>1643.7200000000157</v>
      </c>
      <c r="D31" s="55" t="e">
        <f t="shared" ca="1" si="1"/>
        <v>#N/A</v>
      </c>
      <c r="E31" s="55">
        <f t="shared" ca="1" si="2"/>
        <v>25173.87999999999</v>
      </c>
    </row>
    <row r="32" spans="1:5" ht="18" customHeight="1" x14ac:dyDescent="0.2">
      <c r="A32" s="53">
        <f t="shared" ca="1" si="0"/>
        <v>27</v>
      </c>
      <c r="B32" s="55">
        <f ca="1">SUM(OFFSET(Amortization!$J$37,1,0,per_year*-(ROW($B$5)-ROW(B32)),1))-SUM(OFFSET($B$5,1,0,-(ROW($B$5)-ROW(B31)),1))</f>
        <v>5754.4700000000012</v>
      </c>
      <c r="C32" s="55">
        <f ca="1">SUM(OFFSET(Amortization!$I$37,1,0,per_year*-(ROW($B$5)-ROW(B32)),1))-SUM(OFFSET($C$5,1,0,-(ROW($B$5)-ROW(B31)),1))</f>
        <v>1317.9699999999575</v>
      </c>
      <c r="D32" s="55" t="e">
        <f t="shared" ca="1" si="1"/>
        <v>#N/A</v>
      </c>
      <c r="E32" s="55">
        <f t="shared" ca="1" si="2"/>
        <v>19419.409999999989</v>
      </c>
    </row>
    <row r="33" spans="1:5" ht="18" customHeight="1" x14ac:dyDescent="0.2">
      <c r="A33" s="53">
        <f t="shared" ca="1" si="0"/>
        <v>28</v>
      </c>
      <c r="B33" s="55">
        <f ca="1">SUM(OFFSET(Amortization!$J$37,1,0,per_year*-(ROW($B$5)-ROW(B33)),1))-SUM(OFFSET($B$5,1,0,-(ROW($B$5)-ROW(B32)),1))</f>
        <v>6099.7200000000012</v>
      </c>
      <c r="C33" s="55">
        <f ca="1">SUM(OFFSET(Amortization!$I$37,1,0,per_year*-(ROW($B$5)-ROW(B33)),1))-SUM(OFFSET($C$5,1,0,-(ROW($B$5)-ROW(B32)),1))</f>
        <v>972.71999999998661</v>
      </c>
      <c r="D33" s="55" t="e">
        <f t="shared" ca="1" si="1"/>
        <v>#N/A</v>
      </c>
      <c r="E33" s="55">
        <f t="shared" ca="1" si="2"/>
        <v>13319.689999999988</v>
      </c>
    </row>
    <row r="34" spans="1:5" ht="18" customHeight="1" x14ac:dyDescent="0.2">
      <c r="A34" s="53">
        <f t="shared" ca="1" si="0"/>
        <v>29</v>
      </c>
      <c r="B34" s="55">
        <f ca="1">SUM(OFFSET(Amortization!$J$37,1,0,per_year*-(ROW($B$5)-ROW(B34)),1))-SUM(OFFSET($B$5,1,0,-(ROW($B$5)-ROW(B33)),1))</f>
        <v>6465.6899999999732</v>
      </c>
      <c r="C34" s="55">
        <f ca="1">SUM(OFFSET(Amortization!$I$37,1,0,per_year*-(ROW($B$5)-ROW(B34)),1))-SUM(OFFSET($C$5,1,0,-(ROW($B$5)-ROW(B33)),1))</f>
        <v>606.75</v>
      </c>
      <c r="D34" s="55" t="e">
        <f t="shared" ca="1" si="1"/>
        <v>#N/A</v>
      </c>
      <c r="E34" s="55">
        <f t="shared" ca="1" si="2"/>
        <v>6854.0000000000146</v>
      </c>
    </row>
    <row r="35" spans="1:5" ht="18" customHeight="1" x14ac:dyDescent="0.2">
      <c r="A35" s="53">
        <f t="shared" ca="1" si="0"/>
        <v>30</v>
      </c>
      <c r="B35" s="55">
        <f ca="1">SUM(OFFSET(Amortization!$J$37,1,0,per_year*-(ROW($B$5)-ROW(B35)),1))-SUM(OFFSET($B$5,1,0,-(ROW($B$5)-ROW(B34)),1))</f>
        <v>6853.9999999999854</v>
      </c>
      <c r="C35" s="55">
        <f ca="1">SUM(OFFSET(Amortization!$I$37,1,0,per_year*-(ROW($B$5)-ROW(B35)),1))-SUM(OFFSET($C$5,1,0,-(ROW($B$5)-ROW(B34)),1))</f>
        <v>218.80000000000291</v>
      </c>
      <c r="D35" s="55" t="e">
        <f t="shared" ca="1" si="1"/>
        <v>#N/A</v>
      </c>
      <c r="E35" s="55">
        <f t="shared" ca="1" si="2"/>
        <v>2.9103830456733704E-11</v>
      </c>
    </row>
    <row r="36" spans="1:5" ht="18" customHeight="1" x14ac:dyDescent="0.2">
      <c r="A36" s="53" t="str">
        <f t="shared" ca="1" si="0"/>
        <v/>
      </c>
      <c r="B36" s="55">
        <f ca="1">SUM(OFFSET(Amortization!$J$37,1,0,per_year*-(ROW($B$5)-ROW(B36)),1))-SUM(OFFSET($B$5,1,0,-(ROW($B$5)-ROW(B35)),1))</f>
        <v>0</v>
      </c>
      <c r="C36" s="55">
        <f ca="1">SUM(OFFSET(Amortization!$I$37,1,0,per_year*-(ROW($B$5)-ROW(B36)),1))-SUM(OFFSET($C$5,1,0,-(ROW($B$5)-ROW(B35)),1))</f>
        <v>0</v>
      </c>
      <c r="D36" s="55" t="str">
        <f t="shared" ca="1" si="1"/>
        <v/>
      </c>
      <c r="E36" s="55" t="str">
        <f t="shared" ca="1" si="2"/>
        <v/>
      </c>
    </row>
    <row r="37" spans="1:5" ht="18" customHeight="1" x14ac:dyDescent="0.2">
      <c r="A37" s="53" t="str">
        <f t="shared" ca="1" si="0"/>
        <v/>
      </c>
      <c r="B37" s="55">
        <f ca="1">SUM(OFFSET(Amortization!$J$37,1,0,per_year*-(ROW($B$5)-ROW(B37)),1))-SUM(OFFSET($B$5,1,0,-(ROW($B$5)-ROW(B36)),1))</f>
        <v>0</v>
      </c>
      <c r="C37" s="55">
        <f ca="1">SUM(OFFSET(Amortization!$I$37,1,0,per_year*-(ROW($B$5)-ROW(B37)),1))-SUM(OFFSET($C$5,1,0,-(ROW($B$5)-ROW(B36)),1))</f>
        <v>0</v>
      </c>
      <c r="D37" s="55" t="str">
        <f t="shared" ca="1" si="1"/>
        <v/>
      </c>
      <c r="E37" s="55" t="str">
        <f t="shared" ca="1" si="2"/>
        <v/>
      </c>
    </row>
    <row r="38" spans="1:5" ht="18" customHeight="1" x14ac:dyDescent="0.2">
      <c r="A38" s="53" t="str">
        <f t="shared" ref="A38:A69" ca="1" si="3">IF(AND(B38&gt;=0,C38&gt;0),A37+1,IF(AND(B38&lt;0,C38&gt;0),A37+1,""))</f>
        <v/>
      </c>
      <c r="B38" s="55">
        <f ca="1">SUM(OFFSET(Amortization!$J$37,1,0,per_year*-(ROW($B$5)-ROW(B38)),1))-SUM(OFFSET($B$5,1,0,-(ROW($B$5)-ROW(B37)),1))</f>
        <v>0</v>
      </c>
      <c r="C38" s="55">
        <f ca="1">SUM(OFFSET(Amortization!$I$37,1,0,per_year*-(ROW($B$5)-ROW(B38)),1))-SUM(OFFSET($C$5,1,0,-(ROW($B$5)-ROW(B37)),1))</f>
        <v>0</v>
      </c>
      <c r="D38" s="55" t="str">
        <f t="shared" ca="1" si="1"/>
        <v/>
      </c>
      <c r="E38" s="55" t="str">
        <f t="shared" ca="1" si="2"/>
        <v/>
      </c>
    </row>
    <row r="39" spans="1:5" ht="18" customHeight="1" x14ac:dyDescent="0.2">
      <c r="A39" s="53" t="str">
        <f t="shared" ca="1" si="3"/>
        <v/>
      </c>
      <c r="B39" s="55">
        <f ca="1">SUM(OFFSET(Amortization!$J$37,1,0,per_year*-(ROW($B$5)-ROW(B39)),1))-SUM(OFFSET($B$5,1,0,-(ROW($B$5)-ROW(B38)),1))</f>
        <v>0</v>
      </c>
      <c r="C39" s="55">
        <f ca="1">SUM(OFFSET(Amortization!$I$37,1,0,per_year*-(ROW($B$5)-ROW(B39)),1))-SUM(OFFSET($C$5,1,0,-(ROW($B$5)-ROW(B38)),1))</f>
        <v>0</v>
      </c>
      <c r="D39" s="55" t="str">
        <f t="shared" ref="D39:D70" ca="1" si="4">IF(E39="","",IF(B39&lt;C39,B39,NA()))</f>
        <v/>
      </c>
      <c r="E39" s="55" t="str">
        <f t="shared" ref="E39:E70" ca="1" si="5">IF(A39="","",E38-B39)</f>
        <v/>
      </c>
    </row>
    <row r="40" spans="1:5" ht="18" customHeight="1" x14ac:dyDescent="0.2">
      <c r="A40" s="53" t="str">
        <f t="shared" ca="1" si="3"/>
        <v/>
      </c>
      <c r="B40" s="55">
        <f ca="1">SUM(OFFSET(Amortization!$J$37,1,0,per_year*-(ROW($B$5)-ROW(B40)),1))-SUM(OFFSET($B$5,1,0,-(ROW($B$5)-ROW(B39)),1))</f>
        <v>0</v>
      </c>
      <c r="C40" s="55">
        <f ca="1">SUM(OFFSET(Amortization!$I$37,1,0,per_year*-(ROW($B$5)-ROW(B40)),1))-SUM(OFFSET($C$5,1,0,-(ROW($B$5)-ROW(B39)),1))</f>
        <v>0</v>
      </c>
      <c r="D40" s="55" t="str">
        <f t="shared" ca="1" si="4"/>
        <v/>
      </c>
      <c r="E40" s="55" t="str">
        <f t="shared" ca="1" si="5"/>
        <v/>
      </c>
    </row>
    <row r="41" spans="1:5" ht="18" customHeight="1" x14ac:dyDescent="0.2">
      <c r="A41" s="53" t="str">
        <f t="shared" ca="1" si="3"/>
        <v/>
      </c>
      <c r="B41" s="55">
        <f ca="1">SUM(OFFSET(Amortization!$J$37,1,0,per_year*-(ROW($B$5)-ROW(B41)),1))-SUM(OFFSET($B$5,1,0,-(ROW($B$5)-ROW(B40)),1))</f>
        <v>0</v>
      </c>
      <c r="C41" s="55">
        <f ca="1">SUM(OFFSET(Amortization!$I$37,1,0,per_year*-(ROW($B$5)-ROW(B41)),1))-SUM(OFFSET($C$5,1,0,-(ROW($B$5)-ROW(B40)),1))</f>
        <v>0</v>
      </c>
      <c r="D41" s="55" t="str">
        <f t="shared" ca="1" si="4"/>
        <v/>
      </c>
      <c r="E41" s="55" t="str">
        <f t="shared" ca="1" si="5"/>
        <v/>
      </c>
    </row>
    <row r="42" spans="1:5" ht="18" customHeight="1" x14ac:dyDescent="0.2">
      <c r="A42" s="53" t="str">
        <f t="shared" ca="1" si="3"/>
        <v/>
      </c>
      <c r="B42" s="55">
        <f ca="1">SUM(OFFSET(Amortization!$J$37,1,0,per_year*-(ROW($B$5)-ROW(B42)),1))-SUM(OFFSET($B$5,1,0,-(ROW($B$5)-ROW(B41)),1))</f>
        <v>0</v>
      </c>
      <c r="C42" s="55">
        <f ca="1">SUM(OFFSET(Amortization!$I$37,1,0,per_year*-(ROW($B$5)-ROW(B42)),1))-SUM(OFFSET($C$5,1,0,-(ROW($B$5)-ROW(B41)),1))</f>
        <v>0</v>
      </c>
      <c r="D42" s="55" t="str">
        <f t="shared" ca="1" si="4"/>
        <v/>
      </c>
      <c r="E42" s="55" t="str">
        <f t="shared" ca="1" si="5"/>
        <v/>
      </c>
    </row>
    <row r="43" spans="1:5" ht="18" customHeight="1" x14ac:dyDescent="0.2">
      <c r="A43" s="53" t="str">
        <f t="shared" ca="1" si="3"/>
        <v/>
      </c>
      <c r="B43" s="55">
        <f ca="1">SUM(OFFSET(Amortization!$J$37,1,0,per_year*-(ROW($B$5)-ROW(B43)),1))-SUM(OFFSET($B$5,1,0,-(ROW($B$5)-ROW(B42)),1))</f>
        <v>0</v>
      </c>
      <c r="C43" s="55">
        <f ca="1">SUM(OFFSET(Amortization!$I$37,1,0,per_year*-(ROW($B$5)-ROW(B43)),1))-SUM(OFFSET($C$5,1,0,-(ROW($B$5)-ROW(B42)),1))</f>
        <v>0</v>
      </c>
      <c r="D43" s="55" t="str">
        <f t="shared" ca="1" si="4"/>
        <v/>
      </c>
      <c r="E43" s="55" t="str">
        <f t="shared" ca="1" si="5"/>
        <v/>
      </c>
    </row>
    <row r="44" spans="1:5" ht="18" customHeight="1" x14ac:dyDescent="0.2">
      <c r="A44" s="53" t="str">
        <f t="shared" ca="1" si="3"/>
        <v/>
      </c>
      <c r="B44" s="55">
        <f ca="1">SUM(OFFSET(Amortization!$J$37,1,0,per_year*-(ROW($B$5)-ROW(B44)),1))-SUM(OFFSET($B$5,1,0,-(ROW($B$5)-ROW(B43)),1))</f>
        <v>0</v>
      </c>
      <c r="C44" s="55">
        <f ca="1">SUM(OFFSET(Amortization!$I$37,1,0,per_year*-(ROW($B$5)-ROW(B44)),1))-SUM(OFFSET($C$5,1,0,-(ROW($B$5)-ROW(B43)),1))</f>
        <v>0</v>
      </c>
      <c r="D44" s="55" t="str">
        <f t="shared" ca="1" si="4"/>
        <v/>
      </c>
      <c r="E44" s="55" t="str">
        <f t="shared" ca="1" si="5"/>
        <v/>
      </c>
    </row>
    <row r="45" spans="1:5" ht="18" customHeight="1" x14ac:dyDescent="0.2">
      <c r="A45" s="53" t="str">
        <f t="shared" ca="1" si="3"/>
        <v/>
      </c>
      <c r="B45" s="55">
        <f ca="1">SUM(OFFSET(Amortization!$J$37,1,0,per_year*-(ROW($B$5)-ROW(B45)),1))-SUM(OFFSET($B$5,1,0,-(ROW($B$5)-ROW(B44)),1))</f>
        <v>0</v>
      </c>
      <c r="C45" s="55">
        <f ca="1">SUM(OFFSET(Amortization!$I$37,1,0,per_year*-(ROW($B$5)-ROW(B45)),1))-SUM(OFFSET($C$5,1,0,-(ROW($B$5)-ROW(B44)),1))</f>
        <v>0</v>
      </c>
      <c r="D45" s="55" t="str">
        <f t="shared" ca="1" si="4"/>
        <v/>
      </c>
      <c r="E45" s="55" t="str">
        <f t="shared" ca="1" si="5"/>
        <v/>
      </c>
    </row>
    <row r="46" spans="1:5" ht="18" customHeight="1" x14ac:dyDescent="0.2">
      <c r="A46" s="53" t="str">
        <f t="shared" ca="1" si="3"/>
        <v/>
      </c>
      <c r="B46" s="55">
        <f ca="1">SUM(OFFSET(Amortization!$J$37,1,0,per_year*-(ROW($B$5)-ROW(B46)),1))-SUM(OFFSET($B$5,1,0,-(ROW($B$5)-ROW(B45)),1))</f>
        <v>0</v>
      </c>
      <c r="C46" s="55">
        <f ca="1">SUM(OFFSET(Amortization!$I$37,1,0,per_year*-(ROW($B$5)-ROW(B46)),1))-SUM(OFFSET($C$5,1,0,-(ROW($B$5)-ROW(B45)),1))</f>
        <v>0</v>
      </c>
      <c r="D46" s="55" t="str">
        <f t="shared" ca="1" si="4"/>
        <v/>
      </c>
      <c r="E46" s="55" t="str">
        <f t="shared" ca="1" si="5"/>
        <v/>
      </c>
    </row>
    <row r="47" spans="1:5" ht="18" customHeight="1" x14ac:dyDescent="0.2">
      <c r="A47" s="53" t="str">
        <f t="shared" ca="1" si="3"/>
        <v/>
      </c>
      <c r="B47" s="55">
        <f ca="1">SUM(OFFSET(Amortization!$J$37,1,0,per_year*-(ROW($B$5)-ROW(B47)),1))-SUM(OFFSET($B$5,1,0,-(ROW($B$5)-ROW(B46)),1))</f>
        <v>0</v>
      </c>
      <c r="C47" s="55">
        <f ca="1">SUM(OFFSET(Amortization!$I$37,1,0,per_year*-(ROW($B$5)-ROW(B47)),1))-SUM(OFFSET($C$5,1,0,-(ROW($B$5)-ROW(B46)),1))</f>
        <v>0</v>
      </c>
      <c r="D47" s="55" t="str">
        <f t="shared" ca="1" si="4"/>
        <v/>
      </c>
      <c r="E47" s="55" t="str">
        <f t="shared" ca="1" si="5"/>
        <v/>
      </c>
    </row>
    <row r="48" spans="1:5" ht="18" customHeight="1" x14ac:dyDescent="0.2">
      <c r="A48" s="53" t="str">
        <f t="shared" ca="1" si="3"/>
        <v/>
      </c>
      <c r="B48" s="55">
        <f ca="1">SUM(OFFSET(Amortization!$J$37,1,0,per_year*-(ROW($B$5)-ROW(B48)),1))-SUM(OFFSET($B$5,1,0,-(ROW($B$5)-ROW(B47)),1))</f>
        <v>0</v>
      </c>
      <c r="C48" s="55">
        <f ca="1">SUM(OFFSET(Amortization!$I$37,1,0,per_year*-(ROW($B$5)-ROW(B48)),1))-SUM(OFFSET($C$5,1,0,-(ROW($B$5)-ROW(B47)),1))</f>
        <v>0</v>
      </c>
      <c r="D48" s="55" t="str">
        <f t="shared" ca="1" si="4"/>
        <v/>
      </c>
      <c r="E48" s="55" t="str">
        <f t="shared" ca="1" si="5"/>
        <v/>
      </c>
    </row>
    <row r="49" spans="1:5" ht="18" customHeight="1" x14ac:dyDescent="0.2">
      <c r="A49" s="53" t="str">
        <f t="shared" ca="1" si="3"/>
        <v/>
      </c>
      <c r="B49" s="55">
        <f ca="1">SUM(OFFSET(Amortization!$J$37,1,0,per_year*-(ROW($B$5)-ROW(B49)),1))-SUM(OFFSET($B$5,1,0,-(ROW($B$5)-ROW(B48)),1))</f>
        <v>0</v>
      </c>
      <c r="C49" s="55">
        <f ca="1">SUM(OFFSET(Amortization!$I$37,1,0,per_year*-(ROW($B$5)-ROW(B49)),1))-SUM(OFFSET($C$5,1,0,-(ROW($B$5)-ROW(B48)),1))</f>
        <v>0</v>
      </c>
      <c r="D49" s="55" t="str">
        <f t="shared" ca="1" si="4"/>
        <v/>
      </c>
      <c r="E49" s="55" t="str">
        <f t="shared" ca="1" si="5"/>
        <v/>
      </c>
    </row>
    <row r="50" spans="1:5" ht="18" customHeight="1" x14ac:dyDescent="0.2">
      <c r="A50" s="53" t="str">
        <f t="shared" ca="1" si="3"/>
        <v/>
      </c>
      <c r="B50" s="55">
        <f ca="1">SUM(OFFSET(Amortization!$J$37,1,0,per_year*-(ROW($B$5)-ROW(B50)),1))-SUM(OFFSET($B$5,1,0,-(ROW($B$5)-ROW(B49)),1))</f>
        <v>0</v>
      </c>
      <c r="C50" s="55">
        <f ca="1">SUM(OFFSET(Amortization!$I$37,1,0,per_year*-(ROW($B$5)-ROW(B50)),1))-SUM(OFFSET($C$5,1,0,-(ROW($B$5)-ROW(B49)),1))</f>
        <v>0</v>
      </c>
      <c r="D50" s="55" t="str">
        <f t="shared" ca="1" si="4"/>
        <v/>
      </c>
      <c r="E50" s="55" t="str">
        <f t="shared" ca="1" si="5"/>
        <v/>
      </c>
    </row>
    <row r="51" spans="1:5" ht="18" customHeight="1" x14ac:dyDescent="0.2">
      <c r="A51" s="53" t="str">
        <f t="shared" ca="1" si="3"/>
        <v/>
      </c>
      <c r="B51" s="55">
        <f ca="1">SUM(OFFSET(Amortization!$J$37,1,0,per_year*-(ROW($B$5)-ROW(B51)),1))-SUM(OFFSET($B$5,1,0,-(ROW($B$5)-ROW(B50)),1))</f>
        <v>0</v>
      </c>
      <c r="C51" s="55">
        <f ca="1">SUM(OFFSET(Amortization!$I$37,1,0,per_year*-(ROW($B$5)-ROW(B51)),1))-SUM(OFFSET($C$5,1,0,-(ROW($B$5)-ROW(B50)),1))</f>
        <v>0</v>
      </c>
      <c r="D51" s="55" t="str">
        <f t="shared" ca="1" si="4"/>
        <v/>
      </c>
      <c r="E51" s="55" t="str">
        <f t="shared" ca="1" si="5"/>
        <v/>
      </c>
    </row>
    <row r="52" spans="1:5" ht="18" customHeight="1" x14ac:dyDescent="0.2">
      <c r="A52" s="53" t="str">
        <f t="shared" ca="1" si="3"/>
        <v/>
      </c>
      <c r="B52" s="55">
        <f ca="1">SUM(OFFSET(Amortization!$J$37,1,0,per_year*-(ROW($B$5)-ROW(B52)),1))-SUM(OFFSET($B$5,1,0,-(ROW($B$5)-ROW(B51)),1))</f>
        <v>0</v>
      </c>
      <c r="C52" s="55">
        <f ca="1">SUM(OFFSET(Amortization!$I$37,1,0,per_year*-(ROW($B$5)-ROW(B52)),1))-SUM(OFFSET($C$5,1,0,-(ROW($B$5)-ROW(B51)),1))</f>
        <v>0</v>
      </c>
      <c r="D52" s="55" t="str">
        <f t="shared" ca="1" si="4"/>
        <v/>
      </c>
      <c r="E52" s="55" t="str">
        <f t="shared" ca="1" si="5"/>
        <v/>
      </c>
    </row>
    <row r="53" spans="1:5" ht="18" customHeight="1" x14ac:dyDescent="0.2">
      <c r="A53" s="53" t="str">
        <f t="shared" ca="1" si="3"/>
        <v/>
      </c>
      <c r="B53" s="55">
        <f ca="1">SUM(OFFSET(Amortization!$J$37,1,0,per_year*-(ROW($B$5)-ROW(B53)),1))-SUM(OFFSET($B$5,1,0,-(ROW($B$5)-ROW(B52)),1))</f>
        <v>0</v>
      </c>
      <c r="C53" s="55">
        <f ca="1">SUM(OFFSET(Amortization!$I$37,1,0,per_year*-(ROW($B$5)-ROW(B53)),1))-SUM(OFFSET($C$5,1,0,-(ROW($B$5)-ROW(B52)),1))</f>
        <v>0</v>
      </c>
      <c r="D53" s="55" t="str">
        <f t="shared" ca="1" si="4"/>
        <v/>
      </c>
      <c r="E53" s="55" t="str">
        <f t="shared" ca="1" si="5"/>
        <v/>
      </c>
    </row>
    <row r="54" spans="1:5" ht="18" customHeight="1" x14ac:dyDescent="0.2">
      <c r="A54" s="53" t="str">
        <f t="shared" ca="1" si="3"/>
        <v/>
      </c>
      <c r="B54" s="55">
        <f ca="1">SUM(OFFSET(Amortization!$J$37,1,0,per_year*-(ROW($B$5)-ROW(B54)),1))-SUM(OFFSET($B$5,1,0,-(ROW($B$5)-ROW(B53)),1))</f>
        <v>0</v>
      </c>
      <c r="C54" s="55">
        <f ca="1">SUM(OFFSET(Amortization!$I$37,1,0,per_year*-(ROW($B$5)-ROW(B54)),1))-SUM(OFFSET($C$5,1,0,-(ROW($B$5)-ROW(B53)),1))</f>
        <v>0</v>
      </c>
      <c r="D54" s="55" t="str">
        <f t="shared" ca="1" si="4"/>
        <v/>
      </c>
      <c r="E54" s="55" t="str">
        <f t="shared" ca="1" si="5"/>
        <v/>
      </c>
    </row>
    <row r="55" spans="1:5" ht="18" customHeight="1" x14ac:dyDescent="0.2">
      <c r="A55" s="53" t="str">
        <f t="shared" ca="1" si="3"/>
        <v/>
      </c>
      <c r="B55" s="55">
        <f ca="1">SUM(OFFSET(Amortization!$J$37,1,0,per_year*-(ROW($B$5)-ROW(B55)),1))-SUM(OFFSET($B$5,1,0,-(ROW($B$5)-ROW(B54)),1))</f>
        <v>0</v>
      </c>
      <c r="C55" s="55">
        <f ca="1">SUM(OFFSET(Amortization!$I$37,1,0,per_year*-(ROW($B$5)-ROW(B55)),1))-SUM(OFFSET($C$5,1,0,-(ROW($B$5)-ROW(B54)),1))</f>
        <v>0</v>
      </c>
      <c r="D55" s="55" t="str">
        <f t="shared" ca="1" si="4"/>
        <v/>
      </c>
      <c r="E55" s="55" t="str">
        <f t="shared" ca="1" si="5"/>
        <v/>
      </c>
    </row>
    <row r="56" spans="1:5" ht="18" customHeight="1" x14ac:dyDescent="0.2">
      <c r="A56" s="53" t="str">
        <f t="shared" ca="1" si="3"/>
        <v/>
      </c>
      <c r="B56" s="55">
        <f ca="1">SUM(OFFSET(Amortization!$J$37,1,0,per_year*-(ROW($B$5)-ROW(B56)),1))-SUM(OFFSET($B$5,1,0,-(ROW($B$5)-ROW(B55)),1))</f>
        <v>0</v>
      </c>
      <c r="C56" s="55">
        <f ca="1">SUM(OFFSET(Amortization!$I$37,1,0,per_year*-(ROW($B$5)-ROW(B56)),1))-SUM(OFFSET($C$5,1,0,-(ROW($B$5)-ROW(B55)),1))</f>
        <v>0</v>
      </c>
      <c r="D56" s="55" t="str">
        <f t="shared" ca="1" si="4"/>
        <v/>
      </c>
      <c r="E56" s="55" t="str">
        <f t="shared" ca="1" si="5"/>
        <v/>
      </c>
    </row>
    <row r="57" spans="1:5" ht="18" customHeight="1" x14ac:dyDescent="0.2">
      <c r="A57" s="53" t="str">
        <f t="shared" ca="1" si="3"/>
        <v/>
      </c>
      <c r="B57" s="55">
        <f ca="1">SUM(OFFSET(Amortization!$J$37,1,0,per_year*-(ROW($B$5)-ROW(B57)),1))-SUM(OFFSET($B$5,1,0,-(ROW($B$5)-ROW(B56)),1))</f>
        <v>0</v>
      </c>
      <c r="C57" s="55">
        <f ca="1">SUM(OFFSET(Amortization!$I$37,1,0,per_year*-(ROW($B$5)-ROW(B57)),1))-SUM(OFFSET($C$5,1,0,-(ROW($B$5)-ROW(B56)),1))</f>
        <v>0</v>
      </c>
      <c r="D57" s="55" t="str">
        <f t="shared" ca="1" si="4"/>
        <v/>
      </c>
      <c r="E57" s="55" t="str">
        <f t="shared" ca="1" si="5"/>
        <v/>
      </c>
    </row>
    <row r="58" spans="1:5" ht="18" customHeight="1" x14ac:dyDescent="0.2">
      <c r="A58" s="53" t="str">
        <f t="shared" ca="1" si="3"/>
        <v/>
      </c>
      <c r="B58" s="55">
        <f ca="1">SUM(OFFSET(Amortization!$J$37,1,0,per_year*-(ROW($B$5)-ROW(B58)),1))-SUM(OFFSET($B$5,1,0,-(ROW($B$5)-ROW(B57)),1))</f>
        <v>0</v>
      </c>
      <c r="C58" s="55">
        <f ca="1">SUM(OFFSET(Amortization!$I$37,1,0,per_year*-(ROW($B$5)-ROW(B58)),1))-SUM(OFFSET($C$5,1,0,-(ROW($B$5)-ROW(B57)),1))</f>
        <v>0</v>
      </c>
      <c r="D58" s="55" t="str">
        <f t="shared" ca="1" si="4"/>
        <v/>
      </c>
      <c r="E58" s="55" t="str">
        <f t="shared" ca="1" si="5"/>
        <v/>
      </c>
    </row>
    <row r="59" spans="1:5" ht="18" customHeight="1" x14ac:dyDescent="0.2">
      <c r="A59" s="53" t="str">
        <f t="shared" ca="1" si="3"/>
        <v/>
      </c>
      <c r="B59" s="55">
        <f ca="1">SUM(OFFSET(Amortization!$J$37,1,0,per_year*-(ROW($B$5)-ROW(B59)),1))-SUM(OFFSET($B$5,1,0,-(ROW($B$5)-ROW(B58)),1))</f>
        <v>0</v>
      </c>
      <c r="C59" s="55">
        <f ca="1">SUM(OFFSET(Amortization!$I$37,1,0,per_year*-(ROW($B$5)-ROW(B59)),1))-SUM(OFFSET($C$5,1,0,-(ROW($B$5)-ROW(B58)),1))</f>
        <v>0</v>
      </c>
      <c r="D59" s="55" t="str">
        <f t="shared" ca="1" si="4"/>
        <v/>
      </c>
      <c r="E59" s="55" t="str">
        <f t="shared" ca="1" si="5"/>
        <v/>
      </c>
    </row>
    <row r="60" spans="1:5" ht="18" customHeight="1" x14ac:dyDescent="0.2">
      <c r="A60" s="53" t="str">
        <f t="shared" ca="1" si="3"/>
        <v/>
      </c>
      <c r="B60" s="55">
        <f ca="1">SUM(OFFSET(Amortization!$J$37,1,0,per_year*-(ROW($B$5)-ROW(B60)),1))-SUM(OFFSET($B$5,1,0,-(ROW($B$5)-ROW(B59)),1))</f>
        <v>0</v>
      </c>
      <c r="C60" s="55">
        <f ca="1">SUM(OFFSET(Amortization!$I$37,1,0,per_year*-(ROW($B$5)-ROW(B60)),1))-SUM(OFFSET($C$5,1,0,-(ROW($B$5)-ROW(B59)),1))</f>
        <v>0</v>
      </c>
      <c r="D60" s="55" t="str">
        <f t="shared" ca="1" si="4"/>
        <v/>
      </c>
      <c r="E60" s="55" t="str">
        <f t="shared" ca="1" si="5"/>
        <v/>
      </c>
    </row>
    <row r="61" spans="1:5" ht="18" customHeight="1" x14ac:dyDescent="0.2">
      <c r="A61" s="53" t="str">
        <f t="shared" ca="1" si="3"/>
        <v/>
      </c>
      <c r="B61" s="55">
        <f ca="1">SUM(OFFSET(Amortization!$J$37,1,0,per_year*-(ROW($B$5)-ROW(B61)),1))-SUM(OFFSET($B$5,1,0,-(ROW($B$5)-ROW(B60)),1))</f>
        <v>0</v>
      </c>
      <c r="C61" s="55">
        <f ca="1">SUM(OFFSET(Amortization!$I$37,1,0,per_year*-(ROW($B$5)-ROW(B61)),1))-SUM(OFFSET($C$5,1,0,-(ROW($B$5)-ROW(B60)),1))</f>
        <v>0</v>
      </c>
      <c r="D61" s="55" t="str">
        <f t="shared" ca="1" si="4"/>
        <v/>
      </c>
      <c r="E61" s="55" t="str">
        <f t="shared" ca="1" si="5"/>
        <v/>
      </c>
    </row>
    <row r="62" spans="1:5" ht="18" customHeight="1" x14ac:dyDescent="0.2">
      <c r="A62" s="53" t="str">
        <f t="shared" ca="1" si="3"/>
        <v/>
      </c>
      <c r="B62" s="55">
        <f ca="1">SUM(OFFSET(Amortization!$J$37,1,0,per_year*-(ROW($B$5)-ROW(B62)),1))-SUM(OFFSET($B$5,1,0,-(ROW($B$5)-ROW(B61)),1))</f>
        <v>0</v>
      </c>
      <c r="C62" s="55">
        <f ca="1">SUM(OFFSET(Amortization!$I$37,1,0,per_year*-(ROW($B$5)-ROW(B62)),1))-SUM(OFFSET($C$5,1,0,-(ROW($B$5)-ROW(B61)),1))</f>
        <v>0</v>
      </c>
      <c r="D62" s="55" t="str">
        <f t="shared" ca="1" si="4"/>
        <v/>
      </c>
      <c r="E62" s="55" t="str">
        <f t="shared" ca="1" si="5"/>
        <v/>
      </c>
    </row>
    <row r="63" spans="1:5" ht="18" customHeight="1" x14ac:dyDescent="0.2">
      <c r="A63" s="53" t="str">
        <f t="shared" ca="1" si="3"/>
        <v/>
      </c>
      <c r="B63" s="55">
        <f ca="1">SUM(OFFSET(Amortization!$J$37,1,0,per_year*-(ROW($B$5)-ROW(B63)),1))-SUM(OFFSET($B$5,1,0,-(ROW($B$5)-ROW(B62)),1))</f>
        <v>0</v>
      </c>
      <c r="C63" s="55">
        <f ca="1">SUM(OFFSET(Amortization!$I$37,1,0,per_year*-(ROW($B$5)-ROW(B63)),1))-SUM(OFFSET($C$5,1,0,-(ROW($B$5)-ROW(B62)),1))</f>
        <v>0</v>
      </c>
      <c r="D63" s="55" t="str">
        <f t="shared" ca="1" si="4"/>
        <v/>
      </c>
      <c r="E63" s="55" t="str">
        <f t="shared" ca="1" si="5"/>
        <v/>
      </c>
    </row>
    <row r="64" spans="1:5" ht="18" customHeight="1" x14ac:dyDescent="0.2">
      <c r="A64" s="53" t="str">
        <f t="shared" ca="1" si="3"/>
        <v/>
      </c>
      <c r="B64" s="55">
        <f ca="1">SUM(OFFSET(Amortization!$J$37,1,0,per_year*-(ROW($B$5)-ROW(B64)),1))-SUM(OFFSET($B$5,1,0,-(ROW($B$5)-ROW(B63)),1))</f>
        <v>0</v>
      </c>
      <c r="C64" s="55">
        <f ca="1">SUM(OFFSET(Amortization!$I$37,1,0,per_year*-(ROW($B$5)-ROW(B64)),1))-SUM(OFFSET($C$5,1,0,-(ROW($B$5)-ROW(B63)),1))</f>
        <v>0</v>
      </c>
      <c r="D64" s="55" t="str">
        <f t="shared" ca="1" si="4"/>
        <v/>
      </c>
      <c r="E64" s="55" t="str">
        <f t="shared" ca="1" si="5"/>
        <v/>
      </c>
    </row>
    <row r="65" spans="1:5" ht="18" customHeight="1" x14ac:dyDescent="0.2">
      <c r="A65" s="53" t="str">
        <f t="shared" ca="1" si="3"/>
        <v/>
      </c>
      <c r="B65" s="55">
        <f ca="1">SUM(OFFSET(Amortization!$J$37,1,0,per_year*-(ROW($B$5)-ROW(B65)),1))-SUM(OFFSET($B$5,1,0,-(ROW($B$5)-ROW(B64)),1))</f>
        <v>0</v>
      </c>
      <c r="C65" s="55">
        <f ca="1">SUM(OFFSET(Amortization!$I$37,1,0,per_year*-(ROW($B$5)-ROW(B65)),1))-SUM(OFFSET($C$5,1,0,-(ROW($B$5)-ROW(B64)),1))</f>
        <v>0</v>
      </c>
      <c r="D65" s="55" t="str">
        <f t="shared" ca="1" si="4"/>
        <v/>
      </c>
      <c r="E65" s="55" t="str">
        <f t="shared" ca="1" si="5"/>
        <v/>
      </c>
    </row>
    <row r="66" spans="1:5" ht="18" customHeight="1" x14ac:dyDescent="0.2">
      <c r="A66" s="53" t="str">
        <f t="shared" ca="1" si="3"/>
        <v/>
      </c>
      <c r="B66" s="55">
        <f ca="1">SUM(OFFSET(Amortization!$J$37,1,0,per_year*-(ROW($B$5)-ROW(B66)),1))-SUM(OFFSET($B$5,1,0,-(ROW($B$5)-ROW(B65)),1))</f>
        <v>0</v>
      </c>
      <c r="C66" s="55">
        <f ca="1">SUM(OFFSET(Amortization!$I$37,1,0,per_year*-(ROW($B$5)-ROW(B66)),1))-SUM(OFFSET($C$5,1,0,-(ROW($B$5)-ROW(B65)),1))</f>
        <v>0</v>
      </c>
      <c r="D66" s="55" t="str">
        <f t="shared" ca="1" si="4"/>
        <v/>
      </c>
      <c r="E66" s="55" t="str">
        <f t="shared" ca="1" si="5"/>
        <v/>
      </c>
    </row>
    <row r="67" spans="1:5" ht="18" customHeight="1" x14ac:dyDescent="0.2">
      <c r="A67" s="53" t="str">
        <f t="shared" ca="1" si="3"/>
        <v/>
      </c>
      <c r="B67" s="55">
        <f ca="1">SUM(OFFSET(Amortization!$J$37,1,0,per_year*-(ROW($B$5)-ROW(B67)),1))-SUM(OFFSET($B$5,1,0,-(ROW($B$5)-ROW(B66)),1))</f>
        <v>0</v>
      </c>
      <c r="C67" s="55">
        <f ca="1">SUM(OFFSET(Amortization!$I$37,1,0,per_year*-(ROW($B$5)-ROW(B67)),1))-SUM(OFFSET($C$5,1,0,-(ROW($B$5)-ROW(B66)),1))</f>
        <v>0</v>
      </c>
      <c r="D67" s="55" t="str">
        <f t="shared" ca="1" si="4"/>
        <v/>
      </c>
      <c r="E67" s="55" t="str">
        <f t="shared" ca="1" si="5"/>
        <v/>
      </c>
    </row>
    <row r="68" spans="1:5" ht="18" customHeight="1" x14ac:dyDescent="0.2">
      <c r="A68" s="53" t="str">
        <f t="shared" ca="1" si="3"/>
        <v/>
      </c>
      <c r="B68" s="55">
        <f ca="1">SUM(OFFSET(Amortization!$J$37,1,0,per_year*-(ROW($B$5)-ROW(B68)),1))-SUM(OFFSET($B$5,1,0,-(ROW($B$5)-ROW(B67)),1))</f>
        <v>0</v>
      </c>
      <c r="C68" s="55">
        <f ca="1">SUM(OFFSET(Amortization!$I$37,1,0,per_year*-(ROW($B$5)-ROW(B68)),1))-SUM(OFFSET($C$5,1,0,-(ROW($B$5)-ROW(B67)),1))</f>
        <v>0</v>
      </c>
      <c r="D68" s="55" t="str">
        <f t="shared" ca="1" si="4"/>
        <v/>
      </c>
      <c r="E68" s="55" t="str">
        <f t="shared" ca="1" si="5"/>
        <v/>
      </c>
    </row>
    <row r="69" spans="1:5" ht="18" customHeight="1" x14ac:dyDescent="0.2">
      <c r="A69" s="53" t="str">
        <f t="shared" ca="1" si="3"/>
        <v/>
      </c>
      <c r="B69" s="55">
        <f ca="1">SUM(OFFSET(Amortization!$J$37,1,0,per_year*-(ROW($B$5)-ROW(B69)),1))-SUM(OFFSET($B$5,1,0,-(ROW($B$5)-ROW(B68)),1))</f>
        <v>0</v>
      </c>
      <c r="C69" s="55">
        <f ca="1">SUM(OFFSET(Amortization!$I$37,1,0,per_year*-(ROW($B$5)-ROW(B69)),1))-SUM(OFFSET($C$5,1,0,-(ROW($B$5)-ROW(B68)),1))</f>
        <v>0</v>
      </c>
      <c r="D69" s="55" t="str">
        <f t="shared" ca="1" si="4"/>
        <v/>
      </c>
      <c r="E69" s="55" t="str">
        <f t="shared" ca="1" si="5"/>
        <v/>
      </c>
    </row>
    <row r="70" spans="1:5" ht="18" customHeight="1" x14ac:dyDescent="0.2">
      <c r="A70" s="53" t="str">
        <f ca="1">IF(AND(B70&gt;=0,C70&gt;0),A69+1,IF(AND(B70&lt;0,C70&gt;0),A69+1,""))</f>
        <v/>
      </c>
      <c r="B70" s="55">
        <f ca="1">SUM(OFFSET(Amortization!$J$37,1,0,per_year*-(ROW($B$5)-ROW(B70)),1))-SUM(OFFSET($B$5,1,0,-(ROW($B$5)-ROW(B69)),1))</f>
        <v>0</v>
      </c>
      <c r="C70" s="55">
        <f ca="1">SUM(OFFSET(Amortization!$I$37,1,0,per_year*-(ROW($B$5)-ROW(B70)),1))-SUM(OFFSET($C$5,1,0,-(ROW($B$5)-ROW(B69)),1))</f>
        <v>0</v>
      </c>
      <c r="D70" s="55" t="str">
        <f t="shared" ca="1" si="4"/>
        <v/>
      </c>
      <c r="E70" s="55" t="str">
        <f t="shared" ca="1" si="5"/>
        <v/>
      </c>
    </row>
    <row r="71" spans="1:5" ht="18" customHeight="1" x14ac:dyDescent="0.2">
      <c r="A71" s="26"/>
      <c r="B71" s="26"/>
      <c r="C71" s="26"/>
      <c r="D71" s="26"/>
      <c r="E71" s="26"/>
    </row>
  </sheetData>
  <phoneticPr fontId="17"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showGridLines="0" workbookViewId="0">
      <selection activeCell="P17" sqref="P17"/>
    </sheetView>
  </sheetViews>
  <sheetFormatPr defaultRowHeight="15" x14ac:dyDescent="0.25"/>
  <cols>
    <col min="1" max="8" width="9.140625" style="63"/>
    <col min="9" max="9" width="35.42578125" style="63" customWidth="1"/>
    <col min="10" max="16384" width="9.140625" style="63"/>
  </cols>
  <sheetData>
    <row r="1" spans="1:21" s="58" customFormat="1" ht="30" customHeight="1" x14ac:dyDescent="0.5">
      <c r="A1" s="138" t="s">
        <v>70</v>
      </c>
      <c r="B1" s="138"/>
      <c r="C1" s="138"/>
      <c r="D1" s="138"/>
      <c r="E1" s="138"/>
      <c r="F1" s="138"/>
      <c r="G1" s="138"/>
      <c r="H1" s="138"/>
      <c r="I1" s="138"/>
      <c r="J1" s="56"/>
      <c r="K1" s="56"/>
      <c r="L1" s="56"/>
      <c r="M1" s="57"/>
      <c r="N1" s="57"/>
      <c r="O1" s="57"/>
      <c r="P1" s="57"/>
      <c r="Q1" s="57"/>
      <c r="T1" s="59"/>
      <c r="U1" s="59"/>
    </row>
    <row r="2" spans="1:21" s="58" customFormat="1" x14ac:dyDescent="0.25">
      <c r="A2" s="60"/>
      <c r="B2" s="60"/>
      <c r="C2" s="60"/>
      <c r="D2" s="60"/>
      <c r="E2" s="60"/>
      <c r="F2" s="60"/>
      <c r="G2" s="60"/>
      <c r="H2" s="60"/>
      <c r="I2" s="61"/>
      <c r="J2" s="60"/>
      <c r="K2" s="60"/>
      <c r="L2" s="60"/>
    </row>
    <row r="3" spans="1:21" x14ac:dyDescent="0.25">
      <c r="A3" s="62"/>
      <c r="B3" s="62"/>
      <c r="I3" s="64" t="str">
        <f ca="1">"© "&amp;YEAR(TODAY())&amp;" Spreadsheet123 LTD. All rights reserved"</f>
        <v>© 2016 Spreadsheet123 LTD. All rights reserved</v>
      </c>
    </row>
    <row r="4" spans="1:21" ht="5.0999999999999996" customHeight="1" x14ac:dyDescent="0.25"/>
    <row r="5" spans="1:21" x14ac:dyDescent="0.25">
      <c r="A5" s="137" t="s">
        <v>30</v>
      </c>
      <c r="B5" s="137"/>
      <c r="C5" s="137"/>
      <c r="D5" s="137"/>
      <c r="E5" s="137"/>
      <c r="F5" s="137"/>
      <c r="G5" s="137"/>
      <c r="H5" s="137"/>
      <c r="I5" s="137"/>
    </row>
    <row r="6" spans="1:21" s="58" customFormat="1" x14ac:dyDescent="0.25">
      <c r="A6" s="139" t="s">
        <v>31</v>
      </c>
      <c r="B6" s="139"/>
      <c r="C6" s="139"/>
      <c r="D6" s="139"/>
      <c r="E6" s="139"/>
      <c r="F6" s="139"/>
      <c r="G6" s="139"/>
      <c r="H6" s="139"/>
      <c r="I6" s="139"/>
    </row>
    <row r="7" spans="1:21" s="58" customFormat="1" x14ac:dyDescent="0.25">
      <c r="A7" s="136" t="s">
        <v>32</v>
      </c>
      <c r="B7" s="136"/>
      <c r="C7" s="136"/>
      <c r="D7" s="136"/>
      <c r="E7" s="136"/>
      <c r="F7" s="136"/>
      <c r="G7" s="136"/>
      <c r="H7" s="136"/>
      <c r="I7" s="136"/>
    </row>
    <row r="8" spans="1:21" s="58" customFormat="1" x14ac:dyDescent="0.25">
      <c r="A8" s="65" t="s">
        <v>33</v>
      </c>
      <c r="B8" s="65"/>
      <c r="C8" s="65"/>
      <c r="D8" s="65"/>
      <c r="E8" s="65"/>
      <c r="F8" s="65"/>
      <c r="G8" s="65"/>
      <c r="H8" s="65"/>
      <c r="I8" s="65"/>
    </row>
    <row r="9" spans="1:21" s="58" customFormat="1" x14ac:dyDescent="0.25">
      <c r="A9" s="136"/>
      <c r="B9" s="136"/>
      <c r="C9" s="136"/>
      <c r="D9" s="136"/>
      <c r="E9" s="136"/>
      <c r="F9" s="136"/>
      <c r="G9" s="136"/>
      <c r="H9" s="136"/>
      <c r="I9" s="136"/>
    </row>
    <row r="10" spans="1:21" s="58" customFormat="1" x14ac:dyDescent="0.25">
      <c r="A10" s="136" t="s">
        <v>34</v>
      </c>
      <c r="B10" s="136"/>
      <c r="C10" s="136"/>
      <c r="D10" s="136"/>
      <c r="E10" s="136"/>
      <c r="F10" s="136"/>
      <c r="G10" s="136"/>
      <c r="H10" s="136"/>
      <c r="I10" s="136"/>
    </row>
    <row r="11" spans="1:21" s="58" customFormat="1" x14ac:dyDescent="0.25">
      <c r="A11" s="136" t="s">
        <v>35</v>
      </c>
      <c r="B11" s="136"/>
      <c r="C11" s="136"/>
      <c r="D11" s="136"/>
      <c r="E11" s="136"/>
      <c r="F11" s="136"/>
      <c r="G11" s="136"/>
      <c r="H11" s="136"/>
      <c r="I11" s="136"/>
    </row>
    <row r="12" spans="1:21" s="58" customFormat="1" x14ac:dyDescent="0.25">
      <c r="A12" s="65"/>
      <c r="B12" s="65"/>
      <c r="C12" s="65"/>
      <c r="D12" s="65"/>
      <c r="E12" s="65"/>
      <c r="F12" s="65"/>
      <c r="G12" s="65"/>
      <c r="H12" s="65"/>
      <c r="I12" s="65"/>
    </row>
    <row r="13" spans="1:21" x14ac:dyDescent="0.25">
      <c r="A13" s="137" t="s">
        <v>36</v>
      </c>
      <c r="B13" s="137"/>
      <c r="C13" s="137"/>
      <c r="D13" s="137"/>
      <c r="E13" s="137"/>
      <c r="F13" s="137"/>
      <c r="G13" s="137"/>
      <c r="H13" s="137"/>
      <c r="I13" s="137"/>
    </row>
    <row r="14" spans="1:21" s="58" customFormat="1" x14ac:dyDescent="0.25">
      <c r="A14" s="136" t="s">
        <v>37</v>
      </c>
      <c r="B14" s="136"/>
      <c r="C14" s="136"/>
      <c r="D14" s="136"/>
      <c r="E14" s="136"/>
      <c r="F14" s="136"/>
      <c r="G14" s="136"/>
      <c r="H14" s="136"/>
      <c r="I14" s="136"/>
    </row>
    <row r="15" spans="1:21" s="58" customFormat="1" x14ac:dyDescent="0.25">
      <c r="A15" s="136" t="s">
        <v>38</v>
      </c>
      <c r="B15" s="136"/>
      <c r="C15" s="136"/>
      <c r="D15" s="136"/>
      <c r="E15" s="136"/>
      <c r="F15" s="136"/>
      <c r="G15" s="136"/>
      <c r="H15" s="136"/>
      <c r="I15" s="136"/>
    </row>
    <row r="16" spans="1:21" s="58" customFormat="1" x14ac:dyDescent="0.25">
      <c r="A16" s="65"/>
      <c r="B16" s="65"/>
      <c r="C16" s="65"/>
      <c r="D16" s="65"/>
      <c r="E16" s="65"/>
      <c r="F16" s="65"/>
      <c r="G16" s="65"/>
      <c r="H16" s="65"/>
      <c r="I16" s="65"/>
    </row>
    <row r="17" spans="1:9" x14ac:dyDescent="0.25">
      <c r="A17" s="137" t="s">
        <v>39</v>
      </c>
      <c r="B17" s="137"/>
      <c r="C17" s="137"/>
      <c r="D17" s="137"/>
      <c r="E17" s="137"/>
      <c r="F17" s="137"/>
      <c r="G17" s="137"/>
      <c r="H17" s="137"/>
      <c r="I17" s="137"/>
    </row>
    <row r="18" spans="1:9" s="58" customFormat="1" x14ac:dyDescent="0.25">
      <c r="A18" s="136" t="s">
        <v>72</v>
      </c>
      <c r="B18" s="136"/>
      <c r="C18" s="136"/>
      <c r="D18" s="136"/>
      <c r="E18" s="136"/>
      <c r="F18" s="136"/>
      <c r="G18" s="136"/>
      <c r="H18" s="136"/>
      <c r="I18" s="136"/>
    </row>
    <row r="19" spans="1:9" s="58" customFormat="1" x14ac:dyDescent="0.25">
      <c r="A19" s="136" t="s">
        <v>40</v>
      </c>
      <c r="B19" s="136"/>
      <c r="C19" s="136"/>
      <c r="D19" s="136"/>
      <c r="E19" s="136"/>
      <c r="F19" s="136"/>
      <c r="G19" s="136"/>
      <c r="H19" s="136"/>
      <c r="I19" s="136"/>
    </row>
    <row r="20" spans="1:9" s="58" customFormat="1" x14ac:dyDescent="0.25">
      <c r="A20" s="136" t="s">
        <v>41</v>
      </c>
      <c r="B20" s="136"/>
      <c r="C20" s="136"/>
      <c r="D20" s="136"/>
      <c r="E20" s="136"/>
      <c r="F20" s="136"/>
      <c r="G20" s="136"/>
      <c r="H20" s="136"/>
      <c r="I20" s="136"/>
    </row>
    <row r="21" spans="1:9" s="58" customFormat="1" x14ac:dyDescent="0.25">
      <c r="A21" s="136" t="s">
        <v>42</v>
      </c>
      <c r="B21" s="136"/>
      <c r="C21" s="136"/>
      <c r="D21" s="136"/>
      <c r="E21" s="136"/>
      <c r="F21" s="136"/>
      <c r="G21" s="136"/>
      <c r="H21" s="136"/>
      <c r="I21" s="136"/>
    </row>
    <row r="22" spans="1:9" s="58" customFormat="1" x14ac:dyDescent="0.25">
      <c r="A22" s="140" t="s">
        <v>43</v>
      </c>
      <c r="B22" s="140"/>
      <c r="C22" s="140"/>
      <c r="D22" s="140"/>
      <c r="E22" s="140"/>
      <c r="F22" s="140"/>
      <c r="G22" s="140"/>
      <c r="H22" s="140"/>
      <c r="I22" s="140"/>
    </row>
    <row r="23" spans="1:9" s="58" customFormat="1" x14ac:dyDescent="0.25">
      <c r="A23" s="140" t="s">
        <v>44</v>
      </c>
      <c r="B23" s="140"/>
      <c r="C23" s="140"/>
      <c r="D23" s="140"/>
      <c r="E23" s="140"/>
      <c r="F23" s="140"/>
      <c r="G23" s="140"/>
      <c r="H23" s="140"/>
      <c r="I23" s="140"/>
    </row>
    <row r="24" spans="1:9" s="58" customFormat="1" x14ac:dyDescent="0.25">
      <c r="A24" s="66" t="s">
        <v>45</v>
      </c>
      <c r="B24" s="66"/>
      <c r="C24" s="66"/>
      <c r="D24" s="66"/>
      <c r="E24" s="66"/>
      <c r="F24" s="66"/>
      <c r="G24" s="66"/>
      <c r="H24" s="66"/>
      <c r="I24" s="66"/>
    </row>
    <row r="25" spans="1:9" s="58" customFormat="1" x14ac:dyDescent="0.25">
      <c r="A25" s="66" t="s">
        <v>46</v>
      </c>
      <c r="B25" s="66"/>
      <c r="C25" s="66"/>
      <c r="D25" s="66"/>
      <c r="E25" s="66"/>
      <c r="F25" s="66"/>
      <c r="G25" s="66"/>
      <c r="H25" s="66"/>
      <c r="I25" s="66"/>
    </row>
    <row r="26" spans="1:9" s="58" customFormat="1" x14ac:dyDescent="0.25">
      <c r="A26" s="66" t="s">
        <v>47</v>
      </c>
      <c r="B26" s="66"/>
      <c r="C26" s="66"/>
      <c r="D26" s="66"/>
      <c r="E26" s="66"/>
      <c r="F26" s="66"/>
      <c r="G26" s="66"/>
      <c r="H26" s="66"/>
      <c r="I26" s="66"/>
    </row>
    <row r="27" spans="1:9" s="58" customFormat="1" x14ac:dyDescent="0.25">
      <c r="A27" s="65"/>
      <c r="B27" s="65"/>
      <c r="C27" s="65"/>
      <c r="D27" s="65"/>
      <c r="E27" s="65"/>
      <c r="F27" s="65"/>
      <c r="G27" s="65"/>
      <c r="H27" s="65"/>
      <c r="I27" s="65"/>
    </row>
    <row r="28" spans="1:9" x14ac:dyDescent="0.25">
      <c r="A28" s="137" t="s">
        <v>48</v>
      </c>
      <c r="B28" s="137"/>
      <c r="C28" s="137"/>
      <c r="D28" s="137"/>
      <c r="E28" s="137"/>
      <c r="F28" s="137"/>
      <c r="G28" s="137"/>
      <c r="H28" s="137"/>
      <c r="I28" s="137"/>
    </row>
    <row r="29" spans="1:9" s="58" customFormat="1" x14ac:dyDescent="0.25">
      <c r="A29" s="141" t="s">
        <v>49</v>
      </c>
      <c r="B29" s="141"/>
      <c r="C29" s="141"/>
      <c r="D29" s="141"/>
      <c r="E29" s="141"/>
      <c r="F29" s="141"/>
      <c r="G29" s="141"/>
      <c r="H29" s="141"/>
      <c r="I29" s="141"/>
    </row>
    <row r="30" spans="1:9" s="58" customFormat="1" x14ac:dyDescent="0.25">
      <c r="A30" s="141" t="s">
        <v>50</v>
      </c>
      <c r="B30" s="141"/>
      <c r="C30" s="141"/>
      <c r="D30" s="141"/>
      <c r="E30" s="141"/>
      <c r="F30" s="141"/>
      <c r="G30" s="141"/>
      <c r="H30" s="141"/>
      <c r="I30" s="141"/>
    </row>
    <row r="31" spans="1:9" s="58" customFormat="1" x14ac:dyDescent="0.25">
      <c r="A31" s="141" t="s">
        <v>51</v>
      </c>
      <c r="B31" s="136"/>
      <c r="C31" s="136"/>
      <c r="D31" s="136"/>
      <c r="E31" s="136"/>
      <c r="F31" s="136"/>
      <c r="G31" s="136"/>
      <c r="H31" s="136"/>
      <c r="I31" s="136"/>
    </row>
    <row r="32" spans="1:9" s="58" customFormat="1" x14ac:dyDescent="0.25">
      <c r="A32" s="141" t="s">
        <v>52</v>
      </c>
      <c r="B32" s="141"/>
      <c r="C32" s="141"/>
      <c r="D32" s="141"/>
      <c r="E32" s="141"/>
      <c r="F32" s="141"/>
      <c r="G32" s="141"/>
      <c r="H32" s="141"/>
      <c r="I32" s="141"/>
    </row>
    <row r="33" spans="1:9" s="58" customFormat="1" x14ac:dyDescent="0.25">
      <c r="A33" s="65"/>
      <c r="B33" s="65"/>
      <c r="C33" s="65"/>
      <c r="D33" s="65"/>
      <c r="E33" s="65"/>
      <c r="F33" s="65"/>
      <c r="G33" s="65"/>
      <c r="H33" s="65"/>
      <c r="I33" s="65"/>
    </row>
    <row r="34" spans="1:9" x14ac:dyDescent="0.25">
      <c r="A34" s="137" t="s">
        <v>53</v>
      </c>
      <c r="B34" s="137"/>
      <c r="C34" s="137"/>
      <c r="D34" s="137"/>
      <c r="E34" s="137"/>
      <c r="F34" s="137"/>
      <c r="G34" s="137"/>
      <c r="H34" s="137"/>
      <c r="I34" s="137"/>
    </row>
    <row r="35" spans="1:9" s="58" customFormat="1" x14ac:dyDescent="0.25">
      <c r="A35" s="136" t="s">
        <v>73</v>
      </c>
      <c r="B35" s="136"/>
      <c r="C35" s="136"/>
      <c r="D35" s="136"/>
      <c r="E35" s="136"/>
      <c r="F35" s="136"/>
      <c r="G35" s="136"/>
      <c r="H35" s="136"/>
      <c r="I35" s="136"/>
    </row>
    <row r="36" spans="1:9" s="58" customFormat="1" x14ac:dyDescent="0.25">
      <c r="A36" s="136" t="s">
        <v>54</v>
      </c>
      <c r="B36" s="136"/>
      <c r="C36" s="136"/>
      <c r="D36" s="136"/>
      <c r="E36" s="136"/>
      <c r="F36" s="136"/>
      <c r="G36" s="136"/>
      <c r="H36" s="136"/>
      <c r="I36" s="136"/>
    </row>
    <row r="37" spans="1:9" s="58" customFormat="1" x14ac:dyDescent="0.25">
      <c r="A37" s="65"/>
      <c r="B37" s="65"/>
      <c r="C37" s="65"/>
      <c r="D37" s="65"/>
      <c r="E37" s="65"/>
      <c r="F37" s="65"/>
      <c r="G37" s="65"/>
      <c r="H37" s="65"/>
      <c r="I37" s="65"/>
    </row>
    <row r="38" spans="1:9" x14ac:dyDescent="0.25">
      <c r="A38" s="137" t="s">
        <v>55</v>
      </c>
      <c r="B38" s="137"/>
      <c r="C38" s="137"/>
      <c r="D38" s="137"/>
      <c r="E38" s="137"/>
      <c r="F38" s="137"/>
      <c r="G38" s="137"/>
      <c r="H38" s="137"/>
      <c r="I38" s="137"/>
    </row>
    <row r="39" spans="1:9" s="58" customFormat="1" x14ac:dyDescent="0.25">
      <c r="A39" s="136" t="s">
        <v>56</v>
      </c>
      <c r="B39" s="136"/>
      <c r="C39" s="136"/>
      <c r="D39" s="136"/>
      <c r="E39" s="136"/>
      <c r="F39" s="136"/>
      <c r="G39" s="136"/>
      <c r="H39" s="136"/>
      <c r="I39" s="136"/>
    </row>
    <row r="40" spans="1:9" s="58" customFormat="1" x14ac:dyDescent="0.25">
      <c r="A40" s="136" t="s">
        <v>57</v>
      </c>
      <c r="B40" s="136"/>
      <c r="C40" s="136"/>
      <c r="D40" s="136"/>
      <c r="E40" s="136"/>
      <c r="F40" s="136"/>
      <c r="G40" s="136"/>
      <c r="H40" s="136"/>
      <c r="I40" s="136"/>
    </row>
    <row r="41" spans="1:9" s="58" customFormat="1" x14ac:dyDescent="0.25">
      <c r="A41" s="136" t="s">
        <v>58</v>
      </c>
      <c r="B41" s="136"/>
      <c r="C41" s="136"/>
      <c r="D41" s="136"/>
      <c r="E41" s="136"/>
      <c r="F41" s="136"/>
      <c r="G41" s="136"/>
      <c r="H41" s="136"/>
      <c r="I41" s="136"/>
    </row>
    <row r="42" spans="1:9" s="58" customFormat="1" x14ac:dyDescent="0.25">
      <c r="A42" s="136" t="s">
        <v>59</v>
      </c>
      <c r="B42" s="136"/>
      <c r="C42" s="136"/>
      <c r="D42" s="136"/>
      <c r="E42" s="136"/>
      <c r="F42" s="136"/>
      <c r="G42" s="136"/>
      <c r="H42" s="136"/>
      <c r="I42" s="136"/>
    </row>
    <row r="43" spans="1:9" s="58" customFormat="1" x14ac:dyDescent="0.25">
      <c r="A43" s="136" t="s">
        <v>60</v>
      </c>
      <c r="B43" s="136"/>
      <c r="C43" s="136"/>
      <c r="D43" s="136"/>
      <c r="E43" s="136"/>
      <c r="F43" s="136"/>
      <c r="G43" s="136"/>
      <c r="H43" s="136"/>
      <c r="I43" s="136"/>
    </row>
    <row r="44" spans="1:9" s="58" customFormat="1" x14ac:dyDescent="0.25">
      <c r="A44" s="136" t="s">
        <v>61</v>
      </c>
      <c r="B44" s="136"/>
      <c r="C44" s="136"/>
      <c r="D44" s="136"/>
      <c r="E44" s="136"/>
      <c r="F44" s="136"/>
      <c r="G44" s="136"/>
      <c r="H44" s="136"/>
      <c r="I44" s="136"/>
    </row>
    <row r="45" spans="1:9" s="58" customFormat="1" x14ac:dyDescent="0.25">
      <c r="A45" s="136" t="s">
        <v>62</v>
      </c>
      <c r="B45" s="136"/>
      <c r="C45" s="136"/>
      <c r="D45" s="136"/>
      <c r="E45" s="136"/>
      <c r="F45" s="136"/>
      <c r="G45" s="136"/>
      <c r="H45" s="136"/>
      <c r="I45" s="136"/>
    </row>
    <row r="46" spans="1:9" s="58" customFormat="1" x14ac:dyDescent="0.25">
      <c r="A46" s="136" t="s">
        <v>63</v>
      </c>
      <c r="B46" s="136"/>
      <c r="C46" s="136"/>
      <c r="D46" s="136"/>
      <c r="E46" s="136"/>
      <c r="F46" s="136"/>
      <c r="G46" s="136"/>
      <c r="H46" s="136"/>
      <c r="I46" s="136"/>
    </row>
    <row r="47" spans="1:9" s="58" customFormat="1" x14ac:dyDescent="0.25">
      <c r="A47" s="65"/>
      <c r="B47" s="65"/>
      <c r="C47" s="65"/>
      <c r="D47" s="65"/>
      <c r="E47" s="65"/>
      <c r="F47" s="65"/>
      <c r="G47" s="65"/>
      <c r="H47" s="65"/>
      <c r="I47" s="65"/>
    </row>
    <row r="48" spans="1:9" s="69" customFormat="1" ht="9" x14ac:dyDescent="0.15">
      <c r="A48" s="67" t="s">
        <v>64</v>
      </c>
      <c r="B48" s="68"/>
      <c r="C48" s="68"/>
      <c r="D48" s="68"/>
      <c r="E48" s="68"/>
      <c r="F48" s="68"/>
      <c r="G48" s="68"/>
      <c r="H48" s="68"/>
      <c r="I48" s="68"/>
    </row>
    <row r="49" spans="1:9" s="69" customFormat="1" ht="9" x14ac:dyDescent="0.15">
      <c r="A49" s="68" t="s">
        <v>65</v>
      </c>
      <c r="B49" s="68"/>
      <c r="C49" s="68"/>
      <c r="D49" s="68"/>
      <c r="E49" s="68"/>
      <c r="F49" s="68"/>
      <c r="G49" s="68"/>
      <c r="H49" s="68"/>
      <c r="I49" s="68"/>
    </row>
    <row r="50" spans="1:9" s="69" customFormat="1" ht="9" x14ac:dyDescent="0.15">
      <c r="A50" s="68" t="s">
        <v>66</v>
      </c>
      <c r="B50" s="68"/>
      <c r="C50" s="68"/>
      <c r="D50" s="68"/>
      <c r="E50" s="68"/>
      <c r="F50" s="68"/>
      <c r="G50" s="68"/>
      <c r="H50" s="68"/>
      <c r="I50" s="68"/>
    </row>
    <row r="51" spans="1:9" s="58" customFormat="1" x14ac:dyDescent="0.25">
      <c r="A51" s="65"/>
      <c r="B51" s="65"/>
      <c r="C51" s="65"/>
      <c r="D51" s="65"/>
      <c r="E51" s="65"/>
      <c r="F51" s="65"/>
      <c r="G51" s="65"/>
      <c r="H51" s="65"/>
      <c r="I51" s="65"/>
    </row>
    <row r="52" spans="1:9" x14ac:dyDescent="0.25">
      <c r="A52" s="137" t="s">
        <v>67</v>
      </c>
      <c r="B52" s="137"/>
      <c r="C52" s="137"/>
      <c r="D52" s="137"/>
      <c r="E52" s="137"/>
      <c r="F52" s="137"/>
      <c r="G52" s="137"/>
      <c r="H52" s="137"/>
      <c r="I52" s="137"/>
    </row>
    <row r="53" spans="1:9" s="58" customFormat="1" x14ac:dyDescent="0.25">
      <c r="A53" s="136" t="s">
        <v>68</v>
      </c>
      <c r="B53" s="136"/>
      <c r="C53" s="136"/>
      <c r="D53" s="136"/>
      <c r="E53" s="136"/>
      <c r="F53" s="136"/>
      <c r="G53" s="136"/>
      <c r="H53" s="136"/>
      <c r="I53" s="136"/>
    </row>
    <row r="54" spans="1:9" s="58" customFormat="1" x14ac:dyDescent="0.25">
      <c r="A54" s="65" t="s">
        <v>69</v>
      </c>
      <c r="B54" s="65"/>
      <c r="C54" s="65"/>
      <c r="D54" s="65"/>
      <c r="E54" s="65"/>
      <c r="F54" s="65"/>
      <c r="G54" s="65"/>
      <c r="H54" s="65"/>
      <c r="I54" s="65"/>
    </row>
  </sheetData>
  <mergeCells count="36">
    <mergeCell ref="A53:I53"/>
    <mergeCell ref="A39:I39"/>
    <mergeCell ref="A40:I40"/>
    <mergeCell ref="A41:I41"/>
    <mergeCell ref="A42:I42"/>
    <mergeCell ref="A43:I43"/>
    <mergeCell ref="A44:I44"/>
    <mergeCell ref="A35:I35"/>
    <mergeCell ref="A36:I36"/>
    <mergeCell ref="A45:I45"/>
    <mergeCell ref="A46:I46"/>
    <mergeCell ref="A52:I52"/>
    <mergeCell ref="A38:I38"/>
    <mergeCell ref="A14:I14"/>
    <mergeCell ref="A15:I15"/>
    <mergeCell ref="A23:I23"/>
    <mergeCell ref="A28:I28"/>
    <mergeCell ref="A17:I17"/>
    <mergeCell ref="A18:I18"/>
    <mergeCell ref="A29:I29"/>
    <mergeCell ref="A30:I30"/>
    <mergeCell ref="A19:I19"/>
    <mergeCell ref="A20:I20"/>
    <mergeCell ref="A21:I21"/>
    <mergeCell ref="A22:I22"/>
    <mergeCell ref="A31:I31"/>
    <mergeCell ref="A32:I32"/>
    <mergeCell ref="A34:I34"/>
    <mergeCell ref="A9:I9"/>
    <mergeCell ref="A10:I10"/>
    <mergeCell ref="A11:I11"/>
    <mergeCell ref="A13:I13"/>
    <mergeCell ref="A1:I1"/>
    <mergeCell ref="A5:I5"/>
    <mergeCell ref="A6:I6"/>
    <mergeCell ref="A7:I7"/>
  </mergeCells>
  <phoneticPr fontId="1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Amortization</vt:lpstr>
      <vt:lpstr>Chart Data</vt:lpstr>
      <vt:lpstr>EULA</vt:lpstr>
      <vt:lpstr>Amortization!Amount</vt:lpstr>
      <vt:lpstr>Amortization!first_payment</vt:lpstr>
      <vt:lpstr>Amortization!loan_period</vt:lpstr>
      <vt:lpstr>Amortization!pay_num</vt:lpstr>
      <vt:lpstr>Amortization!payment</vt:lpstr>
      <vt:lpstr>Amortization!periodic_rate</vt:lpstr>
      <vt:lpstr>Amortization!Print_Area</vt:lpstr>
      <vt:lpstr>Amortization!rounding</vt:lpstr>
    </vt:vector>
  </TitlesOfParts>
  <Manager/>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spreadsheet123.com</dc:creator>
  <cp:keywords/>
  <dc:description>© 2014 Spreadsheet123 LTD. All rights reserved.</dc:description>
  <cp:lastModifiedBy>user</cp:lastModifiedBy>
  <cp:lastPrinted>2014-03-01T17:24:31Z</cp:lastPrinted>
  <dcterms:created xsi:type="dcterms:W3CDTF">2011-08-23T02:07:46Z</dcterms:created>
  <dcterms:modified xsi:type="dcterms:W3CDTF">2016-07-09T06:14:22Z</dcterms:modified>
  <cp:category>Financial Calculators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2014 Spreadsheet123 LTD</vt:lpwstr>
  </property>
  <property fmtid="{D5CDD505-2E9C-101B-9397-08002B2CF9AE}" pid="3" name="Version">
    <vt:lpwstr>1.0.1</vt:lpwstr>
  </property>
</Properties>
</file>