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9555" windowHeight="3915"/>
  </bookViews>
  <sheets>
    <sheet name="Misumi" sheetId="1" r:id="rId1"/>
    <sheet name="SDP-SI" sheetId="2" r:id="rId2"/>
    <sheet name="McMaster-Carr" sheetId="3" r:id="rId3"/>
    <sheet name="VXB" sheetId="4" r:id="rId4"/>
    <sheet name="MetalsDepot" sheetId="5" r:id="rId5"/>
  </sheets>
  <calcPr calcId="125725"/>
</workbook>
</file>

<file path=xl/calcChain.xml><?xml version="1.0" encoding="utf-8"?>
<calcChain xmlns="http://schemas.openxmlformats.org/spreadsheetml/2006/main">
  <c r="E60" i="1"/>
  <c r="E1" i="5"/>
  <c r="E2"/>
  <c r="E5"/>
  <c r="E6"/>
  <c r="E7"/>
  <c r="E4"/>
  <c r="E1" i="4"/>
  <c r="E18"/>
  <c r="E17"/>
  <c r="E13"/>
  <c r="E12"/>
  <c r="E5"/>
  <c r="E11"/>
  <c r="E1" i="3"/>
  <c r="E1" i="2"/>
  <c r="E2"/>
  <c r="E63" i="1"/>
  <c r="E41"/>
  <c r="E31"/>
  <c r="E20"/>
  <c r="E14" i="3"/>
  <c r="E32"/>
  <c r="E35"/>
  <c r="E34"/>
  <c r="E30"/>
  <c r="E21" s="1"/>
  <c r="E29"/>
  <c r="E28"/>
  <c r="E27"/>
  <c r="E26"/>
  <c r="E25"/>
  <c r="E24"/>
  <c r="E23"/>
  <c r="E43" i="1"/>
  <c r="E17" i="3"/>
  <c r="D16"/>
  <c r="E16" s="1"/>
  <c r="E36" i="1"/>
  <c r="E37"/>
  <c r="E29"/>
  <c r="E75"/>
  <c r="E74"/>
  <c r="E17"/>
  <c r="E73"/>
  <c r="E72"/>
  <c r="E71"/>
  <c r="E70"/>
  <c r="E69"/>
  <c r="E68"/>
  <c r="E67"/>
  <c r="E66"/>
  <c r="E65"/>
  <c r="D5"/>
  <c r="D4"/>
  <c r="E57"/>
  <c r="E58"/>
  <c r="E59"/>
  <c r="D56"/>
  <c r="E56" s="1"/>
  <c r="E28"/>
  <c r="E55"/>
  <c r="E49" s="1"/>
  <c r="E1" s="1"/>
  <c r="C1" s="1"/>
  <c r="D54"/>
  <c r="E54" s="1"/>
  <c r="E53"/>
  <c r="E52"/>
  <c r="D51"/>
  <c r="E51" s="1"/>
  <c r="E35"/>
  <c r="E34"/>
  <c r="E16"/>
  <c r="E15"/>
  <c r="E14"/>
  <c r="E27"/>
  <c r="E26"/>
  <c r="E25"/>
  <c r="E4" i="2"/>
  <c r="E33" i="1"/>
  <c r="E24"/>
  <c r="E23"/>
  <c r="E22"/>
  <c r="E13"/>
  <c r="E12"/>
  <c r="E11"/>
  <c r="E10"/>
  <c r="E9"/>
  <c r="E8"/>
  <c r="E7"/>
  <c r="E6"/>
  <c r="E5"/>
  <c r="E4"/>
  <c r="E2" l="1"/>
</calcChain>
</file>

<file path=xl/sharedStrings.xml><?xml version="1.0" encoding="utf-8"?>
<sst xmlns="http://schemas.openxmlformats.org/spreadsheetml/2006/main" count="257" uniqueCount="156">
  <si>
    <t>Part</t>
  </si>
  <si>
    <t>Qty</t>
  </si>
  <si>
    <t>Cost ea</t>
  </si>
  <si>
    <t>Description</t>
  </si>
  <si>
    <t>HFS5-4040-652</t>
  </si>
  <si>
    <t>HFS5-4040-572</t>
  </si>
  <si>
    <t>A</t>
  </si>
  <si>
    <t>Base extrusion (long)</t>
  </si>
  <si>
    <t>Base extrusion (short)</t>
  </si>
  <si>
    <t>HFC5-4040-B</t>
  </si>
  <si>
    <t>End caps</t>
  </si>
  <si>
    <t>SHPTLS5</t>
  </si>
  <si>
    <t>Support</t>
  </si>
  <si>
    <t>SHPTSSL5</t>
  </si>
  <si>
    <t>HPTLD5</t>
  </si>
  <si>
    <t>HBLBSL5</t>
  </si>
  <si>
    <t>Support reinforcement</t>
  </si>
  <si>
    <t>HBLTDW5</t>
  </si>
  <si>
    <t>HBLFSDW5</t>
  </si>
  <si>
    <t>Subtotal</t>
  </si>
  <si>
    <t>Total cost</t>
  </si>
  <si>
    <t>L-shaped inserts</t>
  </si>
  <si>
    <t>PACK-HNTT-5-5</t>
  </si>
  <si>
    <t>M5 nuts</t>
  </si>
  <si>
    <t>B</t>
  </si>
  <si>
    <t>HFLBTW6-50</t>
  </si>
  <si>
    <t>Motor mount (raw)</t>
  </si>
  <si>
    <t>S50HWH-075H0808</t>
  </si>
  <si>
    <t>Flexible coupling (SDP-SI)</t>
  </si>
  <si>
    <t>CLJK10-40-50</t>
  </si>
  <si>
    <t>Acetal leadscrew nut blanks</t>
  </si>
  <si>
    <t>CLJK6-16-40</t>
  </si>
  <si>
    <t>Acetal square spline blanks</t>
  </si>
  <si>
    <t>GPA18GT3090-A-H8</t>
  </si>
  <si>
    <t>Timing pulley 1</t>
  </si>
  <si>
    <t>AFDF15-20</t>
  </si>
  <si>
    <t>PSFMRPL6-L26-F7-T4</t>
  </si>
  <si>
    <t>Tensioning rod</t>
  </si>
  <si>
    <t>C</t>
  </si>
  <si>
    <t>GPA18GT3060-A-H8</t>
  </si>
  <si>
    <t>Timing pulley 2</t>
  </si>
  <si>
    <t>AFDF11-5-15</t>
  </si>
  <si>
    <t>Idler pulley 2</t>
  </si>
  <si>
    <t>Idler pulley 1</t>
  </si>
  <si>
    <t>Leadscrew</t>
  </si>
  <si>
    <t>Motor coupling 1</t>
  </si>
  <si>
    <t>Motor coupling 2</t>
  </si>
  <si>
    <t>Bearing nut</t>
  </si>
  <si>
    <t>Shim</t>
  </si>
  <si>
    <t>F</t>
  </si>
  <si>
    <t>Tapped mounts for glass plate</t>
  </si>
  <si>
    <t>HNTC6</t>
  </si>
  <si>
    <t>Nuts for glass plate</t>
  </si>
  <si>
    <t>CJPQNBB8-13</t>
  </si>
  <si>
    <t>HBL135TD5-Z5</t>
  </si>
  <si>
    <t>Angled bracket, extra holes</t>
  </si>
  <si>
    <t>HBLUT5</t>
  </si>
  <si>
    <t>Triple bracket, 90 degrees</t>
  </si>
  <si>
    <t>HFS5-2060-548</t>
  </si>
  <si>
    <t>HFS5-2060-250</t>
  </si>
  <si>
    <t>HBLSS5</t>
  </si>
  <si>
    <t>mini thin bracket</t>
  </si>
  <si>
    <t>HBLTF5</t>
  </si>
  <si>
    <t>scalene bracket</t>
  </si>
  <si>
    <t>E</t>
  </si>
  <si>
    <t>GEABG1-0-45-6-B-8</t>
  </si>
  <si>
    <t>Big gear</t>
  </si>
  <si>
    <t>GEABG1-0-14-8-K-5</t>
  </si>
  <si>
    <t>Small gear</t>
  </si>
  <si>
    <t>RMTSRW12-566-F23-V6-S28-Q6</t>
  </si>
  <si>
    <t>MCO15-6-6-35</t>
  </si>
  <si>
    <t>MCSLC20-6-35-6-35</t>
  </si>
  <si>
    <t>Acetal spacers with guide</t>
  </si>
  <si>
    <t>Acetal spacer</t>
  </si>
  <si>
    <t>Acetal washer</t>
  </si>
  <si>
    <t>Steel spacer</t>
  </si>
  <si>
    <t>HFSC6-3030-50-LTP</t>
  </si>
  <si>
    <t>Sphere-nose pin</t>
  </si>
  <si>
    <t>FGSM0.015</t>
  </si>
  <si>
    <t>Support structure 1</t>
  </si>
  <si>
    <t>Support structure 2</t>
  </si>
  <si>
    <t>PSFRHQ8-60-F10-P6-T10-Q6</t>
  </si>
  <si>
    <t>MSB6-65</t>
  </si>
  <si>
    <t>Long shoulder screw</t>
  </si>
  <si>
    <t>Short shoulder screw</t>
  </si>
  <si>
    <t>SMSB8-15</t>
  </si>
  <si>
    <t>(hobbed) shaft</t>
  </si>
  <si>
    <t>CLJGJ12-6-9-5</t>
  </si>
  <si>
    <t>CLJJ6-14-39</t>
  </si>
  <si>
    <t>WSJJ6-10-2</t>
  </si>
  <si>
    <t>SMKB8-4</t>
  </si>
  <si>
    <t>Tension springs</t>
  </si>
  <si>
    <t>BNSCS6</t>
  </si>
  <si>
    <t>Belt (1036.5 mm)</t>
  </si>
  <si>
    <t>Belt (1145 mm)</t>
  </si>
  <si>
    <t>BUU6-30</t>
  </si>
  <si>
    <t>BUU6-25</t>
  </si>
  <si>
    <t>GBN 1170 3GT</t>
  </si>
  <si>
    <t>GBN 1050 3GT</t>
  </si>
  <si>
    <t>D</t>
  </si>
  <si>
    <t>94035A532</t>
  </si>
  <si>
    <t>Shoulder screw for ball bearings</t>
  </si>
  <si>
    <t>94669A008</t>
  </si>
  <si>
    <t>Aluminum spacer</t>
  </si>
  <si>
    <t>Belleville washer</t>
  </si>
  <si>
    <t>SSRBW5</t>
  </si>
  <si>
    <t>57155K140</t>
  </si>
  <si>
    <t>Extended inner ring bearings</t>
  </si>
  <si>
    <t>90268A325</t>
  </si>
  <si>
    <t>1/4-28 coupling nut</t>
  </si>
  <si>
    <t>92196A333</t>
  </si>
  <si>
    <t>1/4-28 screw pack of 10</t>
  </si>
  <si>
    <t>92101A320</t>
  </si>
  <si>
    <t>1/4-28 jam nut</t>
  </si>
  <si>
    <t>90759A100</t>
  </si>
  <si>
    <t>1/4-20 flange nut</t>
  </si>
  <si>
    <t>9075A150</t>
  </si>
  <si>
    <t>1/4-28 flange nut</t>
  </si>
  <si>
    <t>95630A217</t>
  </si>
  <si>
    <t>PTFE washer (pack of 10), .26"x.34"x.025"</t>
  </si>
  <si>
    <t>Total</t>
  </si>
  <si>
    <t>5033K31</t>
  </si>
  <si>
    <t>PTFE tubing (1/4")</t>
  </si>
  <si>
    <t>D/E</t>
  </si>
  <si>
    <t>99604A115</t>
  </si>
  <si>
    <t>Silicone washer, pack of 50</t>
  </si>
  <si>
    <t>91116A160</t>
  </si>
  <si>
    <t>Fender washer (pack of 25)</t>
  </si>
  <si>
    <t>Misumi Cost</t>
  </si>
  <si>
    <t>Total Cost</t>
  </si>
  <si>
    <t>SDP-SI cost</t>
  </si>
  <si>
    <t>McMaster Cost</t>
  </si>
  <si>
    <t>Overall Cost</t>
  </si>
  <si>
    <t>R4A-2RS</t>
  </si>
  <si>
    <t>Sealed bearings for X axis</t>
  </si>
  <si>
    <t>FR4-2RS</t>
  </si>
  <si>
    <t>Flanged bearing for X endplate</t>
  </si>
  <si>
    <t>F626ZZ</t>
  </si>
  <si>
    <t>Flanged bearing for Z endplate</t>
  </si>
  <si>
    <t>Flanged bearing for pulley</t>
  </si>
  <si>
    <t>F6700-2RS</t>
  </si>
  <si>
    <t>Kit9452</t>
  </si>
  <si>
    <t>Kit9051</t>
  </si>
  <si>
    <t>VXB total</t>
  </si>
  <si>
    <t>All</t>
  </si>
  <si>
    <t>3/8" A36 Steel Plate</t>
  </si>
  <si>
    <t>0.040 (3/64) thick 3003 Aluminum Sheet</t>
  </si>
  <si>
    <t>20 GA. (0.036 thick) cold rolled steel sheet</t>
  </si>
  <si>
    <t>0.063 (1/16) thick 3003 Aluminum sheet</t>
  </si>
  <si>
    <t>1' x 1'</t>
  </si>
  <si>
    <t>1' x 2'</t>
  </si>
  <si>
    <t>2' x 4'</t>
  </si>
  <si>
    <t>2' x 2'</t>
  </si>
  <si>
    <t>Metals Depot Cost</t>
  </si>
  <si>
    <t>HBLTTW5</t>
  </si>
  <si>
    <t>Triple bracket, 90 degrees, 12 mount holes</t>
  </si>
</sst>
</file>

<file path=xl/styles.xml><?xml version="1.0" encoding="utf-8"?>
<styleSheet xmlns="http://schemas.openxmlformats.org/spreadsheetml/2006/main">
  <numFmts count="2">
    <numFmt numFmtId="8" formatCode="&quot;$&quot;#,##0.00;[Red]\-&quot;$&quot;#,##0.00"/>
    <numFmt numFmtId="164" formatCode="&quot;$&quot;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8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Font="1"/>
    <xf numFmtId="8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5"/>
  <sheetViews>
    <sheetView tabSelected="1" topLeftCell="A42" workbookViewId="0">
      <selection activeCell="H61" sqref="H61"/>
    </sheetView>
  </sheetViews>
  <sheetFormatPr defaultRowHeight="15"/>
  <cols>
    <col min="1" max="1" width="3.42578125" customWidth="1"/>
    <col min="2" max="2" width="25.7109375" customWidth="1"/>
    <col min="6" max="6" width="28" bestFit="1" customWidth="1"/>
  </cols>
  <sheetData>
    <row r="1" spans="1:7">
      <c r="B1" t="s">
        <v>132</v>
      </c>
      <c r="C1" s="1">
        <f>E1+'SDP-SI'!E1+'McMaster-Carr'!E1+VXB!E1+MetalsDepot!E1</f>
        <v>819.24279999999999</v>
      </c>
      <c r="D1" t="s">
        <v>128</v>
      </c>
      <c r="E1" s="1">
        <f>E2+E20+E31+E41+E49+E63</f>
        <v>562.07280000000003</v>
      </c>
    </row>
    <row r="2" spans="1:7">
      <c r="A2" t="s">
        <v>6</v>
      </c>
      <c r="D2" t="s">
        <v>20</v>
      </c>
      <c r="E2" s="1">
        <f>SUM(E4:E17)</f>
        <v>186.93960000000001</v>
      </c>
    </row>
    <row r="3" spans="1:7">
      <c r="B3" s="2" t="s">
        <v>0</v>
      </c>
      <c r="C3" s="2" t="s">
        <v>1</v>
      </c>
      <c r="D3" s="2" t="s">
        <v>2</v>
      </c>
      <c r="E3" s="2" t="s">
        <v>19</v>
      </c>
      <c r="F3" s="2" t="s">
        <v>3</v>
      </c>
      <c r="G3" s="2"/>
    </row>
    <row r="4" spans="1:7">
      <c r="B4" t="s">
        <v>4</v>
      </c>
      <c r="C4">
        <v>2</v>
      </c>
      <c r="D4" s="1">
        <f>12.7*0.652</f>
        <v>8.2804000000000002</v>
      </c>
      <c r="E4" s="1">
        <f t="shared" ref="E4:E16" si="0">C4*D4</f>
        <v>16.5608</v>
      </c>
      <c r="F4" t="s">
        <v>7</v>
      </c>
    </row>
    <row r="5" spans="1:7">
      <c r="B5" t="s">
        <v>5</v>
      </c>
      <c r="C5">
        <v>2</v>
      </c>
      <c r="D5" s="1">
        <f>12.7*0.572</f>
        <v>7.2643999999999993</v>
      </c>
      <c r="E5" s="1">
        <f t="shared" si="0"/>
        <v>14.528799999999999</v>
      </c>
      <c r="F5" t="s">
        <v>8</v>
      </c>
    </row>
    <row r="6" spans="1:7">
      <c r="B6" t="s">
        <v>9</v>
      </c>
      <c r="C6">
        <v>4</v>
      </c>
      <c r="D6" s="1">
        <v>2</v>
      </c>
      <c r="E6" s="1">
        <f t="shared" si="0"/>
        <v>8</v>
      </c>
      <c r="F6" t="s">
        <v>10</v>
      </c>
    </row>
    <row r="7" spans="1:7">
      <c r="B7" t="s">
        <v>11</v>
      </c>
      <c r="C7">
        <v>1</v>
      </c>
      <c r="D7" s="1">
        <v>2</v>
      </c>
      <c r="E7" s="1">
        <f t="shared" si="0"/>
        <v>2</v>
      </c>
      <c r="F7" t="s">
        <v>12</v>
      </c>
    </row>
    <row r="8" spans="1:7">
      <c r="B8" t="s">
        <v>13</v>
      </c>
      <c r="C8">
        <v>1</v>
      </c>
      <c r="D8" s="1">
        <v>1.37</v>
      </c>
      <c r="E8" s="1">
        <f t="shared" si="0"/>
        <v>1.37</v>
      </c>
      <c r="F8" t="s">
        <v>12</v>
      </c>
    </row>
    <row r="9" spans="1:7">
      <c r="B9" t="s">
        <v>14</v>
      </c>
      <c r="C9">
        <v>2</v>
      </c>
      <c r="D9" s="1">
        <v>2.9</v>
      </c>
      <c r="E9" s="1">
        <f t="shared" si="0"/>
        <v>5.8</v>
      </c>
      <c r="F9" t="s">
        <v>12</v>
      </c>
    </row>
    <row r="10" spans="1:7">
      <c r="B10" t="s">
        <v>15</v>
      </c>
      <c r="C10">
        <v>2</v>
      </c>
      <c r="D10" s="1">
        <v>5.9</v>
      </c>
      <c r="E10" s="1">
        <f t="shared" si="0"/>
        <v>11.8</v>
      </c>
      <c r="F10" t="s">
        <v>21</v>
      </c>
    </row>
    <row r="11" spans="1:7">
      <c r="B11" t="s">
        <v>17</v>
      </c>
      <c r="C11">
        <v>2</v>
      </c>
      <c r="D11" s="1">
        <v>2.39</v>
      </c>
      <c r="E11" s="1">
        <f t="shared" si="0"/>
        <v>4.78</v>
      </c>
      <c r="F11" t="s">
        <v>16</v>
      </c>
    </row>
    <row r="12" spans="1:7">
      <c r="B12" t="s">
        <v>18</v>
      </c>
      <c r="C12">
        <v>6</v>
      </c>
      <c r="D12" s="1">
        <v>2.1</v>
      </c>
      <c r="E12" s="1">
        <f t="shared" si="0"/>
        <v>12.600000000000001</v>
      </c>
      <c r="F12" t="s">
        <v>16</v>
      </c>
    </row>
    <row r="13" spans="1:7">
      <c r="B13" t="s">
        <v>22</v>
      </c>
      <c r="C13">
        <v>1</v>
      </c>
      <c r="D13" s="1">
        <v>28</v>
      </c>
      <c r="E13" s="1">
        <f t="shared" si="0"/>
        <v>28</v>
      </c>
      <c r="F13" t="s">
        <v>23</v>
      </c>
    </row>
    <row r="14" spans="1:7">
      <c r="B14" t="s">
        <v>69</v>
      </c>
      <c r="C14">
        <v>1</v>
      </c>
      <c r="D14" s="1">
        <v>32.4</v>
      </c>
      <c r="E14" s="1">
        <f t="shared" si="0"/>
        <v>32.4</v>
      </c>
      <c r="F14" t="s">
        <v>44</v>
      </c>
    </row>
    <row r="15" spans="1:7">
      <c r="B15" t="s">
        <v>70</v>
      </c>
      <c r="C15">
        <v>1</v>
      </c>
      <c r="D15" s="1">
        <v>11.3</v>
      </c>
      <c r="E15" s="1">
        <f t="shared" si="0"/>
        <v>11.3</v>
      </c>
      <c r="F15" t="s">
        <v>45</v>
      </c>
    </row>
    <row r="16" spans="1:7">
      <c r="B16" t="s">
        <v>71</v>
      </c>
      <c r="C16">
        <v>1</v>
      </c>
      <c r="D16" s="1">
        <v>32</v>
      </c>
      <c r="E16" s="1">
        <f t="shared" si="0"/>
        <v>32</v>
      </c>
      <c r="F16" t="s">
        <v>46</v>
      </c>
    </row>
    <row r="17" spans="1:6">
      <c r="B17" t="s">
        <v>92</v>
      </c>
      <c r="C17">
        <v>1</v>
      </c>
      <c r="D17" s="1">
        <v>5.8</v>
      </c>
      <c r="E17" s="1">
        <f>C17*D17</f>
        <v>5.8</v>
      </c>
      <c r="F17" t="s">
        <v>47</v>
      </c>
    </row>
    <row r="20" spans="1:6">
      <c r="A20" t="s">
        <v>24</v>
      </c>
      <c r="D20" t="s">
        <v>129</v>
      </c>
      <c r="E20" s="1">
        <f>SUM(E22:E30)</f>
        <v>114.18</v>
      </c>
    </row>
    <row r="21" spans="1:6">
      <c r="B21" s="2" t="s">
        <v>0</v>
      </c>
      <c r="C21" s="2" t="s">
        <v>1</v>
      </c>
      <c r="D21" s="2" t="s">
        <v>2</v>
      </c>
      <c r="E21" s="2" t="s">
        <v>19</v>
      </c>
      <c r="F21" s="2" t="s">
        <v>3</v>
      </c>
    </row>
    <row r="22" spans="1:6">
      <c r="B22" t="s">
        <v>25</v>
      </c>
      <c r="C22">
        <v>1</v>
      </c>
      <c r="D22" s="1">
        <v>13.8</v>
      </c>
      <c r="E22" s="1">
        <f t="shared" ref="E22:E29" si="1">C22*D22</f>
        <v>13.8</v>
      </c>
      <c r="F22" t="s">
        <v>26</v>
      </c>
    </row>
    <row r="23" spans="1:6">
      <c r="B23" t="s">
        <v>29</v>
      </c>
      <c r="C23">
        <v>3</v>
      </c>
      <c r="D23" s="1">
        <v>6</v>
      </c>
      <c r="E23" s="1">
        <f t="shared" si="1"/>
        <v>18</v>
      </c>
      <c r="F23" t="s">
        <v>30</v>
      </c>
    </row>
    <row r="24" spans="1:6">
      <c r="B24" t="s">
        <v>31</v>
      </c>
      <c r="C24">
        <v>3</v>
      </c>
      <c r="D24" s="1">
        <v>2.2000000000000002</v>
      </c>
      <c r="E24" s="1">
        <f t="shared" si="1"/>
        <v>6.6000000000000005</v>
      </c>
      <c r="F24" t="s">
        <v>32</v>
      </c>
    </row>
    <row r="25" spans="1:6">
      <c r="B25" t="s">
        <v>33</v>
      </c>
      <c r="C25">
        <v>1</v>
      </c>
      <c r="D25" s="1">
        <v>10.7</v>
      </c>
      <c r="E25" s="1">
        <f t="shared" si="1"/>
        <v>10.7</v>
      </c>
      <c r="F25" t="s">
        <v>34</v>
      </c>
    </row>
    <row r="26" spans="1:6">
      <c r="B26" t="s">
        <v>35</v>
      </c>
      <c r="C26">
        <v>1</v>
      </c>
      <c r="D26" s="1">
        <v>18.899999999999999</v>
      </c>
      <c r="E26" s="1">
        <f t="shared" si="1"/>
        <v>18.899999999999999</v>
      </c>
      <c r="F26" t="s">
        <v>43</v>
      </c>
    </row>
    <row r="27" spans="1:6">
      <c r="B27" t="s">
        <v>36</v>
      </c>
      <c r="C27">
        <v>1</v>
      </c>
      <c r="D27" s="1">
        <v>12.7</v>
      </c>
      <c r="E27" s="1">
        <f t="shared" si="1"/>
        <v>12.7</v>
      </c>
      <c r="F27" t="s">
        <v>37</v>
      </c>
    </row>
    <row r="28" spans="1:6">
      <c r="B28" t="s">
        <v>78</v>
      </c>
      <c r="C28">
        <v>1</v>
      </c>
      <c r="D28" s="1">
        <v>22.08</v>
      </c>
      <c r="E28" s="1">
        <f t="shared" si="1"/>
        <v>22.08</v>
      </c>
      <c r="F28" t="s">
        <v>48</v>
      </c>
    </row>
    <row r="29" spans="1:6">
      <c r="B29" t="s">
        <v>97</v>
      </c>
      <c r="C29">
        <v>1</v>
      </c>
      <c r="D29" s="1">
        <v>11.4</v>
      </c>
      <c r="E29" s="1">
        <f t="shared" si="1"/>
        <v>11.4</v>
      </c>
      <c r="F29" t="s">
        <v>94</v>
      </c>
    </row>
    <row r="31" spans="1:6">
      <c r="A31" t="s">
        <v>38</v>
      </c>
      <c r="D31" t="s">
        <v>129</v>
      </c>
      <c r="E31" s="1">
        <f>SUM(E33:E38)</f>
        <v>64.08</v>
      </c>
    </row>
    <row r="32" spans="1:6">
      <c r="B32" s="2" t="s">
        <v>0</v>
      </c>
      <c r="C32" s="2" t="s">
        <v>1</v>
      </c>
      <c r="D32" s="2" t="s">
        <v>2</v>
      </c>
      <c r="E32" s="2" t="s">
        <v>19</v>
      </c>
      <c r="F32" s="2" t="s">
        <v>3</v>
      </c>
    </row>
    <row r="33" spans="1:6">
      <c r="B33" t="s">
        <v>31</v>
      </c>
      <c r="C33">
        <v>3</v>
      </c>
      <c r="D33" s="1">
        <v>2.2000000000000002</v>
      </c>
      <c r="E33" s="1">
        <f>C33*D33</f>
        <v>6.6000000000000005</v>
      </c>
      <c r="F33" t="s">
        <v>32</v>
      </c>
    </row>
    <row r="34" spans="1:6">
      <c r="B34" t="s">
        <v>39</v>
      </c>
      <c r="C34">
        <v>1</v>
      </c>
      <c r="D34" s="1">
        <v>9.5</v>
      </c>
      <c r="E34" s="1">
        <f>C34*D34</f>
        <v>9.5</v>
      </c>
      <c r="F34" t="s">
        <v>40</v>
      </c>
    </row>
    <row r="35" spans="1:6">
      <c r="B35" t="s">
        <v>41</v>
      </c>
      <c r="C35">
        <v>1</v>
      </c>
      <c r="D35" s="1">
        <v>18.600000000000001</v>
      </c>
      <c r="E35" s="1">
        <f>C35*D35</f>
        <v>18.600000000000001</v>
      </c>
      <c r="F35" t="s">
        <v>42</v>
      </c>
    </row>
    <row r="36" spans="1:6">
      <c r="B36" t="s">
        <v>78</v>
      </c>
      <c r="C36">
        <v>1</v>
      </c>
      <c r="D36" s="1">
        <v>22.08</v>
      </c>
      <c r="E36" s="1">
        <f t="shared" ref="E36:E37" si="2">C36*D36</f>
        <v>22.08</v>
      </c>
      <c r="F36" t="s">
        <v>48</v>
      </c>
    </row>
    <row r="37" spans="1:6">
      <c r="B37" t="s">
        <v>98</v>
      </c>
      <c r="C37">
        <v>1</v>
      </c>
      <c r="D37" s="1">
        <v>7.3</v>
      </c>
      <c r="E37" s="1">
        <f t="shared" si="2"/>
        <v>7.3</v>
      </c>
      <c r="F37" t="s">
        <v>93</v>
      </c>
    </row>
    <row r="41" spans="1:6">
      <c r="A41" t="s">
        <v>99</v>
      </c>
      <c r="D41" t="s">
        <v>129</v>
      </c>
      <c r="E41" s="1">
        <f>SUM(E43:E44)</f>
        <v>4</v>
      </c>
    </row>
    <row r="42" spans="1:6">
      <c r="B42" s="2" t="s">
        <v>0</v>
      </c>
      <c r="C42" s="2" t="s">
        <v>1</v>
      </c>
      <c r="D42" s="2" t="s">
        <v>2</v>
      </c>
      <c r="E42" s="2" t="s">
        <v>19</v>
      </c>
      <c r="F42" s="2" t="s">
        <v>3</v>
      </c>
    </row>
    <row r="43" spans="1:6">
      <c r="B43" t="s">
        <v>105</v>
      </c>
      <c r="C43">
        <v>4</v>
      </c>
      <c r="D43" s="1">
        <v>1</v>
      </c>
      <c r="E43" s="1">
        <f>C43*D43</f>
        <v>4</v>
      </c>
      <c r="F43" t="s">
        <v>104</v>
      </c>
    </row>
    <row r="49" spans="1:6">
      <c r="A49" t="s">
        <v>49</v>
      </c>
      <c r="D49" t="s">
        <v>129</v>
      </c>
      <c r="E49" s="3">
        <f>SUM(E51:E60)</f>
        <v>119.92320000000001</v>
      </c>
    </row>
    <row r="50" spans="1:6">
      <c r="B50" s="2" t="s">
        <v>0</v>
      </c>
      <c r="C50" s="2" t="s">
        <v>1</v>
      </c>
      <c r="D50" s="2" t="s">
        <v>2</v>
      </c>
      <c r="E50" s="2" t="s">
        <v>19</v>
      </c>
      <c r="F50" s="2" t="s">
        <v>3</v>
      </c>
    </row>
    <row r="51" spans="1:6">
      <c r="B51" t="s">
        <v>76</v>
      </c>
      <c r="C51">
        <v>2</v>
      </c>
      <c r="D51" s="3">
        <f>3.7+1.8</f>
        <v>5.5</v>
      </c>
      <c r="E51" s="3">
        <f>C51*D51</f>
        <v>11</v>
      </c>
      <c r="F51" t="s">
        <v>50</v>
      </c>
    </row>
    <row r="52" spans="1:6">
      <c r="B52" t="s">
        <v>51</v>
      </c>
      <c r="C52">
        <v>6</v>
      </c>
      <c r="D52" s="1">
        <v>0.5</v>
      </c>
      <c r="E52" s="1">
        <f>C52*D52</f>
        <v>3</v>
      </c>
      <c r="F52" t="s">
        <v>52</v>
      </c>
    </row>
    <row r="53" spans="1:6">
      <c r="B53" t="s">
        <v>53</v>
      </c>
      <c r="C53">
        <v>4</v>
      </c>
      <c r="D53" s="1">
        <v>12.4</v>
      </c>
      <c r="E53" s="1">
        <f>C53*D53</f>
        <v>49.6</v>
      </c>
      <c r="F53" t="s">
        <v>77</v>
      </c>
    </row>
    <row r="54" spans="1:6">
      <c r="B54" t="s">
        <v>54</v>
      </c>
      <c r="C54">
        <v>2</v>
      </c>
      <c r="D54" s="3">
        <f>3.45+3.2</f>
        <v>6.65</v>
      </c>
      <c r="E54" s="1">
        <f>C54*D54</f>
        <v>13.3</v>
      </c>
      <c r="F54" t="s">
        <v>55</v>
      </c>
    </row>
    <row r="55" spans="1:6">
      <c r="B55" t="s">
        <v>56</v>
      </c>
      <c r="C55">
        <v>4</v>
      </c>
      <c r="D55" s="1">
        <v>2.86</v>
      </c>
      <c r="E55" s="1">
        <f>C55*D55</f>
        <v>11.44</v>
      </c>
      <c r="F55" t="s">
        <v>57</v>
      </c>
    </row>
    <row r="56" spans="1:6">
      <c r="B56" t="s">
        <v>58</v>
      </c>
      <c r="C56">
        <v>2</v>
      </c>
      <c r="D56" s="3">
        <f>11.7*0.548</f>
        <v>6.4116</v>
      </c>
      <c r="E56" s="1">
        <f t="shared" ref="E56:E60" si="3">C56*D56</f>
        <v>12.8232</v>
      </c>
      <c r="F56" t="s">
        <v>79</v>
      </c>
    </row>
    <row r="57" spans="1:6">
      <c r="B57" t="s">
        <v>59</v>
      </c>
      <c r="C57">
        <v>2</v>
      </c>
      <c r="D57" s="1">
        <v>3.5</v>
      </c>
      <c r="E57" s="1">
        <f t="shared" si="3"/>
        <v>7</v>
      </c>
      <c r="F57" t="s">
        <v>80</v>
      </c>
    </row>
    <row r="58" spans="1:6">
      <c r="B58" t="s">
        <v>60</v>
      </c>
      <c r="C58">
        <v>1</v>
      </c>
      <c r="D58" s="1">
        <v>0.68</v>
      </c>
      <c r="E58" s="1">
        <f t="shared" si="3"/>
        <v>0.68</v>
      </c>
      <c r="F58" t="s">
        <v>61</v>
      </c>
    </row>
    <row r="59" spans="1:6">
      <c r="B59" t="s">
        <v>62</v>
      </c>
      <c r="C59">
        <v>2</v>
      </c>
      <c r="D59" s="1">
        <v>2.35</v>
      </c>
      <c r="E59" s="1">
        <f t="shared" si="3"/>
        <v>4.7</v>
      </c>
      <c r="F59" t="s">
        <v>63</v>
      </c>
    </row>
    <row r="60" spans="1:6">
      <c r="B60" t="s">
        <v>154</v>
      </c>
      <c r="C60">
        <v>2</v>
      </c>
      <c r="D60" s="1">
        <v>3.19</v>
      </c>
      <c r="E60" s="1">
        <f t="shared" si="3"/>
        <v>6.38</v>
      </c>
      <c r="F60" t="s">
        <v>155</v>
      </c>
    </row>
    <row r="63" spans="1:6">
      <c r="A63" t="s">
        <v>64</v>
      </c>
      <c r="D63" t="s">
        <v>129</v>
      </c>
      <c r="E63" s="1">
        <f>SUM(E65:E75)</f>
        <v>72.95</v>
      </c>
    </row>
    <row r="64" spans="1:6">
      <c r="B64" s="2" t="s">
        <v>0</v>
      </c>
      <c r="C64" s="2" t="s">
        <v>1</v>
      </c>
      <c r="D64" s="2" t="s">
        <v>2</v>
      </c>
      <c r="E64" s="2" t="s">
        <v>19</v>
      </c>
      <c r="F64" s="2" t="s">
        <v>3</v>
      </c>
    </row>
    <row r="65" spans="2:6">
      <c r="B65" t="s">
        <v>65</v>
      </c>
      <c r="C65">
        <v>1</v>
      </c>
      <c r="D65" s="1">
        <v>30.2</v>
      </c>
      <c r="E65" s="1">
        <f t="shared" ref="E65:E76" si="4">C65*D65</f>
        <v>30.2</v>
      </c>
      <c r="F65" t="s">
        <v>66</v>
      </c>
    </row>
    <row r="66" spans="2:6">
      <c r="B66" t="s">
        <v>67</v>
      </c>
      <c r="C66">
        <v>1</v>
      </c>
      <c r="D66" s="1">
        <v>14.8</v>
      </c>
      <c r="E66" s="1">
        <f t="shared" si="4"/>
        <v>14.8</v>
      </c>
      <c r="F66" t="s">
        <v>68</v>
      </c>
    </row>
    <row r="67" spans="2:6">
      <c r="B67" t="s">
        <v>81</v>
      </c>
      <c r="C67">
        <v>1</v>
      </c>
      <c r="D67" s="1">
        <v>6.5</v>
      </c>
      <c r="E67" s="1">
        <f t="shared" si="4"/>
        <v>6.5</v>
      </c>
      <c r="F67" t="s">
        <v>86</v>
      </c>
    </row>
    <row r="68" spans="2:6">
      <c r="B68" t="s">
        <v>82</v>
      </c>
      <c r="C68">
        <v>1</v>
      </c>
      <c r="D68" s="1">
        <v>0.95</v>
      </c>
      <c r="E68" s="1">
        <f t="shared" si="4"/>
        <v>0.95</v>
      </c>
      <c r="F68" t="s">
        <v>83</v>
      </c>
    </row>
    <row r="69" spans="2:6">
      <c r="B69" t="s">
        <v>85</v>
      </c>
      <c r="C69">
        <v>1</v>
      </c>
      <c r="D69" s="1">
        <v>1.4</v>
      </c>
      <c r="E69" s="1">
        <f t="shared" si="4"/>
        <v>1.4</v>
      </c>
      <c r="F69" t="s">
        <v>84</v>
      </c>
    </row>
    <row r="70" spans="2:6">
      <c r="B70" t="s">
        <v>87</v>
      </c>
      <c r="C70">
        <v>2</v>
      </c>
      <c r="D70" s="1">
        <v>2.8</v>
      </c>
      <c r="E70" s="1">
        <f t="shared" si="4"/>
        <v>5.6</v>
      </c>
      <c r="F70" t="s">
        <v>72</v>
      </c>
    </row>
    <row r="71" spans="2:6">
      <c r="B71" t="s">
        <v>88</v>
      </c>
      <c r="C71">
        <v>1</v>
      </c>
      <c r="D71" s="1">
        <v>2.2000000000000002</v>
      </c>
      <c r="E71" s="1">
        <f t="shared" si="4"/>
        <v>2.2000000000000002</v>
      </c>
      <c r="F71" t="s">
        <v>73</v>
      </c>
    </row>
    <row r="72" spans="2:6">
      <c r="B72" t="s">
        <v>89</v>
      </c>
      <c r="C72">
        <v>1</v>
      </c>
      <c r="D72" s="1">
        <v>0.7</v>
      </c>
      <c r="E72" s="1">
        <f t="shared" si="4"/>
        <v>0.7</v>
      </c>
      <c r="F72" t="s">
        <v>74</v>
      </c>
    </row>
    <row r="73" spans="2:6">
      <c r="B73" t="s">
        <v>90</v>
      </c>
      <c r="C73">
        <v>2</v>
      </c>
      <c r="D73" s="1">
        <v>0.5</v>
      </c>
      <c r="E73" s="1">
        <f t="shared" si="4"/>
        <v>1</v>
      </c>
      <c r="F73" t="s">
        <v>75</v>
      </c>
    </row>
    <row r="74" spans="2:6">
      <c r="B74" t="s">
        <v>95</v>
      </c>
      <c r="C74">
        <v>2</v>
      </c>
      <c r="D74" s="1">
        <v>2.4</v>
      </c>
      <c r="E74" s="1">
        <f t="shared" si="4"/>
        <v>4.8</v>
      </c>
      <c r="F74" t="s">
        <v>91</v>
      </c>
    </row>
    <row r="75" spans="2:6">
      <c r="B75" t="s">
        <v>96</v>
      </c>
      <c r="C75">
        <v>2</v>
      </c>
      <c r="D75" s="1">
        <v>2.4</v>
      </c>
      <c r="E75" s="1">
        <f t="shared" si="4"/>
        <v>4.8</v>
      </c>
      <c r="F75" t="s">
        <v>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E2" sqref="E2"/>
    </sheetView>
  </sheetViews>
  <sheetFormatPr defaultRowHeight="15"/>
  <cols>
    <col min="2" max="2" width="19.5703125" customWidth="1"/>
  </cols>
  <sheetData>
    <row r="1" spans="1:6">
      <c r="D1" t="s">
        <v>130</v>
      </c>
      <c r="E1" s="1">
        <f>E2</f>
        <v>37.97</v>
      </c>
    </row>
    <row r="2" spans="1:6">
      <c r="A2" t="s">
        <v>24</v>
      </c>
      <c r="D2" t="s">
        <v>129</v>
      </c>
      <c r="E2" s="1">
        <f>E4</f>
        <v>37.97</v>
      </c>
    </row>
    <row r="3" spans="1:6">
      <c r="B3" s="2" t="s">
        <v>0</v>
      </c>
      <c r="C3" s="2" t="s">
        <v>1</v>
      </c>
      <c r="D3" s="2" t="s">
        <v>2</v>
      </c>
      <c r="E3" s="2" t="s">
        <v>19</v>
      </c>
      <c r="F3" s="2" t="s">
        <v>3</v>
      </c>
    </row>
    <row r="4" spans="1:6">
      <c r="B4" t="s">
        <v>27</v>
      </c>
      <c r="C4">
        <v>1</v>
      </c>
      <c r="D4" s="1">
        <v>37.97</v>
      </c>
      <c r="E4" s="1">
        <f>C4*D4</f>
        <v>37.97</v>
      </c>
      <c r="F4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5"/>
  <sheetViews>
    <sheetView zoomScaleNormal="100" workbookViewId="0">
      <selection activeCell="F5" sqref="F5"/>
    </sheetView>
  </sheetViews>
  <sheetFormatPr defaultRowHeight="15"/>
  <cols>
    <col min="6" max="6" width="30" bestFit="1" customWidth="1"/>
  </cols>
  <sheetData>
    <row r="1" spans="1:6">
      <c r="D1" t="s">
        <v>131</v>
      </c>
      <c r="E1" s="1">
        <f>E14+E21+E32</f>
        <v>72.430000000000007</v>
      </c>
    </row>
    <row r="3" spans="1:6">
      <c r="B3" s="2"/>
      <c r="C3" s="2"/>
      <c r="D3" s="2"/>
      <c r="E3" s="2"/>
      <c r="F3" s="2"/>
    </row>
    <row r="9" spans="1:6">
      <c r="B9" s="2"/>
      <c r="C9" s="2"/>
      <c r="D9" s="2"/>
      <c r="E9" s="2"/>
      <c r="F9" s="2"/>
    </row>
    <row r="14" spans="1:6">
      <c r="A14" t="s">
        <v>38</v>
      </c>
      <c r="D14" t="s">
        <v>120</v>
      </c>
      <c r="E14" s="1">
        <f>SUM(E16:E17)</f>
        <v>6.72</v>
      </c>
    </row>
    <row r="15" spans="1:6">
      <c r="B15" s="2" t="s">
        <v>0</v>
      </c>
      <c r="C15" s="2" t="s">
        <v>1</v>
      </c>
      <c r="D15" s="2" t="s">
        <v>2</v>
      </c>
      <c r="E15" s="2" t="s">
        <v>19</v>
      </c>
      <c r="F15" s="2" t="s">
        <v>3</v>
      </c>
    </row>
    <row r="16" spans="1:6">
      <c r="B16" t="s">
        <v>100</v>
      </c>
      <c r="C16">
        <v>2</v>
      </c>
      <c r="D16" s="1">
        <f>IF(C16&gt;4,2.33,2.75)</f>
        <v>2.75</v>
      </c>
      <c r="E16" s="1">
        <f>C16*D16</f>
        <v>5.5</v>
      </c>
      <c r="F16" t="s">
        <v>101</v>
      </c>
    </row>
    <row r="17" spans="1:6">
      <c r="B17" t="s">
        <v>102</v>
      </c>
      <c r="C17">
        <v>1</v>
      </c>
      <c r="D17" s="1">
        <v>1.22</v>
      </c>
      <c r="E17" s="1">
        <f>C17*D17</f>
        <v>1.22</v>
      </c>
      <c r="F17" t="s">
        <v>103</v>
      </c>
    </row>
    <row r="21" spans="1:6">
      <c r="A21" t="s">
        <v>123</v>
      </c>
      <c r="D21" t="s">
        <v>120</v>
      </c>
      <c r="E21" s="1">
        <f>SUM(E23:E30)</f>
        <v>49.1</v>
      </c>
    </row>
    <row r="22" spans="1:6">
      <c r="B22" s="2" t="s">
        <v>0</v>
      </c>
      <c r="C22" s="2" t="s">
        <v>1</v>
      </c>
      <c r="D22" s="2" t="s">
        <v>2</v>
      </c>
      <c r="E22" s="2" t="s">
        <v>19</v>
      </c>
      <c r="F22" s="2" t="s">
        <v>3</v>
      </c>
    </row>
    <row r="23" spans="1:6">
      <c r="B23" t="s">
        <v>106</v>
      </c>
      <c r="C23">
        <v>2</v>
      </c>
      <c r="D23" s="1">
        <v>7.65</v>
      </c>
      <c r="E23" s="1">
        <f>C23*D23</f>
        <v>15.3</v>
      </c>
      <c r="F23" t="s">
        <v>107</v>
      </c>
    </row>
    <row r="24" spans="1:6">
      <c r="B24" t="s">
        <v>108</v>
      </c>
      <c r="C24">
        <v>1</v>
      </c>
      <c r="D24" s="1">
        <v>1.18</v>
      </c>
      <c r="E24" s="1">
        <f>C24*D24</f>
        <v>1.18</v>
      </c>
      <c r="F24" t="s">
        <v>109</v>
      </c>
    </row>
    <row r="25" spans="1:6">
      <c r="B25" t="s">
        <v>110</v>
      </c>
      <c r="C25">
        <v>1</v>
      </c>
      <c r="D25" s="1">
        <v>6.55</v>
      </c>
      <c r="E25" s="1">
        <f>C25*D25</f>
        <v>6.55</v>
      </c>
      <c r="F25" t="s">
        <v>111</v>
      </c>
    </row>
    <row r="26" spans="1:6">
      <c r="B26" t="s">
        <v>112</v>
      </c>
      <c r="C26">
        <v>1</v>
      </c>
      <c r="D26" s="1">
        <v>3.07</v>
      </c>
      <c r="E26" s="1">
        <f>C26*D26</f>
        <v>3.07</v>
      </c>
      <c r="F26" t="s">
        <v>113</v>
      </c>
    </row>
    <row r="27" spans="1:6">
      <c r="B27" t="s">
        <v>114</v>
      </c>
      <c r="C27">
        <v>2</v>
      </c>
      <c r="D27" s="1">
        <v>1.64</v>
      </c>
      <c r="E27" s="1">
        <f>C27*D27</f>
        <v>3.28</v>
      </c>
      <c r="F27" t="s">
        <v>115</v>
      </c>
    </row>
    <row r="28" spans="1:6">
      <c r="B28" t="s">
        <v>116</v>
      </c>
      <c r="C28">
        <v>2</v>
      </c>
      <c r="D28" s="1">
        <v>1.64</v>
      </c>
      <c r="E28" s="1">
        <f>C28*D28</f>
        <v>3.28</v>
      </c>
      <c r="F28" t="s">
        <v>117</v>
      </c>
    </row>
    <row r="29" spans="1:6">
      <c r="B29" t="s">
        <v>118</v>
      </c>
      <c r="C29">
        <v>1</v>
      </c>
      <c r="D29" s="1">
        <v>2.72</v>
      </c>
      <c r="E29" s="1">
        <f>C29*D29</f>
        <v>2.72</v>
      </c>
      <c r="F29" t="s">
        <v>119</v>
      </c>
    </row>
    <row r="30" spans="1:6">
      <c r="B30" t="s">
        <v>121</v>
      </c>
      <c r="C30">
        <v>4</v>
      </c>
      <c r="D30" s="1">
        <v>3.43</v>
      </c>
      <c r="E30" s="1">
        <f>C30*D30</f>
        <v>13.72</v>
      </c>
      <c r="F30" t="s">
        <v>122</v>
      </c>
    </row>
    <row r="31" spans="1:6">
      <c r="D31" s="1"/>
      <c r="E31" s="1"/>
    </row>
    <row r="32" spans="1:6">
      <c r="A32" t="s">
        <v>49</v>
      </c>
      <c r="D32" t="s">
        <v>120</v>
      </c>
      <c r="E32" s="1">
        <f>SUM(E34:E36)</f>
        <v>16.61</v>
      </c>
    </row>
    <row r="33" spans="2:6">
      <c r="B33" s="2" t="s">
        <v>0</v>
      </c>
      <c r="C33" s="2" t="s">
        <v>1</v>
      </c>
      <c r="D33" s="2" t="s">
        <v>2</v>
      </c>
      <c r="E33" s="2" t="s">
        <v>19</v>
      </c>
      <c r="F33" s="2" t="s">
        <v>3</v>
      </c>
    </row>
    <row r="34" spans="2:6">
      <c r="B34" t="s">
        <v>124</v>
      </c>
      <c r="C34">
        <v>1</v>
      </c>
      <c r="D34" s="1">
        <v>12.32</v>
      </c>
      <c r="E34" s="1">
        <f>C34*D34</f>
        <v>12.32</v>
      </c>
      <c r="F34" t="s">
        <v>125</v>
      </c>
    </row>
    <row r="35" spans="2:6">
      <c r="B35" t="s">
        <v>126</v>
      </c>
      <c r="C35">
        <v>1</v>
      </c>
      <c r="D35" s="1">
        <v>4.29</v>
      </c>
      <c r="E35" s="1">
        <f>C35*D35</f>
        <v>4.29</v>
      </c>
      <c r="F35" t="s">
        <v>127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selection activeCell="A3" sqref="A3:F4"/>
    </sheetView>
  </sheetViews>
  <sheetFormatPr defaultRowHeight="15"/>
  <sheetData>
    <row r="1" spans="1:6">
      <c r="D1" t="s">
        <v>143</v>
      </c>
      <c r="E1" s="1">
        <f>E5+SUM(E11:E13)+SUM(E17:E18)</f>
        <v>74.349999999999994</v>
      </c>
    </row>
    <row r="3" spans="1:6">
      <c r="A3" t="s">
        <v>6</v>
      </c>
    </row>
    <row r="4" spans="1:6">
      <c r="B4" s="2" t="s">
        <v>0</v>
      </c>
      <c r="C4" s="2" t="s">
        <v>1</v>
      </c>
      <c r="D4" s="2" t="s">
        <v>2</v>
      </c>
      <c r="E4" s="2" t="s">
        <v>19</v>
      </c>
      <c r="F4" s="2" t="s">
        <v>3</v>
      </c>
    </row>
    <row r="5" spans="1:6">
      <c r="B5" t="s">
        <v>137</v>
      </c>
      <c r="C5">
        <v>3</v>
      </c>
      <c r="D5" s="1">
        <v>4.95</v>
      </c>
      <c r="E5" s="1">
        <f>C5*D5</f>
        <v>14.850000000000001</v>
      </c>
      <c r="F5" t="s">
        <v>138</v>
      </c>
    </row>
    <row r="9" spans="1:6">
      <c r="A9" t="s">
        <v>24</v>
      </c>
    </row>
    <row r="10" spans="1:6">
      <c r="B10" s="2" t="s">
        <v>0</v>
      </c>
      <c r="C10" s="2" t="s">
        <v>1</v>
      </c>
      <c r="D10" s="2" t="s">
        <v>2</v>
      </c>
      <c r="E10" s="2" t="s">
        <v>19</v>
      </c>
      <c r="F10" s="2" t="s">
        <v>3</v>
      </c>
    </row>
    <row r="11" spans="1:6">
      <c r="B11" t="s">
        <v>133</v>
      </c>
      <c r="C11">
        <v>5</v>
      </c>
      <c r="D11" s="1">
        <v>2.95</v>
      </c>
      <c r="E11" s="1">
        <f>C11*D11</f>
        <v>14.75</v>
      </c>
      <c r="F11" t="s">
        <v>134</v>
      </c>
    </row>
    <row r="12" spans="1:6">
      <c r="B12" t="s">
        <v>135</v>
      </c>
      <c r="C12">
        <v>1</v>
      </c>
      <c r="D12" s="1">
        <v>5.95</v>
      </c>
      <c r="E12" s="1">
        <f t="shared" ref="E12:E13" si="0">C12*D12</f>
        <v>5.95</v>
      </c>
      <c r="F12" t="s">
        <v>136</v>
      </c>
    </row>
    <row r="13" spans="1:6">
      <c r="B13" t="s">
        <v>140</v>
      </c>
      <c r="C13">
        <v>2</v>
      </c>
      <c r="D13" s="1">
        <v>6.95</v>
      </c>
      <c r="E13" s="1">
        <f t="shared" si="0"/>
        <v>13.9</v>
      </c>
      <c r="F13" t="s">
        <v>139</v>
      </c>
    </row>
    <row r="15" spans="1:6">
      <c r="A15" t="s">
        <v>38</v>
      </c>
    </row>
    <row r="16" spans="1:6">
      <c r="B16" s="2" t="s">
        <v>0</v>
      </c>
      <c r="C16" s="2" t="s">
        <v>1</v>
      </c>
      <c r="D16" s="2" t="s">
        <v>2</v>
      </c>
      <c r="E16" s="2" t="s">
        <v>19</v>
      </c>
      <c r="F16" s="2" t="s">
        <v>3</v>
      </c>
    </row>
    <row r="17" spans="1:6">
      <c r="B17" t="s">
        <v>141</v>
      </c>
      <c r="C17">
        <v>1</v>
      </c>
      <c r="D17" s="1">
        <v>14.95</v>
      </c>
      <c r="E17" s="1">
        <f>C17*D17</f>
        <v>14.95</v>
      </c>
      <c r="F17" t="s">
        <v>139</v>
      </c>
    </row>
    <row r="18" spans="1:6">
      <c r="B18" t="s">
        <v>142</v>
      </c>
      <c r="C18">
        <v>1</v>
      </c>
      <c r="D18" s="1">
        <v>9.9499999999999993</v>
      </c>
      <c r="E18" s="1">
        <f>C18*D18</f>
        <v>9.9499999999999993</v>
      </c>
      <c r="F18" t="s">
        <v>139</v>
      </c>
    </row>
    <row r="22" spans="1:6">
      <c r="A22" t="s">
        <v>99</v>
      </c>
    </row>
    <row r="23" spans="1:6">
      <c r="B23" s="2" t="s">
        <v>0</v>
      </c>
      <c r="C23" s="2" t="s">
        <v>1</v>
      </c>
      <c r="D23" s="2" t="s">
        <v>2</v>
      </c>
      <c r="E23" s="2" t="s">
        <v>19</v>
      </c>
      <c r="F23" s="2" t="s">
        <v>3</v>
      </c>
    </row>
    <row r="30" spans="1:6">
      <c r="A30" t="s">
        <v>64</v>
      </c>
    </row>
    <row r="31" spans="1:6">
      <c r="B31" s="2" t="s">
        <v>0</v>
      </c>
      <c r="C31" s="2" t="s">
        <v>1</v>
      </c>
      <c r="D31" s="2" t="s">
        <v>2</v>
      </c>
      <c r="E31" s="2" t="s">
        <v>19</v>
      </c>
      <c r="F31" s="2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>
      <selection activeCell="D2" sqref="D2"/>
    </sheetView>
  </sheetViews>
  <sheetFormatPr defaultRowHeight="15"/>
  <sheetData>
    <row r="1" spans="1:6">
      <c r="D1" t="s">
        <v>153</v>
      </c>
      <c r="E1" s="1">
        <f>E2</f>
        <v>72.42</v>
      </c>
    </row>
    <row r="2" spans="1:6">
      <c r="A2" t="s">
        <v>144</v>
      </c>
      <c r="D2" t="s">
        <v>129</v>
      </c>
      <c r="E2" s="1">
        <f>SUM(E4:E7)</f>
        <v>72.42</v>
      </c>
    </row>
    <row r="3" spans="1:6">
      <c r="B3" s="2" t="s">
        <v>0</v>
      </c>
      <c r="C3" s="2" t="s">
        <v>1</v>
      </c>
      <c r="D3" s="2" t="s">
        <v>2</v>
      </c>
      <c r="E3" s="2" t="s">
        <v>19</v>
      </c>
      <c r="F3" s="2" t="s">
        <v>3</v>
      </c>
    </row>
    <row r="4" spans="1:6">
      <c r="B4" t="s">
        <v>149</v>
      </c>
      <c r="C4" s="4">
        <v>1</v>
      </c>
      <c r="D4" s="5">
        <v>22.98</v>
      </c>
      <c r="E4" s="5">
        <f>C4*D4</f>
        <v>22.98</v>
      </c>
      <c r="F4" t="s">
        <v>145</v>
      </c>
    </row>
    <row r="5" spans="1:6">
      <c r="B5" t="s">
        <v>151</v>
      </c>
      <c r="C5">
        <v>1</v>
      </c>
      <c r="D5" s="1">
        <v>22.8</v>
      </c>
      <c r="E5" s="5">
        <f t="shared" ref="E5:E7" si="0">C5*D5</f>
        <v>22.8</v>
      </c>
      <c r="F5" t="s">
        <v>146</v>
      </c>
    </row>
    <row r="6" spans="1:6">
      <c r="B6" t="s">
        <v>152</v>
      </c>
      <c r="C6">
        <v>1</v>
      </c>
      <c r="D6" s="1">
        <v>16.68</v>
      </c>
      <c r="E6" s="5">
        <f t="shared" si="0"/>
        <v>16.68</v>
      </c>
      <c r="F6" t="s">
        <v>147</v>
      </c>
    </row>
    <row r="7" spans="1:6">
      <c r="B7" t="s">
        <v>150</v>
      </c>
      <c r="C7">
        <v>1</v>
      </c>
      <c r="D7" s="1">
        <v>9.9600000000000009</v>
      </c>
      <c r="E7" s="5">
        <f t="shared" si="0"/>
        <v>9.9600000000000009</v>
      </c>
      <c r="F7" t="s">
        <v>148</v>
      </c>
    </row>
    <row r="9" spans="1:6">
      <c r="B9" s="2"/>
      <c r="C9" s="2"/>
      <c r="D9" s="2"/>
      <c r="E9" s="2"/>
      <c r="F9" s="2"/>
    </row>
    <row r="14" spans="1:6">
      <c r="B14" s="2"/>
      <c r="C14" s="2"/>
      <c r="D14" s="2"/>
      <c r="E14" s="2"/>
      <c r="F14" s="2"/>
    </row>
    <row r="18" spans="2:6">
      <c r="B18" s="2"/>
      <c r="C18" s="2"/>
      <c r="D18" s="2"/>
      <c r="E18" s="2"/>
      <c r="F18" s="2"/>
    </row>
    <row r="23" spans="2:6">
      <c r="B23" s="2"/>
      <c r="C23" s="2"/>
      <c r="D23" s="2"/>
      <c r="E23" s="2"/>
      <c r="F23" s="2"/>
    </row>
    <row r="29" spans="2:6">
      <c r="B29" s="2"/>
      <c r="C29" s="2"/>
      <c r="D29" s="2"/>
      <c r="E29" s="2"/>
      <c r="F29" s="2"/>
    </row>
    <row r="40" spans="2:6">
      <c r="B40" s="2"/>
      <c r="C40" s="2"/>
      <c r="D40" s="2"/>
      <c r="E40" s="2"/>
      <c r="F4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Misumi</vt:lpstr>
      <vt:lpstr>SDP-SI</vt:lpstr>
      <vt:lpstr>McMaster-Carr</vt:lpstr>
      <vt:lpstr>VXB</vt:lpstr>
      <vt:lpstr>MetalsDepot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2011-08-22T04:25:53Z</dcterms:created>
  <dcterms:modified xsi:type="dcterms:W3CDTF">2011-08-31T05:19:09Z</dcterms:modified>
</cp:coreProperties>
</file>