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othy SAPALOJANG\Desktop\IMTS Finalized\2020\Final\4 users\"/>
    </mc:Choice>
  </mc:AlternateContent>
  <xr:revisionPtr revIDLastSave="0" documentId="8_{9A0D9EE1-22AA-489F-A35A-5357F743E439}" xr6:coauthVersionLast="47" xr6:coauthVersionMax="47" xr10:uidLastSave="{00000000-0000-0000-0000-000000000000}"/>
  <bookViews>
    <workbookView xWindow="-120" yWindow="-120" windowWidth="29040" windowHeight="15840" tabRatio="844" activeTab="12" xr2:uid="{00000000-000D-0000-FFFF-FFFF00000000}"/>
  </bookViews>
  <sheets>
    <sheet name="1_BOT" sheetId="26" r:id="rId1"/>
    <sheet name="2_M" sheetId="2" r:id="rId2"/>
    <sheet name="3_X" sheetId="3" r:id="rId3"/>
    <sheet name="4_ReX" sheetId="25" r:id="rId4"/>
    <sheet name="5_TX" sheetId="11" r:id="rId5"/>
    <sheet name="6_PrinX" sheetId="10" r:id="rId6"/>
    <sheet name="7_PrinM" sheetId="24" r:id="rId7"/>
    <sheet name="8_BOT_PC" sheetId="22" r:id="rId8"/>
    <sheet name="9_TradeRg" sheetId="21" r:id="rId9"/>
    <sheet name="10_Mode_Trspt" sheetId="19" r:id="rId10"/>
    <sheet name="12_X_SITC" sheetId="13" r:id="rId11"/>
    <sheet name="13_M_SITC" sheetId="14" r:id="rId12"/>
    <sheet name="14_BEC" sheetId="15" r:id="rId13"/>
  </sheets>
  <externalReferences>
    <externalReference r:id="rId14"/>
    <externalReference r:id="rId15"/>
    <externalReference r:id="rId16"/>
  </externalReferences>
  <definedNames>
    <definedName name="_xlnm._FilterDatabase" localSheetId="6" hidden="1">'7_PrinM'!$A$1:$BG$107</definedName>
    <definedName name="_xlnm.Print_Area" localSheetId="1">'2_M'!$A$1:$Y$71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9" l="1"/>
  <c r="E24" i="19"/>
  <c r="I123" i="19"/>
  <c r="K9" i="22"/>
  <c r="K11" i="22"/>
  <c r="J32" i="10"/>
  <c r="J6" i="10"/>
  <c r="BE32" i="10" l="1"/>
  <c r="C14" i="26" l="1"/>
  <c r="Y67" i="3"/>
  <c r="F67" i="3"/>
  <c r="Y55" i="11"/>
  <c r="F68" i="11"/>
  <c r="H11" i="22"/>
  <c r="D69" i="2" l="1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C69" i="2"/>
  <c r="F11" i="26" l="1"/>
  <c r="D11" i="26"/>
  <c r="D12" i="3"/>
  <c r="Y12" i="3" s="1"/>
  <c r="E12" i="3"/>
  <c r="F12" i="3"/>
  <c r="G12" i="3"/>
  <c r="H12" i="3"/>
  <c r="C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I12" i="3"/>
  <c r="AI16" i="14" l="1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L26" i="21" l="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D26" i="21"/>
  <c r="E26" i="21"/>
  <c r="F26" i="21"/>
  <c r="G26" i="21"/>
  <c r="H26" i="21"/>
  <c r="I26" i="21"/>
  <c r="J26" i="21"/>
  <c r="C26" i="21"/>
  <c r="H15" i="13" l="1"/>
  <c r="H7" i="13"/>
  <c r="H8" i="13"/>
  <c r="H9" i="13"/>
  <c r="H10" i="13"/>
  <c r="H11" i="13"/>
  <c r="H12" i="13"/>
  <c r="H13" i="13"/>
  <c r="H14" i="13"/>
  <c r="H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6" i="10"/>
  <c r="Y14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C32" i="11"/>
  <c r="C11" i="26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C19" i="11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AI27" i="21"/>
  <c r="AI29" i="21" s="1"/>
  <c r="AH27" i="21"/>
  <c r="AH29" i="21" s="1"/>
  <c r="AG27" i="21"/>
  <c r="AG29" i="21" s="1"/>
  <c r="AF27" i="21"/>
  <c r="AF29" i="21" s="1"/>
  <c r="AE27" i="21"/>
  <c r="AE29" i="21" s="1"/>
  <c r="AD27" i="21"/>
  <c r="AD29" i="21" s="1"/>
  <c r="AC27" i="21"/>
  <c r="AC29" i="21" s="1"/>
  <c r="AB27" i="21"/>
  <c r="AB29" i="21" s="1"/>
  <c r="AA27" i="21"/>
  <c r="AA29" i="21" s="1"/>
  <c r="Z27" i="21"/>
  <c r="Z29" i="21" s="1"/>
  <c r="Y27" i="21"/>
  <c r="Y29" i="21" s="1"/>
  <c r="X27" i="21"/>
  <c r="X29" i="21" s="1"/>
  <c r="W27" i="21"/>
  <c r="W29" i="21" s="1"/>
  <c r="V27" i="21"/>
  <c r="V29" i="21" s="1"/>
  <c r="U27" i="21"/>
  <c r="U29" i="21" s="1"/>
  <c r="T27" i="21"/>
  <c r="T29" i="21" s="1"/>
  <c r="S27" i="21"/>
  <c r="S29" i="21" s="1"/>
  <c r="R27" i="21"/>
  <c r="R29" i="21" s="1"/>
  <c r="Q27" i="21"/>
  <c r="Q29" i="21" s="1"/>
  <c r="P27" i="21"/>
  <c r="P29" i="21" s="1"/>
  <c r="O27" i="21"/>
  <c r="O29" i="21" s="1"/>
  <c r="N27" i="21"/>
  <c r="N29" i="21" s="1"/>
  <c r="M27" i="21"/>
  <c r="M29" i="21" s="1"/>
  <c r="L27" i="21"/>
  <c r="L29" i="21" s="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AI21" i="21"/>
  <c r="AH21" i="21"/>
  <c r="AH23" i="21" s="1"/>
  <c r="AG21" i="21"/>
  <c r="AG23" i="21" s="1"/>
  <c r="AF21" i="21"/>
  <c r="AF23" i="21" s="1"/>
  <c r="AE21" i="21"/>
  <c r="AE23" i="21" s="1"/>
  <c r="AD21" i="21"/>
  <c r="AD23" i="21" s="1"/>
  <c r="AC21" i="21"/>
  <c r="AC23" i="21" s="1"/>
  <c r="AB21" i="21"/>
  <c r="AB23" i="21" s="1"/>
  <c r="AA21" i="21"/>
  <c r="Z21" i="21"/>
  <c r="Z23" i="21" s="1"/>
  <c r="Y21" i="21"/>
  <c r="Y23" i="21" s="1"/>
  <c r="X21" i="21"/>
  <c r="X23" i="21" s="1"/>
  <c r="W21" i="21"/>
  <c r="W23" i="21" s="1"/>
  <c r="V21" i="21"/>
  <c r="V23" i="21" s="1"/>
  <c r="U21" i="21"/>
  <c r="U23" i="21" s="1"/>
  <c r="T21" i="21"/>
  <c r="T23" i="21" s="1"/>
  <c r="S21" i="21"/>
  <c r="S23" i="21" s="1"/>
  <c r="R21" i="21"/>
  <c r="R23" i="21" s="1"/>
  <c r="Q21" i="21"/>
  <c r="Q23" i="21" s="1"/>
  <c r="P21" i="21"/>
  <c r="P23" i="21" s="1"/>
  <c r="O21" i="21"/>
  <c r="O23" i="21" s="1"/>
  <c r="N21" i="21"/>
  <c r="N23" i="21" s="1"/>
  <c r="M21" i="21"/>
  <c r="M23" i="21" s="1"/>
  <c r="L21" i="21"/>
  <c r="L23" i="21" s="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AI33" i="22"/>
  <c r="AI35" i="22" s="1"/>
  <c r="AH33" i="22"/>
  <c r="AH35" i="22" s="1"/>
  <c r="AG33" i="22"/>
  <c r="AG35" i="22" s="1"/>
  <c r="AF33" i="22"/>
  <c r="AF35" i="22" s="1"/>
  <c r="AE33" i="22"/>
  <c r="AE35" i="22" s="1"/>
  <c r="AD33" i="22"/>
  <c r="AD35" i="22" s="1"/>
  <c r="AC33" i="22"/>
  <c r="AC35" i="22" s="1"/>
  <c r="AB33" i="22"/>
  <c r="AB35" i="22" s="1"/>
  <c r="AA33" i="22"/>
  <c r="Z33" i="22"/>
  <c r="Z35" i="22" s="1"/>
  <c r="Y33" i="22"/>
  <c r="Y35" i="22" s="1"/>
  <c r="X33" i="22"/>
  <c r="X35" i="22" s="1"/>
  <c r="W33" i="22"/>
  <c r="W35" i="22" s="1"/>
  <c r="V33" i="22"/>
  <c r="V35" i="22" s="1"/>
  <c r="U33" i="22"/>
  <c r="U35" i="22" s="1"/>
  <c r="T33" i="22"/>
  <c r="T35" i="22" s="1"/>
  <c r="S33" i="22"/>
  <c r="S35" i="22" s="1"/>
  <c r="R33" i="22"/>
  <c r="R35" i="22" s="1"/>
  <c r="Q33" i="22"/>
  <c r="Q35" i="22" s="1"/>
  <c r="P33" i="22"/>
  <c r="O33" i="22"/>
  <c r="O35" i="22" s="1"/>
  <c r="N33" i="22"/>
  <c r="N35" i="22" s="1"/>
  <c r="M33" i="22"/>
  <c r="M35" i="22" s="1"/>
  <c r="L33" i="22"/>
  <c r="L35" i="22" s="1"/>
  <c r="W32" i="22"/>
  <c r="V32" i="22"/>
  <c r="U32" i="22"/>
  <c r="T32" i="22"/>
  <c r="S32" i="22"/>
  <c r="R32" i="22"/>
  <c r="Q32" i="22"/>
  <c r="P32" i="22"/>
  <c r="O32" i="22"/>
  <c r="N32" i="22"/>
  <c r="M32" i="22"/>
  <c r="L32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V106" i="24"/>
  <c r="U106" i="24"/>
  <c r="T106" i="24"/>
  <c r="S106" i="24"/>
  <c r="R106" i="24"/>
  <c r="Q106" i="24"/>
  <c r="P106" i="24"/>
  <c r="O106" i="24"/>
  <c r="N106" i="24"/>
  <c r="M106" i="24"/>
  <c r="L106" i="24"/>
  <c r="K106" i="24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C30" i="10"/>
  <c r="Y42" i="25"/>
  <c r="Y41" i="25"/>
  <c r="Y40" i="25"/>
  <c r="Y39" i="25"/>
  <c r="Y38" i="25"/>
  <c r="Y37" i="25"/>
  <c r="Y36" i="25"/>
  <c r="Y35" i="25"/>
  <c r="Y34" i="25"/>
  <c r="Y33" i="25"/>
  <c r="Y32" i="25"/>
  <c r="Y31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42" i="3"/>
  <c r="Y41" i="3"/>
  <c r="Y40" i="3"/>
  <c r="Y39" i="3"/>
  <c r="Y38" i="3"/>
  <c r="Y37" i="3"/>
  <c r="Y36" i="3"/>
  <c r="Y35" i="3"/>
  <c r="Y34" i="3"/>
  <c r="Y33" i="3"/>
  <c r="Y32" i="3"/>
  <c r="Y31" i="3"/>
  <c r="Y29" i="3"/>
  <c r="Y28" i="3"/>
  <c r="Y27" i="3"/>
  <c r="Y26" i="3"/>
  <c r="Y25" i="3"/>
  <c r="Y24" i="3"/>
  <c r="Y23" i="3"/>
  <c r="Y22" i="3"/>
  <c r="Y20" i="3"/>
  <c r="Y19" i="3"/>
  <c r="Y18" i="3"/>
  <c r="Y42" i="2"/>
  <c r="Y41" i="2"/>
  <c r="Y40" i="2"/>
  <c r="Y39" i="2"/>
  <c r="Y38" i="2"/>
  <c r="Y37" i="2"/>
  <c r="Y36" i="2"/>
  <c r="Y35" i="2"/>
  <c r="Y34" i="2"/>
  <c r="Y33" i="2"/>
  <c r="Y32" i="2"/>
  <c r="Y31" i="2"/>
  <c r="Y29" i="2"/>
  <c r="Y28" i="2"/>
  <c r="Y27" i="2"/>
  <c r="Y26" i="2"/>
  <c r="Y25" i="2"/>
  <c r="Y24" i="2"/>
  <c r="Y23" i="2"/>
  <c r="Y22" i="2"/>
  <c r="Y21" i="2"/>
  <c r="Y20" i="2"/>
  <c r="Y19" i="2"/>
  <c r="Y18" i="2"/>
  <c r="E41" i="26"/>
  <c r="G41" i="26" s="1"/>
  <c r="E40" i="26"/>
  <c r="G40" i="26" s="1"/>
  <c r="E39" i="26"/>
  <c r="G39" i="26" s="1"/>
  <c r="E38" i="26"/>
  <c r="G38" i="26" s="1"/>
  <c r="E37" i="26"/>
  <c r="G37" i="26" s="1"/>
  <c r="E36" i="26"/>
  <c r="G36" i="26" s="1"/>
  <c r="E35" i="26"/>
  <c r="G35" i="26" s="1"/>
  <c r="E34" i="26"/>
  <c r="G34" i="26" s="1"/>
  <c r="E33" i="26"/>
  <c r="G33" i="26" s="1"/>
  <c r="E32" i="26"/>
  <c r="G32" i="26" s="1"/>
  <c r="E31" i="26"/>
  <c r="G31" i="26" s="1"/>
  <c r="E30" i="26"/>
  <c r="G30" i="26" s="1"/>
  <c r="G28" i="26"/>
  <c r="E28" i="26"/>
  <c r="E27" i="26"/>
  <c r="G27" i="26" s="1"/>
  <c r="E26" i="26"/>
  <c r="G26" i="26" s="1"/>
  <c r="E25" i="26"/>
  <c r="G25" i="26" s="1"/>
  <c r="E24" i="26"/>
  <c r="G24" i="26" s="1"/>
  <c r="E23" i="26"/>
  <c r="G23" i="26" s="1"/>
  <c r="E22" i="26"/>
  <c r="G22" i="26" s="1"/>
  <c r="E21" i="26"/>
  <c r="G21" i="26" s="1"/>
  <c r="E20" i="26"/>
  <c r="G20" i="26" s="1"/>
  <c r="E19" i="26"/>
  <c r="G19" i="26" s="1"/>
  <c r="E18" i="26"/>
  <c r="G18" i="26" s="1"/>
  <c r="E17" i="26"/>
  <c r="AA35" i="22" l="1"/>
  <c r="G17" i="26"/>
  <c r="E11" i="26"/>
  <c r="G11" i="26" s="1"/>
  <c r="P35" i="22"/>
  <c r="AA23" i="21"/>
  <c r="AI23" i="21"/>
  <c r="G30" i="10"/>
  <c r="R13" i="11"/>
  <c r="J13" i="11"/>
  <c r="C13" i="11"/>
  <c r="F13" i="11"/>
  <c r="T13" i="11"/>
  <c r="L13" i="11"/>
  <c r="D13" i="11"/>
  <c r="W13" i="11"/>
  <c r="O13" i="11"/>
  <c r="U13" i="11"/>
  <c r="M13" i="11"/>
  <c r="E13" i="11"/>
  <c r="S13" i="11"/>
  <c r="K13" i="11"/>
  <c r="V13" i="11"/>
  <c r="N13" i="11"/>
  <c r="Y40" i="11"/>
  <c r="Q13" i="11"/>
  <c r="I13" i="11"/>
  <c r="X13" i="11"/>
  <c r="P13" i="11"/>
  <c r="H13" i="11"/>
  <c r="G13" i="11"/>
  <c r="Y32" i="11"/>
  <c r="Y37" i="11"/>
  <c r="Y42" i="11"/>
  <c r="Y41" i="11"/>
  <c r="Y38" i="11"/>
  <c r="Y34" i="11"/>
  <c r="Y43" i="11"/>
  <c r="Y33" i="11"/>
  <c r="Y39" i="11"/>
  <c r="Y35" i="11"/>
  <c r="Y36" i="11"/>
  <c r="Y19" i="11"/>
  <c r="Y30" i="11"/>
  <c r="Y22" i="11"/>
  <c r="Y25" i="11"/>
  <c r="Y29" i="11"/>
  <c r="Y26" i="11"/>
  <c r="Y23" i="11"/>
  <c r="Y21" i="11"/>
  <c r="Y27" i="11"/>
  <c r="Y28" i="11"/>
  <c r="Y24" i="11"/>
  <c r="Y20" i="11"/>
  <c r="Y13" i="11" l="1"/>
  <c r="J34" i="22" l="1"/>
  <c r="G51" i="26" l="1"/>
  <c r="Y52" i="25"/>
  <c r="F13" i="26" l="1"/>
  <c r="E13" i="26"/>
  <c r="AM25" i="21" l="1"/>
  <c r="AM18" i="21" l="1"/>
  <c r="AM8" i="21"/>
  <c r="AM9" i="21"/>
  <c r="AM11" i="21" s="1"/>
  <c r="AM14" i="21"/>
  <c r="AM17" i="21"/>
  <c r="AM23" i="21"/>
  <c r="AM29" i="21"/>
  <c r="AM24" i="21" l="1"/>
  <c r="AM26" i="21" s="1"/>
  <c r="AM20" i="21"/>
  <c r="G43" i="26" l="1"/>
  <c r="G44" i="26"/>
  <c r="G45" i="26"/>
  <c r="G46" i="26"/>
  <c r="G47" i="26"/>
  <c r="G48" i="26"/>
  <c r="G49" i="26"/>
  <c r="G50" i="26"/>
  <c r="G52" i="26"/>
  <c r="G53" i="26"/>
  <c r="G54" i="26"/>
  <c r="AJ37" i="22"/>
  <c r="AS32" i="10" l="1"/>
  <c r="BG13" i="13" l="1"/>
  <c r="BG12" i="13"/>
  <c r="BG11" i="13"/>
  <c r="BG9" i="13"/>
  <c r="BG8" i="13"/>
  <c r="BF13" i="13"/>
  <c r="BE14" i="13"/>
  <c r="BE13" i="13"/>
  <c r="BE12" i="13"/>
  <c r="BE11" i="13"/>
  <c r="BD14" i="13"/>
  <c r="BD13" i="13"/>
  <c r="BD12" i="13"/>
  <c r="BC13" i="13"/>
  <c r="BB13" i="13"/>
  <c r="BB12" i="13"/>
  <c r="BB11" i="13"/>
  <c r="BA13" i="13"/>
  <c r="AY14" i="13"/>
  <c r="AY13" i="13"/>
  <c r="AY12" i="13"/>
  <c r="AX14" i="13"/>
  <c r="AW13" i="13"/>
  <c r="AV13" i="13"/>
  <c r="BG18" i="21" l="1"/>
  <c r="BG12" i="21"/>
  <c r="BF18" i="21"/>
  <c r="BE18" i="21"/>
  <c r="BD12" i="21"/>
  <c r="BC12" i="21"/>
  <c r="BB15" i="21"/>
  <c r="BA18" i="21"/>
  <c r="BA12" i="21"/>
  <c r="AY15" i="21"/>
  <c r="AX12" i="21"/>
  <c r="AW18" i="21"/>
  <c r="AV18" i="21"/>
  <c r="AV12" i="21"/>
  <c r="S68" i="25"/>
  <c r="R68" i="25"/>
  <c r="Q68" i="25"/>
  <c r="O68" i="25"/>
  <c r="M68" i="25"/>
  <c r="K68" i="25"/>
  <c r="H68" i="25"/>
  <c r="G68" i="25"/>
  <c r="S67" i="25"/>
  <c r="T66" i="25"/>
  <c r="S66" i="25"/>
  <c r="R66" i="25"/>
  <c r="Q66" i="25"/>
  <c r="M66" i="25"/>
  <c r="I66" i="25"/>
  <c r="H66" i="25"/>
  <c r="Y67" i="25"/>
  <c r="V65" i="25"/>
  <c r="R65" i="25"/>
  <c r="O65" i="25"/>
  <c r="Y64" i="25"/>
  <c r="S63" i="25"/>
  <c r="R63" i="25"/>
  <c r="Q63" i="25"/>
  <c r="M63" i="25"/>
  <c r="I63" i="25"/>
  <c r="Y61" i="25"/>
  <c r="S62" i="25"/>
  <c r="R62" i="25"/>
  <c r="V60" i="25"/>
  <c r="T60" i="25"/>
  <c r="S60" i="25"/>
  <c r="R60" i="25"/>
  <c r="Q60" i="25"/>
  <c r="T59" i="25"/>
  <c r="S58" i="25"/>
  <c r="S57" i="25"/>
  <c r="AY24" i="21" l="1"/>
  <c r="K15" i="21"/>
  <c r="Y57" i="25"/>
  <c r="Y59" i="25"/>
  <c r="Y68" i="25"/>
  <c r="Y62" i="25"/>
  <c r="Y63" i="25"/>
  <c r="Y66" i="25"/>
  <c r="Y60" i="25"/>
  <c r="Y65" i="25"/>
  <c r="AV36" i="22"/>
  <c r="K7" i="14" l="1"/>
  <c r="K8" i="14"/>
  <c r="K9" i="14"/>
  <c r="K10" i="14"/>
  <c r="K11" i="14"/>
  <c r="K12" i="14"/>
  <c r="K13" i="14"/>
  <c r="K14" i="14"/>
  <c r="K15" i="14"/>
  <c r="K16" i="14"/>
  <c r="C16" i="14"/>
  <c r="AN16" i="14" l="1"/>
  <c r="AQ16" i="14"/>
  <c r="AM16" i="14"/>
  <c r="AU14" i="13"/>
  <c r="AT14" i="13"/>
  <c r="AS14" i="13"/>
  <c r="AS12" i="13"/>
  <c r="AR15" i="13"/>
  <c r="AR14" i="13"/>
  <c r="AQ14" i="13"/>
  <c r="AQ10" i="13"/>
  <c r="AP15" i="13"/>
  <c r="AP14" i="13"/>
  <c r="AP13" i="13"/>
  <c r="AO15" i="13"/>
  <c r="AO14" i="13"/>
  <c r="AO12" i="13"/>
  <c r="AN14" i="13"/>
  <c r="AM15" i="13"/>
  <c r="AM14" i="13"/>
  <c r="AL15" i="13"/>
  <c r="AL14" i="13"/>
  <c r="AJ32" i="10"/>
  <c r="R47" i="11"/>
  <c r="AK14" i="13"/>
  <c r="AK13" i="13"/>
  <c r="AK8" i="13"/>
  <c r="AJ8" i="13"/>
  <c r="AK16" i="13" l="1"/>
  <c r="AQ16" i="13"/>
  <c r="AU12" i="21"/>
  <c r="AT18" i="21"/>
  <c r="AT15" i="21"/>
  <c r="AT12" i="21"/>
  <c r="AT9" i="21"/>
  <c r="AS18" i="21"/>
  <c r="AS12" i="21"/>
  <c r="AR27" i="21"/>
  <c r="AR18" i="21"/>
  <c r="AQ27" i="21"/>
  <c r="AQ18" i="21"/>
  <c r="AP18" i="21"/>
  <c r="AP15" i="21"/>
  <c r="AP12" i="21"/>
  <c r="AP6" i="21"/>
  <c r="AO18" i="21"/>
  <c r="AN15" i="21"/>
  <c r="AL18" i="21"/>
  <c r="AL12" i="21"/>
  <c r="AK18" i="21"/>
  <c r="AK12" i="21"/>
  <c r="AK24" i="21" l="1"/>
  <c r="AJ27" i="21" l="1"/>
  <c r="AJ18" i="21"/>
  <c r="K6" i="21"/>
  <c r="AQ36" i="22"/>
  <c r="AN33" i="22"/>
  <c r="AJ36" i="22" l="1"/>
  <c r="AJ38" i="22" s="1"/>
  <c r="AR36" i="22"/>
  <c r="AS36" i="22"/>
  <c r="J24" i="10"/>
  <c r="I24" i="10"/>
  <c r="I21" i="10"/>
  <c r="Y55" i="25"/>
  <c r="Y54" i="25"/>
  <c r="Y53" i="25"/>
  <c r="Y51" i="25"/>
  <c r="Y50" i="25"/>
  <c r="Y49" i="25"/>
  <c r="Y48" i="25"/>
  <c r="Y47" i="25"/>
  <c r="Y46" i="25"/>
  <c r="Y45" i="25"/>
  <c r="Y44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J7" i="21"/>
  <c r="J6" i="21"/>
  <c r="K12" i="21"/>
  <c r="K7" i="21"/>
  <c r="K9" i="21"/>
  <c r="K10" i="21"/>
  <c r="K13" i="21"/>
  <c r="K16" i="21"/>
  <c r="K18" i="21"/>
  <c r="K19" i="21"/>
  <c r="K21" i="21"/>
  <c r="K22" i="21"/>
  <c r="J50" i="24"/>
  <c r="Y14" i="25" l="1"/>
  <c r="Y15" i="25"/>
  <c r="G57" i="26" l="1"/>
  <c r="G58" i="26"/>
  <c r="G59" i="26"/>
  <c r="G60" i="26"/>
  <c r="G61" i="26"/>
  <c r="G62" i="26"/>
  <c r="G63" i="26"/>
  <c r="G64" i="26"/>
  <c r="G65" i="26"/>
  <c r="G66" i="26"/>
  <c r="G67" i="26"/>
  <c r="G56" i="26"/>
  <c r="BE37" i="22" l="1"/>
  <c r="AY35" i="22" l="1"/>
  <c r="AX25" i="21" l="1"/>
  <c r="AY25" i="21"/>
  <c r="AY26" i="21" s="1"/>
  <c r="AZ25" i="21"/>
  <c r="BB25" i="21"/>
  <c r="BC25" i="21"/>
  <c r="BD25" i="21"/>
  <c r="BE25" i="21"/>
  <c r="BF25" i="21"/>
  <c r="BG25" i="21"/>
  <c r="AW25" i="21"/>
  <c r="AV25" i="21" l="1"/>
  <c r="K25" i="21" s="1"/>
  <c r="Y58" i="25" l="1"/>
  <c r="AW29" i="21" l="1"/>
  <c r="AX29" i="21"/>
  <c r="AY29" i="21"/>
  <c r="AZ29" i="21"/>
  <c r="BA29" i="21"/>
  <c r="BB29" i="21"/>
  <c r="BC29" i="21"/>
  <c r="BD29" i="21"/>
  <c r="BE29" i="21"/>
  <c r="BF29" i="21"/>
  <c r="BG29" i="21"/>
  <c r="AV29" i="21"/>
  <c r="AW23" i="21"/>
  <c r="AX23" i="21"/>
  <c r="AY23" i="21"/>
  <c r="AZ23" i="21"/>
  <c r="BA23" i="21"/>
  <c r="BB23" i="21"/>
  <c r="BC23" i="21"/>
  <c r="BD23" i="21"/>
  <c r="BE23" i="21"/>
  <c r="BF23" i="21"/>
  <c r="BG23" i="21"/>
  <c r="AV23" i="21"/>
  <c r="AW20" i="21"/>
  <c r="AX20" i="21"/>
  <c r="AY20" i="21"/>
  <c r="AZ20" i="21"/>
  <c r="BA20" i="21"/>
  <c r="BB20" i="21"/>
  <c r="BC20" i="21"/>
  <c r="BD20" i="21"/>
  <c r="BE20" i="21"/>
  <c r="BF20" i="21"/>
  <c r="BG20" i="21"/>
  <c r="AV20" i="21"/>
  <c r="AW17" i="21"/>
  <c r="AX17" i="21"/>
  <c r="AY17" i="21"/>
  <c r="AZ17" i="21"/>
  <c r="BA17" i="21"/>
  <c r="BB17" i="21"/>
  <c r="BC17" i="21"/>
  <c r="BD17" i="21"/>
  <c r="BE17" i="21"/>
  <c r="BF17" i="21"/>
  <c r="BG17" i="21"/>
  <c r="AV17" i="21"/>
  <c r="AW14" i="21"/>
  <c r="AX14" i="21"/>
  <c r="AY14" i="21"/>
  <c r="AZ14" i="21"/>
  <c r="BA14" i="21"/>
  <c r="BB14" i="21"/>
  <c r="BC14" i="21"/>
  <c r="BD14" i="21"/>
  <c r="BE14" i="21"/>
  <c r="BF14" i="21"/>
  <c r="BG14" i="21"/>
  <c r="AV14" i="21"/>
  <c r="AW11" i="21"/>
  <c r="AX11" i="21"/>
  <c r="AY11" i="21"/>
  <c r="AZ11" i="21"/>
  <c r="BA11" i="21"/>
  <c r="BB11" i="21"/>
  <c r="BC11" i="21"/>
  <c r="BD11" i="21"/>
  <c r="BE11" i="21"/>
  <c r="BF11" i="21"/>
  <c r="BG11" i="21"/>
  <c r="AV11" i="21"/>
  <c r="AW8" i="21"/>
  <c r="AX8" i="21"/>
  <c r="AY8" i="21"/>
  <c r="AZ8" i="21"/>
  <c r="BA8" i="21"/>
  <c r="BB8" i="21"/>
  <c r="BC8" i="21"/>
  <c r="BD8" i="21"/>
  <c r="BE8" i="21"/>
  <c r="BF8" i="21"/>
  <c r="BG8" i="21"/>
  <c r="AV8" i="21"/>
  <c r="K33" i="22"/>
  <c r="AW37" i="22"/>
  <c r="AX37" i="22"/>
  <c r="AY37" i="22"/>
  <c r="AZ37" i="22"/>
  <c r="BA37" i="22"/>
  <c r="BB37" i="22"/>
  <c r="BC37" i="22"/>
  <c r="BD37" i="22"/>
  <c r="BF37" i="22"/>
  <c r="BG37" i="22"/>
  <c r="AW36" i="22"/>
  <c r="AX36" i="22"/>
  <c r="AY36" i="22"/>
  <c r="AZ36" i="22"/>
  <c r="BA36" i="22"/>
  <c r="BB36" i="22"/>
  <c r="BC36" i="22"/>
  <c r="BD36" i="22"/>
  <c r="BE36" i="22"/>
  <c r="BF36" i="22"/>
  <c r="BG36" i="22"/>
  <c r="AW20" i="22"/>
  <c r="AX20" i="22"/>
  <c r="AY20" i="22"/>
  <c r="AZ20" i="22"/>
  <c r="BA20" i="22"/>
  <c r="BB20" i="22"/>
  <c r="BC20" i="22"/>
  <c r="BD20" i="22"/>
  <c r="BE20" i="22"/>
  <c r="BF20" i="22"/>
  <c r="BG20" i="22"/>
  <c r="AW14" i="22"/>
  <c r="AX14" i="22"/>
  <c r="AY14" i="22"/>
  <c r="AZ14" i="22"/>
  <c r="BA14" i="22"/>
  <c r="BB14" i="22"/>
  <c r="BC14" i="22"/>
  <c r="BD14" i="22"/>
  <c r="BE14" i="22"/>
  <c r="BF14" i="22"/>
  <c r="BG14" i="22"/>
  <c r="AV14" i="22"/>
  <c r="AW17" i="22"/>
  <c r="AX17" i="22"/>
  <c r="AY17" i="22"/>
  <c r="AZ17" i="22"/>
  <c r="BA17" i="22"/>
  <c r="BB17" i="22"/>
  <c r="BC17" i="22"/>
  <c r="BD17" i="22"/>
  <c r="BE17" i="22"/>
  <c r="BF17" i="22"/>
  <c r="BG17" i="22"/>
  <c r="AW23" i="22"/>
  <c r="AX23" i="22"/>
  <c r="AY23" i="22"/>
  <c r="AZ23" i="22"/>
  <c r="BA23" i="22"/>
  <c r="BB23" i="22"/>
  <c r="BC23" i="22"/>
  <c r="BD23" i="22"/>
  <c r="BE23" i="22"/>
  <c r="BF23" i="22"/>
  <c r="BG23" i="22"/>
  <c r="AW26" i="22"/>
  <c r="AX26" i="22"/>
  <c r="AY26" i="22"/>
  <c r="AZ26" i="22"/>
  <c r="BA26" i="22"/>
  <c r="BB26" i="22"/>
  <c r="BC26" i="22"/>
  <c r="BD26" i="22"/>
  <c r="BE26" i="22"/>
  <c r="BF26" i="22"/>
  <c r="BG26" i="22"/>
  <c r="AW29" i="22"/>
  <c r="AX29" i="22"/>
  <c r="AY29" i="22"/>
  <c r="AZ29" i="22"/>
  <c r="BA29" i="22"/>
  <c r="BB29" i="22"/>
  <c r="BC29" i="22"/>
  <c r="BD29" i="22"/>
  <c r="BE29" i="22"/>
  <c r="BF29" i="22"/>
  <c r="BG29" i="22"/>
  <c r="AW32" i="22"/>
  <c r="AX32" i="22"/>
  <c r="AY32" i="22"/>
  <c r="AZ32" i="22"/>
  <c r="BA32" i="22"/>
  <c r="BB32" i="22"/>
  <c r="BC32" i="22"/>
  <c r="BD32" i="22"/>
  <c r="BE32" i="22"/>
  <c r="BF32" i="22"/>
  <c r="BG32" i="22"/>
  <c r="AW35" i="22"/>
  <c r="AX35" i="22"/>
  <c r="AZ35" i="22"/>
  <c r="BA35" i="22"/>
  <c r="BB35" i="22"/>
  <c r="BC35" i="22"/>
  <c r="BD35" i="22"/>
  <c r="BE35" i="22"/>
  <c r="BF35" i="22"/>
  <c r="BG35" i="22"/>
  <c r="AV32" i="22"/>
  <c r="AV29" i="22"/>
  <c r="AV26" i="22"/>
  <c r="AV23" i="22"/>
  <c r="AV20" i="22"/>
  <c r="AV17" i="22"/>
  <c r="AW11" i="22"/>
  <c r="AX11" i="22"/>
  <c r="AY11" i="22"/>
  <c r="AZ11" i="22"/>
  <c r="BA11" i="22"/>
  <c r="BB11" i="22"/>
  <c r="BC11" i="22"/>
  <c r="BD11" i="22"/>
  <c r="BE11" i="22"/>
  <c r="BF11" i="22"/>
  <c r="BG11" i="22"/>
  <c r="AV11" i="22"/>
  <c r="AW8" i="22"/>
  <c r="AX8" i="22"/>
  <c r="AY8" i="22"/>
  <c r="AZ8" i="22"/>
  <c r="BA8" i="22"/>
  <c r="BB8" i="22"/>
  <c r="BC8" i="22"/>
  <c r="BD8" i="22"/>
  <c r="BE8" i="22"/>
  <c r="BF8" i="22"/>
  <c r="BG8" i="22"/>
  <c r="AV8" i="22"/>
  <c r="Y58" i="3"/>
  <c r="Y59" i="3"/>
  <c r="Y60" i="3"/>
  <c r="Y61" i="3"/>
  <c r="Y62" i="3"/>
  <c r="Y63" i="3"/>
  <c r="Y64" i="3"/>
  <c r="Y65" i="3"/>
  <c r="Y66" i="3"/>
  <c r="Y57" i="3"/>
  <c r="K11" i="21" l="1"/>
  <c r="K23" i="21"/>
  <c r="K8" i="21"/>
  <c r="K17" i="21"/>
  <c r="K14" i="21"/>
  <c r="K20" i="21"/>
  <c r="BD38" i="22"/>
  <c r="AZ38" i="22"/>
  <c r="BE38" i="22"/>
  <c r="BG38" i="22"/>
  <c r="AY38" i="22"/>
  <c r="BF38" i="22"/>
  <c r="BB38" i="22"/>
  <c r="AX38" i="22"/>
  <c r="BA38" i="22"/>
  <c r="AW38" i="22"/>
  <c r="BC38" i="22"/>
  <c r="AI32" i="10" l="1"/>
  <c r="K28" i="21" l="1"/>
  <c r="K27" i="21"/>
  <c r="J28" i="21"/>
  <c r="J27" i="21"/>
  <c r="J29" i="21" s="1"/>
  <c r="AL17" i="21"/>
  <c r="AN17" i="21"/>
  <c r="AO17" i="21"/>
  <c r="AP17" i="21"/>
  <c r="AQ17" i="21"/>
  <c r="AR17" i="21"/>
  <c r="AS17" i="21"/>
  <c r="AT17" i="21"/>
  <c r="AU17" i="21"/>
  <c r="AK17" i="21"/>
  <c r="AL14" i="21"/>
  <c r="AN14" i="21"/>
  <c r="AO14" i="21"/>
  <c r="AP14" i="21"/>
  <c r="AQ14" i="21"/>
  <c r="AR14" i="21"/>
  <c r="AS14" i="21"/>
  <c r="AT14" i="21"/>
  <c r="AU14" i="21"/>
  <c r="AK14" i="21"/>
  <c r="K29" i="21" l="1"/>
  <c r="AK23" i="21"/>
  <c r="AL23" i="21"/>
  <c r="AN23" i="21"/>
  <c r="AO23" i="21"/>
  <c r="AP23" i="21"/>
  <c r="AQ23" i="21"/>
  <c r="AR23" i="21"/>
  <c r="AS23" i="21"/>
  <c r="AT23" i="21"/>
  <c r="AU23" i="21"/>
  <c r="AK20" i="21"/>
  <c r="AL20" i="21"/>
  <c r="AN20" i="21"/>
  <c r="AO20" i="21"/>
  <c r="AP20" i="21"/>
  <c r="AQ20" i="21"/>
  <c r="AR20" i="21"/>
  <c r="AS20" i="21"/>
  <c r="AT20" i="21"/>
  <c r="AU20" i="21"/>
  <c r="AJ20" i="21"/>
  <c r="AJ23" i="21"/>
  <c r="AK29" i="21"/>
  <c r="AL29" i="21"/>
  <c r="AN29" i="21"/>
  <c r="AO29" i="21"/>
  <c r="AP29" i="21"/>
  <c r="AQ29" i="21"/>
  <c r="AR29" i="21"/>
  <c r="AS29" i="21"/>
  <c r="AT29" i="21"/>
  <c r="AU29" i="21"/>
  <c r="AJ29" i="21"/>
  <c r="AJ17" i="21"/>
  <c r="AJ14" i="21"/>
  <c r="AK11" i="21"/>
  <c r="AL11" i="21"/>
  <c r="AN11" i="21"/>
  <c r="AO11" i="21"/>
  <c r="AP11" i="21"/>
  <c r="AQ11" i="21"/>
  <c r="AR11" i="21"/>
  <c r="AS11" i="21"/>
  <c r="AT11" i="21"/>
  <c r="AU11" i="21"/>
  <c r="AJ11" i="21"/>
  <c r="AK8" i="21"/>
  <c r="AL8" i="21"/>
  <c r="AN8" i="21"/>
  <c r="AO8" i="21"/>
  <c r="AP8" i="21"/>
  <c r="AQ8" i="21"/>
  <c r="AR8" i="21"/>
  <c r="AS8" i="21"/>
  <c r="AT8" i="21"/>
  <c r="AU8" i="21"/>
  <c r="AJ8" i="21"/>
  <c r="AK36" i="22"/>
  <c r="AL36" i="22"/>
  <c r="AM36" i="22"/>
  <c r="AN36" i="22"/>
  <c r="AO36" i="22"/>
  <c r="AP36" i="22"/>
  <c r="AT36" i="22"/>
  <c r="AU36" i="22"/>
  <c r="AK37" i="22"/>
  <c r="AK35" i="22"/>
  <c r="AL35" i="22"/>
  <c r="AM35" i="22"/>
  <c r="AN35" i="22"/>
  <c r="AO35" i="22"/>
  <c r="AP35" i="22"/>
  <c r="AQ35" i="22"/>
  <c r="AR35" i="22"/>
  <c r="AS35" i="22"/>
  <c r="AT35" i="22"/>
  <c r="AU35" i="22"/>
  <c r="AK32" i="22"/>
  <c r="AL32" i="22"/>
  <c r="AM32" i="22"/>
  <c r="AN32" i="22"/>
  <c r="AO32" i="22"/>
  <c r="AP32" i="22"/>
  <c r="AQ32" i="22"/>
  <c r="AR32" i="22"/>
  <c r="AS32" i="22"/>
  <c r="AT32" i="22"/>
  <c r="AU32" i="22"/>
  <c r="AK29" i="22"/>
  <c r="AL29" i="22"/>
  <c r="AM29" i="22"/>
  <c r="AN29" i="22"/>
  <c r="AO29" i="22"/>
  <c r="AP29" i="22"/>
  <c r="AQ29" i="22"/>
  <c r="AR29" i="22"/>
  <c r="AS29" i="22"/>
  <c r="AT29" i="22"/>
  <c r="AU29" i="22"/>
  <c r="AK26" i="22"/>
  <c r="AL26" i="22"/>
  <c r="AM26" i="22"/>
  <c r="AN26" i="22"/>
  <c r="AO26" i="22"/>
  <c r="AP26" i="22"/>
  <c r="AQ26" i="22"/>
  <c r="AR26" i="22"/>
  <c r="AS26" i="22"/>
  <c r="AT26" i="22"/>
  <c r="AU26" i="22"/>
  <c r="AK23" i="22"/>
  <c r="AL23" i="22"/>
  <c r="AM23" i="22"/>
  <c r="AN23" i="22"/>
  <c r="AO23" i="22"/>
  <c r="AP23" i="22"/>
  <c r="AQ23" i="22"/>
  <c r="AR23" i="22"/>
  <c r="AS23" i="22"/>
  <c r="AT23" i="22"/>
  <c r="AU23" i="22"/>
  <c r="AK20" i="22"/>
  <c r="AL20" i="22"/>
  <c r="AM20" i="22"/>
  <c r="AN20" i="22"/>
  <c r="AO20" i="22"/>
  <c r="AP20" i="22"/>
  <c r="AQ20" i="22"/>
  <c r="AR20" i="22"/>
  <c r="AS20" i="22"/>
  <c r="AT20" i="22"/>
  <c r="AU20" i="22"/>
  <c r="AK17" i="22"/>
  <c r="AL17" i="22"/>
  <c r="AM17" i="22"/>
  <c r="AN17" i="22"/>
  <c r="AO17" i="22"/>
  <c r="AP17" i="22"/>
  <c r="AQ17" i="22"/>
  <c r="AR17" i="22"/>
  <c r="AS17" i="22"/>
  <c r="AT17" i="22"/>
  <c r="AU17" i="22"/>
  <c r="AK14" i="22"/>
  <c r="AL14" i="22"/>
  <c r="AM14" i="22"/>
  <c r="AN14" i="22"/>
  <c r="AO14" i="22"/>
  <c r="AP14" i="22"/>
  <c r="AQ14" i="22"/>
  <c r="AR14" i="22"/>
  <c r="AS14" i="22"/>
  <c r="AT14" i="22"/>
  <c r="AU14" i="22"/>
  <c r="AL11" i="22"/>
  <c r="AM11" i="22"/>
  <c r="AN11" i="22"/>
  <c r="AO11" i="22"/>
  <c r="AP11" i="22"/>
  <c r="AQ11" i="22"/>
  <c r="AR11" i="22"/>
  <c r="AS11" i="22"/>
  <c r="AT11" i="22"/>
  <c r="AU11" i="22"/>
  <c r="AK11" i="22"/>
  <c r="AT8" i="22"/>
  <c r="AU8" i="22"/>
  <c r="AK8" i="22"/>
  <c r="AL8" i="22"/>
  <c r="AM8" i="22"/>
  <c r="AN8" i="22"/>
  <c r="AO8" i="22"/>
  <c r="AP8" i="22"/>
  <c r="AQ8" i="22"/>
  <c r="AR8" i="22"/>
  <c r="AS8" i="22"/>
  <c r="AJ35" i="22"/>
  <c r="AJ32" i="22"/>
  <c r="AJ29" i="22"/>
  <c r="AJ26" i="22"/>
  <c r="AJ23" i="22"/>
  <c r="AJ20" i="22"/>
  <c r="AJ17" i="22"/>
  <c r="AJ14" i="22"/>
  <c r="AJ11" i="22"/>
  <c r="AJ8" i="22"/>
  <c r="Y46" i="3"/>
  <c r="Y47" i="3"/>
  <c r="Y48" i="3"/>
  <c r="Y49" i="3"/>
  <c r="Y50" i="3"/>
  <c r="Y51" i="3"/>
  <c r="Y52" i="3"/>
  <c r="Y53" i="3"/>
  <c r="Y54" i="3"/>
  <c r="Y55" i="3"/>
  <c r="Y44" i="3"/>
  <c r="AL16" i="13" l="1"/>
  <c r="AM16" i="13"/>
  <c r="AN16" i="13"/>
  <c r="AO16" i="13"/>
  <c r="AP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J16" i="13"/>
  <c r="K7" i="13"/>
  <c r="K8" i="13"/>
  <c r="K9" i="13"/>
  <c r="K10" i="13"/>
  <c r="K11" i="13"/>
  <c r="K12" i="13"/>
  <c r="K13" i="13"/>
  <c r="K14" i="13"/>
  <c r="K15" i="13"/>
  <c r="K6" i="13"/>
  <c r="J7" i="13"/>
  <c r="J8" i="13"/>
  <c r="J9" i="13"/>
  <c r="J10" i="13"/>
  <c r="J11" i="13"/>
  <c r="J12" i="13"/>
  <c r="J13" i="13"/>
  <c r="J14" i="13"/>
  <c r="J15" i="13"/>
  <c r="J6" i="13"/>
  <c r="K16" i="13" l="1"/>
  <c r="J16" i="13"/>
  <c r="I92" i="24" l="1"/>
  <c r="J92" i="24"/>
  <c r="I88" i="24"/>
  <c r="J88" i="24"/>
  <c r="I90" i="24" l="1"/>
  <c r="J90" i="24"/>
  <c r="I102" i="24" l="1"/>
  <c r="J102" i="24"/>
  <c r="AR25" i="21" l="1"/>
  <c r="AS25" i="21" l="1"/>
  <c r="AT25" i="21" l="1"/>
  <c r="AO37" i="22"/>
  <c r="AO38" i="22" s="1"/>
  <c r="AN37" i="22" l="1"/>
  <c r="AN38" i="22" s="1"/>
  <c r="AN25" i="21"/>
  <c r="AL25" i="21" l="1"/>
  <c r="AL16" i="14"/>
  <c r="AO25" i="21" l="1"/>
  <c r="I36" i="24"/>
  <c r="J36" i="24"/>
  <c r="AP25" i="21"/>
  <c r="I19" i="24" l="1"/>
  <c r="J19" i="24"/>
  <c r="AJ25" i="21" l="1"/>
  <c r="AK25" i="21" l="1"/>
  <c r="AK26" i="21" s="1"/>
  <c r="AU16" i="14" l="1"/>
  <c r="AU25" i="21"/>
  <c r="AQ25" i="21" l="1"/>
  <c r="AO16" i="14" l="1"/>
  <c r="AP16" i="14"/>
  <c r="AR16" i="14"/>
  <c r="AS16" i="14"/>
  <c r="AT16" i="14"/>
  <c r="AK16" i="14"/>
  <c r="AJ16" i="14"/>
  <c r="K6" i="14"/>
  <c r="J7" i="14"/>
  <c r="J8" i="14"/>
  <c r="J9" i="14"/>
  <c r="J10" i="14"/>
  <c r="J11" i="14"/>
  <c r="J12" i="14"/>
  <c r="J13" i="14"/>
  <c r="J14" i="14"/>
  <c r="J15" i="14"/>
  <c r="J6" i="14"/>
  <c r="AW24" i="21"/>
  <c r="AW26" i="21" s="1"/>
  <c r="AX24" i="21"/>
  <c r="AX26" i="21" s="1"/>
  <c r="AZ24" i="21"/>
  <c r="AZ26" i="21" s="1"/>
  <c r="BA24" i="21"/>
  <c r="BA26" i="21" s="1"/>
  <c r="BB24" i="21"/>
  <c r="BB26" i="21" s="1"/>
  <c r="BC24" i="21"/>
  <c r="BC26" i="21" s="1"/>
  <c r="BD24" i="21"/>
  <c r="BD26" i="21" s="1"/>
  <c r="BE24" i="21"/>
  <c r="BE26" i="21" s="1"/>
  <c r="BF24" i="21"/>
  <c r="BF26" i="21" s="1"/>
  <c r="BG24" i="21"/>
  <c r="BG26" i="21" s="1"/>
  <c r="AV24" i="21"/>
  <c r="AV26" i="21" s="1"/>
  <c r="AL24" i="21"/>
  <c r="AL26" i="21" s="1"/>
  <c r="AN24" i="21"/>
  <c r="AN26" i="21" s="1"/>
  <c r="AO24" i="21"/>
  <c r="AO26" i="21" s="1"/>
  <c r="AP24" i="21"/>
  <c r="AP26" i="21" s="1"/>
  <c r="AQ24" i="21"/>
  <c r="AQ26" i="21" s="1"/>
  <c r="AR24" i="21"/>
  <c r="AR26" i="21" s="1"/>
  <c r="AS24" i="21"/>
  <c r="AS26" i="21" s="1"/>
  <c r="AT24" i="21"/>
  <c r="AT26" i="21" s="1"/>
  <c r="AU24" i="21"/>
  <c r="AU26" i="21" s="1"/>
  <c r="AJ24" i="21"/>
  <c r="AJ26" i="21" s="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AM37" i="22"/>
  <c r="AM38" i="22" s="1"/>
  <c r="AL37" i="22"/>
  <c r="AP37" i="22"/>
  <c r="AP38" i="22" s="1"/>
  <c r="AR37" i="22"/>
  <c r="AS37" i="22"/>
  <c r="AT37" i="22"/>
  <c r="AU37" i="22"/>
  <c r="AU38" i="22" s="1"/>
  <c r="AL38" i="22" l="1"/>
  <c r="K24" i="21"/>
  <c r="K26" i="21" s="1"/>
  <c r="J7" i="22"/>
  <c r="J18" i="22"/>
  <c r="J6" i="22"/>
  <c r="G13" i="26" l="1"/>
  <c r="C13" i="26"/>
  <c r="K7" i="22" l="1"/>
  <c r="K8" i="22"/>
  <c r="K6" i="22"/>
  <c r="J8" i="22"/>
  <c r="K10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J9" i="22"/>
  <c r="J10" i="22"/>
  <c r="J11" i="22"/>
  <c r="J12" i="22"/>
  <c r="J13" i="22"/>
  <c r="J14" i="22"/>
  <c r="J15" i="22"/>
  <c r="J16" i="22"/>
  <c r="J17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5" i="22"/>
  <c r="AI107" i="24"/>
  <c r="AJ107" i="24"/>
  <c r="AK107" i="24"/>
  <c r="AL107" i="24"/>
  <c r="AM107" i="24"/>
  <c r="AN107" i="24"/>
  <c r="AO107" i="24"/>
  <c r="AQ107" i="24"/>
  <c r="AR107" i="24"/>
  <c r="AS107" i="24"/>
  <c r="AT107" i="24"/>
  <c r="AU107" i="24"/>
  <c r="AV107" i="24"/>
  <c r="AW107" i="24"/>
  <c r="AX107" i="24"/>
  <c r="AY107" i="24"/>
  <c r="AZ107" i="24"/>
  <c r="BA107" i="24"/>
  <c r="BB107" i="24"/>
  <c r="BC107" i="24"/>
  <c r="BD107" i="24"/>
  <c r="BE107" i="24"/>
  <c r="BF107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9" i="24"/>
  <c r="J91" i="24"/>
  <c r="J93" i="24"/>
  <c r="J94" i="24"/>
  <c r="J95" i="24"/>
  <c r="J96" i="24"/>
  <c r="J97" i="24"/>
  <c r="J98" i="24"/>
  <c r="J99" i="24"/>
  <c r="J100" i="24"/>
  <c r="J101" i="24"/>
  <c r="J103" i="24"/>
  <c r="J104" i="24"/>
  <c r="J105" i="24"/>
  <c r="J10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9" i="24"/>
  <c r="I91" i="24"/>
  <c r="I93" i="24"/>
  <c r="I94" i="24"/>
  <c r="I95" i="24"/>
  <c r="I96" i="24"/>
  <c r="I97" i="24"/>
  <c r="I98" i="24"/>
  <c r="I99" i="24"/>
  <c r="I100" i="24"/>
  <c r="I101" i="24"/>
  <c r="I103" i="24"/>
  <c r="I104" i="24"/>
  <c r="I105" i="24"/>
  <c r="J6" i="24"/>
  <c r="I6" i="24"/>
  <c r="J36" i="22" l="1"/>
  <c r="K36" i="22"/>
  <c r="J107" i="24"/>
  <c r="J27" i="10"/>
  <c r="I27" i="10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D68" i="11"/>
  <c r="E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Y68" i="11" s="1"/>
  <c r="T68" i="11"/>
  <c r="U68" i="11"/>
  <c r="V68" i="11"/>
  <c r="W68" i="11"/>
  <c r="X68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C59" i="11"/>
  <c r="C60" i="11"/>
  <c r="C61" i="11"/>
  <c r="C62" i="11"/>
  <c r="C63" i="11"/>
  <c r="C64" i="11"/>
  <c r="C65" i="11"/>
  <c r="C66" i="11"/>
  <c r="C67" i="11"/>
  <c r="C68" i="11"/>
  <c r="C69" i="11"/>
  <c r="C58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D46" i="11"/>
  <c r="E46" i="11"/>
  <c r="F46" i="11"/>
  <c r="G46" i="11"/>
  <c r="H46" i="11"/>
  <c r="I46" i="11"/>
  <c r="J46" i="11"/>
  <c r="K46" i="11"/>
  <c r="L46" i="11"/>
  <c r="M46" i="11"/>
  <c r="N46" i="11"/>
  <c r="P46" i="11"/>
  <c r="Q46" i="11"/>
  <c r="R46" i="11"/>
  <c r="S46" i="11"/>
  <c r="T46" i="11"/>
  <c r="U46" i="11"/>
  <c r="V46" i="11"/>
  <c r="W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S47" i="11"/>
  <c r="T47" i="11"/>
  <c r="U47" i="11"/>
  <c r="V47" i="11"/>
  <c r="W47" i="11"/>
  <c r="X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C47" i="11"/>
  <c r="C48" i="11"/>
  <c r="C49" i="11"/>
  <c r="C50" i="11"/>
  <c r="C51" i="11"/>
  <c r="C52" i="11"/>
  <c r="C53" i="11"/>
  <c r="C54" i="11"/>
  <c r="C55" i="11"/>
  <c r="C56" i="11"/>
  <c r="C46" i="11"/>
  <c r="C45" i="1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C14" i="3"/>
  <c r="C15" i="2"/>
  <c r="D15" i="2"/>
  <c r="E15" i="2"/>
  <c r="F15" i="2"/>
  <c r="G15" i="2"/>
  <c r="H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I15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4" i="2"/>
  <c r="D14" i="26"/>
  <c r="E14" i="26"/>
  <c r="F14" i="26"/>
  <c r="G14" i="26"/>
  <c r="D13" i="26"/>
  <c r="Y60" i="11" l="1"/>
  <c r="Y63" i="11"/>
  <c r="Y59" i="11"/>
  <c r="Y62" i="11"/>
  <c r="Y58" i="11"/>
  <c r="Y66" i="11"/>
  <c r="Y52" i="11"/>
  <c r="Y48" i="11"/>
  <c r="Y65" i="11"/>
  <c r="Y69" i="11"/>
  <c r="Y67" i="11"/>
  <c r="Y64" i="11"/>
  <c r="Y61" i="11"/>
  <c r="Y47" i="11"/>
  <c r="Y50" i="11"/>
  <c r="Y51" i="11"/>
  <c r="Y45" i="11"/>
  <c r="Y54" i="11"/>
  <c r="Y46" i="11"/>
  <c r="Y53" i="11"/>
  <c r="Y49" i="11"/>
  <c r="Y56" i="11"/>
  <c r="G16" i="11"/>
  <c r="J11" i="10"/>
  <c r="O16" i="11"/>
  <c r="K16" i="11"/>
  <c r="W16" i="11"/>
  <c r="S16" i="11"/>
  <c r="AQ32" i="10"/>
  <c r="I16" i="10"/>
  <c r="Q15" i="11"/>
  <c r="J15" i="10"/>
  <c r="U15" i="11"/>
  <c r="E15" i="11"/>
  <c r="I29" i="10"/>
  <c r="I19" i="10"/>
  <c r="I16" i="11"/>
  <c r="C16" i="11"/>
  <c r="T16" i="11"/>
  <c r="L16" i="11"/>
  <c r="D16" i="11"/>
  <c r="V16" i="11"/>
  <c r="N16" i="11"/>
  <c r="F16" i="11"/>
  <c r="Q16" i="11"/>
  <c r="J23" i="10"/>
  <c r="U16" i="11"/>
  <c r="M16" i="11"/>
  <c r="E16" i="11"/>
  <c r="J19" i="10"/>
  <c r="I15" i="11"/>
  <c r="I28" i="10"/>
  <c r="I25" i="10"/>
  <c r="I23" i="10"/>
  <c r="I20" i="10"/>
  <c r="J7" i="10"/>
  <c r="X16" i="11"/>
  <c r="P16" i="11"/>
  <c r="H16" i="11"/>
  <c r="R16" i="11"/>
  <c r="J16" i="11"/>
  <c r="I11" i="10"/>
  <c r="AM32" i="10"/>
  <c r="M15" i="11"/>
  <c r="X15" i="11"/>
  <c r="T15" i="11"/>
  <c r="P15" i="11"/>
  <c r="L15" i="11"/>
  <c r="H15" i="11"/>
  <c r="D15" i="11"/>
  <c r="V15" i="11"/>
  <c r="R15" i="11"/>
  <c r="N15" i="11"/>
  <c r="J15" i="11"/>
  <c r="F15" i="11"/>
  <c r="W15" i="11"/>
  <c r="S15" i="11"/>
  <c r="O15" i="11"/>
  <c r="K15" i="11"/>
  <c r="G15" i="11"/>
  <c r="AT32" i="10"/>
  <c r="AP32" i="10"/>
  <c r="AL32" i="10"/>
  <c r="AO32" i="10"/>
  <c r="AK32" i="10"/>
  <c r="AR32" i="10"/>
  <c r="AN32" i="10"/>
  <c r="C15" i="11"/>
  <c r="I17" i="10"/>
  <c r="I15" i="10"/>
  <c r="I13" i="10"/>
  <c r="I12" i="10"/>
  <c r="I6" i="10"/>
  <c r="J30" i="10"/>
  <c r="J26" i="10"/>
  <c r="J22" i="10"/>
  <c r="J18" i="10"/>
  <c r="J14" i="10"/>
  <c r="J10" i="10"/>
  <c r="J29" i="10"/>
  <c r="J25" i="10"/>
  <c r="J21" i="10"/>
  <c r="J17" i="10"/>
  <c r="J13" i="10"/>
  <c r="J9" i="10"/>
  <c r="J28" i="10"/>
  <c r="J20" i="10"/>
  <c r="J16" i="10"/>
  <c r="J12" i="10"/>
  <c r="J8" i="10"/>
  <c r="I9" i="10"/>
  <c r="I30" i="10"/>
  <c r="I26" i="10"/>
  <c r="I22" i="10"/>
  <c r="I18" i="10"/>
  <c r="I14" i="10"/>
  <c r="I8" i="10"/>
  <c r="I7" i="10"/>
  <c r="I10" i="10"/>
  <c r="Y16" i="11" l="1"/>
  <c r="Y15" i="11"/>
  <c r="I32" i="10"/>
  <c r="AP107" i="24" l="1"/>
  <c r="I106" i="24"/>
  <c r="I107" i="24" s="1"/>
  <c r="AQ37" i="22"/>
  <c r="J37" i="22" s="1"/>
  <c r="J38" i="22" s="1"/>
  <c r="AV35" i="22" l="1"/>
  <c r="K35" i="22" s="1"/>
  <c r="AV37" i="22"/>
  <c r="AV38" i="22" s="1"/>
  <c r="K34" i="22"/>
  <c r="K37" i="22" s="1"/>
  <c r="K38" i="22" s="1"/>
  <c r="J1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Nilima Lal</author>
  </authors>
  <commentList>
    <comment ref="A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0302</t>
        </r>
      </text>
    </comment>
    <comment ref="A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0303</t>
        </r>
      </text>
    </comment>
    <comment ref="A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0304</t>
        </r>
      </text>
    </comment>
    <comment ref="A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0305</t>
        </r>
      </text>
    </comment>
    <comment ref="A10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0306</t>
        </r>
      </text>
    </comment>
    <comment ref="A1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1604</t>
        </r>
      </text>
    </comment>
    <comment ref="A12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0801.11 to 0801.19</t>
        </r>
      </text>
    </comment>
    <comment ref="A1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1203</t>
        </r>
      </text>
    </comment>
    <comment ref="A14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1207.10</t>
        </r>
      </text>
    </comment>
    <comment ref="A15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1511</t>
        </r>
      </text>
    </comment>
    <comment ref="A16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1513</t>
        </r>
      </text>
    </comment>
    <comment ref="A17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2306.50 and 2306.60</t>
        </r>
      </text>
    </comment>
    <comment ref="A18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0901.11.00</t>
        </r>
      </text>
    </comment>
    <comment ref="A19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0902</t>
        </r>
      </text>
    </comment>
    <comment ref="A20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1801</t>
        </r>
      </text>
    </comment>
    <comment ref="A21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4001</t>
        </r>
      </text>
    </comment>
    <comment ref="A22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2603</t>
        </r>
      </text>
    </comment>
    <comment ref="A23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2707.40</t>
        </r>
      </text>
    </comment>
    <comment ref="A24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2709</t>
        </r>
      </text>
    </comment>
    <comment ref="A2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2711.11 to 2711.19</t>
        </r>
      </text>
    </comment>
    <comment ref="A26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2616.90</t>
        </r>
      </text>
    </comment>
    <comment ref="A27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7111.00 and 7113</t>
        </r>
      </text>
    </comment>
    <comment ref="A28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7501.20.00</t>
        </r>
      </text>
    </comment>
    <comment ref="A29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4403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Nilima Lal</author>
  </authors>
  <commentList>
    <comment ref="A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0202</t>
        </r>
      </text>
    </comment>
    <comment ref="A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0204</t>
        </r>
      </text>
    </comment>
    <comment ref="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0206</t>
        </r>
      </text>
    </comment>
    <comment ref="A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0207</t>
        </r>
      </text>
    </comment>
    <comment ref="A1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0303</t>
        </r>
      </text>
    </comment>
    <comment ref="A1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1001</t>
        </r>
      </text>
    </comment>
    <comment ref="A1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1006</t>
        </r>
      </text>
    </comment>
    <comment ref="A1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1008</t>
        </r>
      </text>
    </comment>
    <comment ref="A1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1101</t>
        </r>
      </text>
    </comment>
    <comment ref="A1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1518</t>
        </r>
      </text>
    </comment>
    <comment ref="A1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1602</t>
        </r>
      </text>
    </comment>
    <comment ref="A1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1604</t>
        </r>
      </text>
    </comment>
    <comment ref="A18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1701</t>
        </r>
      </text>
    </comment>
    <comment ref="A1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1902</t>
        </r>
      </text>
    </comment>
    <comment ref="A2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1905</t>
        </r>
      </text>
    </comment>
    <comment ref="A2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2009</t>
        </r>
      </text>
    </comment>
    <comment ref="A22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2103</t>
        </r>
      </text>
    </comment>
    <comment ref="A23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2106</t>
        </r>
      </text>
    </comment>
    <comment ref="A24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2202</t>
        </r>
      </text>
    </comment>
    <comment ref="A2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2309</t>
        </r>
      </text>
    </comment>
    <comment ref="A26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2503</t>
        </r>
      </text>
    </comment>
    <comment ref="A27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2522</t>
        </r>
      </text>
    </comment>
    <comment ref="A28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2523</t>
        </r>
      </text>
    </comment>
    <comment ref="A29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2709</t>
        </r>
      </text>
    </comment>
    <comment ref="A30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2710</t>
        </r>
      </text>
    </comment>
    <comment ref="A31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2815</t>
        </r>
      </text>
    </comment>
    <comment ref="A32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2837</t>
        </r>
      </text>
    </comment>
    <comment ref="A33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3003</t>
        </r>
      </text>
    </comment>
    <comment ref="A34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3004</t>
        </r>
      </text>
    </comment>
    <comment ref="A35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3102</t>
        </r>
      </text>
    </comment>
    <comment ref="A36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3215</t>
        </r>
      </text>
    </comment>
    <comment ref="A37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3402</t>
        </r>
      </text>
    </comment>
    <comment ref="A38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3917</t>
        </r>
      </text>
    </comment>
    <comment ref="A39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3920</t>
        </r>
      </text>
    </comment>
    <comment ref="A40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3923</t>
        </r>
      </text>
    </comment>
    <comment ref="A41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3926</t>
        </r>
      </text>
    </comment>
    <comment ref="A42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4011</t>
        </r>
      </text>
    </comment>
    <comment ref="A43" authorId="0" shapeId="0" xr:uid="{00000000-0006-0000-0600-00002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4016</t>
        </r>
      </text>
    </comment>
    <comment ref="A44" authorId="0" shapeId="0" xr:uid="{00000000-0006-0000-0600-00002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4907</t>
        </r>
      </text>
    </comment>
    <comment ref="A45" authorId="0" shapeId="0" xr:uid="{00000000-0006-0000-0600-000029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5305</t>
        </r>
      </text>
    </comment>
    <comment ref="A46" authorId="0" shapeId="0" xr:uid="{00000000-0006-0000-0600-00002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6305</t>
        </r>
      </text>
    </comment>
    <comment ref="A47" authorId="0" shapeId="0" xr:uid="{00000000-0006-0000-0600-00002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6309</t>
        </r>
      </text>
    </comment>
    <comment ref="A48" authorId="0" shapeId="0" xr:uid="{00000000-0006-0000-0600-00002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7208</t>
        </r>
      </text>
    </comment>
    <comment ref="A49" authorId="0" shapeId="0" xr:uid="{00000000-0006-0000-0600-00002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7210</t>
        </r>
      </text>
    </comment>
    <comment ref="A50" authorId="0" shapeId="0" xr:uid="{00000000-0006-0000-0600-00002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7304</t>
        </r>
      </text>
    </comment>
    <comment ref="A51" authorId="0" shapeId="0" xr:uid="{00000000-0006-0000-0600-00002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7306</t>
        </r>
      </text>
    </comment>
    <comment ref="A52" authorId="0" shapeId="0" xr:uid="{00000000-0006-0000-0600-00003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7307</t>
        </r>
      </text>
    </comment>
    <comment ref="A53" authorId="0" shapeId="0" xr:uid="{00000000-0006-0000-0600-00003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7308</t>
        </r>
      </text>
    </comment>
    <comment ref="A54" authorId="0" shapeId="0" xr:uid="{00000000-0006-0000-0600-00003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7310</t>
        </r>
      </text>
    </comment>
    <comment ref="A55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7318</t>
        </r>
      </text>
    </comment>
    <comment ref="A56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7325</t>
        </r>
      </text>
    </comment>
    <comment ref="A57" authorId="0" shapeId="0" xr:uid="{00000000-0006-0000-0600-00003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7326</t>
        </r>
      </text>
    </comment>
    <comment ref="A58" authorId="0" shapeId="0" xr:uid="{00000000-0006-0000-0600-00003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7612</t>
        </r>
      </text>
    </comment>
    <comment ref="A59" authorId="0" shapeId="0" xr:uid="{00000000-0006-0000-0600-00003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8302</t>
        </r>
      </text>
    </comment>
    <comment ref="A60" authorId="0" shapeId="0" xr:uid="{00000000-0006-0000-0600-00003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8407</t>
        </r>
      </text>
    </comment>
    <comment ref="A61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8408</t>
        </r>
      </text>
    </comment>
    <comment ref="A62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8409</t>
        </r>
      </text>
    </comment>
    <comment ref="A63" authorId="0" shapeId="0" xr:uid="{00000000-0006-0000-0600-00003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8411</t>
        </r>
      </text>
    </comment>
    <comment ref="A64" authorId="0" shapeId="0" xr:uid="{00000000-0006-0000-0600-00003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8412</t>
        </r>
      </text>
    </comment>
    <comment ref="A65" authorId="0" shapeId="0" xr:uid="{00000000-0006-0000-0600-00003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8413</t>
        </r>
      </text>
    </comment>
    <comment ref="A66" authorId="0" shapeId="0" xr:uid="{00000000-0006-0000-0600-00003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8414</t>
        </r>
      </text>
    </comment>
    <comment ref="A67" authorId="0" shapeId="0" xr:uid="{00000000-0006-0000-0600-00003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8415</t>
        </r>
      </text>
    </comment>
    <comment ref="A68" authorId="0" shapeId="0" xr:uid="{00000000-0006-0000-0600-00004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8418</t>
        </r>
      </text>
    </comment>
    <comment ref="A69" authorId="0" shapeId="0" xr:uid="{00000000-0006-0000-0600-00004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8421</t>
        </r>
      </text>
    </comment>
    <comment ref="A70" authorId="0" shapeId="0" xr:uid="{00000000-0006-0000-0600-00004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8427</t>
        </r>
      </text>
    </comment>
    <comment ref="A71" authorId="0" shapeId="0" xr:uid="{00000000-0006-0000-0600-00004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8429</t>
        </r>
      </text>
    </comment>
    <comment ref="A72" authorId="0" shapeId="0" xr:uid="{00000000-0006-0000-0600-00004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8431</t>
        </r>
      </text>
    </comment>
    <comment ref="A73" authorId="0" shapeId="0" xr:uid="{00000000-0006-0000-0600-00004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8433</t>
        </r>
      </text>
    </comment>
    <comment ref="A74" authorId="0" shapeId="0" xr:uid="{00000000-0006-0000-0600-00004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8443</t>
        </r>
      </text>
    </comment>
    <comment ref="A75" authorId="0" shapeId="0" xr:uid="{00000000-0006-0000-0600-00004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8471</t>
        </r>
      </text>
    </comment>
    <comment ref="A76" authorId="0" shapeId="0" xr:uid="{00000000-0006-0000-0600-00004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8473</t>
        </r>
      </text>
    </comment>
    <comment ref="A77" authorId="0" shapeId="0" xr:uid="{00000000-0006-0000-0600-000049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8474</t>
        </r>
      </text>
    </comment>
    <comment ref="A78" authorId="0" shapeId="0" xr:uid="{00000000-0006-0000-0600-00004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8479</t>
        </r>
      </text>
    </comment>
    <comment ref="A79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8481</t>
        </r>
      </text>
    </comment>
    <comment ref="A80" authorId="0" shapeId="0" xr:uid="{00000000-0006-0000-0600-00004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8482</t>
        </r>
      </text>
    </comment>
    <comment ref="A81" authorId="0" shapeId="0" xr:uid="{00000000-0006-0000-0600-00004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8483</t>
        </r>
      </text>
    </comment>
    <comment ref="A82" authorId="0" shapeId="0" xr:uid="{00000000-0006-0000-0600-00004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8501</t>
        </r>
      </text>
    </comment>
    <comment ref="A83" authorId="0" shapeId="0" xr:uid="{00000000-0006-0000-0600-00004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8502</t>
        </r>
      </text>
    </comment>
    <comment ref="A84" authorId="0" shapeId="0" xr:uid="{00000000-0006-0000-0600-00005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8504</t>
        </r>
      </text>
    </comment>
    <comment ref="A85" authorId="0" shapeId="0" xr:uid="{00000000-0006-0000-0600-00005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8506</t>
        </r>
      </text>
    </comment>
    <comment ref="A86" authorId="0" shapeId="0" xr:uid="{00000000-0006-0000-0600-00005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8517</t>
        </r>
      </text>
    </comment>
    <comment ref="A87" authorId="0" shapeId="0" xr:uid="{00000000-0006-0000-0600-00005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8525</t>
        </r>
      </text>
    </comment>
    <comment ref="A88" authorId="0" shapeId="0" xr:uid="{00000000-0006-0000-0600-00005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8536</t>
        </r>
      </text>
    </comment>
    <comment ref="A89" authorId="0" shapeId="0" xr:uid="{00000000-0006-0000-0600-00005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8538</t>
        </r>
      </text>
    </comment>
    <comment ref="A90" authorId="0" shapeId="0" xr:uid="{00000000-0006-0000-0600-00005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8539</t>
        </r>
      </text>
    </comment>
    <comment ref="A91" authorId="0" shapeId="0" xr:uid="{00000000-0006-0000-0600-000057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8544</t>
        </r>
      </text>
    </comment>
    <comment ref="A92" authorId="0" shapeId="0" xr:uid="{00000000-0006-0000-0600-000058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8703</t>
        </r>
      </text>
    </comment>
    <comment ref="A93" authorId="0" shapeId="0" xr:uid="{00000000-0006-0000-0600-000059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8704</t>
        </r>
      </text>
    </comment>
    <comment ref="A94" authorId="0" shapeId="0" xr:uid="{00000000-0006-0000-0600-00005A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8708</t>
        </r>
      </text>
    </comment>
    <comment ref="A95" authorId="0" shapeId="0" xr:uid="{00000000-0006-0000-0600-00005B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8716</t>
        </r>
      </text>
    </comment>
    <comment ref="A96" authorId="0" shapeId="0" xr:uid="{00000000-0006-0000-0600-00005C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8802</t>
        </r>
      </text>
    </comment>
    <comment ref="A97" authorId="0" shapeId="0" xr:uid="{00000000-0006-0000-0600-00005D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8803</t>
        </r>
      </text>
    </comment>
    <comment ref="A98" authorId="0" shapeId="0" xr:uid="{00000000-0006-0000-0600-00005E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8901</t>
        </r>
      </text>
    </comment>
    <comment ref="A99" authorId="0" shapeId="0" xr:uid="{00000000-0006-0000-0600-00005F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8902</t>
        </r>
      </text>
    </comment>
    <comment ref="A100" authorId="0" shapeId="0" xr:uid="{00000000-0006-0000-0600-000060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9018</t>
        </r>
      </text>
    </comment>
    <comment ref="A101" authorId="0" shapeId="0" xr:uid="{00000000-0006-0000-0600-000061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9403</t>
        </r>
      </text>
    </comment>
    <comment ref="A102" authorId="0" shapeId="0" xr:uid="{00000000-0006-0000-0600-000062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9405</t>
        </r>
      </text>
    </comment>
    <comment ref="A103" authorId="0" shapeId="0" xr:uid="{00000000-0006-0000-0600-000063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9406</t>
        </r>
      </text>
    </comment>
    <comment ref="A104" authorId="0" shapeId="0" xr:uid="{00000000-0006-0000-0600-000064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9506</t>
        </r>
      </text>
    </comment>
    <comment ref="A105" authorId="0" shapeId="0" xr:uid="{00000000-0006-0000-0600-000065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9619</t>
        </r>
      </text>
    </comment>
    <comment ref="D106" authorId="0" shapeId="0" xr:uid="{00000000-0006-0000-0600-000066000000}">
      <text>
        <r>
          <rPr>
            <b/>
            <sz val="9"/>
            <color indexed="81"/>
            <rFont val="Tahoma"/>
            <family val="2"/>
          </rPr>
          <t>Nilima Lal:</t>
        </r>
        <r>
          <rPr>
            <sz val="9"/>
            <color indexed="81"/>
            <rFont val="Tahoma"/>
            <family val="2"/>
          </rPr>
          <t xml:space="preserve">
Imports of insecticides</t>
        </r>
      </text>
    </comment>
  </commentList>
</comments>
</file>

<file path=xl/sharedStrings.xml><?xml version="1.0" encoding="utf-8"?>
<sst xmlns="http://schemas.openxmlformats.org/spreadsheetml/2006/main" count="1520" uniqueCount="377">
  <si>
    <t>Trade Balance</t>
  </si>
  <si>
    <t>Total</t>
  </si>
  <si>
    <t>Jan</t>
  </si>
  <si>
    <t>Feb</t>
  </si>
  <si>
    <t>Mar</t>
  </si>
  <si>
    <t>Apr</t>
  </si>
  <si>
    <t>May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</si>
  <si>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</si>
  <si>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</si>
  <si>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</si>
  <si>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</si>
  <si>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</si>
  <si>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</si>
  <si>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</si>
  <si>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</si>
  <si>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</si>
  <si>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</si>
  <si>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</si>
  <si>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</si>
  <si>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</si>
  <si>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</si>
  <si>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</si>
  <si>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</si>
  <si>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</si>
  <si>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</si>
  <si>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XX</t>
  </si>
  <si>
    <t>Others</t>
  </si>
  <si>
    <t>01 -05</t>
  </si>
  <si>
    <t>06 -14</t>
  </si>
  <si>
    <t>15</t>
  </si>
  <si>
    <t>16 - 24</t>
  </si>
  <si>
    <t>25 - 27</t>
  </si>
  <si>
    <t>28 - 38</t>
  </si>
  <si>
    <t>39 - 40</t>
  </si>
  <si>
    <t>41 - 43</t>
  </si>
  <si>
    <t>44 - 46</t>
  </si>
  <si>
    <t>47 - 49</t>
  </si>
  <si>
    <t>50 - 63</t>
  </si>
  <si>
    <t>64 - 67</t>
  </si>
  <si>
    <t>68 - 70</t>
  </si>
  <si>
    <t>71</t>
  </si>
  <si>
    <t>72 - 83</t>
  </si>
  <si>
    <t>84 - 85</t>
  </si>
  <si>
    <t>86 - 89</t>
  </si>
  <si>
    <t>90 - 92</t>
  </si>
  <si>
    <t>94 - 96</t>
  </si>
  <si>
    <t xml:space="preserve">Note: </t>
  </si>
  <si>
    <t>Table 2</t>
  </si>
  <si>
    <t>XIX</t>
  </si>
  <si>
    <t>XXI</t>
  </si>
  <si>
    <t>XXII</t>
  </si>
  <si>
    <t>93</t>
  </si>
  <si>
    <t>Table 3</t>
  </si>
  <si>
    <t>Table 4</t>
  </si>
  <si>
    <t>Table 5</t>
  </si>
  <si>
    <t>Table 8</t>
  </si>
  <si>
    <t>97</t>
  </si>
  <si>
    <t>Table 9</t>
  </si>
  <si>
    <t>Exports</t>
  </si>
  <si>
    <t>Period</t>
  </si>
  <si>
    <t>Imports</t>
  </si>
  <si>
    <t>Surplus(+) /   Deficit(-)</t>
  </si>
  <si>
    <t>Monthly</t>
  </si>
  <si>
    <t>September</t>
  </si>
  <si>
    <t>October</t>
  </si>
  <si>
    <t>November</t>
  </si>
  <si>
    <t>December</t>
  </si>
  <si>
    <t>March</t>
  </si>
  <si>
    <t>April</t>
  </si>
  <si>
    <t>June</t>
  </si>
  <si>
    <t>July</t>
  </si>
  <si>
    <t>January</t>
  </si>
  <si>
    <t>February</t>
  </si>
  <si>
    <t>August</t>
  </si>
  <si>
    <t>BALANCE OF TRADE - ALL  ITEMS</t>
  </si>
  <si>
    <t>Source</t>
  </si>
  <si>
    <t xml:space="preserve"> </t>
  </si>
  <si>
    <t>Live animals: animal products</t>
  </si>
  <si>
    <t>Vegetable products</t>
  </si>
  <si>
    <t>Animal or vegetable oils &amp; fats</t>
  </si>
  <si>
    <t>Mineral products</t>
  </si>
  <si>
    <t>Chemicals and allied products</t>
  </si>
  <si>
    <t>Plastic, rubber &amp; articles thereof</t>
  </si>
  <si>
    <t>Raw hides, skins, leather articles thereof &amp; travel goods</t>
  </si>
  <si>
    <t>Wood, cork &amp; articles thereof &amp; plaiting material</t>
  </si>
  <si>
    <t>Wood pulp, paper &amp; paperboard &amp; articles thereof</t>
  </si>
  <si>
    <t>Textiles &amp; textile articles</t>
  </si>
  <si>
    <t>Footwear, headgear, umbrellas &amp; parts thereof</t>
  </si>
  <si>
    <t>Articles of stone, plaster, cement, glass &amp; ceremic products</t>
  </si>
  <si>
    <t>Pearls, precious &amp; semi-precious stones &amp; metals</t>
  </si>
  <si>
    <t>Base metals &amp; articles thereof</t>
  </si>
  <si>
    <t>Machinery &amp; mechanical &amp; electrical appliances &amp; parts thereof</t>
  </si>
  <si>
    <t>Vehicles, aircraft &amp; associated transport equipment</t>
  </si>
  <si>
    <t>Photographic &amp; optical, medical &amp; surgical goods &amp; clocks/watches &amp; musical instruments</t>
  </si>
  <si>
    <t>Arms and ammunition, parts &amp; accessories thereof</t>
  </si>
  <si>
    <t>Miscellaneous manufactured articles</t>
  </si>
  <si>
    <t>Works of art, collectors pieces &amp; antiques</t>
  </si>
  <si>
    <r>
      <t>HS Sections</t>
    </r>
    <r>
      <rPr>
        <b/>
        <sz val="10"/>
        <rFont val="Symbol"/>
        <family val="1"/>
        <charset val="2"/>
      </rPr>
      <t>®</t>
    </r>
  </si>
  <si>
    <t xml:space="preserve">TOTAL </t>
  </si>
  <si>
    <t>Balance</t>
  </si>
  <si>
    <t>Economic Category</t>
  </si>
  <si>
    <t>Total Exports</t>
  </si>
  <si>
    <t>1*</t>
  </si>
  <si>
    <t>Food and Beverage</t>
  </si>
  <si>
    <t>11*  Primary</t>
  </si>
  <si>
    <t xml:space="preserve">      111*  Mainly for industry</t>
  </si>
  <si>
    <t xml:space="preserve">      112*  Mainly for household consumption</t>
  </si>
  <si>
    <t>12*  Processed</t>
  </si>
  <si>
    <t xml:space="preserve">      121*  Mainly for industry</t>
  </si>
  <si>
    <t xml:space="preserve">      122*  Mainly for household consumption</t>
  </si>
  <si>
    <t>2*</t>
  </si>
  <si>
    <t>Industrial Supplies Not Elsewhere specified</t>
  </si>
  <si>
    <t>21*  Primary</t>
  </si>
  <si>
    <t>22*  Processed</t>
  </si>
  <si>
    <t>3*</t>
  </si>
  <si>
    <t>Fuels and Lubricants</t>
  </si>
  <si>
    <t>31*  Primary</t>
  </si>
  <si>
    <t>32*  Processed</t>
  </si>
  <si>
    <t xml:space="preserve">       321*  Motor spirit</t>
  </si>
  <si>
    <t xml:space="preserve">       322*  Other</t>
  </si>
  <si>
    <t>4*</t>
  </si>
  <si>
    <t>Capital Goods (Except Transport Equipment) and parts and Accessories thereof</t>
  </si>
  <si>
    <t>41*  Capital goods (except transport equipmet)</t>
  </si>
  <si>
    <t>42*  Parts and accessories</t>
  </si>
  <si>
    <t>5*</t>
  </si>
  <si>
    <t>Transport Equipment and Parts and Accessories thereof</t>
  </si>
  <si>
    <t>51*  Passenger motor cars</t>
  </si>
  <si>
    <t>52*  Other</t>
  </si>
  <si>
    <t xml:space="preserve">       521*  Industrial</t>
  </si>
  <si>
    <t xml:space="preserve">       522*  Non-industrial</t>
  </si>
  <si>
    <t>53*  Parts and accessories</t>
  </si>
  <si>
    <t>6*</t>
  </si>
  <si>
    <t>Consumer Goods Not Elsewhere Specified</t>
  </si>
  <si>
    <t>61*  Durable</t>
  </si>
  <si>
    <t>62*  Semi-durable</t>
  </si>
  <si>
    <t>63*  Non-durable</t>
  </si>
  <si>
    <t>7*</t>
  </si>
  <si>
    <t>Goods Not Elsewhere Specified</t>
  </si>
  <si>
    <t xml:space="preserve">TOTAL RETAINED IMPORTS </t>
  </si>
  <si>
    <t xml:space="preserve">Note:  </t>
  </si>
  <si>
    <t xml:space="preserve">The BEC serves as a means for converting retained import data into end use categories that are meaningful within the framework of the System of National Accounts; namely capital goods, intermediate goods and consumption goods.  Except categories 321* and 51* which are used extensively both for industry and for household consumption and category 7* which includes a range of commodities, the correspondence of the 16 remaining BEC basic categories with the basic classes of goods in the SNA are:  </t>
  </si>
  <si>
    <t>Capital Goods: sum of categories 41* and 521*</t>
  </si>
  <si>
    <t>Intermediate Goods: sum of categories 111*, 121*, 21*, 22*, 31*, 322*, 42* and 53*</t>
  </si>
  <si>
    <t>Consumption Goods: sum of categories 112*, 122*, 522*, 61*, 62* and 63*</t>
  </si>
  <si>
    <t>*</t>
  </si>
  <si>
    <t>The asterisk follows each reference to a BEC classification as a device to avoid confusion with the numbered sections, divisions and groups of the standard international trade classification, revision 4.</t>
  </si>
  <si>
    <t>of which</t>
  </si>
  <si>
    <t>Capital goods</t>
  </si>
  <si>
    <t>Intermediate goods</t>
  </si>
  <si>
    <t>Consumption goods</t>
  </si>
  <si>
    <t>Table 1</t>
  </si>
  <si>
    <r>
      <t>Periods</t>
    </r>
    <r>
      <rPr>
        <b/>
        <sz val="11"/>
        <rFont val="Symbol"/>
        <family val="1"/>
        <charset val="2"/>
      </rPr>
      <t>¯</t>
    </r>
  </si>
  <si>
    <t>Table 10</t>
  </si>
  <si>
    <t>Sections</t>
  </si>
  <si>
    <t>Food and live animals</t>
  </si>
  <si>
    <t>Beverages and tobacco</t>
  </si>
  <si>
    <t>Crude materials, inedible, except fuels</t>
  </si>
  <si>
    <t>Mineral fuels, lubricants and related materials</t>
  </si>
  <si>
    <t>Animal and vegetable oils, fats and waxes</t>
  </si>
  <si>
    <t>Chemicals and related products, not elsewhere specified</t>
  </si>
  <si>
    <t>Manufactured goods classified chiefly by material</t>
  </si>
  <si>
    <t>Machinery and transport equipment</t>
  </si>
  <si>
    <t>Miscellaneous manufactured goods</t>
  </si>
  <si>
    <t>Commodities and transactions not classified elsewhere in SITC</t>
  </si>
  <si>
    <t>Total Imports</t>
  </si>
  <si>
    <t>Commodity</t>
  </si>
  <si>
    <t>Prepared foodstuffs, beverages, spirits &amp; tobacco</t>
  </si>
  <si>
    <t>Raw hides, skins, leather articles &amp; travel goods</t>
  </si>
  <si>
    <t>Table 12</t>
  </si>
  <si>
    <t xml:space="preserve"> TRADE BY MODE OF TRANSPORT</t>
  </si>
  <si>
    <t xml:space="preserve">Total </t>
  </si>
  <si>
    <t>Air</t>
  </si>
  <si>
    <t>Water</t>
  </si>
  <si>
    <t>Sea</t>
  </si>
  <si>
    <t>Not elsewhere classified</t>
  </si>
  <si>
    <t>Postal consignments, mail or courier shipments</t>
  </si>
  <si>
    <t>IMPORTS BY HS</t>
  </si>
  <si>
    <t xml:space="preserve"> DOMESTIC EXPORTS BY HS</t>
  </si>
  <si>
    <t>TOTAL EXPORTS BY HS</t>
  </si>
  <si>
    <t>Exports FOB</t>
  </si>
  <si>
    <t xml:space="preserve">Imports CIF </t>
  </si>
  <si>
    <t>Table 6</t>
  </si>
  <si>
    <t>BALANCE OF TRADE BY MAJOR PARTNER COUNTRIES</t>
  </si>
  <si>
    <t>MONTHLY</t>
  </si>
  <si>
    <t>Australia</t>
  </si>
  <si>
    <t>Table 7</t>
  </si>
  <si>
    <t>TRADE BY REGION</t>
  </si>
  <si>
    <t>Africa</t>
  </si>
  <si>
    <t>The Americas</t>
  </si>
  <si>
    <t>Asia</t>
  </si>
  <si>
    <t>Europe</t>
  </si>
  <si>
    <t>Oceania</t>
  </si>
  <si>
    <t>99</t>
  </si>
  <si>
    <t>United States of America</t>
  </si>
  <si>
    <t>Table 13</t>
  </si>
  <si>
    <t>COUNTRY</t>
  </si>
  <si>
    <t>BEC Rev 2 used.</t>
  </si>
  <si>
    <t>Annually</t>
  </si>
  <si>
    <t>ANNUALLY</t>
  </si>
  <si>
    <r>
      <t xml:space="preserve">Category </t>
    </r>
    <r>
      <rPr>
        <b/>
        <sz val="11"/>
        <rFont val="Symbol"/>
        <family val="1"/>
        <charset val="2"/>
      </rPr>
      <t>®</t>
    </r>
  </si>
  <si>
    <r>
      <t xml:space="preserve">Period </t>
    </r>
    <r>
      <rPr>
        <b/>
        <sz val="11"/>
        <rFont val="Symbol"/>
        <family val="1"/>
        <charset val="2"/>
      </rPr>
      <t>¯</t>
    </r>
  </si>
  <si>
    <t>Table 14</t>
  </si>
  <si>
    <t>RE-EXPORTS BY HS</t>
  </si>
  <si>
    <t>RETAINED IMPORTS CLASSIFIED BY BEC</t>
  </si>
  <si>
    <t>Other Imports</t>
  </si>
  <si>
    <t>Land</t>
  </si>
  <si>
    <t>Road</t>
  </si>
  <si>
    <t>Customs and Enterprises</t>
  </si>
  <si>
    <t>Jun</t>
  </si>
  <si>
    <t>Jul</t>
  </si>
  <si>
    <t>Aug</t>
  </si>
  <si>
    <t>Sep</t>
  </si>
  <si>
    <t>Oct</t>
  </si>
  <si>
    <t>Nov</t>
  </si>
  <si>
    <t>Dec</t>
  </si>
  <si>
    <t>REGION</t>
  </si>
  <si>
    <t>Singapore</t>
  </si>
  <si>
    <t>EXPORTS BY SITC</t>
  </si>
  <si>
    <t>of which the PICTs</t>
  </si>
  <si>
    <t>China</t>
  </si>
  <si>
    <t>Other Exports</t>
  </si>
  <si>
    <t xml:space="preserve"> [Kina 000]</t>
  </si>
  <si>
    <t>Nickel oxide sinters &amp; other intermediate products of nickel metallurgy</t>
  </si>
  <si>
    <t>Spain</t>
  </si>
  <si>
    <t>Malaysia</t>
  </si>
  <si>
    <t>Japan</t>
  </si>
  <si>
    <t>United Kingdom</t>
  </si>
  <si>
    <r>
      <t>HS Sections</t>
    </r>
    <r>
      <rPr>
        <b/>
        <sz val="11"/>
        <rFont val="Symbol"/>
        <family val="1"/>
        <charset val="2"/>
      </rPr>
      <t>®</t>
    </r>
  </si>
  <si>
    <t>Classification used: HS 2017 from 2017</t>
  </si>
  <si>
    <t>Fish, fresh or chilled</t>
  </si>
  <si>
    <t>Fish, frozen</t>
  </si>
  <si>
    <t>Fish fillets &amp; other fish meat, whether fresh, chilled or frozen</t>
  </si>
  <si>
    <t>Fish, dried, salted or in brine and smoked fish</t>
  </si>
  <si>
    <t>Crustaceans, of all kinds including lobsters, crabs, crayfish, shrimps and prawns</t>
  </si>
  <si>
    <t>Coffee Beans</t>
  </si>
  <si>
    <t>Tea</t>
  </si>
  <si>
    <t>Copra</t>
  </si>
  <si>
    <t>Palm oil</t>
  </si>
  <si>
    <t>Coconut (copra) oil and palm kernel oil</t>
  </si>
  <si>
    <t>Cocoa beans</t>
  </si>
  <si>
    <t>Oil-cake and other solid residues of coconut (copra)</t>
  </si>
  <si>
    <t>Natural rubber, in any form</t>
  </si>
  <si>
    <t>Naphthalene</t>
  </si>
  <si>
    <t>Liquified Natural Gas</t>
  </si>
  <si>
    <t xml:space="preserve">Timber logs and poles inc Special Wood </t>
  </si>
  <si>
    <t>Re-exports FOB</t>
  </si>
  <si>
    <t>Total Exports FOB</t>
  </si>
  <si>
    <t>Source:  Customs and Enterprises</t>
  </si>
  <si>
    <t xml:space="preserve">Notes </t>
  </si>
  <si>
    <t>Meat and edible offal, of the poultry fresh, chilled or frozen.</t>
  </si>
  <si>
    <t>Buckwheat, millet and canary seeds; other cereals.</t>
  </si>
  <si>
    <t>Wheat or meslin flour.</t>
  </si>
  <si>
    <t xml:space="preserve">Animal or vegetable fats and oils and their fractions, </t>
  </si>
  <si>
    <t>Other prepared or preserved meat, meat offal or blood.</t>
  </si>
  <si>
    <t>Prepared or preserved fish; caviar and caviar substitutes prepared from fish eggs.</t>
  </si>
  <si>
    <t>Cane or beet sugar  in solid form.</t>
  </si>
  <si>
    <t>Pasta, whether or not cooked or stuffed</t>
  </si>
  <si>
    <t xml:space="preserve">Bread, pastry, cakes, biscuits and other bakers' </t>
  </si>
  <si>
    <t>Fruit juices (including grape must) and vegetable juices,</t>
  </si>
  <si>
    <t>Food preparations not elsewhere specified or included.</t>
  </si>
  <si>
    <t xml:space="preserve">Waters, including mineral waters and aerated waters, </t>
  </si>
  <si>
    <t>Preparations of a kind used in animal feeding.</t>
  </si>
  <si>
    <t xml:space="preserve">Quicklime, slaked lime and hydraulic lime, </t>
  </si>
  <si>
    <t>Portland cement, aluminous cement, slag cement,</t>
  </si>
  <si>
    <t>Petroleum oils and oils obtained from bituminous minerals, crude.</t>
  </si>
  <si>
    <t>Sodium hydroxide (caustic soda); potassium hydroxide (caustic potash); peroxides of sodium or potassium.</t>
  </si>
  <si>
    <t>Cyanides, cyanide oxides and complex cyanides.</t>
  </si>
  <si>
    <t xml:space="preserve">Medicaments (excluding goods of heading 30.02, 30.05 or 30.06) consisting of two or more constituents which have been mixed together for therapeutic </t>
  </si>
  <si>
    <t xml:space="preserve">Medicaments (excluding goods of heading 30.02, 30.05 or 30.06) consisting of mixed or unmixed products </t>
  </si>
  <si>
    <t>Mineral or chemical fertilisers, nitrogenous.</t>
  </si>
  <si>
    <t>Printing ink, writing or drawing ink and other inks, whether or not concentrated or solid.</t>
  </si>
  <si>
    <t xml:space="preserve">Organic surface-active agents (other than soap); surface-active preparations, washing preparations </t>
  </si>
  <si>
    <t xml:space="preserve">Tubes, pipes and hoses, and fittings </t>
  </si>
  <si>
    <t>Other plates, sheets, film, foil and strip, of plastics.</t>
  </si>
  <si>
    <t>Articles for the conveyance or packing of goods, of plastics; stoppers, lids, caps and other closures, of plastics.</t>
  </si>
  <si>
    <t xml:space="preserve">Other articles of plastics </t>
  </si>
  <si>
    <t>New pneumatic tyres, of rubber.</t>
  </si>
  <si>
    <t>Other articles of vulcanised rubber other than hard rubber.</t>
  </si>
  <si>
    <t xml:space="preserve">Unused postage, revenue or similar stamps of current or new issue in the country </t>
  </si>
  <si>
    <t>Coconut, abaca (Manila hemp or Musa textilis Nee), ramie and other vegetable textile fibres,</t>
  </si>
  <si>
    <t>Sacks and bags, of a kind used for the packing of goods.</t>
  </si>
  <si>
    <t>Worn clothing and other worn articles.</t>
  </si>
  <si>
    <t>Flat-rolled products of iron or non-alloy steel, of a width of 600 mm or more, hot-rolled, not clad, plated or coated.</t>
  </si>
  <si>
    <t>Flat-rolled products of iron or non-alloy steel, of a width of 600 mm or more, clad, plated or coated.</t>
  </si>
  <si>
    <t>Tubes, pipes and hollow profiles, seamless, of iron (other than cast iron) or steel.</t>
  </si>
  <si>
    <t>Other tubes, pipes and hollow profiles (for example, open seam or welded, riveted or similarly closed), of iron or steel.</t>
  </si>
  <si>
    <t>Tube or pipe fittings (for example, couplings, elbows, sleeves), of iron or steel.</t>
  </si>
  <si>
    <t xml:space="preserve">Structures (excluding prefabricated buildings) and parts of structures (for example, bridges and bridge-sections, </t>
  </si>
  <si>
    <t>Tanks, casks, drums, cans, boxes and similar containers,</t>
  </si>
  <si>
    <t>Screws, bolts, nuts, coach screws, screw hooks, rivets, cotters, cotter-pins, washers (including spring washers) and similar articles, of iron or steel.</t>
  </si>
  <si>
    <t>Other cast articles of iron or steel.</t>
  </si>
  <si>
    <t>Other articles of iron or steel.</t>
  </si>
  <si>
    <t xml:space="preserve">Aluminium casks, drums, cans, boxes and similar containers </t>
  </si>
  <si>
    <t>Spark-ignition reciprocating or rotary internal combustion piston engines.</t>
  </si>
  <si>
    <t>Compression-ignition internal combustion piston engines (diesel or semi-diesel engines).</t>
  </si>
  <si>
    <t>Parts suitable for use solely or principally with the engines of heading 84.07 or 84.08.</t>
  </si>
  <si>
    <t>Turbo-jets, turbo-propellers and other gas turbines.</t>
  </si>
  <si>
    <t>Other engines and motors.</t>
  </si>
  <si>
    <t>Pumps for liquids, whether or not fitted with a measuring device; liquid elevators.</t>
  </si>
  <si>
    <t>Air or vacuum pumps, air or other gas compressors and fans; ventilating or recycling hoods incorporating a fan, whether or not fitted with filters.</t>
  </si>
  <si>
    <t xml:space="preserve">Air conditioning machines, </t>
  </si>
  <si>
    <t xml:space="preserve">Refrigerators, </t>
  </si>
  <si>
    <t xml:space="preserve">Centrifuges, </t>
  </si>
  <si>
    <t xml:space="preserve">Fork-lift trucks; </t>
  </si>
  <si>
    <t>Self-propelled bulldozers, angledozers, graders, levellers, scrapers, mechanical shovels, excavators, shovel loaders, tamping machines and road rollers.</t>
  </si>
  <si>
    <t>Parts suitable for use solely or principally with the machinery of headings 84.25 to 84.30.</t>
  </si>
  <si>
    <t xml:space="preserve">Harvesting or threshing machinery, </t>
  </si>
  <si>
    <t xml:space="preserve">Printing machinery used for printing by means of plates, cylinders and other printing components </t>
  </si>
  <si>
    <t xml:space="preserve">Automatic data processing machines and units thereof; </t>
  </si>
  <si>
    <t>Parts and accessories (other than covers, carrying cases and the like) suitable for use solely or principally with machines of headings 84.69 to 84.72.</t>
  </si>
  <si>
    <t xml:space="preserve">Machinery for sorting, screening, separating, washing, crushing, grinding, mixing or kneading earth, stone, ores or other mineral substances, in solid (including powder or paste) form; machinery for agglomerating, shaping or moulding solid mineral fuels, </t>
  </si>
  <si>
    <t xml:space="preserve">Machines and mechanical appliances having individual functions, </t>
  </si>
  <si>
    <t>Taps, cocks, valves and similar appliances for pipes, boiler shells, tanks, vats or the like, including pressure-reducing valves and thermostatically controlled valves.</t>
  </si>
  <si>
    <t>Ball or roller bearings.</t>
  </si>
  <si>
    <t>Transmission shafts (including cam shafts and crank shafts) and cranks;</t>
  </si>
  <si>
    <t>Electric motors and generators (excluding generating sets).</t>
  </si>
  <si>
    <t>Electric generating sets and rotary converters.</t>
  </si>
  <si>
    <t>Electrical transformers, static converters (for example, rectifiers) and inductors.</t>
  </si>
  <si>
    <t>Primary cells and primary batteries.</t>
  </si>
  <si>
    <t xml:space="preserve">Telephone sets, including telephones for cellular networks or for other wireless networks; </t>
  </si>
  <si>
    <t xml:space="preserve">Transmission apparatus for radio-broadcasting or television, </t>
  </si>
  <si>
    <t xml:space="preserve">Electrical apparatus for switching or protecting electrical circuits, or for making connections to or in electrical circuits (for example, switches, relays, fuses, surge suppressors, plugs, sockets, lamp-holders and other connectors, junction boxes), for </t>
  </si>
  <si>
    <t>Parts suitable for use solely or principally with the apparatus of heading 85.35, 85.36 or 85.37.</t>
  </si>
  <si>
    <t>Electric filament or discharge lamps, including sealed beam lamp units and ultra-violet or infra-red lamps; arc-lamps.</t>
  </si>
  <si>
    <t>Insulated (including enamelled or anodised) wire, cable (including co-axial cable) and other insulated electric conductors, whether or not fitted with connectors; optical fibre cables, made up of individually sheathed fibres, whether or not assembled with</t>
  </si>
  <si>
    <t>Motor cars and other motor vehicles principally designed for the transport of persons</t>
  </si>
  <si>
    <t>Motor vehicles for the transport of goods.</t>
  </si>
  <si>
    <t xml:space="preserve">Parts and accessories of the motor vehicles </t>
  </si>
  <si>
    <t>Trailers and semi-trailers; other vehicles, not mechanically propelled; parts thereof.</t>
  </si>
  <si>
    <t>Other aircraft (for example, helicopters, aeroplanes)</t>
  </si>
  <si>
    <t>Parts of aircraft (for example, helicopters, aeroplanes)</t>
  </si>
  <si>
    <t>Cruise ships, excursion boats, ferry-boats, cargo ships, barges and similar vessels for the transport of persons or goods.</t>
  </si>
  <si>
    <t>Fishing vessels; factory ships and other vessels for processing or preserving fishery products.</t>
  </si>
  <si>
    <t>Instruments and appliances used in medical, surgical, dental or veterinary sciences,</t>
  </si>
  <si>
    <t>Other furniture and parts thereof.</t>
  </si>
  <si>
    <t>Lamps and lighting fittings including searchlights and spotlights and parts thereof,</t>
  </si>
  <si>
    <t>Prefabricated buildings.</t>
  </si>
  <si>
    <t>Articles and equipment for general physical exercise, gymnastics, athletics, other sports</t>
  </si>
  <si>
    <t xml:space="preserve">Sanitary towels (pads) </t>
  </si>
  <si>
    <t>Coconuts, fresh or dried, whether or not shelled or peeled</t>
  </si>
  <si>
    <t>Palm nuts and kernals</t>
  </si>
  <si>
    <t xml:space="preserve">Copper ores and concentrates </t>
  </si>
  <si>
    <t>Gold ores and concentrates</t>
  </si>
  <si>
    <t>Gold</t>
  </si>
  <si>
    <t>New zealand</t>
  </si>
  <si>
    <t xml:space="preserve">Prepared or preserved fish   </t>
  </si>
  <si>
    <t xml:space="preserve">Petroleum Oils  </t>
  </si>
  <si>
    <t xml:space="preserve">  </t>
  </si>
  <si>
    <t>p  provisional</t>
  </si>
  <si>
    <t>r   revised</t>
  </si>
  <si>
    <t>Includes exports and re-exports</t>
  </si>
  <si>
    <t>Petroleum oils and oils obtained from bituminous minerals, other than crude</t>
  </si>
  <si>
    <t>Sauces and preparations therefor</t>
  </si>
  <si>
    <t>Meat of bovine animals, frozen</t>
  </si>
  <si>
    <t>Meat of sheep or goats, fresh, chilled or frozen</t>
  </si>
  <si>
    <t>Edible offal of bovine animals, swine, sheep, goats, horses, asses, mules or hinnies, fresh, chilled or frozen</t>
  </si>
  <si>
    <t>Wheat and meslin</t>
  </si>
  <si>
    <t>Rice</t>
  </si>
  <si>
    <t xml:space="preserve">Sulphur of all kinds </t>
  </si>
  <si>
    <t>Base metal mountings, fittings and similar articles suitable for furniture, doors, staircases, windows, blinds</t>
  </si>
  <si>
    <t>Classification used: SITC Rev. 4</t>
  </si>
  <si>
    <t>`</t>
  </si>
  <si>
    <t xml:space="preserve">   </t>
  </si>
  <si>
    <t>IMPORTS BY SITC</t>
  </si>
  <si>
    <t xml:space="preserve">                                                                                                       [Kina 000]</t>
  </si>
  <si>
    <t>0</t>
  </si>
  <si>
    <r>
      <t>Periods</t>
    </r>
    <r>
      <rPr>
        <b/>
        <sz val="11"/>
        <color theme="1"/>
        <rFont val="Symbol"/>
        <family val="1"/>
        <charset val="2"/>
      </rPr>
      <t>¯</t>
    </r>
  </si>
  <si>
    <t>[Kina 000]</t>
  </si>
  <si>
    <t>PRINCIPAL DOMESTIC EXPORTS BY HS</t>
  </si>
  <si>
    <t>PRINCIPAL IMPORTS BY HS</t>
  </si>
  <si>
    <t>2017p</t>
  </si>
  <si>
    <t>2018p</t>
  </si>
  <si>
    <t>2019p</t>
  </si>
  <si>
    <t>2020p</t>
  </si>
  <si>
    <t xml:space="preserve">2018p 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</si>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</sst>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0.0_)"/>
    <numFmt numFmtId="166" formatCode="#,##0.0"/>
    <numFmt numFmtId="167" formatCode="0_ ;\-0\ "/>
    <numFmt numFmtId="168" formatCode="&quot;$&quot;#,##0"/>
    <numFmt numFmtId="169" formatCode="0.000"/>
    <numFmt numFmtId="170" formatCode="0.0"/>
    <numFmt numFmtId="171" formatCode="0.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10"/>
      <name val="Symbol"/>
      <family val="1"/>
      <charset val="2"/>
    </font>
    <font>
      <b/>
      <sz val="10"/>
      <color theme="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1"/>
      <name val="Calibri"/>
      <family val="2"/>
      <scheme val="minor"/>
    </font>
    <font>
      <b/>
      <sz val="11"/>
      <name val="Symbol"/>
      <family val="1"/>
      <charset val="2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7030A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11"/>
      <color rgb="FF00B050"/>
      <name val="Times New Roman"/>
      <family val="1"/>
    </font>
    <font>
      <b/>
      <sz val="11"/>
      <color theme="1"/>
      <name val="Symbol"/>
      <family val="1"/>
      <charset val="2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7" fillId="0" borderId="0"/>
    <xf numFmtId="0" fontId="1" fillId="0" borderId="0"/>
    <xf numFmtId="0" fontId="22" fillId="0" borderId="0"/>
    <xf numFmtId="43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2">
    <xf numFmtId="0" fontId="0" fillId="0" borderId="0" xfId="0"/>
    <xf numFmtId="0" fontId="5" fillId="0" borderId="4" xfId="0" applyFont="1" applyBorder="1"/>
    <xf numFmtId="1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left" vertical="center"/>
    </xf>
    <xf numFmtId="3" fontId="5" fillId="0" borderId="4" xfId="0" applyNumberFormat="1" applyFont="1" applyBorder="1"/>
    <xf numFmtId="0" fontId="5" fillId="2" borderId="4" xfId="0" applyFont="1" applyFill="1" applyBorder="1" applyAlignment="1"/>
    <xf numFmtId="3" fontId="6" fillId="0" borderId="4" xfId="0" applyNumberFormat="1" applyFont="1" applyFill="1" applyBorder="1" applyAlignment="1">
      <alignment horizontal="right"/>
    </xf>
    <xf numFmtId="0" fontId="3" fillId="2" borderId="4" xfId="0" applyFont="1" applyFill="1" applyBorder="1"/>
    <xf numFmtId="3" fontId="6" fillId="0" borderId="4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wrapText="1"/>
    </xf>
    <xf numFmtId="0" fontId="8" fillId="2" borderId="9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8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19" fillId="0" borderId="4" xfId="0" applyFont="1" applyFill="1" applyBorder="1" applyAlignment="1"/>
    <xf numFmtId="0" fontId="0" fillId="2" borderId="4" xfId="0" applyFont="1" applyFill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right" vertical="center"/>
    </xf>
    <xf numFmtId="3" fontId="8" fillId="2" borderId="4" xfId="1" applyNumberFormat="1" applyFont="1" applyFill="1" applyBorder="1" applyAlignment="1">
      <alignment horizontal="right" vertical="center"/>
    </xf>
    <xf numFmtId="3" fontId="6" fillId="2" borderId="4" xfId="1" applyNumberFormat="1" applyFont="1" applyFill="1" applyBorder="1" applyAlignment="1">
      <alignment vertical="center"/>
    </xf>
    <xf numFmtId="3" fontId="6" fillId="2" borderId="4" xfId="1" applyNumberFormat="1" applyFont="1" applyFill="1" applyBorder="1"/>
    <xf numFmtId="3" fontId="8" fillId="2" borderId="4" xfId="1" applyNumberFormat="1" applyFont="1" applyFill="1" applyBorder="1"/>
    <xf numFmtId="3" fontId="9" fillId="2" borderId="4" xfId="1" applyNumberFormat="1" applyFont="1" applyFill="1" applyBorder="1"/>
    <xf numFmtId="3" fontId="6" fillId="2" borderId="4" xfId="1" applyNumberFormat="1" applyFont="1" applyFill="1" applyBorder="1" applyAlignment="1">
      <alignment horizontal="right"/>
    </xf>
    <xf numFmtId="164" fontId="6" fillId="2" borderId="4" xfId="0" applyNumberFormat="1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vertical="center"/>
    </xf>
    <xf numFmtId="3" fontId="6" fillId="2" borderId="4" xfId="0" applyNumberFormat="1" applyFont="1" applyFill="1" applyBorder="1"/>
    <xf numFmtId="0" fontId="6" fillId="2" borderId="4" xfId="0" applyFont="1" applyFill="1" applyBorder="1"/>
    <xf numFmtId="3" fontId="6" fillId="2" borderId="4" xfId="0" applyNumberFormat="1" applyFont="1" applyFill="1" applyBorder="1" applyAlignment="1">
      <alignment horizontal="right"/>
    </xf>
    <xf numFmtId="0" fontId="8" fillId="2" borderId="4" xfId="0" applyFont="1" applyFill="1" applyBorder="1"/>
    <xf numFmtId="3" fontId="9" fillId="2" borderId="4" xfId="0" applyNumberFormat="1" applyFont="1" applyFill="1" applyBorder="1" applyAlignment="1">
      <alignment horizontal="right"/>
    </xf>
    <xf numFmtId="3" fontId="9" fillId="2" borderId="4" xfId="0" applyNumberFormat="1" applyFont="1" applyFill="1" applyBorder="1"/>
    <xf numFmtId="0" fontId="14" fillId="2" borderId="4" xfId="0" applyFont="1" applyFill="1" applyBorder="1"/>
    <xf numFmtId="3" fontId="6" fillId="2" borderId="4" xfId="0" applyNumberFormat="1" applyFont="1" applyFill="1" applyBorder="1" applyAlignment="1">
      <alignment horizontal="center"/>
    </xf>
    <xf numFmtId="3" fontId="8" fillId="2" borderId="4" xfId="0" applyNumberFormat="1" applyFont="1" applyFill="1" applyBorder="1"/>
    <xf numFmtId="0" fontId="7" fillId="2" borderId="4" xfId="0" applyFont="1" applyFill="1" applyBorder="1"/>
    <xf numFmtId="0" fontId="6" fillId="2" borderId="4" xfId="0" applyFont="1" applyFill="1" applyBorder="1" applyAlignment="1">
      <alignment vertical="center"/>
    </xf>
    <xf numFmtId="3" fontId="6" fillId="0" borderId="4" xfId="0" applyNumberFormat="1" applyFont="1" applyBorder="1" applyAlignment="1"/>
    <xf numFmtId="3" fontId="6" fillId="0" borderId="4" xfId="0" applyNumberFormat="1" applyFont="1" applyFill="1" applyBorder="1"/>
    <xf numFmtId="0" fontId="5" fillId="2" borderId="4" xfId="0" applyFont="1" applyFill="1" applyBorder="1"/>
    <xf numFmtId="3" fontId="10" fillId="2" borderId="4" xfId="0" applyNumberFormat="1" applyFont="1" applyFill="1" applyBorder="1"/>
    <xf numFmtId="0" fontId="6" fillId="2" borderId="4" xfId="0" applyFont="1" applyFill="1" applyBorder="1" applyAlignment="1">
      <alignment horizontal="right"/>
    </xf>
    <xf numFmtId="0" fontId="19" fillId="2" borderId="4" xfId="0" applyFont="1" applyFill="1" applyBorder="1" applyAlignment="1"/>
    <xf numFmtId="3" fontId="8" fillId="2" borderId="4" xfId="0" applyNumberFormat="1" applyFont="1" applyFill="1" applyBorder="1" applyAlignment="1">
      <alignment horizontal="right"/>
    </xf>
    <xf numFmtId="3" fontId="6" fillId="2" borderId="4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vertical="top"/>
    </xf>
    <xf numFmtId="3" fontId="6" fillId="2" borderId="4" xfId="0" applyNumberFormat="1" applyFont="1" applyFill="1" applyBorder="1" applyAlignment="1">
      <alignment vertical="top"/>
    </xf>
    <xf numFmtId="0" fontId="8" fillId="2" borderId="4" xfId="0" applyFont="1" applyFill="1" applyBorder="1" applyAlignment="1">
      <alignment vertical="top"/>
    </xf>
    <xf numFmtId="3" fontId="8" fillId="2" borderId="4" xfId="0" applyNumberFormat="1" applyFont="1" applyFill="1" applyBorder="1" applyAlignment="1">
      <alignment vertical="top"/>
    </xf>
    <xf numFmtId="3" fontId="6" fillId="2" borderId="4" xfId="0" applyNumberFormat="1" applyFont="1" applyFill="1" applyBorder="1" applyAlignment="1">
      <alignment vertical="center"/>
    </xf>
    <xf numFmtId="3" fontId="6" fillId="2" borderId="4" xfId="0" applyNumberFormat="1" applyFont="1" applyFill="1" applyBorder="1" applyAlignment="1">
      <alignment horizontal="left"/>
    </xf>
    <xf numFmtId="3" fontId="14" fillId="2" borderId="4" xfId="0" applyNumberFormat="1" applyFont="1" applyFill="1" applyBorder="1"/>
    <xf numFmtId="3" fontId="5" fillId="2" borderId="4" xfId="0" applyNumberFormat="1" applyFont="1" applyFill="1" applyBorder="1"/>
    <xf numFmtId="1" fontId="6" fillId="2" borderId="4" xfId="0" applyNumberFormat="1" applyFont="1" applyFill="1" applyBorder="1" applyAlignment="1">
      <alignment horizontal="left"/>
    </xf>
    <xf numFmtId="3" fontId="6" fillId="2" borderId="4" xfId="0" applyNumberFormat="1" applyFont="1" applyFill="1" applyBorder="1" applyAlignment="1"/>
    <xf numFmtId="0" fontId="6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3" fontId="8" fillId="2" borderId="4" xfId="0" applyNumberFormat="1" applyFont="1" applyFill="1" applyBorder="1" applyAlignment="1">
      <alignment wrapText="1"/>
    </xf>
    <xf numFmtId="3" fontId="6" fillId="2" borderId="4" xfId="0" applyNumberFormat="1" applyFont="1" applyFill="1" applyBorder="1" applyAlignment="1">
      <alignment wrapText="1"/>
    </xf>
    <xf numFmtId="3" fontId="8" fillId="2" borderId="4" xfId="0" applyNumberFormat="1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" fontId="8" fillId="2" borderId="4" xfId="0" applyNumberFormat="1" applyFont="1" applyFill="1" applyBorder="1" applyAlignment="1">
      <alignment horizontal="left"/>
    </xf>
    <xf numFmtId="3" fontId="3" fillId="2" borderId="4" xfId="0" applyNumberFormat="1" applyFont="1" applyFill="1" applyBorder="1"/>
    <xf numFmtId="3" fontId="8" fillId="2" borderId="4" xfId="0" applyNumberFormat="1" applyFont="1" applyFill="1" applyBorder="1" applyAlignment="1"/>
    <xf numFmtId="3" fontId="5" fillId="2" borderId="4" xfId="0" applyNumberFormat="1" applyFont="1" applyFill="1" applyBorder="1" applyAlignment="1">
      <alignment horizontal="center"/>
    </xf>
    <xf numFmtId="3" fontId="14" fillId="2" borderId="4" xfId="1" applyNumberFormat="1" applyFont="1" applyFill="1" applyBorder="1" applyAlignment="1"/>
    <xf numFmtId="0" fontId="8" fillId="2" borderId="4" xfId="0" applyFont="1" applyFill="1" applyBorder="1" applyAlignment="1">
      <alignment horizontal="center" vertical="top"/>
    </xf>
    <xf numFmtId="3" fontId="6" fillId="2" borderId="4" xfId="1" applyNumberFormat="1" applyFont="1" applyFill="1" applyBorder="1" applyAlignment="1"/>
    <xf numFmtId="164" fontId="8" fillId="2" borderId="4" xfId="1" applyNumberFormat="1" applyFont="1" applyFill="1" applyBorder="1"/>
    <xf numFmtId="0" fontId="6" fillId="0" borderId="4" xfId="0" applyFont="1" applyFill="1" applyBorder="1" applyAlignment="1"/>
    <xf numFmtId="49" fontId="5" fillId="2" borderId="4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167" fontId="8" fillId="2" borderId="4" xfId="1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wrapText="1"/>
    </xf>
    <xf numFmtId="164" fontId="6" fillId="2" borderId="4" xfId="1" applyNumberFormat="1" applyFont="1" applyFill="1" applyBorder="1"/>
    <xf numFmtId="164" fontId="5" fillId="2" borderId="4" xfId="1" applyNumberFormat="1" applyFont="1" applyFill="1" applyBorder="1"/>
    <xf numFmtId="164" fontId="6" fillId="2" borderId="4" xfId="1" applyNumberFormat="1" applyFont="1" applyFill="1" applyBorder="1" applyAlignment="1">
      <alignment horizontal="left" vertical="center" wrapText="1"/>
    </xf>
    <xf numFmtId="164" fontId="8" fillId="2" borderId="4" xfId="1" applyNumberFormat="1" applyFont="1" applyFill="1" applyBorder="1" applyAlignment="1" applyProtection="1">
      <alignment vertical="center"/>
    </xf>
    <xf numFmtId="164" fontId="6" fillId="2" borderId="4" xfId="1" applyNumberFormat="1" applyFont="1" applyFill="1" applyBorder="1" applyAlignment="1">
      <alignment horizontal="left" vertical="top" wrapText="1"/>
    </xf>
    <xf numFmtId="165" fontId="8" fillId="2" borderId="4" xfId="0" applyNumberFormat="1" applyFont="1" applyFill="1" applyBorder="1" applyAlignment="1" applyProtection="1">
      <alignment vertical="top"/>
    </xf>
    <xf numFmtId="1" fontId="6" fillId="2" borderId="1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0" fillId="2" borderId="2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left" vertical="center"/>
    </xf>
    <xf numFmtId="0" fontId="0" fillId="2" borderId="4" xfId="0" applyFill="1" applyBorder="1" applyAlignment="1"/>
    <xf numFmtId="3" fontId="6" fillId="0" borderId="4" xfId="5" applyNumberFormat="1" applyFont="1" applyBorder="1" applyAlignment="1"/>
    <xf numFmtId="3" fontId="10" fillId="0" borderId="4" xfId="0" applyNumberFormat="1" applyFont="1" applyBorder="1"/>
    <xf numFmtId="0" fontId="10" fillId="0" borderId="4" xfId="0" applyFont="1" applyBorder="1"/>
    <xf numFmtId="3" fontId="9" fillId="2" borderId="4" xfId="0" applyNumberFormat="1" applyFont="1" applyFill="1" applyBorder="1" applyAlignment="1">
      <alignment wrapText="1"/>
    </xf>
    <xf numFmtId="0" fontId="9" fillId="2" borderId="4" xfId="0" applyFont="1" applyFill="1" applyBorder="1" applyAlignment="1">
      <alignment vertical="top" wrapText="1"/>
    </xf>
    <xf numFmtId="0" fontId="4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164" fontId="18" fillId="2" borderId="4" xfId="5" applyNumberFormat="1" applyFont="1" applyFill="1" applyBorder="1"/>
    <xf numFmtId="0" fontId="10" fillId="2" borderId="4" xfId="0" applyFont="1" applyFill="1" applyBorder="1"/>
    <xf numFmtId="3" fontId="6" fillId="0" borderId="4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left"/>
    </xf>
    <xf numFmtId="1" fontId="6" fillId="2" borderId="4" xfId="0" applyNumberFormat="1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left" vertical="center"/>
    </xf>
    <xf numFmtId="3" fontId="8" fillId="2" borderId="4" xfId="1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3" fontId="24" fillId="2" borderId="4" xfId="0" applyNumberFormat="1" applyFont="1" applyFill="1" applyBorder="1" applyAlignment="1">
      <alignment horizontal="right"/>
    </xf>
    <xf numFmtId="3" fontId="7" fillId="2" borderId="4" xfId="0" applyNumberFormat="1" applyFont="1" applyFill="1" applyBorder="1"/>
    <xf numFmtId="3" fontId="6" fillId="2" borderId="4" xfId="2" applyNumberFormat="1" applyFont="1" applyFill="1" applyBorder="1" applyAlignment="1">
      <alignment wrapText="1"/>
    </xf>
    <xf numFmtId="3" fontId="5" fillId="2" borderId="4" xfId="0" applyNumberFormat="1" applyFont="1" applyFill="1" applyBorder="1" applyAlignment="1"/>
    <xf numFmtId="3" fontId="3" fillId="2" borderId="4" xfId="0" applyNumberFormat="1" applyFont="1" applyFill="1" applyBorder="1" applyAlignment="1"/>
    <xf numFmtId="3" fontId="13" fillId="2" borderId="4" xfId="0" applyNumberFormat="1" applyFont="1" applyFill="1" applyBorder="1" applyAlignment="1">
      <alignment wrapText="1"/>
    </xf>
    <xf numFmtId="3" fontId="13" fillId="2" borderId="4" xfId="0" applyNumberFormat="1" applyFont="1" applyFill="1" applyBorder="1" applyAlignment="1"/>
    <xf numFmtId="37" fontId="8" fillId="2" borderId="4" xfId="1" applyNumberFormat="1" applyFont="1" applyFill="1" applyBorder="1" applyAlignment="1"/>
    <xf numFmtId="3" fontId="5" fillId="2" borderId="4" xfId="0" applyNumberFormat="1" applyFont="1" applyFill="1" applyBorder="1" applyAlignment="1">
      <alignment horizontal="left"/>
    </xf>
    <xf numFmtId="0" fontId="13" fillId="2" borderId="4" xfId="2" applyFont="1" applyFill="1" applyBorder="1" applyAlignment="1">
      <alignment wrapText="1"/>
    </xf>
    <xf numFmtId="0" fontId="6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164" fontId="3" fillId="2" borderId="4" xfId="0" applyNumberFormat="1" applyFont="1" applyFill="1" applyBorder="1"/>
    <xf numFmtId="0" fontId="14" fillId="2" borderId="4" xfId="0" applyFont="1" applyFill="1" applyBorder="1" applyAlignment="1">
      <alignment wrapText="1"/>
    </xf>
    <xf numFmtId="0" fontId="14" fillId="2" borderId="4" xfId="0" applyFont="1" applyFill="1" applyBorder="1" applyAlignment="1">
      <alignment horizontal="left"/>
    </xf>
    <xf numFmtId="0" fontId="20" fillId="2" borderId="4" xfId="0" applyFont="1" applyFill="1" applyBorder="1"/>
    <xf numFmtId="0" fontId="7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3" fontId="8" fillId="2" borderId="4" xfId="0" applyNumberFormat="1" applyFont="1" applyFill="1" applyBorder="1" applyAlignment="1">
      <alignment vertical="center"/>
    </xf>
    <xf numFmtId="165" fontId="8" fillId="2" borderId="4" xfId="0" applyNumberFormat="1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right" vertical="center"/>
    </xf>
    <xf numFmtId="165" fontId="8" fillId="2" borderId="4" xfId="0" applyNumberFormat="1" applyFont="1" applyFill="1" applyBorder="1" applyAlignment="1" applyProtection="1">
      <alignment vertical="center"/>
    </xf>
    <xf numFmtId="165" fontId="6" fillId="2" borderId="4" xfId="0" applyNumberFormat="1" applyFont="1" applyFill="1" applyBorder="1" applyAlignment="1" applyProtection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 applyProtection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165" fontId="8" fillId="2" borderId="4" xfId="0" applyNumberFormat="1" applyFont="1" applyFill="1" applyBorder="1" applyAlignment="1" applyProtection="1">
      <alignment horizontal="center" vertical="top"/>
    </xf>
    <xf numFmtId="0" fontId="24" fillId="2" borderId="4" xfId="0" applyFont="1" applyFill="1" applyBorder="1" applyAlignment="1">
      <alignment horizontal="center" vertical="top"/>
    </xf>
    <xf numFmtId="0" fontId="30" fillId="2" borderId="4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left" vertical="top" wrapText="1"/>
    </xf>
    <xf numFmtId="165" fontId="6" fillId="2" borderId="4" xfId="0" applyNumberFormat="1" applyFont="1" applyFill="1" applyBorder="1" applyAlignment="1" applyProtection="1">
      <alignment vertical="top"/>
    </xf>
    <xf numFmtId="0" fontId="6" fillId="2" borderId="4" xfId="0" applyFont="1" applyFill="1" applyBorder="1" applyAlignment="1">
      <alignment horizontal="center" vertical="top" wrapText="1"/>
    </xf>
    <xf numFmtId="165" fontId="8" fillId="2" borderId="4" xfId="0" applyNumberFormat="1" applyFont="1" applyFill="1" applyBorder="1" applyAlignment="1" applyProtection="1">
      <alignment horizontal="left" vertical="top"/>
    </xf>
    <xf numFmtId="0" fontId="6" fillId="0" borderId="4" xfId="0" applyFont="1" applyFill="1" applyBorder="1" applyAlignment="1">
      <alignment vertical="center"/>
    </xf>
    <xf numFmtId="0" fontId="30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164" fontId="6" fillId="0" borderId="4" xfId="1" applyNumberFormat="1" applyFont="1" applyFill="1" applyBorder="1" applyAlignment="1">
      <alignment vertical="center"/>
    </xf>
    <xf numFmtId="164" fontId="8" fillId="0" borderId="4" xfId="1" applyNumberFormat="1" applyFont="1" applyFill="1" applyBorder="1" applyAlignment="1">
      <alignment vertical="center"/>
    </xf>
    <xf numFmtId="164" fontId="8" fillId="0" borderId="4" xfId="1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right" vertical="center"/>
    </xf>
    <xf numFmtId="0" fontId="14" fillId="0" borderId="4" xfId="0" applyFont="1" applyFill="1" applyBorder="1" applyAlignment="1">
      <alignment horizontal="left" vertical="center"/>
    </xf>
    <xf numFmtId="3" fontId="14" fillId="0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166" fontId="6" fillId="0" borderId="4" xfId="0" applyNumberFormat="1" applyFont="1" applyFill="1" applyBorder="1" applyAlignment="1">
      <alignment horizontal="right" vertical="center"/>
    </xf>
    <xf numFmtId="166" fontId="6" fillId="2" borderId="4" xfId="0" applyNumberFormat="1" applyFont="1" applyFill="1" applyBorder="1"/>
    <xf numFmtId="3" fontId="10" fillId="2" borderId="4" xfId="0" applyNumberFormat="1" applyFont="1" applyFill="1" applyBorder="1" applyAlignment="1">
      <alignment horizontal="left"/>
    </xf>
    <xf numFmtId="0" fontId="8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/>
    </xf>
    <xf numFmtId="4" fontId="6" fillId="2" borderId="4" xfId="0" applyNumberFormat="1" applyFont="1" applyFill="1" applyBorder="1"/>
    <xf numFmtId="3" fontId="9" fillId="2" borderId="4" xfId="0" applyNumberFormat="1" applyFont="1" applyFill="1" applyBorder="1" applyAlignment="1">
      <alignment horizontal="left"/>
    </xf>
    <xf numFmtId="0" fontId="25" fillId="2" borderId="4" xfId="0" applyFont="1" applyFill="1" applyBorder="1" applyAlignment="1">
      <alignment horizontal="center"/>
    </xf>
    <xf numFmtId="2" fontId="6" fillId="2" borderId="4" xfId="0" applyNumberFormat="1" applyFont="1" applyFill="1" applyBorder="1"/>
    <xf numFmtId="164" fontId="6" fillId="2" borderId="4" xfId="1" applyNumberFormat="1" applyFont="1" applyFill="1" applyBorder="1" applyAlignment="1">
      <alignment vertical="top"/>
    </xf>
    <xf numFmtId="164" fontId="8" fillId="2" borderId="4" xfId="1" applyNumberFormat="1" applyFont="1" applyFill="1" applyBorder="1" applyAlignment="1">
      <alignment vertical="top"/>
    </xf>
    <xf numFmtId="0" fontId="2" fillId="2" borderId="4" xfId="0" applyFont="1" applyFill="1" applyBorder="1" applyAlignment="1">
      <alignment vertical="center"/>
    </xf>
    <xf numFmtId="169" fontId="5" fillId="2" borderId="4" xfId="0" applyNumberFormat="1" applyFont="1" applyFill="1" applyBorder="1"/>
    <xf numFmtId="0" fontId="6" fillId="2" borderId="4" xfId="4" applyFont="1" applyFill="1" applyBorder="1" applyAlignment="1">
      <alignment horizontal="left" vertical="center" wrapText="1"/>
    </xf>
    <xf numFmtId="3" fontId="19" fillId="0" borderId="4" xfId="0" applyNumberFormat="1" applyFont="1" applyFill="1" applyBorder="1" applyAlignment="1">
      <alignment horizontal="left"/>
    </xf>
    <xf numFmtId="3" fontId="19" fillId="0" borderId="4" xfId="0" applyNumberFormat="1" applyFont="1" applyFill="1" applyBorder="1" applyAlignment="1">
      <alignment horizontal="right"/>
    </xf>
    <xf numFmtId="3" fontId="32" fillId="0" borderId="4" xfId="0" applyNumberFormat="1" applyFont="1" applyFill="1" applyBorder="1" applyAlignment="1">
      <alignment horizontal="right"/>
    </xf>
    <xf numFmtId="0" fontId="19" fillId="0" borderId="4" xfId="0" applyFont="1" applyFill="1" applyBorder="1"/>
    <xf numFmtId="3" fontId="19" fillId="0" borderId="4" xfId="0" applyNumberFormat="1" applyFont="1" applyFill="1" applyBorder="1"/>
    <xf numFmtId="0" fontId="6" fillId="0" borderId="4" xfId="0" applyFont="1" applyFill="1" applyBorder="1"/>
    <xf numFmtId="3" fontId="33" fillId="0" borderId="4" xfId="0" applyNumberFormat="1" applyFont="1" applyFill="1" applyBorder="1" applyAlignment="1">
      <alignment horizontal="left"/>
    </xf>
    <xf numFmtId="3" fontId="33" fillId="0" borderId="4" xfId="0" applyNumberFormat="1" applyFont="1" applyFill="1" applyBorder="1" applyAlignment="1">
      <alignment horizontal="right"/>
    </xf>
    <xf numFmtId="3" fontId="33" fillId="0" borderId="4" xfId="0" applyNumberFormat="1" applyFont="1" applyFill="1" applyBorder="1"/>
    <xf numFmtId="0" fontId="33" fillId="0" borderId="4" xfId="0" applyFont="1" applyFill="1" applyBorder="1"/>
    <xf numFmtId="171" fontId="6" fillId="2" borderId="4" xfId="7" applyNumberFormat="1" applyFont="1" applyFill="1" applyBorder="1"/>
    <xf numFmtId="3" fontId="5" fillId="0" borderId="4" xfId="0" applyNumberFormat="1" applyFont="1" applyFill="1" applyBorder="1"/>
    <xf numFmtId="3" fontId="6" fillId="0" borderId="4" xfId="0" applyNumberFormat="1" applyFont="1" applyFill="1" applyBorder="1" applyAlignment="1">
      <alignment horizontal="center" wrapText="1"/>
    </xf>
    <xf numFmtId="3" fontId="6" fillId="0" borderId="4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/>
    <xf numFmtId="3" fontId="5" fillId="0" borderId="4" xfId="0" applyNumberFormat="1" applyFont="1" applyFill="1" applyBorder="1" applyAlignment="1">
      <alignment horizontal="center"/>
    </xf>
    <xf numFmtId="37" fontId="6" fillId="2" borderId="4" xfId="0" applyNumberFormat="1" applyFont="1" applyFill="1" applyBorder="1"/>
    <xf numFmtId="3" fontId="3" fillId="2" borderId="4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right" vertical="top"/>
    </xf>
    <xf numFmtId="0" fontId="8" fillId="0" borderId="4" xfId="0" applyFont="1" applyFill="1" applyBorder="1" applyAlignment="1">
      <alignment vertical="top"/>
    </xf>
    <xf numFmtId="3" fontId="6" fillId="0" borderId="4" xfId="0" applyNumberFormat="1" applyFont="1" applyFill="1" applyBorder="1" applyAlignment="1">
      <alignment horizontal="right" vertical="top"/>
    </xf>
    <xf numFmtId="3" fontId="6" fillId="0" borderId="4" xfId="0" applyNumberFormat="1" applyFont="1" applyFill="1" applyBorder="1" applyAlignment="1" applyProtection="1">
      <alignment horizontal="right" vertical="top"/>
    </xf>
    <xf numFmtId="164" fontId="8" fillId="0" borderId="4" xfId="1" applyNumberFormat="1" applyFont="1" applyFill="1" applyBorder="1" applyAlignment="1" applyProtection="1">
      <alignment horizontal="left" vertical="top"/>
    </xf>
    <xf numFmtId="164" fontId="6" fillId="0" borderId="4" xfId="1" applyNumberFormat="1" applyFont="1" applyFill="1" applyBorder="1" applyAlignment="1">
      <alignment horizontal="center" vertical="top"/>
    </xf>
    <xf numFmtId="1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 wrapText="1"/>
    </xf>
    <xf numFmtId="169" fontId="6" fillId="2" borderId="2" xfId="0" applyNumberFormat="1" applyFont="1" applyFill="1" applyBorder="1" applyAlignment="1">
      <alignment horizontal="center" vertical="center" wrapText="1"/>
    </xf>
    <xf numFmtId="169" fontId="6" fillId="2" borderId="2" xfId="0" applyNumberFormat="1" applyFont="1" applyFill="1" applyBorder="1" applyAlignment="1">
      <alignment horizontal="center" wrapText="1"/>
    </xf>
    <xf numFmtId="169" fontId="0" fillId="2" borderId="2" xfId="0" applyNumberFormat="1" applyFont="1" applyFill="1" applyBorder="1" applyAlignment="1">
      <alignment horizontal="center"/>
    </xf>
    <xf numFmtId="169" fontId="6" fillId="2" borderId="4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vertical="top"/>
    </xf>
    <xf numFmtId="0" fontId="7" fillId="2" borderId="4" xfId="0" applyFont="1" applyFill="1" applyBorder="1" applyAlignment="1">
      <alignment vertical="top" wrapText="1"/>
    </xf>
    <xf numFmtId="0" fontId="4" fillId="2" borderId="15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7" fillId="2" borderId="15" xfId="0" applyFont="1" applyFill="1" applyBorder="1" applyAlignment="1">
      <alignment vertical="center"/>
    </xf>
    <xf numFmtId="3" fontId="8" fillId="2" borderId="4" xfId="0" applyNumberFormat="1" applyFont="1" applyFill="1" applyBorder="1" applyAlignment="1">
      <alignment horizontal="right"/>
    </xf>
    <xf numFmtId="3" fontId="6" fillId="2" borderId="4" xfId="6" applyNumberFormat="1" applyFont="1" applyFill="1" applyBorder="1" applyAlignment="1">
      <alignment horizontal="right" vertical="center" wrapText="1"/>
    </xf>
    <xf numFmtId="3" fontId="6" fillId="0" borderId="4" xfId="1" applyNumberFormat="1" applyFont="1" applyFill="1" applyBorder="1" applyAlignment="1">
      <alignment horizontal="right" vertical="center"/>
    </xf>
    <xf numFmtId="3" fontId="6" fillId="0" borderId="4" xfId="0" applyNumberFormat="1" applyFont="1" applyFill="1" applyBorder="1" applyAlignment="1">
      <alignment vertical="center"/>
    </xf>
    <xf numFmtId="3" fontId="8" fillId="0" borderId="4" xfId="1" applyNumberFormat="1" applyFont="1" applyFill="1" applyBorder="1" applyAlignment="1">
      <alignment horizontal="right" vertical="center"/>
    </xf>
    <xf numFmtId="164" fontId="6" fillId="0" borderId="4" xfId="0" applyNumberFormat="1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vertical="center"/>
    </xf>
    <xf numFmtId="3" fontId="18" fillId="0" borderId="4" xfId="0" applyNumberFormat="1" applyFont="1" applyFill="1" applyBorder="1" applyAlignment="1">
      <alignment horizontal="right" vertical="center"/>
    </xf>
    <xf numFmtId="1" fontId="6" fillId="0" borderId="4" xfId="0" applyNumberFormat="1" applyFont="1" applyFill="1" applyBorder="1" applyAlignment="1">
      <alignment vertical="center"/>
    </xf>
    <xf numFmtId="164" fontId="19" fillId="2" borderId="4" xfId="0" applyNumberFormat="1" applyFont="1" applyFill="1" applyBorder="1"/>
    <xf numFmtId="3" fontId="13" fillId="2" borderId="4" xfId="0" applyNumberFormat="1" applyFont="1" applyFill="1" applyBorder="1" applyAlignment="1">
      <alignment vertical="center" wrapText="1"/>
    </xf>
    <xf numFmtId="3" fontId="13" fillId="2" borderId="4" xfId="0" applyNumberFormat="1" applyFont="1" applyFill="1" applyBorder="1" applyAlignment="1">
      <alignment vertical="center"/>
    </xf>
    <xf numFmtId="3" fontId="6" fillId="2" borderId="4" xfId="0" applyNumberFormat="1" applyFont="1" applyFill="1" applyBorder="1" applyAlignment="1">
      <alignment horizontal="left" vertical="center"/>
    </xf>
    <xf numFmtId="3" fontId="8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/>
    <xf numFmtId="3" fontId="6" fillId="0" borderId="4" xfId="1" applyNumberFormat="1" applyFont="1" applyFill="1" applyBorder="1" applyAlignment="1"/>
    <xf numFmtId="0" fontId="5" fillId="0" borderId="4" xfId="0" applyFont="1" applyFill="1" applyBorder="1"/>
    <xf numFmtId="3" fontId="5" fillId="0" borderId="4" xfId="0" applyNumberFormat="1" applyFont="1" applyFill="1" applyBorder="1" applyAlignment="1"/>
    <xf numFmtId="3" fontId="6" fillId="0" borderId="4" xfId="2" applyNumberFormat="1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3" fontId="15" fillId="0" borderId="4" xfId="0" applyNumberFormat="1" applyFont="1" applyFill="1" applyBorder="1"/>
    <xf numFmtId="164" fontId="5" fillId="0" borderId="4" xfId="1" applyNumberFormat="1" applyFont="1" applyFill="1" applyBorder="1"/>
    <xf numFmtId="1" fontId="5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37" fontId="6" fillId="2" borderId="4" xfId="1" applyNumberFormat="1" applyFont="1" applyFill="1" applyBorder="1" applyAlignment="1"/>
    <xf numFmtId="37" fontId="6" fillId="2" borderId="4" xfId="1" applyNumberFormat="1" applyFont="1" applyFill="1" applyBorder="1" applyAlignment="1">
      <alignment wrapText="1"/>
    </xf>
    <xf numFmtId="37" fontId="6" fillId="2" borderId="4" xfId="1" applyNumberFormat="1" applyFont="1" applyFill="1" applyBorder="1" applyAlignment="1">
      <alignment vertical="center"/>
    </xf>
    <xf numFmtId="37" fontId="8" fillId="2" borderId="4" xfId="1" applyNumberFormat="1" applyFont="1" applyFill="1" applyBorder="1" applyAlignment="1">
      <alignment wrapText="1"/>
    </xf>
    <xf numFmtId="3" fontId="6" fillId="2" borderId="4" xfId="0" quotePrefix="1" applyNumberFormat="1" applyFont="1" applyFill="1" applyBorder="1" applyAlignment="1"/>
    <xf numFmtId="164" fontId="6" fillId="0" borderId="4" xfId="1" applyNumberFormat="1" applyFont="1" applyFill="1" applyBorder="1"/>
    <xf numFmtId="164" fontId="19" fillId="0" borderId="4" xfId="0" applyNumberFormat="1" applyFont="1" applyFill="1" applyBorder="1"/>
    <xf numFmtId="3" fontId="6" fillId="0" borderId="4" xfId="0" applyNumberFormat="1" applyFont="1" applyFill="1" applyBorder="1" applyAlignment="1">
      <alignment vertical="top"/>
    </xf>
    <xf numFmtId="3" fontId="8" fillId="0" borderId="4" xfId="0" applyNumberFormat="1" applyFont="1" applyFill="1" applyBorder="1" applyAlignment="1">
      <alignment vertical="top"/>
    </xf>
    <xf numFmtId="164" fontId="6" fillId="2" borderId="4" xfId="0" applyNumberFormat="1" applyFont="1" applyFill="1" applyBorder="1" applyAlignment="1">
      <alignment vertical="top"/>
    </xf>
    <xf numFmtId="0" fontId="8" fillId="0" borderId="4" xfId="0" applyFont="1" applyFill="1" applyBorder="1" applyAlignment="1">
      <alignment horizontal="center" vertical="top"/>
    </xf>
    <xf numFmtId="3" fontId="6" fillId="0" borderId="4" xfId="0" applyNumberFormat="1" applyFont="1" applyFill="1" applyBorder="1" applyAlignment="1" applyProtection="1">
      <alignment horizontal="right" vertical="center"/>
    </xf>
    <xf numFmtId="164" fontId="8" fillId="0" borderId="4" xfId="1" applyNumberFormat="1" applyFont="1" applyFill="1" applyBorder="1" applyAlignment="1" applyProtection="1">
      <alignment vertical="center"/>
    </xf>
    <xf numFmtId="164" fontId="13" fillId="0" borderId="4" xfId="1" applyNumberFormat="1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vertical="top"/>
    </xf>
    <xf numFmtId="164" fontId="6" fillId="0" borderId="4" xfId="1" applyNumberFormat="1" applyFont="1" applyFill="1" applyBorder="1" applyAlignment="1">
      <alignment vertical="top"/>
    </xf>
    <xf numFmtId="0" fontId="8" fillId="0" borderId="4" xfId="0" applyFont="1" applyFill="1" applyBorder="1" applyAlignment="1">
      <alignment horizontal="left"/>
    </xf>
    <xf numFmtId="1" fontId="6" fillId="2" borderId="4" xfId="1" applyNumberFormat="1" applyFont="1" applyFill="1" applyBorder="1" applyAlignment="1">
      <alignment horizontal="center" vertical="center"/>
    </xf>
    <xf numFmtId="1" fontId="6" fillId="2" borderId="4" xfId="1" applyNumberFormat="1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top" wrapText="1"/>
    </xf>
    <xf numFmtId="164" fontId="6" fillId="2" borderId="4" xfId="0" applyNumberFormat="1" applyFont="1" applyFill="1" applyBorder="1"/>
    <xf numFmtId="0" fontId="2" fillId="0" borderId="4" xfId="0" applyFont="1" applyFill="1" applyBorder="1" applyAlignment="1">
      <alignment horizontal="center"/>
    </xf>
    <xf numFmtId="164" fontId="36" fillId="2" borderId="4" xfId="1" applyNumberFormat="1" applyFont="1" applyFill="1" applyBorder="1" applyAlignment="1">
      <alignment vertical="top"/>
    </xf>
    <xf numFmtId="0" fontId="6" fillId="0" borderId="4" xfId="0" applyFont="1" applyFill="1" applyBorder="1" applyAlignment="1">
      <alignment horizontal="center" vertical="top"/>
    </xf>
    <xf numFmtId="43" fontId="6" fillId="0" borderId="4" xfId="0" applyNumberFormat="1" applyFont="1" applyFill="1" applyBorder="1" applyAlignment="1">
      <alignment vertical="top"/>
    </xf>
    <xf numFmtId="2" fontId="6" fillId="0" borderId="4" xfId="0" applyNumberFormat="1" applyFont="1" applyFill="1" applyBorder="1" applyAlignment="1">
      <alignment vertical="top"/>
    </xf>
    <xf numFmtId="3" fontId="34" fillId="2" borderId="4" xfId="0" applyNumberFormat="1" applyFont="1" applyFill="1" applyBorder="1" applyAlignment="1">
      <alignment horizontal="left"/>
    </xf>
    <xf numFmtId="3" fontId="34" fillId="2" borderId="4" xfId="0" applyNumberFormat="1" applyFont="1" applyFill="1" applyBorder="1" applyAlignment="1">
      <alignment horizontal="center"/>
    </xf>
    <xf numFmtId="37" fontId="19" fillId="2" borderId="4" xfId="0" applyNumberFormat="1" applyFont="1" applyFill="1" applyBorder="1"/>
    <xf numFmtId="3" fontId="34" fillId="2" borderId="4" xfId="0" applyNumberFormat="1" applyFont="1" applyFill="1" applyBorder="1"/>
    <xf numFmtId="1" fontId="6" fillId="2" borderId="4" xfId="0" applyNumberFormat="1" applyFont="1" applyFill="1" applyBorder="1"/>
    <xf numFmtId="0" fontId="8" fillId="2" borderId="4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justify" vertical="center" wrapText="1"/>
    </xf>
    <xf numFmtId="0" fontId="12" fillId="2" borderId="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right" vertical="center"/>
    </xf>
    <xf numFmtId="3" fontId="21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49" fontId="31" fillId="2" borderId="4" xfId="0" applyNumberFormat="1" applyFont="1" applyFill="1" applyBorder="1" applyAlignment="1">
      <alignment horizontal="center"/>
    </xf>
    <xf numFmtId="49" fontId="12" fillId="2" borderId="4" xfId="0" applyNumberFormat="1" applyFont="1" applyFill="1" applyBorder="1" applyAlignment="1">
      <alignment horizontal="right" vertical="center"/>
    </xf>
    <xf numFmtId="3" fontId="18" fillId="2" borderId="4" xfId="0" applyNumberFormat="1" applyFont="1" applyFill="1" applyBorder="1" applyAlignment="1">
      <alignment horizontal="right"/>
    </xf>
    <xf numFmtId="166" fontId="6" fillId="2" borderId="4" xfId="0" applyNumberFormat="1" applyFont="1" applyFill="1" applyBorder="1" applyAlignment="1">
      <alignment vertical="center"/>
    </xf>
    <xf numFmtId="166" fontId="6" fillId="2" borderId="4" xfId="0" applyNumberFormat="1" applyFont="1" applyFill="1" applyBorder="1" applyAlignment="1"/>
    <xf numFmtId="164" fontId="6" fillId="2" borderId="4" xfId="1" applyNumberFormat="1" applyFont="1" applyFill="1" applyBorder="1" applyAlignment="1">
      <alignment horizontal="right" vertical="top"/>
    </xf>
    <xf numFmtId="3" fontId="6" fillId="2" borderId="4" xfId="0" applyNumberFormat="1" applyFont="1" applyFill="1" applyBorder="1" applyAlignment="1">
      <alignment horizontal="right" vertical="top"/>
    </xf>
    <xf numFmtId="0" fontId="6" fillId="2" borderId="4" xfId="0" applyFont="1" applyFill="1" applyBorder="1" applyAlignment="1">
      <alignment horizontal="right" vertical="top"/>
    </xf>
    <xf numFmtId="164" fontId="6" fillId="0" borderId="4" xfId="1" applyNumberFormat="1" applyFont="1" applyFill="1" applyBorder="1" applyAlignment="1">
      <alignment horizontal="right" vertical="top"/>
    </xf>
    <xf numFmtId="3" fontId="24" fillId="2" borderId="4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>
      <alignment horizontal="center" vertical="center"/>
    </xf>
    <xf numFmtId="2" fontId="6" fillId="2" borderId="4" xfId="1" applyNumberFormat="1" applyFont="1" applyFill="1" applyBorder="1"/>
    <xf numFmtId="0" fontId="2" fillId="0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" fontId="6" fillId="0" borderId="4" xfId="0" applyNumberFormat="1" applyFont="1" applyFill="1" applyBorder="1"/>
    <xf numFmtId="2" fontId="6" fillId="0" borderId="4" xfId="1" applyNumberFormat="1" applyFont="1" applyFill="1" applyBorder="1"/>
    <xf numFmtId="1" fontId="6" fillId="0" borderId="4" xfId="1" applyNumberFormat="1" applyFont="1" applyFill="1" applyBorder="1"/>
    <xf numFmtId="0" fontId="8" fillId="0" borderId="4" xfId="0" applyFont="1" applyFill="1" applyBorder="1" applyAlignment="1">
      <alignment horizontal="center" wrapText="1"/>
    </xf>
    <xf numFmtId="0" fontId="8" fillId="0" borderId="4" xfId="0" applyFont="1" applyFill="1" applyBorder="1"/>
    <xf numFmtId="165" fontId="8" fillId="0" borderId="4" xfId="0" applyNumberFormat="1" applyFont="1" applyFill="1" applyBorder="1" applyAlignment="1" applyProtection="1">
      <alignment horizontal="center"/>
    </xf>
    <xf numFmtId="3" fontId="6" fillId="0" borderId="4" xfId="0" applyNumberFormat="1" applyFont="1" applyFill="1" applyBorder="1" applyAlignment="1">
      <alignment horizontal="left" wrapText="1"/>
    </xf>
    <xf numFmtId="3" fontId="8" fillId="0" borderId="4" xfId="0" applyNumberFormat="1" applyFont="1" applyFill="1" applyBorder="1" applyProtection="1"/>
    <xf numFmtId="3" fontId="6" fillId="0" borderId="4" xfId="1" applyNumberFormat="1" applyFont="1" applyFill="1" applyBorder="1" applyAlignment="1">
      <alignment horizontal="right" wrapText="1"/>
    </xf>
    <xf numFmtId="3" fontId="6" fillId="0" borderId="4" xfId="1" applyNumberFormat="1" applyFont="1" applyFill="1" applyBorder="1" applyAlignment="1">
      <alignment horizontal="right"/>
    </xf>
    <xf numFmtId="3" fontId="6" fillId="0" borderId="4" xfId="1" applyNumberFormat="1" applyFont="1" applyFill="1" applyBorder="1" applyAlignment="1" applyProtection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5" fillId="0" borderId="4" xfId="0" applyNumberFormat="1" applyFont="1" applyFill="1" applyBorder="1" applyAlignment="1">
      <alignment horizontal="right"/>
    </xf>
    <xf numFmtId="165" fontId="8" fillId="0" borderId="4" xfId="0" applyNumberFormat="1" applyFont="1" applyFill="1" applyBorder="1" applyAlignment="1" applyProtection="1">
      <alignment vertical="center"/>
    </xf>
    <xf numFmtId="2" fontId="8" fillId="0" borderId="4" xfId="1" applyNumberFormat="1" applyFont="1" applyFill="1" applyBorder="1" applyAlignment="1" applyProtection="1">
      <alignment vertical="center"/>
    </xf>
    <xf numFmtId="2" fontId="32" fillId="0" borderId="4" xfId="1" applyNumberFormat="1" applyFont="1" applyFill="1" applyBorder="1" applyAlignment="1" applyProtection="1">
      <alignment vertical="center"/>
    </xf>
    <xf numFmtId="1" fontId="8" fillId="0" borderId="4" xfId="1" applyNumberFormat="1" applyFont="1" applyFill="1" applyBorder="1" applyAlignment="1" applyProtection="1">
      <alignment vertical="center"/>
    </xf>
    <xf numFmtId="3" fontId="8" fillId="0" borderId="4" xfId="0" applyNumberFormat="1" applyFont="1" applyFill="1" applyBorder="1" applyAlignment="1">
      <alignment horizontal="right" vertical="center"/>
    </xf>
    <xf numFmtId="3" fontId="8" fillId="0" borderId="4" xfId="0" applyNumberFormat="1" applyFont="1" applyFill="1" applyBorder="1" applyAlignment="1">
      <alignment vertical="center"/>
    </xf>
    <xf numFmtId="164" fontId="8" fillId="0" borderId="4" xfId="1" applyNumberFormat="1" applyFont="1" applyFill="1" applyBorder="1" applyAlignment="1" applyProtection="1">
      <alignment horizontal="right" vertical="center"/>
    </xf>
    <xf numFmtId="2" fontId="8" fillId="0" borderId="4" xfId="1" applyNumberFormat="1" applyFont="1" applyFill="1" applyBorder="1" applyAlignment="1" applyProtection="1">
      <alignment horizontal="left" vertical="top"/>
    </xf>
    <xf numFmtId="0" fontId="7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164" fontId="13" fillId="0" borderId="4" xfId="1" applyNumberFormat="1" applyFont="1" applyFill="1" applyBorder="1" applyAlignment="1">
      <alignment vertical="top"/>
    </xf>
    <xf numFmtId="166" fontId="8" fillId="0" borderId="4" xfId="0" applyNumberFormat="1" applyFont="1" applyFill="1" applyBorder="1" applyAlignment="1">
      <alignment vertical="top"/>
    </xf>
    <xf numFmtId="164" fontId="2" fillId="0" borderId="4" xfId="1" applyNumberFormat="1" applyFont="1" applyFill="1" applyBorder="1" applyAlignment="1">
      <alignment vertical="top"/>
    </xf>
    <xf numFmtId="164" fontId="2" fillId="0" borderId="4" xfId="0" applyNumberFormat="1" applyFont="1" applyFill="1" applyBorder="1" applyAlignment="1">
      <alignment vertical="top"/>
    </xf>
    <xf numFmtId="164" fontId="8" fillId="0" borderId="4" xfId="0" applyNumberFormat="1" applyFont="1" applyFill="1" applyBorder="1" applyAlignment="1">
      <alignment vertical="top"/>
    </xf>
    <xf numFmtId="165" fontId="8" fillId="0" borderId="4" xfId="0" applyNumberFormat="1" applyFont="1" applyFill="1" applyBorder="1" applyAlignment="1" applyProtection="1">
      <alignment horizontal="left" vertical="top"/>
    </xf>
    <xf numFmtId="0" fontId="7" fillId="0" borderId="3" xfId="0" applyFont="1" applyFill="1" applyBorder="1" applyAlignment="1">
      <alignment vertical="center"/>
    </xf>
    <xf numFmtId="0" fontId="7" fillId="2" borderId="9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1" fontId="24" fillId="2" borderId="4" xfId="0" applyNumberFormat="1" applyFont="1" applyFill="1" applyBorder="1" applyAlignment="1">
      <alignment horizontal="center"/>
    </xf>
    <xf numFmtId="1" fontId="6" fillId="2" borderId="4" xfId="1" applyNumberFormat="1" applyFont="1" applyFill="1" applyBorder="1"/>
    <xf numFmtId="0" fontId="3" fillId="2" borderId="12" xfId="0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170" fontId="5" fillId="2" borderId="4" xfId="0" applyNumberFormat="1" applyFont="1" applyFill="1" applyBorder="1"/>
    <xf numFmtId="1" fontId="5" fillId="2" borderId="4" xfId="0" applyNumberFormat="1" applyFont="1" applyFill="1" applyBorder="1"/>
    <xf numFmtId="2" fontId="6" fillId="2" borderId="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horizontal="center"/>
    </xf>
    <xf numFmtId="164" fontId="5" fillId="0" borderId="4" xfId="0" applyNumberFormat="1" applyFont="1" applyFill="1" applyBorder="1"/>
    <xf numFmtId="43" fontId="5" fillId="0" borderId="4" xfId="0" applyNumberFormat="1" applyFont="1" applyFill="1" applyBorder="1"/>
    <xf numFmtId="164" fontId="6" fillId="2" borderId="4" xfId="1" applyNumberFormat="1" applyFont="1" applyFill="1" applyBorder="1" applyAlignment="1"/>
    <xf numFmtId="164" fontId="5" fillId="2" borderId="4" xfId="1" applyNumberFormat="1" applyFont="1" applyFill="1" applyBorder="1" applyAlignment="1"/>
    <xf numFmtId="3" fontId="24" fillId="0" borderId="4" xfId="0" applyNumberFormat="1" applyFont="1" applyFill="1" applyBorder="1" applyAlignment="1"/>
    <xf numFmtId="164" fontId="5" fillId="0" borderId="4" xfId="1" applyNumberFormat="1" applyFont="1" applyFill="1" applyBorder="1" applyAlignment="1"/>
    <xf numFmtId="3" fontId="8" fillId="2" borderId="4" xfId="1" applyNumberFormat="1" applyFont="1" applyFill="1" applyBorder="1" applyAlignment="1"/>
    <xf numFmtId="3" fontId="8" fillId="0" borderId="4" xfId="1" applyNumberFormat="1" applyFont="1" applyFill="1" applyBorder="1" applyAlignment="1"/>
    <xf numFmtId="164" fontId="8" fillId="2" borderId="4" xfId="1" applyNumberFormat="1" applyFont="1" applyFill="1" applyBorder="1" applyAlignment="1"/>
    <xf numFmtId="3" fontId="14" fillId="0" borderId="4" xfId="1" applyNumberFormat="1" applyFont="1" applyFill="1" applyBorder="1" applyAlignment="1"/>
    <xf numFmtId="3" fontId="14" fillId="0" borderId="4" xfId="0" applyNumberFormat="1" applyFont="1" applyFill="1" applyBorder="1" applyAlignment="1"/>
    <xf numFmtId="3" fontId="15" fillId="0" borderId="4" xfId="0" applyNumberFormat="1" applyFont="1" applyFill="1" applyBorder="1" applyAlignment="1"/>
    <xf numFmtId="0" fontId="12" fillId="2" borderId="4" xfId="0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164" fontId="5" fillId="2" borderId="4" xfId="1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/>
    </xf>
    <xf numFmtId="3" fontId="18" fillId="2" borderId="4" xfId="5" applyNumberFormat="1" applyFont="1" applyFill="1" applyBorder="1" applyAlignment="1">
      <alignment horizontal="right"/>
    </xf>
    <xf numFmtId="3" fontId="6" fillId="2" borderId="4" xfId="5" applyNumberFormat="1" applyFont="1" applyFill="1" applyBorder="1" applyAlignment="1">
      <alignment horizontal="right"/>
    </xf>
    <xf numFmtId="3" fontId="6" fillId="0" borderId="4" xfId="5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1" fillId="2" borderId="4" xfId="0" applyNumberFormat="1" applyFont="1" applyFill="1" applyBorder="1" applyAlignment="1">
      <alignment horizontal="center"/>
    </xf>
    <xf numFmtId="3" fontId="18" fillId="2" borderId="4" xfId="0" applyNumberFormat="1" applyFont="1" applyFill="1" applyBorder="1" applyAlignment="1">
      <alignment horizontal="justify" vertical="top" wrapText="1"/>
    </xf>
    <xf numFmtId="3" fontId="18" fillId="2" borderId="4" xfId="0" applyNumberFormat="1" applyFont="1" applyFill="1" applyBorder="1"/>
    <xf numFmtId="3" fontId="12" fillId="2" borderId="4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left"/>
    </xf>
    <xf numFmtId="3" fontId="9" fillId="2" borderId="4" xfId="0" applyNumberFormat="1" applyFont="1" applyFill="1" applyBorder="1" applyAlignment="1">
      <alignment horizontal="left"/>
    </xf>
    <xf numFmtId="1" fontId="6" fillId="2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left" vertical="center"/>
    </xf>
    <xf numFmtId="1" fontId="6" fillId="0" borderId="4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3" fontId="6" fillId="0" borderId="4" xfId="0" applyNumberFormat="1" applyFont="1" applyBorder="1"/>
    <xf numFmtId="3" fontId="6" fillId="0" borderId="4" xfId="0" applyNumberFormat="1" applyFont="1" applyBorder="1" applyAlignment="1">
      <alignment horizontal="right"/>
    </xf>
    <xf numFmtId="0" fontId="10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3" fontId="6" fillId="0" borderId="4" xfId="0" applyNumberFormat="1" applyFont="1" applyBorder="1" applyAlignment="1">
      <alignment vertical="top"/>
    </xf>
    <xf numFmtId="3" fontId="8" fillId="0" borderId="4" xfId="0" applyNumberFormat="1" applyFont="1" applyBorder="1" applyAlignment="1">
      <alignment vertical="top"/>
    </xf>
    <xf numFmtId="164" fontId="24" fillId="0" borderId="4" xfId="1" applyNumberFormat="1" applyFont="1" applyBorder="1" applyAlignment="1">
      <alignment horizontal="right"/>
    </xf>
    <xf numFmtId="3" fontId="8" fillId="2" borderId="4" xfId="0" applyNumberFormat="1" applyFont="1" applyFill="1" applyBorder="1" applyAlignment="1">
      <alignment horizontal="center"/>
    </xf>
    <xf numFmtId="164" fontId="8" fillId="2" borderId="4" xfId="1" applyNumberFormat="1" applyFont="1" applyFill="1" applyBorder="1" applyAlignment="1">
      <alignment vertical="center"/>
    </xf>
    <xf numFmtId="164" fontId="0" fillId="0" borderId="4" xfId="0" applyNumberFormat="1" applyFill="1" applyBorder="1"/>
    <xf numFmtId="164" fontId="0" fillId="0" borderId="4" xfId="1" applyNumberFormat="1" applyFont="1" applyBorder="1"/>
    <xf numFmtId="164" fontId="0" fillId="0" borderId="4" xfId="0" applyNumberFormat="1" applyFill="1" applyBorder="1" applyAlignment="1">
      <alignment vertical="center"/>
    </xf>
    <xf numFmtId="3" fontId="6" fillId="2" borderId="4" xfId="0" quotePrefix="1" applyNumberFormat="1" applyFont="1" applyFill="1" applyBorder="1" applyAlignment="1">
      <alignment horizontal="right"/>
    </xf>
    <xf numFmtId="3" fontId="6" fillId="2" borderId="4" xfId="0" applyNumberFormat="1" applyFont="1" applyFill="1" applyBorder="1" applyAlignment="1">
      <alignment horizontal="right" wrapText="1"/>
    </xf>
    <xf numFmtId="3" fontId="13" fillId="2" borderId="4" xfId="0" applyNumberFormat="1" applyFont="1" applyFill="1" applyBorder="1"/>
    <xf numFmtId="3" fontId="6" fillId="2" borderId="4" xfId="0" applyNumberFormat="1" applyFont="1" applyFill="1" applyBorder="1" applyAlignment="1">
      <alignment horizontal="center" wrapText="1"/>
    </xf>
    <xf numFmtId="164" fontId="18" fillId="2" borderId="4" xfId="1" applyNumberFormat="1" applyFont="1" applyFill="1" applyBorder="1"/>
    <xf numFmtId="164" fontId="24" fillId="0" borderId="4" xfId="0" applyNumberFormat="1" applyFont="1" applyFill="1" applyBorder="1" applyAlignment="1"/>
    <xf numFmtId="3" fontId="24" fillId="2" borderId="4" xfId="0" applyNumberFormat="1" applyFont="1" applyFill="1" applyBorder="1"/>
    <xf numFmtId="3" fontId="3" fillId="2" borderId="4" xfId="1" applyNumberFormat="1" applyFont="1" applyFill="1" applyBorder="1"/>
    <xf numFmtId="37" fontId="6" fillId="2" borderId="4" xfId="1" applyNumberFormat="1" applyFont="1" applyFill="1" applyBorder="1" applyAlignment="1">
      <alignment horizontal="right"/>
    </xf>
    <xf numFmtId="37" fontId="8" fillId="2" borderId="4" xfId="1" applyNumberFormat="1" applyFont="1" applyFill="1" applyBorder="1" applyAlignment="1">
      <alignment horizontal="right"/>
    </xf>
    <xf numFmtId="3" fontId="8" fillId="2" borderId="4" xfId="1" applyNumberFormat="1" applyFont="1" applyFill="1" applyBorder="1" applyAlignment="1" applyProtection="1">
      <alignment vertical="center"/>
    </xf>
    <xf numFmtId="164" fontId="6" fillId="2" borderId="4" xfId="1" applyNumberFormat="1" applyFont="1" applyFill="1" applyBorder="1" applyAlignment="1">
      <alignment horizontal="right" vertical="center"/>
    </xf>
    <xf numFmtId="2" fontId="8" fillId="2" borderId="4" xfId="1" applyNumberFormat="1" applyFont="1" applyFill="1" applyBorder="1" applyAlignment="1" applyProtection="1">
      <alignment vertical="center"/>
    </xf>
    <xf numFmtId="3" fontId="6" fillId="0" borderId="4" xfId="1" applyNumberFormat="1" applyFont="1" applyFill="1" applyBorder="1" applyAlignment="1">
      <alignment vertical="center"/>
    </xf>
    <xf numFmtId="3" fontId="8" fillId="0" borderId="4" xfId="1" applyNumberFormat="1" applyFont="1" applyFill="1" applyBorder="1" applyAlignment="1">
      <alignment vertical="center"/>
    </xf>
    <xf numFmtId="3" fontId="9" fillId="0" borderId="4" xfId="0" applyNumberFormat="1" applyFont="1" applyFill="1" applyBorder="1" applyAlignment="1">
      <alignment horizontal="right" vertical="center"/>
    </xf>
    <xf numFmtId="3" fontId="14" fillId="0" borderId="4" xfId="0" applyNumberFormat="1" applyFont="1" applyFill="1" applyBorder="1" applyAlignment="1">
      <alignment vertical="center"/>
    </xf>
    <xf numFmtId="3" fontId="14" fillId="0" borderId="4" xfId="1" applyNumberFormat="1" applyFont="1" applyFill="1" applyBorder="1" applyAlignment="1">
      <alignment vertical="center"/>
    </xf>
    <xf numFmtId="3" fontId="36" fillId="0" borderId="4" xfId="0" applyNumberFormat="1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left" vertical="center"/>
    </xf>
    <xf numFmtId="166" fontId="8" fillId="2" borderId="4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8" fillId="2" borderId="4" xfId="1" applyNumberFormat="1" applyFont="1" applyFill="1" applyBorder="1" applyAlignment="1" applyProtection="1">
      <alignment horizontal="left" vertical="top"/>
    </xf>
    <xf numFmtId="3" fontId="8" fillId="2" borderId="4" xfId="0" applyNumberFormat="1" applyFont="1" applyFill="1" applyBorder="1" applyAlignment="1">
      <alignment horizontal="right" vertical="top"/>
    </xf>
    <xf numFmtId="164" fontId="6" fillId="2" borderId="4" xfId="1" applyNumberFormat="1" applyFont="1" applyFill="1" applyBorder="1" applyAlignment="1">
      <alignment horizontal="center" vertical="top"/>
    </xf>
    <xf numFmtId="43" fontId="6" fillId="2" borderId="4" xfId="0" applyNumberFormat="1" applyFont="1" applyFill="1" applyBorder="1" applyAlignment="1">
      <alignment vertical="top"/>
    </xf>
    <xf numFmtId="3" fontId="32" fillId="2" borderId="4" xfId="0" applyNumberFormat="1" applyFont="1" applyFill="1" applyBorder="1" applyAlignment="1">
      <alignment horizontal="right"/>
    </xf>
    <xf numFmtId="164" fontId="19" fillId="0" borderId="4" xfId="1" applyNumberFormat="1" applyFont="1" applyFill="1" applyBorder="1"/>
    <xf numFmtId="164" fontId="18" fillId="3" borderId="4" xfId="5" applyNumberFormat="1" applyFont="1" applyFill="1" applyBorder="1" applyAlignment="1">
      <alignment horizontal="right"/>
    </xf>
    <xf numFmtId="0" fontId="34" fillId="0" borderId="4" xfId="0" applyFont="1" applyFill="1" applyBorder="1"/>
    <xf numFmtId="43" fontId="8" fillId="2" borderId="4" xfId="0" applyNumberFormat="1" applyFont="1" applyFill="1" applyBorder="1" applyAlignment="1">
      <alignment vertical="center"/>
    </xf>
    <xf numFmtId="3" fontId="10" fillId="2" borderId="4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wrapText="1"/>
    </xf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 indent="2"/>
    </xf>
    <xf numFmtId="0" fontId="0" fillId="2" borderId="10" xfId="0" applyFill="1" applyBorder="1" applyAlignment="1">
      <alignment horizontal="right" vertical="center" wrapText="1" indent="2"/>
    </xf>
    <xf numFmtId="0" fontId="0" fillId="2" borderId="7" xfId="0" applyFill="1" applyBorder="1" applyAlignment="1">
      <alignment horizontal="right" vertical="center" wrapText="1" indent="2"/>
    </xf>
    <xf numFmtId="0" fontId="0" fillId="2" borderId="8" xfId="0" applyFill="1" applyBorder="1" applyAlignment="1">
      <alignment horizontal="right" vertical="center" wrapText="1" indent="2"/>
    </xf>
    <xf numFmtId="3" fontId="8" fillId="2" borderId="1" xfId="0" applyNumberFormat="1" applyFont="1" applyFill="1" applyBorder="1" applyAlignment="1">
      <alignment horizontal="left" vertical="center" wrapText="1"/>
    </xf>
    <xf numFmtId="3" fontId="8" fillId="2" borderId="2" xfId="0" applyNumberFormat="1" applyFont="1" applyFill="1" applyBorder="1" applyAlignment="1">
      <alignment horizontal="left" vertical="center" wrapText="1"/>
    </xf>
    <xf numFmtId="1" fontId="24" fillId="2" borderId="2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7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0" fillId="2" borderId="3" xfId="0" applyFill="1" applyBorder="1" applyAlignment="1"/>
    <xf numFmtId="0" fontId="0" fillId="2" borderId="2" xfId="0" applyFill="1" applyBorder="1" applyAlignment="1"/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4" fillId="2" borderId="3" xfId="0" applyFont="1" applyFill="1" applyBorder="1" applyAlignment="1"/>
    <xf numFmtId="0" fontId="24" fillId="2" borderId="2" xfId="0" applyFont="1" applyFill="1" applyBorder="1" applyAlignment="1"/>
    <xf numFmtId="0" fontId="24" fillId="2" borderId="10" xfId="0" applyFont="1" applyFill="1" applyBorder="1" applyAlignment="1">
      <alignment vertical="top"/>
    </xf>
    <xf numFmtId="0" fontId="24" fillId="2" borderId="7" xfId="0" applyFont="1" applyFill="1" applyBorder="1" applyAlignment="1">
      <alignment vertical="top"/>
    </xf>
    <xf numFmtId="0" fontId="24" fillId="2" borderId="8" xfId="0" applyFont="1" applyFill="1" applyBorder="1" applyAlignment="1">
      <alignment vertical="top"/>
    </xf>
    <xf numFmtId="0" fontId="15" fillId="2" borderId="5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6" fillId="2" borderId="4" xfId="0" applyNumberFormat="1" applyFont="1" applyFill="1" applyBorder="1" applyAlignment="1">
      <alignment horizontal="center"/>
    </xf>
    <xf numFmtId="1" fontId="24" fillId="2" borderId="4" xfId="0" applyNumberFormat="1" applyFont="1" applyFill="1" applyBorder="1" applyAlignment="1">
      <alignment horizontal="center"/>
    </xf>
    <xf numFmtId="0" fontId="38" fillId="2" borderId="10" xfId="0" applyFont="1" applyFill="1" applyBorder="1" applyAlignment="1">
      <alignment vertical="top"/>
    </xf>
    <xf numFmtId="0" fontId="38" fillId="2" borderId="7" xfId="0" applyFont="1" applyFill="1" applyBorder="1" applyAlignment="1">
      <alignment vertical="top"/>
    </xf>
    <xf numFmtId="0" fontId="38" fillId="2" borderId="8" xfId="0" applyFont="1" applyFill="1" applyBorder="1" applyAlignment="1">
      <alignment vertical="top"/>
    </xf>
    <xf numFmtId="0" fontId="38" fillId="2" borderId="3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8" fillId="2" borderId="3" xfId="0" applyFont="1" applyFill="1" applyBorder="1" applyAlignment="1"/>
    <xf numFmtId="0" fontId="38" fillId="2" borderId="2" xfId="0" applyFont="1" applyFill="1" applyBorder="1" applyAlignment="1"/>
    <xf numFmtId="0" fontId="29" fillId="2" borderId="4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wrapText="1"/>
    </xf>
    <xf numFmtId="1" fontId="24" fillId="2" borderId="4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wrapText="1"/>
    </xf>
    <xf numFmtId="1" fontId="6" fillId="2" borderId="2" xfId="0" applyNumberFormat="1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7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/>
    <xf numFmtId="0" fontId="9" fillId="2" borderId="4" xfId="0" applyFont="1" applyFill="1" applyBorder="1" applyAlignment="1">
      <alignment vertical="top" wrapText="1"/>
    </xf>
    <xf numFmtId="0" fontId="18" fillId="2" borderId="4" xfId="0" applyFont="1" applyFill="1" applyBorder="1" applyAlignment="1">
      <alignment wrapText="1"/>
    </xf>
    <xf numFmtId="3" fontId="2" fillId="2" borderId="4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 vertical="center"/>
    </xf>
    <xf numFmtId="3" fontId="7" fillId="2" borderId="4" xfId="0" applyNumberFormat="1" applyFont="1" applyFill="1" applyBorder="1" applyAlignment="1">
      <alignment horizontal="left" vertical="top" wrapText="1"/>
    </xf>
    <xf numFmtId="168" fontId="9" fillId="2" borderId="4" xfId="0" applyNumberFormat="1" applyFont="1" applyFill="1" applyBorder="1" applyAlignment="1">
      <alignment wrapText="1"/>
    </xf>
    <xf numFmtId="168" fontId="18" fillId="2" borderId="4" xfId="0" applyNumberFormat="1" applyFont="1" applyFill="1" applyBorder="1" applyAlignment="1">
      <alignment wrapText="1"/>
    </xf>
    <xf numFmtId="3" fontId="7" fillId="2" borderId="4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39" fillId="0" borderId="3" xfId="0" applyFont="1" applyBorder="1" applyAlignment="1">
      <alignment wrapText="1"/>
    </xf>
    <xf numFmtId="0" fontId="39" fillId="0" borderId="2" xfId="0" applyFont="1" applyBorder="1" applyAlignment="1">
      <alignment wrapText="1"/>
    </xf>
    <xf numFmtId="0" fontId="23" fillId="2" borderId="4" xfId="0" applyFont="1" applyFill="1" applyBorder="1" applyAlignment="1">
      <alignment horizontal="center" vertical="top"/>
    </xf>
    <xf numFmtId="0" fontId="23" fillId="2" borderId="4" xfId="0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5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top" wrapText="1"/>
    </xf>
    <xf numFmtId="3" fontId="9" fillId="2" borderId="1" xfId="0" applyNumberFormat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7" fillId="2" borderId="4" xfId="0" applyFont="1" applyFill="1" applyBorder="1" applyAlignment="1">
      <alignment wrapText="1"/>
    </xf>
    <xf numFmtId="0" fontId="8" fillId="2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/>
    </xf>
    <xf numFmtId="0" fontId="24" fillId="0" borderId="4" xfId="0" applyFont="1" applyFill="1" applyBorder="1" applyAlignment="1"/>
    <xf numFmtId="0" fontId="8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/>
    </xf>
    <xf numFmtId="0" fontId="8" fillId="2" borderId="4" xfId="0" applyFont="1" applyFill="1" applyBorder="1" applyAlignment="1"/>
    <xf numFmtId="0" fontId="24" fillId="2" borderId="4" xfId="0" applyFont="1" applyFill="1" applyBorder="1" applyAlignment="1"/>
    <xf numFmtId="0" fontId="8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 applyProtection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5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165" fontId="2" fillId="2" borderId="12" xfId="0" applyNumberFormat="1" applyFont="1" applyFill="1" applyBorder="1" applyAlignment="1" applyProtection="1">
      <alignment horizontal="center" vertical="center" wrapText="1"/>
    </xf>
    <xf numFmtId="165" fontId="2" fillId="2" borderId="6" xfId="0" applyNumberFormat="1" applyFont="1" applyFill="1" applyBorder="1" applyAlignment="1" applyProtection="1">
      <alignment horizontal="center" vertical="center" wrapText="1"/>
    </xf>
    <xf numFmtId="165" fontId="2" fillId="2" borderId="5" xfId="0" applyNumberFormat="1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top"/>
    </xf>
    <xf numFmtId="0" fontId="8" fillId="2" borderId="14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5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9" fillId="2" borderId="1" xfId="0" applyNumberFormat="1" applyFont="1" applyFill="1" applyBorder="1" applyAlignment="1">
      <alignment horizontal="left" vertical="center"/>
    </xf>
    <xf numFmtId="3" fontId="9" fillId="2" borderId="3" xfId="0" applyNumberFormat="1" applyFont="1" applyFill="1" applyBorder="1" applyAlignment="1">
      <alignment horizontal="left" vertical="center"/>
    </xf>
    <xf numFmtId="0" fontId="8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</cellXfs>
  <cellStyles count="9">
    <cellStyle name="Comma" xfId="1" builtinId="3"/>
    <cellStyle name="Comma 2" xfId="5" xr:uid="{00000000-0005-0000-0000-000001000000}"/>
    <cellStyle name="Comma 3" xfId="8" xr:uid="{00000000-0005-0000-0000-000002000000}"/>
    <cellStyle name="Normal" xfId="0" builtinId="0"/>
    <cellStyle name="Normal 7" xfId="3" xr:uid="{00000000-0005-0000-0000-000004000000}"/>
    <cellStyle name="Normal_Exp_SITC1_Cty" xfId="2" xr:uid="{00000000-0005-0000-0000-000005000000}"/>
    <cellStyle name="Normal_Sheet3_2" xfId="4" xr:uid="{00000000-0005-0000-0000-000006000000}"/>
    <cellStyle name="Normal_Sheet3_2 2" xfId="6" xr:uid="{00000000-0005-0000-0000-000007000000}"/>
    <cellStyle name="Percent" xfId="7" builtin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Relationship Id="rId35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38100</xdr:rowOff>
    </xdr:from>
    <xdr:to>
      <xdr:col>3</xdr:col>
      <xdr:colOff>0</xdr:colOff>
      <xdr:row>6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19050" y="885825"/>
          <a:ext cx="1323975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rothy%20SAPALOJANG/Desktop/2020%20Tabulation%202/2020%20Annual_Re_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rothy%20SAPALOJANG/Desktop/Trade%20Docs/2019%20IMTS%20Data/2019%20working%20file/Clean%20Data_19May20212/PNG_2019%20IMTS%20Final%20Release%20Tables%20_Pritesh_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rothy%20SAPALOJANG/Desktop/Trade%20Docs/2019%20IMTS%20Data/2019%20working%20file/Clean%20Data_19May20212/PNG_2019%20IMTS%20Final%20Release%20Tables%20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4"/>
      <sheetName val="Tab_8"/>
      <sheetName val="Tab_9"/>
      <sheetName val="Tab_10"/>
      <sheetName val="Tab_12"/>
    </sheetNames>
    <sheetDataSet>
      <sheetData sheetId="0">
        <row r="25">
          <cell r="S25">
            <v>18428.835739999999</v>
          </cell>
        </row>
        <row r="26">
          <cell r="S26">
            <v>104540.28807000001</v>
          </cell>
        </row>
        <row r="27">
          <cell r="T27">
            <v>53.937290000000004</v>
          </cell>
        </row>
        <row r="28">
          <cell r="Q28">
            <v>423.51819000000006</v>
          </cell>
          <cell r="R28">
            <v>1357.1128799999999</v>
          </cell>
          <cell r="S28">
            <v>718876.44392999995</v>
          </cell>
          <cell r="T28">
            <v>64.634150000000005</v>
          </cell>
          <cell r="V28">
            <v>12.422360000000001</v>
          </cell>
        </row>
        <row r="30">
          <cell r="R30">
            <v>428.44940000000003</v>
          </cell>
          <cell r="S30">
            <v>10798.811099999999</v>
          </cell>
        </row>
        <row r="31">
          <cell r="I31">
            <v>17.358340000000002</v>
          </cell>
          <cell r="M31">
            <v>0.79808000000000001</v>
          </cell>
          <cell r="Q31">
            <v>173.66652000000002</v>
          </cell>
          <cell r="R31">
            <v>604.92660000000001</v>
          </cell>
          <cell r="S31">
            <v>19.952110000000001</v>
          </cell>
        </row>
        <row r="33">
          <cell r="O33">
            <v>17.730499999999999</v>
          </cell>
          <cell r="R33">
            <v>47.872350000000004</v>
          </cell>
          <cell r="V33">
            <v>7.0922000000000001</v>
          </cell>
        </row>
        <row r="34">
          <cell r="H34">
            <v>1.4812000000000001</v>
          </cell>
          <cell r="I34">
            <v>51.286039999999993</v>
          </cell>
          <cell r="M34">
            <v>45.409380000000006</v>
          </cell>
          <cell r="Q34">
            <v>48.918769999999995</v>
          </cell>
          <cell r="R34">
            <v>566.27224999999999</v>
          </cell>
          <cell r="S34">
            <v>56.405110000000001</v>
          </cell>
          <cell r="T34">
            <v>36.763600000000004</v>
          </cell>
        </row>
        <row r="35">
          <cell r="S35">
            <v>1584.4155900000001</v>
          </cell>
        </row>
        <row r="36">
          <cell r="G36">
            <v>4.9519899999999994</v>
          </cell>
          <cell r="H36">
            <v>1.2939700000000001</v>
          </cell>
          <cell r="K36">
            <v>4.8612299999999999</v>
          </cell>
          <cell r="M36">
            <v>3.3123200000000002</v>
          </cell>
          <cell r="O36">
            <v>3.5845199999999999</v>
          </cell>
          <cell r="Q36">
            <v>62.805419999999998</v>
          </cell>
          <cell r="R36">
            <v>47.080309999999997</v>
          </cell>
          <cell r="S36">
            <v>30529.19313</v>
          </cell>
        </row>
      </sheetData>
      <sheetData sheetId="1">
        <row r="15">
          <cell r="I15">
            <v>1179.0460399999999</v>
          </cell>
        </row>
      </sheetData>
      <sheetData sheetId="2">
        <row r="6">
          <cell r="K6">
            <v>613.399</v>
          </cell>
        </row>
        <row r="7">
          <cell r="H7">
            <v>2080.68606</v>
          </cell>
          <cell r="O7">
            <v>12110.726640000001</v>
          </cell>
        </row>
        <row r="8">
          <cell r="F8">
            <v>1</v>
          </cell>
          <cell r="G8">
            <v>6837.64689</v>
          </cell>
          <cell r="K8">
            <v>26.06814</v>
          </cell>
          <cell r="N8">
            <v>152784.19572999998</v>
          </cell>
          <cell r="O8">
            <v>478859.31454000005</v>
          </cell>
          <cell r="P8">
            <v>2864.28179</v>
          </cell>
          <cell r="Q8">
            <v>11823.636060000001</v>
          </cell>
          <cell r="S8">
            <v>53.937290000000004</v>
          </cell>
          <cell r="V8">
            <v>10798.811099999999</v>
          </cell>
          <cell r="X8">
            <v>26289.939579999998</v>
          </cell>
          <cell r="Y8">
            <v>83.33335000000001</v>
          </cell>
          <cell r="AB8">
            <v>127.88976000000001</v>
          </cell>
        </row>
        <row r="9">
          <cell r="I9">
            <v>1179.0460399999999</v>
          </cell>
          <cell r="K9">
            <v>110535.40576000001</v>
          </cell>
          <cell r="O9">
            <v>416.73232000000002</v>
          </cell>
          <cell r="T9">
            <v>708041.95874999999</v>
          </cell>
          <cell r="W9">
            <v>816.70164999999974</v>
          </cell>
        </row>
        <row r="10">
          <cell r="E10">
            <v>56.042509999999993</v>
          </cell>
          <cell r="F10">
            <v>273.05869000000001</v>
          </cell>
          <cell r="G10">
            <v>203.38249999999999</v>
          </cell>
          <cell r="J10">
            <v>7007.0182300000006</v>
          </cell>
          <cell r="K10">
            <v>1166.39114</v>
          </cell>
          <cell r="L10">
            <v>767.8156899999999</v>
          </cell>
          <cell r="M10">
            <v>1382.2675899999999</v>
          </cell>
          <cell r="N10">
            <v>1660.6883899999991</v>
          </cell>
          <cell r="O10">
            <v>84.897229999999993</v>
          </cell>
          <cell r="Q10">
            <v>6605.1996799999997</v>
          </cell>
          <cell r="R10">
            <v>104540.28807000001</v>
          </cell>
          <cell r="V10">
            <v>428.44940000000003</v>
          </cell>
          <cell r="Z10">
            <v>806.92241999999999</v>
          </cell>
          <cell r="AA10">
            <v>1584.4155900000001</v>
          </cell>
          <cell r="AB10">
            <v>30529.19313</v>
          </cell>
        </row>
        <row r="13">
          <cell r="E13">
            <v>15.82192</v>
          </cell>
          <cell r="L13">
            <v>347.03239000000002</v>
          </cell>
          <cell r="M13">
            <v>793.57624999999996</v>
          </cell>
        </row>
      </sheetData>
      <sheetData sheetId="3"/>
      <sheetData sheetId="4">
        <row r="8">
          <cell r="E8">
            <v>56.042509999999993</v>
          </cell>
          <cell r="F8">
            <v>46.804589999999997</v>
          </cell>
          <cell r="AB8">
            <v>3.3123200000000002</v>
          </cell>
        </row>
        <row r="9">
          <cell r="AB9">
            <v>4.9519899999999994</v>
          </cell>
        </row>
        <row r="10">
          <cell r="L10">
            <v>0.58589000000000002</v>
          </cell>
        </row>
        <row r="11">
          <cell r="W11">
            <v>4.7885100000000005</v>
          </cell>
          <cell r="Z11">
            <v>26.510029999999997</v>
          </cell>
          <cell r="AB11">
            <v>1.2939700000000001</v>
          </cell>
        </row>
        <row r="12">
          <cell r="J12">
            <v>2.1306799999999999</v>
          </cell>
          <cell r="N12">
            <v>0.83277999999999996</v>
          </cell>
          <cell r="T12">
            <v>423.51819000000006</v>
          </cell>
          <cell r="W12">
            <v>187.03443000000004</v>
          </cell>
          <cell r="Y12">
            <v>17.730499999999999</v>
          </cell>
          <cell r="Z12">
            <v>102.16219</v>
          </cell>
          <cell r="AB12">
            <v>71.251170000000016</v>
          </cell>
        </row>
        <row r="13">
          <cell r="F13">
            <v>20.54795</v>
          </cell>
          <cell r="K13">
            <v>6.0357299999999992</v>
          </cell>
          <cell r="Q13">
            <v>18428.835740000002</v>
          </cell>
          <cell r="R13">
            <v>104540.28807000001</v>
          </cell>
          <cell r="T13">
            <v>720233.55680999998</v>
          </cell>
          <cell r="V13">
            <v>11227.2605</v>
          </cell>
          <cell r="W13">
            <v>624.87870999999996</v>
          </cell>
          <cell r="X13">
            <v>26289.939579999998</v>
          </cell>
          <cell r="Y13">
            <v>58.510649999999998</v>
          </cell>
          <cell r="Z13">
            <v>622.67736000000002</v>
          </cell>
          <cell r="AA13">
            <v>1584.4155900000001</v>
          </cell>
          <cell r="AB13">
            <v>30576.273439999997</v>
          </cell>
        </row>
        <row r="14">
          <cell r="F14">
            <v>206.18776</v>
          </cell>
          <cell r="G14">
            <v>6837.64689</v>
          </cell>
          <cell r="H14">
            <v>2080.68606</v>
          </cell>
          <cell r="I14">
            <v>1179.0460399999999</v>
          </cell>
          <cell r="J14">
            <v>6988.7890700000007</v>
          </cell>
          <cell r="K14">
            <v>111178.32713000001</v>
          </cell>
          <cell r="L14">
            <v>185.32718999999997</v>
          </cell>
          <cell r="M14">
            <v>803.96272999999997</v>
          </cell>
          <cell r="N14">
            <v>152302.43618000002</v>
          </cell>
          <cell r="O14">
            <v>491471.67073000001</v>
          </cell>
          <cell r="P14">
            <v>2864.28179</v>
          </cell>
          <cell r="S14">
            <v>53.937290000000004</v>
          </cell>
          <cell r="T14">
            <v>77.056510000000003</v>
          </cell>
          <cell r="Y14">
            <v>7.0922000000000001</v>
          </cell>
          <cell r="Z14">
            <v>55.572840000000006</v>
          </cell>
        </row>
        <row r="15">
          <cell r="G15">
            <v>203.38249999999999</v>
          </cell>
          <cell r="H15">
            <v>433.70404000000002</v>
          </cell>
          <cell r="J15">
            <v>16.098479999999999</v>
          </cell>
          <cell r="K15">
            <v>1156.9011799999998</v>
          </cell>
          <cell r="M15">
            <v>578.11859000000004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BOT"/>
      <sheetName val="2_M"/>
      <sheetName val="3_X"/>
      <sheetName val="4_ReX"/>
      <sheetName val="5_TX"/>
      <sheetName val="6_PrinX"/>
      <sheetName val="7_PrinM"/>
      <sheetName val="8_BOT_PC"/>
      <sheetName val="9_TradeRg"/>
      <sheetName val="10_Mode_Trspt"/>
      <sheetName val="12_X_SITC"/>
      <sheetName val="13_M_SITC"/>
      <sheetName val="14_B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3">
          <cell r="P33">
            <v>513145.91876999993</v>
          </cell>
        </row>
      </sheetData>
      <sheetData sheetId="8">
        <row r="6">
          <cell r="R6">
            <v>12.53195</v>
          </cell>
        </row>
        <row r="9">
          <cell r="O9">
            <v>16810.425750000002</v>
          </cell>
          <cell r="V9">
            <v>21679.178810000001</v>
          </cell>
        </row>
        <row r="12">
          <cell r="M12">
            <v>1648688.7145499995</v>
          </cell>
          <cell r="N12">
            <v>1828651.7431200007</v>
          </cell>
          <cell r="R12">
            <v>2112642.6910199965</v>
          </cell>
          <cell r="U12">
            <v>2112656.0603999998</v>
          </cell>
          <cell r="V12">
            <v>1969875.6768699996</v>
          </cell>
          <cell r="W12">
            <v>1555128.8013200003</v>
          </cell>
          <cell r="X12">
            <v>2120993.0371599998</v>
          </cell>
          <cell r="Z12">
            <v>1940854.5274700038</v>
          </cell>
          <cell r="AC12">
            <v>2814962.3516300055</v>
          </cell>
          <cell r="AE12">
            <v>1799139.2654100014</v>
          </cell>
          <cell r="AF12">
            <v>1919039.263400001</v>
          </cell>
          <cell r="AI12">
            <v>2333648.5287700016</v>
          </cell>
        </row>
        <row r="15">
          <cell r="P15">
            <v>176231.33693000008</v>
          </cell>
          <cell r="R15">
            <v>273006.56862000021</v>
          </cell>
          <cell r="V15">
            <v>191587.4328500001</v>
          </cell>
          <cell r="AA15">
            <v>286089.9733999999</v>
          </cell>
          <cell r="AD15">
            <v>283378.29829999997</v>
          </cell>
        </row>
        <row r="18">
          <cell r="L18">
            <v>950534.73276000039</v>
          </cell>
          <cell r="M18">
            <v>723094.59333999932</v>
          </cell>
          <cell r="N18">
            <v>732617.46748000034</v>
          </cell>
          <cell r="Q18">
            <v>1060958.5831499998</v>
          </cell>
          <cell r="R18">
            <v>877087.38336999924</v>
          </cell>
          <cell r="S18">
            <v>565542.14537000039</v>
          </cell>
          <cell r="T18">
            <v>857109.98209000018</v>
          </cell>
          <cell r="U18">
            <v>1118499.3221900004</v>
          </cell>
          <cell r="V18">
            <v>758333.5643300009</v>
          </cell>
          <cell r="X18">
            <v>854209.01368999982</v>
          </cell>
          <cell r="Y18">
            <v>689930.59727000014</v>
          </cell>
          <cell r="AC18">
            <v>627950.62448999938</v>
          </cell>
          <cell r="AG18">
            <v>777097.69808999938</v>
          </cell>
          <cell r="AH18">
            <v>414825.71398000006</v>
          </cell>
          <cell r="AI18">
            <v>398320.67091000016</v>
          </cell>
        </row>
        <row r="27">
          <cell r="L27">
            <v>4676.2730799999981</v>
          </cell>
          <cell r="S27">
            <v>4993.0630000000056</v>
          </cell>
          <cell r="T27">
            <v>5565.3203399999984</v>
          </cell>
        </row>
      </sheetData>
      <sheetData sheetId="9"/>
      <sheetData sheetId="10">
        <row r="8">
          <cell r="L8">
            <v>1835278.2232700002</v>
          </cell>
          <cell r="M8">
            <v>1463783.3605100003</v>
          </cell>
          <cell r="AI8">
            <v>590011.70671000029</v>
          </cell>
        </row>
        <row r="9">
          <cell r="AI9">
            <v>1497977.4363900002</v>
          </cell>
        </row>
        <row r="10">
          <cell r="S10">
            <v>120856.05369000009</v>
          </cell>
        </row>
        <row r="11">
          <cell r="AD11">
            <v>898.55682999999999</v>
          </cell>
          <cell r="AG11">
            <v>2405.8527599999993</v>
          </cell>
          <cell r="AI11">
            <v>1281.7694199999999</v>
          </cell>
        </row>
        <row r="12">
          <cell r="Q12">
            <v>198.78422999999998</v>
          </cell>
          <cell r="U12">
            <v>1081.2610599999998</v>
          </cell>
          <cell r="AA12">
            <v>792862.81921999971</v>
          </cell>
          <cell r="AD12">
            <v>637908.50104999996</v>
          </cell>
          <cell r="AF12">
            <v>443417.39124999999</v>
          </cell>
          <cell r="AG12">
            <v>802115.51017000002</v>
          </cell>
          <cell r="AI12">
            <v>331550.14363000001</v>
          </cell>
        </row>
        <row r="13">
          <cell r="M13">
            <v>658399.29026000015</v>
          </cell>
          <cell r="R13">
            <v>902585.49162000034</v>
          </cell>
          <cell r="X13">
            <v>57225.628010000022</v>
          </cell>
          <cell r="Y13">
            <v>7296.3228500000014</v>
          </cell>
          <cell r="AA13">
            <v>10385.736349999997</v>
          </cell>
          <cell r="AC13">
            <v>21665.614440000023</v>
          </cell>
          <cell r="AD13">
            <v>20369.793130000002</v>
          </cell>
          <cell r="AE13">
            <v>85780.385150000016</v>
          </cell>
          <cell r="AF13">
            <v>58606.390139999996</v>
          </cell>
          <cell r="AG13">
            <v>21786.167930000003</v>
          </cell>
          <cell r="AH13">
            <v>18612.629929999999</v>
          </cell>
          <cell r="AI13">
            <v>17047.595089999999</v>
          </cell>
        </row>
        <row r="14">
          <cell r="M14">
            <v>23590.53656</v>
          </cell>
          <cell r="N14">
            <v>40706.387820000054</v>
          </cell>
          <cell r="O14">
            <v>36870.786750000007</v>
          </cell>
          <cell r="P14">
            <v>22026.242389999992</v>
          </cell>
          <cell r="Q14">
            <v>62407.347170000023</v>
          </cell>
          <cell r="R14">
            <v>26805.496510000012</v>
          </cell>
          <cell r="S14">
            <v>16633.33942</v>
          </cell>
          <cell r="T14">
            <v>70427.370140000072</v>
          </cell>
          <cell r="U14">
            <v>39407.39279999998</v>
          </cell>
          <cell r="V14">
            <v>17684.422010000006</v>
          </cell>
          <cell r="W14">
            <v>20765.919829999992</v>
          </cell>
          <cell r="Z14">
            <v>6204.1991900000003</v>
          </cell>
          <cell r="AA14">
            <v>5958.4289699999981</v>
          </cell>
          <cell r="AF14">
            <v>820.54147000000034</v>
          </cell>
          <cell r="AG14">
            <v>701.38920000000019</v>
          </cell>
        </row>
        <row r="15">
          <cell r="N15">
            <v>3259.48245</v>
          </cell>
          <cell r="O15">
            <v>2171.8217</v>
          </cell>
          <cell r="Q15">
            <v>5998.4222299999983</v>
          </cell>
          <cell r="R15">
            <v>5824.9294299999956</v>
          </cell>
          <cell r="T15">
            <v>10685.348449999998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BOT"/>
      <sheetName val="2_M"/>
      <sheetName val="3_X"/>
      <sheetName val="4_ReX"/>
      <sheetName val="5_TX"/>
      <sheetName val="6_PrinX"/>
      <sheetName val="7_PrinM"/>
      <sheetName val="8_BOT_PC"/>
      <sheetName val="9_TradeRg"/>
      <sheetName val="10_Mode_Trspt"/>
      <sheetName val="12_X_SITC"/>
      <sheetName val="13_M_SITC"/>
      <sheetName val="14_B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O18">
            <v>838043.62511000014</v>
          </cell>
        </row>
      </sheetData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orothy  Sapalojang" id="{EB4D07E4-4FA8-4865-BD70-02FBE1067745}" userId="S::dsapalojang@nsopg.onmicrosoft.com::575114ec-0210-442b-9511-d1c5693f9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U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4" sqref="K4"/>
    </sheetView>
  </sheetViews>
  <sheetFormatPr defaultRowHeight="15" x14ac:dyDescent="0.25"/>
  <cols>
    <col min="1" max="1" width="11.140625" style="20" customWidth="1"/>
    <col min="2" max="2" width="10.85546875" style="20" customWidth="1"/>
    <col min="3" max="7" width="12.7109375" style="33" customWidth="1"/>
    <col min="8" max="8" width="8.85546875" style="33"/>
    <col min="9" max="9" width="12.85546875" style="33" bestFit="1" customWidth="1"/>
    <col min="10" max="10" width="16.5703125" style="87" bestFit="1" customWidth="1"/>
    <col min="11" max="11" width="12.85546875" style="33" bestFit="1" customWidth="1"/>
    <col min="12" max="12" width="15.85546875" style="33" bestFit="1" customWidth="1"/>
    <col min="13" max="21" width="12.85546875" style="33" bestFit="1" customWidth="1"/>
    <col min="22" max="231" width="8.85546875" style="33"/>
    <col min="232" max="232" width="14.140625" style="33" customWidth="1"/>
    <col min="233" max="233" width="16.5703125" style="33" customWidth="1"/>
    <col min="234" max="234" width="17.42578125" style="33" customWidth="1"/>
    <col min="235" max="235" width="15.85546875" style="33" customWidth="1"/>
    <col min="236" max="236" width="16.5703125" style="33" customWidth="1"/>
    <col min="237" max="237" width="17.5703125" style="33" customWidth="1"/>
    <col min="238" max="238" width="8.85546875" style="33"/>
    <col min="239" max="239" width="10.140625" style="33" bestFit="1" customWidth="1"/>
    <col min="240" max="240" width="8.85546875" style="33"/>
    <col min="241" max="242" width="10.140625" style="33" bestFit="1" customWidth="1"/>
    <col min="243" max="243" width="10.85546875" style="33" bestFit="1" customWidth="1"/>
    <col min="244" max="487" width="8.85546875" style="33"/>
    <col min="488" max="488" width="14.140625" style="33" customWidth="1"/>
    <col min="489" max="489" width="16.5703125" style="33" customWidth="1"/>
    <col min="490" max="490" width="17.42578125" style="33" customWidth="1"/>
    <col min="491" max="491" width="15.85546875" style="33" customWidth="1"/>
    <col min="492" max="492" width="16.5703125" style="33" customWidth="1"/>
    <col min="493" max="493" width="17.5703125" style="33" customWidth="1"/>
    <col min="494" max="494" width="8.85546875" style="33"/>
    <col min="495" max="495" width="10.140625" style="33" bestFit="1" customWidth="1"/>
    <col min="496" max="496" width="8.85546875" style="33"/>
    <col min="497" max="498" width="10.140625" style="33" bestFit="1" customWidth="1"/>
    <col min="499" max="499" width="10.85546875" style="33" bestFit="1" customWidth="1"/>
    <col min="500" max="743" width="8.85546875" style="33"/>
    <col min="744" max="744" width="14.140625" style="33" customWidth="1"/>
    <col min="745" max="745" width="16.5703125" style="33" customWidth="1"/>
    <col min="746" max="746" width="17.42578125" style="33" customWidth="1"/>
    <col min="747" max="747" width="15.85546875" style="33" customWidth="1"/>
    <col min="748" max="748" width="16.5703125" style="33" customWidth="1"/>
    <col min="749" max="749" width="17.5703125" style="33" customWidth="1"/>
    <col min="750" max="750" width="8.85546875" style="33"/>
    <col min="751" max="751" width="10.140625" style="33" bestFit="1" customWidth="1"/>
    <col min="752" max="752" width="8.85546875" style="33"/>
    <col min="753" max="754" width="10.140625" style="33" bestFit="1" customWidth="1"/>
    <col min="755" max="755" width="10.85546875" style="33" bestFit="1" customWidth="1"/>
    <col min="756" max="999" width="8.85546875" style="33"/>
    <col min="1000" max="1000" width="14.140625" style="33" customWidth="1"/>
    <col min="1001" max="1001" width="16.5703125" style="33" customWidth="1"/>
    <col min="1002" max="1002" width="17.42578125" style="33" customWidth="1"/>
    <col min="1003" max="1003" width="15.85546875" style="33" customWidth="1"/>
    <col min="1004" max="1004" width="16.5703125" style="33" customWidth="1"/>
    <col min="1005" max="1005" width="17.5703125" style="33" customWidth="1"/>
    <col min="1006" max="1006" width="8.85546875" style="33"/>
    <col min="1007" max="1007" width="10.140625" style="33" bestFit="1" customWidth="1"/>
    <col min="1008" max="1008" width="8.85546875" style="33"/>
    <col min="1009" max="1010" width="10.140625" style="33" bestFit="1" customWidth="1"/>
    <col min="1011" max="1011" width="10.85546875" style="33" bestFit="1" customWidth="1"/>
    <col min="1012" max="1255" width="8.85546875" style="33"/>
    <col min="1256" max="1256" width="14.140625" style="33" customWidth="1"/>
    <col min="1257" max="1257" width="16.5703125" style="33" customWidth="1"/>
    <col min="1258" max="1258" width="17.42578125" style="33" customWidth="1"/>
    <col min="1259" max="1259" width="15.85546875" style="33" customWidth="1"/>
    <col min="1260" max="1260" width="16.5703125" style="33" customWidth="1"/>
    <col min="1261" max="1261" width="17.5703125" style="33" customWidth="1"/>
    <col min="1262" max="1262" width="8.85546875" style="33"/>
    <col min="1263" max="1263" width="10.140625" style="33" bestFit="1" customWidth="1"/>
    <col min="1264" max="1264" width="8.85546875" style="33"/>
    <col min="1265" max="1266" width="10.140625" style="33" bestFit="1" customWidth="1"/>
    <col min="1267" max="1267" width="10.85546875" style="33" bestFit="1" customWidth="1"/>
    <col min="1268" max="1511" width="8.85546875" style="33"/>
    <col min="1512" max="1512" width="14.140625" style="33" customWidth="1"/>
    <col min="1513" max="1513" width="16.5703125" style="33" customWidth="1"/>
    <col min="1514" max="1514" width="17.42578125" style="33" customWidth="1"/>
    <col min="1515" max="1515" width="15.85546875" style="33" customWidth="1"/>
    <col min="1516" max="1516" width="16.5703125" style="33" customWidth="1"/>
    <col min="1517" max="1517" width="17.5703125" style="33" customWidth="1"/>
    <col min="1518" max="1518" width="8.85546875" style="33"/>
    <col min="1519" max="1519" width="10.140625" style="33" bestFit="1" customWidth="1"/>
    <col min="1520" max="1520" width="8.85546875" style="33"/>
    <col min="1521" max="1522" width="10.140625" style="33" bestFit="1" customWidth="1"/>
    <col min="1523" max="1523" width="10.85546875" style="33" bestFit="1" customWidth="1"/>
    <col min="1524" max="1767" width="8.85546875" style="33"/>
    <col min="1768" max="1768" width="14.140625" style="33" customWidth="1"/>
    <col min="1769" max="1769" width="16.5703125" style="33" customWidth="1"/>
    <col min="1770" max="1770" width="17.42578125" style="33" customWidth="1"/>
    <col min="1771" max="1771" width="15.85546875" style="33" customWidth="1"/>
    <col min="1772" max="1772" width="16.5703125" style="33" customWidth="1"/>
    <col min="1773" max="1773" width="17.5703125" style="33" customWidth="1"/>
    <col min="1774" max="1774" width="8.85546875" style="33"/>
    <col min="1775" max="1775" width="10.140625" style="33" bestFit="1" customWidth="1"/>
    <col min="1776" max="1776" width="8.85546875" style="33"/>
    <col min="1777" max="1778" width="10.140625" style="33" bestFit="1" customWidth="1"/>
    <col min="1779" max="1779" width="10.85546875" style="33" bestFit="1" customWidth="1"/>
    <col min="1780" max="2023" width="8.85546875" style="33"/>
    <col min="2024" max="2024" width="14.140625" style="33" customWidth="1"/>
    <col min="2025" max="2025" width="16.5703125" style="33" customWidth="1"/>
    <col min="2026" max="2026" width="17.42578125" style="33" customWidth="1"/>
    <col min="2027" max="2027" width="15.85546875" style="33" customWidth="1"/>
    <col min="2028" max="2028" width="16.5703125" style="33" customWidth="1"/>
    <col min="2029" max="2029" width="17.5703125" style="33" customWidth="1"/>
    <col min="2030" max="2030" width="8.85546875" style="33"/>
    <col min="2031" max="2031" width="10.140625" style="33" bestFit="1" customWidth="1"/>
    <col min="2032" max="2032" width="8.85546875" style="33"/>
    <col min="2033" max="2034" width="10.140625" style="33" bestFit="1" customWidth="1"/>
    <col min="2035" max="2035" width="10.85546875" style="33" bestFit="1" customWidth="1"/>
    <col min="2036" max="2279" width="8.85546875" style="33"/>
    <col min="2280" max="2280" width="14.140625" style="33" customWidth="1"/>
    <col min="2281" max="2281" width="16.5703125" style="33" customWidth="1"/>
    <col min="2282" max="2282" width="17.42578125" style="33" customWidth="1"/>
    <col min="2283" max="2283" width="15.85546875" style="33" customWidth="1"/>
    <col min="2284" max="2284" width="16.5703125" style="33" customWidth="1"/>
    <col min="2285" max="2285" width="17.5703125" style="33" customWidth="1"/>
    <col min="2286" max="2286" width="8.85546875" style="33"/>
    <col min="2287" max="2287" width="10.140625" style="33" bestFit="1" customWidth="1"/>
    <col min="2288" max="2288" width="8.85546875" style="33"/>
    <col min="2289" max="2290" width="10.140625" style="33" bestFit="1" customWidth="1"/>
    <col min="2291" max="2291" width="10.85546875" style="33" bestFit="1" customWidth="1"/>
    <col min="2292" max="2535" width="8.85546875" style="33"/>
    <col min="2536" max="2536" width="14.140625" style="33" customWidth="1"/>
    <col min="2537" max="2537" width="16.5703125" style="33" customWidth="1"/>
    <col min="2538" max="2538" width="17.42578125" style="33" customWidth="1"/>
    <col min="2539" max="2539" width="15.85546875" style="33" customWidth="1"/>
    <col min="2540" max="2540" width="16.5703125" style="33" customWidth="1"/>
    <col min="2541" max="2541" width="17.5703125" style="33" customWidth="1"/>
    <col min="2542" max="2542" width="8.85546875" style="33"/>
    <col min="2543" max="2543" width="10.140625" style="33" bestFit="1" customWidth="1"/>
    <col min="2544" max="2544" width="8.85546875" style="33"/>
    <col min="2545" max="2546" width="10.140625" style="33" bestFit="1" customWidth="1"/>
    <col min="2547" max="2547" width="10.85546875" style="33" bestFit="1" customWidth="1"/>
    <col min="2548" max="2791" width="8.85546875" style="33"/>
    <col min="2792" max="2792" width="14.140625" style="33" customWidth="1"/>
    <col min="2793" max="2793" width="16.5703125" style="33" customWidth="1"/>
    <col min="2794" max="2794" width="17.42578125" style="33" customWidth="1"/>
    <col min="2795" max="2795" width="15.85546875" style="33" customWidth="1"/>
    <col min="2796" max="2796" width="16.5703125" style="33" customWidth="1"/>
    <col min="2797" max="2797" width="17.5703125" style="33" customWidth="1"/>
    <col min="2798" max="2798" width="8.85546875" style="33"/>
    <col min="2799" max="2799" width="10.140625" style="33" bestFit="1" customWidth="1"/>
    <col min="2800" max="2800" width="8.85546875" style="33"/>
    <col min="2801" max="2802" width="10.140625" style="33" bestFit="1" customWidth="1"/>
    <col min="2803" max="2803" width="10.85546875" style="33" bestFit="1" customWidth="1"/>
    <col min="2804" max="3047" width="8.85546875" style="33"/>
    <col min="3048" max="3048" width="14.140625" style="33" customWidth="1"/>
    <col min="3049" max="3049" width="16.5703125" style="33" customWidth="1"/>
    <col min="3050" max="3050" width="17.42578125" style="33" customWidth="1"/>
    <col min="3051" max="3051" width="15.85546875" style="33" customWidth="1"/>
    <col min="3052" max="3052" width="16.5703125" style="33" customWidth="1"/>
    <col min="3053" max="3053" width="17.5703125" style="33" customWidth="1"/>
    <col min="3054" max="3054" width="8.85546875" style="33"/>
    <col min="3055" max="3055" width="10.140625" style="33" bestFit="1" customWidth="1"/>
    <col min="3056" max="3056" width="8.85546875" style="33"/>
    <col min="3057" max="3058" width="10.140625" style="33" bestFit="1" customWidth="1"/>
    <col min="3059" max="3059" width="10.85546875" style="33" bestFit="1" customWidth="1"/>
    <col min="3060" max="3303" width="8.85546875" style="33"/>
    <col min="3304" max="3304" width="14.140625" style="33" customWidth="1"/>
    <col min="3305" max="3305" width="16.5703125" style="33" customWidth="1"/>
    <col min="3306" max="3306" width="17.42578125" style="33" customWidth="1"/>
    <col min="3307" max="3307" width="15.85546875" style="33" customWidth="1"/>
    <col min="3308" max="3308" width="16.5703125" style="33" customWidth="1"/>
    <col min="3309" max="3309" width="17.5703125" style="33" customWidth="1"/>
    <col min="3310" max="3310" width="8.85546875" style="33"/>
    <col min="3311" max="3311" width="10.140625" style="33" bestFit="1" customWidth="1"/>
    <col min="3312" max="3312" width="8.85546875" style="33"/>
    <col min="3313" max="3314" width="10.140625" style="33" bestFit="1" customWidth="1"/>
    <col min="3315" max="3315" width="10.85546875" style="33" bestFit="1" customWidth="1"/>
    <col min="3316" max="3559" width="8.85546875" style="33"/>
    <col min="3560" max="3560" width="14.140625" style="33" customWidth="1"/>
    <col min="3561" max="3561" width="16.5703125" style="33" customWidth="1"/>
    <col min="3562" max="3562" width="17.42578125" style="33" customWidth="1"/>
    <col min="3563" max="3563" width="15.85546875" style="33" customWidth="1"/>
    <col min="3564" max="3564" width="16.5703125" style="33" customWidth="1"/>
    <col min="3565" max="3565" width="17.5703125" style="33" customWidth="1"/>
    <col min="3566" max="3566" width="8.85546875" style="33"/>
    <col min="3567" max="3567" width="10.140625" style="33" bestFit="1" customWidth="1"/>
    <col min="3568" max="3568" width="8.85546875" style="33"/>
    <col min="3569" max="3570" width="10.140625" style="33" bestFit="1" customWidth="1"/>
    <col min="3571" max="3571" width="10.85546875" style="33" bestFit="1" customWidth="1"/>
    <col min="3572" max="3815" width="8.85546875" style="33"/>
    <col min="3816" max="3816" width="14.140625" style="33" customWidth="1"/>
    <col min="3817" max="3817" width="16.5703125" style="33" customWidth="1"/>
    <col min="3818" max="3818" width="17.42578125" style="33" customWidth="1"/>
    <col min="3819" max="3819" width="15.85546875" style="33" customWidth="1"/>
    <col min="3820" max="3820" width="16.5703125" style="33" customWidth="1"/>
    <col min="3821" max="3821" width="17.5703125" style="33" customWidth="1"/>
    <col min="3822" max="3822" width="8.85546875" style="33"/>
    <col min="3823" max="3823" width="10.140625" style="33" bestFit="1" customWidth="1"/>
    <col min="3824" max="3824" width="8.85546875" style="33"/>
    <col min="3825" max="3826" width="10.140625" style="33" bestFit="1" customWidth="1"/>
    <col min="3827" max="3827" width="10.85546875" style="33" bestFit="1" customWidth="1"/>
    <col min="3828" max="4071" width="8.85546875" style="33"/>
    <col min="4072" max="4072" width="14.140625" style="33" customWidth="1"/>
    <col min="4073" max="4073" width="16.5703125" style="33" customWidth="1"/>
    <col min="4074" max="4074" width="17.42578125" style="33" customWidth="1"/>
    <col min="4075" max="4075" width="15.85546875" style="33" customWidth="1"/>
    <col min="4076" max="4076" width="16.5703125" style="33" customWidth="1"/>
    <col min="4077" max="4077" width="17.5703125" style="33" customWidth="1"/>
    <col min="4078" max="4078" width="8.85546875" style="33"/>
    <col min="4079" max="4079" width="10.140625" style="33" bestFit="1" customWidth="1"/>
    <col min="4080" max="4080" width="8.85546875" style="33"/>
    <col min="4081" max="4082" width="10.140625" style="33" bestFit="1" customWidth="1"/>
    <col min="4083" max="4083" width="10.85546875" style="33" bestFit="1" customWidth="1"/>
    <col min="4084" max="4327" width="8.85546875" style="33"/>
    <col min="4328" max="4328" width="14.140625" style="33" customWidth="1"/>
    <col min="4329" max="4329" width="16.5703125" style="33" customWidth="1"/>
    <col min="4330" max="4330" width="17.42578125" style="33" customWidth="1"/>
    <col min="4331" max="4331" width="15.85546875" style="33" customWidth="1"/>
    <col min="4332" max="4332" width="16.5703125" style="33" customWidth="1"/>
    <col min="4333" max="4333" width="17.5703125" style="33" customWidth="1"/>
    <col min="4334" max="4334" width="8.85546875" style="33"/>
    <col min="4335" max="4335" width="10.140625" style="33" bestFit="1" customWidth="1"/>
    <col min="4336" max="4336" width="8.85546875" style="33"/>
    <col min="4337" max="4338" width="10.140625" style="33" bestFit="1" customWidth="1"/>
    <col min="4339" max="4339" width="10.85546875" style="33" bestFit="1" customWidth="1"/>
    <col min="4340" max="4583" width="8.85546875" style="33"/>
    <col min="4584" max="4584" width="14.140625" style="33" customWidth="1"/>
    <col min="4585" max="4585" width="16.5703125" style="33" customWidth="1"/>
    <col min="4586" max="4586" width="17.42578125" style="33" customWidth="1"/>
    <col min="4587" max="4587" width="15.85546875" style="33" customWidth="1"/>
    <col min="4588" max="4588" width="16.5703125" style="33" customWidth="1"/>
    <col min="4589" max="4589" width="17.5703125" style="33" customWidth="1"/>
    <col min="4590" max="4590" width="8.85546875" style="33"/>
    <col min="4591" max="4591" width="10.140625" style="33" bestFit="1" customWidth="1"/>
    <col min="4592" max="4592" width="8.85546875" style="33"/>
    <col min="4593" max="4594" width="10.140625" style="33" bestFit="1" customWidth="1"/>
    <col min="4595" max="4595" width="10.85546875" style="33" bestFit="1" customWidth="1"/>
    <col min="4596" max="4839" width="8.85546875" style="33"/>
    <col min="4840" max="4840" width="14.140625" style="33" customWidth="1"/>
    <col min="4841" max="4841" width="16.5703125" style="33" customWidth="1"/>
    <col min="4842" max="4842" width="17.42578125" style="33" customWidth="1"/>
    <col min="4843" max="4843" width="15.85546875" style="33" customWidth="1"/>
    <col min="4844" max="4844" width="16.5703125" style="33" customWidth="1"/>
    <col min="4845" max="4845" width="17.5703125" style="33" customWidth="1"/>
    <col min="4846" max="4846" width="8.85546875" style="33"/>
    <col min="4847" max="4847" width="10.140625" style="33" bestFit="1" customWidth="1"/>
    <col min="4848" max="4848" width="8.85546875" style="33"/>
    <col min="4849" max="4850" width="10.140625" style="33" bestFit="1" customWidth="1"/>
    <col min="4851" max="4851" width="10.85546875" style="33" bestFit="1" customWidth="1"/>
    <col min="4852" max="5095" width="8.85546875" style="33"/>
    <col min="5096" max="5096" width="14.140625" style="33" customWidth="1"/>
    <col min="5097" max="5097" width="16.5703125" style="33" customWidth="1"/>
    <col min="5098" max="5098" width="17.42578125" style="33" customWidth="1"/>
    <col min="5099" max="5099" width="15.85546875" style="33" customWidth="1"/>
    <col min="5100" max="5100" width="16.5703125" style="33" customWidth="1"/>
    <col min="5101" max="5101" width="17.5703125" style="33" customWidth="1"/>
    <col min="5102" max="5102" width="8.85546875" style="33"/>
    <col min="5103" max="5103" width="10.140625" style="33" bestFit="1" customWidth="1"/>
    <col min="5104" max="5104" width="8.85546875" style="33"/>
    <col min="5105" max="5106" width="10.140625" style="33" bestFit="1" customWidth="1"/>
    <col min="5107" max="5107" width="10.85546875" style="33" bestFit="1" customWidth="1"/>
    <col min="5108" max="5351" width="8.85546875" style="33"/>
    <col min="5352" max="5352" width="14.140625" style="33" customWidth="1"/>
    <col min="5353" max="5353" width="16.5703125" style="33" customWidth="1"/>
    <col min="5354" max="5354" width="17.42578125" style="33" customWidth="1"/>
    <col min="5355" max="5355" width="15.85546875" style="33" customWidth="1"/>
    <col min="5356" max="5356" width="16.5703125" style="33" customWidth="1"/>
    <col min="5357" max="5357" width="17.5703125" style="33" customWidth="1"/>
    <col min="5358" max="5358" width="8.85546875" style="33"/>
    <col min="5359" max="5359" width="10.140625" style="33" bestFit="1" customWidth="1"/>
    <col min="5360" max="5360" width="8.85546875" style="33"/>
    <col min="5361" max="5362" width="10.140625" style="33" bestFit="1" customWidth="1"/>
    <col min="5363" max="5363" width="10.85546875" style="33" bestFit="1" customWidth="1"/>
    <col min="5364" max="5607" width="8.85546875" style="33"/>
    <col min="5608" max="5608" width="14.140625" style="33" customWidth="1"/>
    <col min="5609" max="5609" width="16.5703125" style="33" customWidth="1"/>
    <col min="5610" max="5610" width="17.42578125" style="33" customWidth="1"/>
    <col min="5611" max="5611" width="15.85546875" style="33" customWidth="1"/>
    <col min="5612" max="5612" width="16.5703125" style="33" customWidth="1"/>
    <col min="5613" max="5613" width="17.5703125" style="33" customWidth="1"/>
    <col min="5614" max="5614" width="8.85546875" style="33"/>
    <col min="5615" max="5615" width="10.140625" style="33" bestFit="1" customWidth="1"/>
    <col min="5616" max="5616" width="8.85546875" style="33"/>
    <col min="5617" max="5618" width="10.140625" style="33" bestFit="1" customWidth="1"/>
    <col min="5619" max="5619" width="10.85546875" style="33" bestFit="1" customWidth="1"/>
    <col min="5620" max="5863" width="8.85546875" style="33"/>
    <col min="5864" max="5864" width="14.140625" style="33" customWidth="1"/>
    <col min="5865" max="5865" width="16.5703125" style="33" customWidth="1"/>
    <col min="5866" max="5866" width="17.42578125" style="33" customWidth="1"/>
    <col min="5867" max="5867" width="15.85546875" style="33" customWidth="1"/>
    <col min="5868" max="5868" width="16.5703125" style="33" customWidth="1"/>
    <col min="5869" max="5869" width="17.5703125" style="33" customWidth="1"/>
    <col min="5870" max="5870" width="8.85546875" style="33"/>
    <col min="5871" max="5871" width="10.140625" style="33" bestFit="1" customWidth="1"/>
    <col min="5872" max="5872" width="8.85546875" style="33"/>
    <col min="5873" max="5874" width="10.140625" style="33" bestFit="1" customWidth="1"/>
    <col min="5875" max="5875" width="10.85546875" style="33" bestFit="1" customWidth="1"/>
    <col min="5876" max="6119" width="8.85546875" style="33"/>
    <col min="6120" max="6120" width="14.140625" style="33" customWidth="1"/>
    <col min="6121" max="6121" width="16.5703125" style="33" customWidth="1"/>
    <col min="6122" max="6122" width="17.42578125" style="33" customWidth="1"/>
    <col min="6123" max="6123" width="15.85546875" style="33" customWidth="1"/>
    <col min="6124" max="6124" width="16.5703125" style="33" customWidth="1"/>
    <col min="6125" max="6125" width="17.5703125" style="33" customWidth="1"/>
    <col min="6126" max="6126" width="8.85546875" style="33"/>
    <col min="6127" max="6127" width="10.140625" style="33" bestFit="1" customWidth="1"/>
    <col min="6128" max="6128" width="8.85546875" style="33"/>
    <col min="6129" max="6130" width="10.140625" style="33" bestFit="1" customWidth="1"/>
    <col min="6131" max="6131" width="10.85546875" style="33" bestFit="1" customWidth="1"/>
    <col min="6132" max="6375" width="8.85546875" style="33"/>
    <col min="6376" max="6376" width="14.140625" style="33" customWidth="1"/>
    <col min="6377" max="6377" width="16.5703125" style="33" customWidth="1"/>
    <col min="6378" max="6378" width="17.42578125" style="33" customWidth="1"/>
    <col min="6379" max="6379" width="15.85546875" style="33" customWidth="1"/>
    <col min="6380" max="6380" width="16.5703125" style="33" customWidth="1"/>
    <col min="6381" max="6381" width="17.5703125" style="33" customWidth="1"/>
    <col min="6382" max="6382" width="8.85546875" style="33"/>
    <col min="6383" max="6383" width="10.140625" style="33" bestFit="1" customWidth="1"/>
    <col min="6384" max="6384" width="8.85546875" style="33"/>
    <col min="6385" max="6386" width="10.140625" style="33" bestFit="1" customWidth="1"/>
    <col min="6387" max="6387" width="10.85546875" style="33" bestFit="1" customWidth="1"/>
    <col min="6388" max="6631" width="8.85546875" style="33"/>
    <col min="6632" max="6632" width="14.140625" style="33" customWidth="1"/>
    <col min="6633" max="6633" width="16.5703125" style="33" customWidth="1"/>
    <col min="6634" max="6634" width="17.42578125" style="33" customWidth="1"/>
    <col min="6635" max="6635" width="15.85546875" style="33" customWidth="1"/>
    <col min="6636" max="6636" width="16.5703125" style="33" customWidth="1"/>
    <col min="6637" max="6637" width="17.5703125" style="33" customWidth="1"/>
    <col min="6638" max="6638" width="8.85546875" style="33"/>
    <col min="6639" max="6639" width="10.140625" style="33" bestFit="1" customWidth="1"/>
    <col min="6640" max="6640" width="8.85546875" style="33"/>
    <col min="6641" max="6642" width="10.140625" style="33" bestFit="1" customWidth="1"/>
    <col min="6643" max="6643" width="10.85546875" style="33" bestFit="1" customWidth="1"/>
    <col min="6644" max="6887" width="8.85546875" style="33"/>
    <col min="6888" max="6888" width="14.140625" style="33" customWidth="1"/>
    <col min="6889" max="6889" width="16.5703125" style="33" customWidth="1"/>
    <col min="6890" max="6890" width="17.42578125" style="33" customWidth="1"/>
    <col min="6891" max="6891" width="15.85546875" style="33" customWidth="1"/>
    <col min="6892" max="6892" width="16.5703125" style="33" customWidth="1"/>
    <col min="6893" max="6893" width="17.5703125" style="33" customWidth="1"/>
    <col min="6894" max="6894" width="8.85546875" style="33"/>
    <col min="6895" max="6895" width="10.140625" style="33" bestFit="1" customWidth="1"/>
    <col min="6896" max="6896" width="8.85546875" style="33"/>
    <col min="6897" max="6898" width="10.140625" style="33" bestFit="1" customWidth="1"/>
    <col min="6899" max="6899" width="10.85546875" style="33" bestFit="1" customWidth="1"/>
    <col min="6900" max="7143" width="8.85546875" style="33"/>
    <col min="7144" max="7144" width="14.140625" style="33" customWidth="1"/>
    <col min="7145" max="7145" width="16.5703125" style="33" customWidth="1"/>
    <col min="7146" max="7146" width="17.42578125" style="33" customWidth="1"/>
    <col min="7147" max="7147" width="15.85546875" style="33" customWidth="1"/>
    <col min="7148" max="7148" width="16.5703125" style="33" customWidth="1"/>
    <col min="7149" max="7149" width="17.5703125" style="33" customWidth="1"/>
    <col min="7150" max="7150" width="8.85546875" style="33"/>
    <col min="7151" max="7151" width="10.140625" style="33" bestFit="1" customWidth="1"/>
    <col min="7152" max="7152" width="8.85546875" style="33"/>
    <col min="7153" max="7154" width="10.140625" style="33" bestFit="1" customWidth="1"/>
    <col min="7155" max="7155" width="10.85546875" style="33" bestFit="1" customWidth="1"/>
    <col min="7156" max="7399" width="8.85546875" style="33"/>
    <col min="7400" max="7400" width="14.140625" style="33" customWidth="1"/>
    <col min="7401" max="7401" width="16.5703125" style="33" customWidth="1"/>
    <col min="7402" max="7402" width="17.42578125" style="33" customWidth="1"/>
    <col min="7403" max="7403" width="15.85546875" style="33" customWidth="1"/>
    <col min="7404" max="7404" width="16.5703125" style="33" customWidth="1"/>
    <col min="7405" max="7405" width="17.5703125" style="33" customWidth="1"/>
    <col min="7406" max="7406" width="8.85546875" style="33"/>
    <col min="7407" max="7407" width="10.140625" style="33" bestFit="1" customWidth="1"/>
    <col min="7408" max="7408" width="8.85546875" style="33"/>
    <col min="7409" max="7410" width="10.140625" style="33" bestFit="1" customWidth="1"/>
    <col min="7411" max="7411" width="10.85546875" style="33" bestFit="1" customWidth="1"/>
    <col min="7412" max="7655" width="8.85546875" style="33"/>
    <col min="7656" max="7656" width="14.140625" style="33" customWidth="1"/>
    <col min="7657" max="7657" width="16.5703125" style="33" customWidth="1"/>
    <col min="7658" max="7658" width="17.42578125" style="33" customWidth="1"/>
    <col min="7659" max="7659" width="15.85546875" style="33" customWidth="1"/>
    <col min="7660" max="7660" width="16.5703125" style="33" customWidth="1"/>
    <col min="7661" max="7661" width="17.5703125" style="33" customWidth="1"/>
    <col min="7662" max="7662" width="8.85546875" style="33"/>
    <col min="7663" max="7663" width="10.140625" style="33" bestFit="1" customWidth="1"/>
    <col min="7664" max="7664" width="8.85546875" style="33"/>
    <col min="7665" max="7666" width="10.140625" style="33" bestFit="1" customWidth="1"/>
    <col min="7667" max="7667" width="10.85546875" style="33" bestFit="1" customWidth="1"/>
    <col min="7668" max="7911" width="8.85546875" style="33"/>
    <col min="7912" max="7912" width="14.140625" style="33" customWidth="1"/>
    <col min="7913" max="7913" width="16.5703125" style="33" customWidth="1"/>
    <col min="7914" max="7914" width="17.42578125" style="33" customWidth="1"/>
    <col min="7915" max="7915" width="15.85546875" style="33" customWidth="1"/>
    <col min="7916" max="7916" width="16.5703125" style="33" customWidth="1"/>
    <col min="7917" max="7917" width="17.5703125" style="33" customWidth="1"/>
    <col min="7918" max="7918" width="8.85546875" style="33"/>
    <col min="7919" max="7919" width="10.140625" style="33" bestFit="1" customWidth="1"/>
    <col min="7920" max="7920" width="8.85546875" style="33"/>
    <col min="7921" max="7922" width="10.140625" style="33" bestFit="1" customWidth="1"/>
    <col min="7923" max="7923" width="10.85546875" style="33" bestFit="1" customWidth="1"/>
    <col min="7924" max="8167" width="8.85546875" style="33"/>
    <col min="8168" max="8168" width="14.140625" style="33" customWidth="1"/>
    <col min="8169" max="8169" width="16.5703125" style="33" customWidth="1"/>
    <col min="8170" max="8170" width="17.42578125" style="33" customWidth="1"/>
    <col min="8171" max="8171" width="15.85546875" style="33" customWidth="1"/>
    <col min="8172" max="8172" width="16.5703125" style="33" customWidth="1"/>
    <col min="8173" max="8173" width="17.5703125" style="33" customWidth="1"/>
    <col min="8174" max="8174" width="8.85546875" style="33"/>
    <col min="8175" max="8175" width="10.140625" style="33" bestFit="1" customWidth="1"/>
    <col min="8176" max="8176" width="8.85546875" style="33"/>
    <col min="8177" max="8178" width="10.140625" style="33" bestFit="1" customWidth="1"/>
    <col min="8179" max="8179" width="10.85546875" style="33" bestFit="1" customWidth="1"/>
    <col min="8180" max="8423" width="8.85546875" style="33"/>
    <col min="8424" max="8424" width="14.140625" style="33" customWidth="1"/>
    <col min="8425" max="8425" width="16.5703125" style="33" customWidth="1"/>
    <col min="8426" max="8426" width="17.42578125" style="33" customWidth="1"/>
    <col min="8427" max="8427" width="15.85546875" style="33" customWidth="1"/>
    <col min="8428" max="8428" width="16.5703125" style="33" customWidth="1"/>
    <col min="8429" max="8429" width="17.5703125" style="33" customWidth="1"/>
    <col min="8430" max="8430" width="8.85546875" style="33"/>
    <col min="8431" max="8431" width="10.140625" style="33" bestFit="1" customWidth="1"/>
    <col min="8432" max="8432" width="8.85546875" style="33"/>
    <col min="8433" max="8434" width="10.140625" style="33" bestFit="1" customWidth="1"/>
    <col min="8435" max="8435" width="10.85546875" style="33" bestFit="1" customWidth="1"/>
    <col min="8436" max="8679" width="8.85546875" style="33"/>
    <col min="8680" max="8680" width="14.140625" style="33" customWidth="1"/>
    <col min="8681" max="8681" width="16.5703125" style="33" customWidth="1"/>
    <col min="8682" max="8682" width="17.42578125" style="33" customWidth="1"/>
    <col min="8683" max="8683" width="15.85546875" style="33" customWidth="1"/>
    <col min="8684" max="8684" width="16.5703125" style="33" customWidth="1"/>
    <col min="8685" max="8685" width="17.5703125" style="33" customWidth="1"/>
    <col min="8686" max="8686" width="8.85546875" style="33"/>
    <col min="8687" max="8687" width="10.140625" style="33" bestFit="1" customWidth="1"/>
    <col min="8688" max="8688" width="8.85546875" style="33"/>
    <col min="8689" max="8690" width="10.140625" style="33" bestFit="1" customWidth="1"/>
    <col min="8691" max="8691" width="10.85546875" style="33" bestFit="1" customWidth="1"/>
    <col min="8692" max="8935" width="8.85546875" style="33"/>
    <col min="8936" max="8936" width="14.140625" style="33" customWidth="1"/>
    <col min="8937" max="8937" width="16.5703125" style="33" customWidth="1"/>
    <col min="8938" max="8938" width="17.42578125" style="33" customWidth="1"/>
    <col min="8939" max="8939" width="15.85546875" style="33" customWidth="1"/>
    <col min="8940" max="8940" width="16.5703125" style="33" customWidth="1"/>
    <col min="8941" max="8941" width="17.5703125" style="33" customWidth="1"/>
    <col min="8942" max="8942" width="8.85546875" style="33"/>
    <col min="8943" max="8943" width="10.140625" style="33" bestFit="1" customWidth="1"/>
    <col min="8944" max="8944" width="8.85546875" style="33"/>
    <col min="8945" max="8946" width="10.140625" style="33" bestFit="1" customWidth="1"/>
    <col min="8947" max="8947" width="10.85546875" style="33" bestFit="1" customWidth="1"/>
    <col min="8948" max="9191" width="8.85546875" style="33"/>
    <col min="9192" max="9192" width="14.140625" style="33" customWidth="1"/>
    <col min="9193" max="9193" width="16.5703125" style="33" customWidth="1"/>
    <col min="9194" max="9194" width="17.42578125" style="33" customWidth="1"/>
    <col min="9195" max="9195" width="15.85546875" style="33" customWidth="1"/>
    <col min="9196" max="9196" width="16.5703125" style="33" customWidth="1"/>
    <col min="9197" max="9197" width="17.5703125" style="33" customWidth="1"/>
    <col min="9198" max="9198" width="8.85546875" style="33"/>
    <col min="9199" max="9199" width="10.140625" style="33" bestFit="1" customWidth="1"/>
    <col min="9200" max="9200" width="8.85546875" style="33"/>
    <col min="9201" max="9202" width="10.140625" style="33" bestFit="1" customWidth="1"/>
    <col min="9203" max="9203" width="10.85546875" style="33" bestFit="1" customWidth="1"/>
    <col min="9204" max="9447" width="8.85546875" style="33"/>
    <col min="9448" max="9448" width="14.140625" style="33" customWidth="1"/>
    <col min="9449" max="9449" width="16.5703125" style="33" customWidth="1"/>
    <col min="9450" max="9450" width="17.42578125" style="33" customWidth="1"/>
    <col min="9451" max="9451" width="15.85546875" style="33" customWidth="1"/>
    <col min="9452" max="9452" width="16.5703125" style="33" customWidth="1"/>
    <col min="9453" max="9453" width="17.5703125" style="33" customWidth="1"/>
    <col min="9454" max="9454" width="8.85546875" style="33"/>
    <col min="9455" max="9455" width="10.140625" style="33" bestFit="1" customWidth="1"/>
    <col min="9456" max="9456" width="8.85546875" style="33"/>
    <col min="9457" max="9458" width="10.140625" style="33" bestFit="1" customWidth="1"/>
    <col min="9459" max="9459" width="10.85546875" style="33" bestFit="1" customWidth="1"/>
    <col min="9460" max="9703" width="8.85546875" style="33"/>
    <col min="9704" max="9704" width="14.140625" style="33" customWidth="1"/>
    <col min="9705" max="9705" width="16.5703125" style="33" customWidth="1"/>
    <col min="9706" max="9706" width="17.42578125" style="33" customWidth="1"/>
    <col min="9707" max="9707" width="15.85546875" style="33" customWidth="1"/>
    <col min="9708" max="9708" width="16.5703125" style="33" customWidth="1"/>
    <col min="9709" max="9709" width="17.5703125" style="33" customWidth="1"/>
    <col min="9710" max="9710" width="8.85546875" style="33"/>
    <col min="9711" max="9711" width="10.140625" style="33" bestFit="1" customWidth="1"/>
    <col min="9712" max="9712" width="8.85546875" style="33"/>
    <col min="9713" max="9714" width="10.140625" style="33" bestFit="1" customWidth="1"/>
    <col min="9715" max="9715" width="10.85546875" style="33" bestFit="1" customWidth="1"/>
    <col min="9716" max="9959" width="8.85546875" style="33"/>
    <col min="9960" max="9960" width="14.140625" style="33" customWidth="1"/>
    <col min="9961" max="9961" width="16.5703125" style="33" customWidth="1"/>
    <col min="9962" max="9962" width="17.42578125" style="33" customWidth="1"/>
    <col min="9963" max="9963" width="15.85546875" style="33" customWidth="1"/>
    <col min="9964" max="9964" width="16.5703125" style="33" customWidth="1"/>
    <col min="9965" max="9965" width="17.5703125" style="33" customWidth="1"/>
    <col min="9966" max="9966" width="8.85546875" style="33"/>
    <col min="9967" max="9967" width="10.140625" style="33" bestFit="1" customWidth="1"/>
    <col min="9968" max="9968" width="8.85546875" style="33"/>
    <col min="9969" max="9970" width="10.140625" style="33" bestFit="1" customWidth="1"/>
    <col min="9971" max="9971" width="10.85546875" style="33" bestFit="1" customWidth="1"/>
    <col min="9972" max="10215" width="8.85546875" style="33"/>
    <col min="10216" max="10216" width="14.140625" style="33" customWidth="1"/>
    <col min="10217" max="10217" width="16.5703125" style="33" customWidth="1"/>
    <col min="10218" max="10218" width="17.42578125" style="33" customWidth="1"/>
    <col min="10219" max="10219" width="15.85546875" style="33" customWidth="1"/>
    <col min="10220" max="10220" width="16.5703125" style="33" customWidth="1"/>
    <col min="10221" max="10221" width="17.5703125" style="33" customWidth="1"/>
    <col min="10222" max="10222" width="8.85546875" style="33"/>
    <col min="10223" max="10223" width="10.140625" style="33" bestFit="1" customWidth="1"/>
    <col min="10224" max="10224" width="8.85546875" style="33"/>
    <col min="10225" max="10226" width="10.140625" style="33" bestFit="1" customWidth="1"/>
    <col min="10227" max="10227" width="10.85546875" style="33" bestFit="1" customWidth="1"/>
    <col min="10228" max="10471" width="8.85546875" style="33"/>
    <col min="10472" max="10472" width="14.140625" style="33" customWidth="1"/>
    <col min="10473" max="10473" width="16.5703125" style="33" customWidth="1"/>
    <col min="10474" max="10474" width="17.42578125" style="33" customWidth="1"/>
    <col min="10475" max="10475" width="15.85546875" style="33" customWidth="1"/>
    <col min="10476" max="10476" width="16.5703125" style="33" customWidth="1"/>
    <col min="10477" max="10477" width="17.5703125" style="33" customWidth="1"/>
    <col min="10478" max="10478" width="8.85546875" style="33"/>
    <col min="10479" max="10479" width="10.140625" style="33" bestFit="1" customWidth="1"/>
    <col min="10480" max="10480" width="8.85546875" style="33"/>
    <col min="10481" max="10482" width="10.140625" style="33" bestFit="1" customWidth="1"/>
    <col min="10483" max="10483" width="10.85546875" style="33" bestFit="1" customWidth="1"/>
    <col min="10484" max="10727" width="8.85546875" style="33"/>
    <col min="10728" max="10728" width="14.140625" style="33" customWidth="1"/>
    <col min="10729" max="10729" width="16.5703125" style="33" customWidth="1"/>
    <col min="10730" max="10730" width="17.42578125" style="33" customWidth="1"/>
    <col min="10731" max="10731" width="15.85546875" style="33" customWidth="1"/>
    <col min="10732" max="10732" width="16.5703125" style="33" customWidth="1"/>
    <col min="10733" max="10733" width="17.5703125" style="33" customWidth="1"/>
    <col min="10734" max="10734" width="8.85546875" style="33"/>
    <col min="10735" max="10735" width="10.140625" style="33" bestFit="1" customWidth="1"/>
    <col min="10736" max="10736" width="8.85546875" style="33"/>
    <col min="10737" max="10738" width="10.140625" style="33" bestFit="1" customWidth="1"/>
    <col min="10739" max="10739" width="10.85546875" style="33" bestFit="1" customWidth="1"/>
    <col min="10740" max="10983" width="8.85546875" style="33"/>
    <col min="10984" max="10984" width="14.140625" style="33" customWidth="1"/>
    <col min="10985" max="10985" width="16.5703125" style="33" customWidth="1"/>
    <col min="10986" max="10986" width="17.42578125" style="33" customWidth="1"/>
    <col min="10987" max="10987" width="15.85546875" style="33" customWidth="1"/>
    <col min="10988" max="10988" width="16.5703125" style="33" customWidth="1"/>
    <col min="10989" max="10989" width="17.5703125" style="33" customWidth="1"/>
    <col min="10990" max="10990" width="8.85546875" style="33"/>
    <col min="10991" max="10991" width="10.140625" style="33" bestFit="1" customWidth="1"/>
    <col min="10992" max="10992" width="8.85546875" style="33"/>
    <col min="10993" max="10994" width="10.140625" style="33" bestFit="1" customWidth="1"/>
    <col min="10995" max="10995" width="10.85546875" style="33" bestFit="1" customWidth="1"/>
    <col min="10996" max="11239" width="8.85546875" style="33"/>
    <col min="11240" max="11240" width="14.140625" style="33" customWidth="1"/>
    <col min="11241" max="11241" width="16.5703125" style="33" customWidth="1"/>
    <col min="11242" max="11242" width="17.42578125" style="33" customWidth="1"/>
    <col min="11243" max="11243" width="15.85546875" style="33" customWidth="1"/>
    <col min="11244" max="11244" width="16.5703125" style="33" customWidth="1"/>
    <col min="11245" max="11245" width="17.5703125" style="33" customWidth="1"/>
    <col min="11246" max="11246" width="8.85546875" style="33"/>
    <col min="11247" max="11247" width="10.140625" style="33" bestFit="1" customWidth="1"/>
    <col min="11248" max="11248" width="8.85546875" style="33"/>
    <col min="11249" max="11250" width="10.140625" style="33" bestFit="1" customWidth="1"/>
    <col min="11251" max="11251" width="10.85546875" style="33" bestFit="1" customWidth="1"/>
    <col min="11252" max="11495" width="8.85546875" style="33"/>
    <col min="11496" max="11496" width="14.140625" style="33" customWidth="1"/>
    <col min="11497" max="11497" width="16.5703125" style="33" customWidth="1"/>
    <col min="11498" max="11498" width="17.42578125" style="33" customWidth="1"/>
    <col min="11499" max="11499" width="15.85546875" style="33" customWidth="1"/>
    <col min="11500" max="11500" width="16.5703125" style="33" customWidth="1"/>
    <col min="11501" max="11501" width="17.5703125" style="33" customWidth="1"/>
    <col min="11502" max="11502" width="8.85546875" style="33"/>
    <col min="11503" max="11503" width="10.140625" style="33" bestFit="1" customWidth="1"/>
    <col min="11504" max="11504" width="8.85546875" style="33"/>
    <col min="11505" max="11506" width="10.140625" style="33" bestFit="1" customWidth="1"/>
    <col min="11507" max="11507" width="10.85546875" style="33" bestFit="1" customWidth="1"/>
    <col min="11508" max="11751" width="8.85546875" style="33"/>
    <col min="11752" max="11752" width="14.140625" style="33" customWidth="1"/>
    <col min="11753" max="11753" width="16.5703125" style="33" customWidth="1"/>
    <col min="11754" max="11754" width="17.42578125" style="33" customWidth="1"/>
    <col min="11755" max="11755" width="15.85546875" style="33" customWidth="1"/>
    <col min="11756" max="11756" width="16.5703125" style="33" customWidth="1"/>
    <col min="11757" max="11757" width="17.5703125" style="33" customWidth="1"/>
    <col min="11758" max="11758" width="8.85546875" style="33"/>
    <col min="11759" max="11759" width="10.140625" style="33" bestFit="1" customWidth="1"/>
    <col min="11760" max="11760" width="8.85546875" style="33"/>
    <col min="11761" max="11762" width="10.140625" style="33" bestFit="1" customWidth="1"/>
    <col min="11763" max="11763" width="10.85546875" style="33" bestFit="1" customWidth="1"/>
    <col min="11764" max="12007" width="8.85546875" style="33"/>
    <col min="12008" max="12008" width="14.140625" style="33" customWidth="1"/>
    <col min="12009" max="12009" width="16.5703125" style="33" customWidth="1"/>
    <col min="12010" max="12010" width="17.42578125" style="33" customWidth="1"/>
    <col min="12011" max="12011" width="15.85546875" style="33" customWidth="1"/>
    <col min="12012" max="12012" width="16.5703125" style="33" customWidth="1"/>
    <col min="12013" max="12013" width="17.5703125" style="33" customWidth="1"/>
    <col min="12014" max="12014" width="8.85546875" style="33"/>
    <col min="12015" max="12015" width="10.140625" style="33" bestFit="1" customWidth="1"/>
    <col min="12016" max="12016" width="8.85546875" style="33"/>
    <col min="12017" max="12018" width="10.140625" style="33" bestFit="1" customWidth="1"/>
    <col min="12019" max="12019" width="10.85546875" style="33" bestFit="1" customWidth="1"/>
    <col min="12020" max="12263" width="8.85546875" style="33"/>
    <col min="12264" max="12264" width="14.140625" style="33" customWidth="1"/>
    <col min="12265" max="12265" width="16.5703125" style="33" customWidth="1"/>
    <col min="12266" max="12266" width="17.42578125" style="33" customWidth="1"/>
    <col min="12267" max="12267" width="15.85546875" style="33" customWidth="1"/>
    <col min="12268" max="12268" width="16.5703125" style="33" customWidth="1"/>
    <col min="12269" max="12269" width="17.5703125" style="33" customWidth="1"/>
    <col min="12270" max="12270" width="8.85546875" style="33"/>
    <col min="12271" max="12271" width="10.140625" style="33" bestFit="1" customWidth="1"/>
    <col min="12272" max="12272" width="8.85546875" style="33"/>
    <col min="12273" max="12274" width="10.140625" style="33" bestFit="1" customWidth="1"/>
    <col min="12275" max="12275" width="10.85546875" style="33" bestFit="1" customWidth="1"/>
    <col min="12276" max="12519" width="8.85546875" style="33"/>
    <col min="12520" max="12520" width="14.140625" style="33" customWidth="1"/>
    <col min="12521" max="12521" width="16.5703125" style="33" customWidth="1"/>
    <col min="12522" max="12522" width="17.42578125" style="33" customWidth="1"/>
    <col min="12523" max="12523" width="15.85546875" style="33" customWidth="1"/>
    <col min="12524" max="12524" width="16.5703125" style="33" customWidth="1"/>
    <col min="12525" max="12525" width="17.5703125" style="33" customWidth="1"/>
    <col min="12526" max="12526" width="8.85546875" style="33"/>
    <col min="12527" max="12527" width="10.140625" style="33" bestFit="1" customWidth="1"/>
    <col min="12528" max="12528" width="8.85546875" style="33"/>
    <col min="12529" max="12530" width="10.140625" style="33" bestFit="1" customWidth="1"/>
    <col min="12531" max="12531" width="10.85546875" style="33" bestFit="1" customWidth="1"/>
    <col min="12532" max="12775" width="8.85546875" style="33"/>
    <col min="12776" max="12776" width="14.140625" style="33" customWidth="1"/>
    <col min="12777" max="12777" width="16.5703125" style="33" customWidth="1"/>
    <col min="12778" max="12778" width="17.42578125" style="33" customWidth="1"/>
    <col min="12779" max="12779" width="15.85546875" style="33" customWidth="1"/>
    <col min="12780" max="12780" width="16.5703125" style="33" customWidth="1"/>
    <col min="12781" max="12781" width="17.5703125" style="33" customWidth="1"/>
    <col min="12782" max="12782" width="8.85546875" style="33"/>
    <col min="12783" max="12783" width="10.140625" style="33" bestFit="1" customWidth="1"/>
    <col min="12784" max="12784" width="8.85546875" style="33"/>
    <col min="12785" max="12786" width="10.140625" style="33" bestFit="1" customWidth="1"/>
    <col min="12787" max="12787" width="10.85546875" style="33" bestFit="1" customWidth="1"/>
    <col min="12788" max="13031" width="8.85546875" style="33"/>
    <col min="13032" max="13032" width="14.140625" style="33" customWidth="1"/>
    <col min="13033" max="13033" width="16.5703125" style="33" customWidth="1"/>
    <col min="13034" max="13034" width="17.42578125" style="33" customWidth="1"/>
    <col min="13035" max="13035" width="15.85546875" style="33" customWidth="1"/>
    <col min="13036" max="13036" width="16.5703125" style="33" customWidth="1"/>
    <col min="13037" max="13037" width="17.5703125" style="33" customWidth="1"/>
    <col min="13038" max="13038" width="8.85546875" style="33"/>
    <col min="13039" max="13039" width="10.140625" style="33" bestFit="1" customWidth="1"/>
    <col min="13040" max="13040" width="8.85546875" style="33"/>
    <col min="13041" max="13042" width="10.140625" style="33" bestFit="1" customWidth="1"/>
    <col min="13043" max="13043" width="10.85546875" style="33" bestFit="1" customWidth="1"/>
    <col min="13044" max="13287" width="8.85546875" style="33"/>
    <col min="13288" max="13288" width="14.140625" style="33" customWidth="1"/>
    <col min="13289" max="13289" width="16.5703125" style="33" customWidth="1"/>
    <col min="13290" max="13290" width="17.42578125" style="33" customWidth="1"/>
    <col min="13291" max="13291" width="15.85546875" style="33" customWidth="1"/>
    <col min="13292" max="13292" width="16.5703125" style="33" customWidth="1"/>
    <col min="13293" max="13293" width="17.5703125" style="33" customWidth="1"/>
    <col min="13294" max="13294" width="8.85546875" style="33"/>
    <col min="13295" max="13295" width="10.140625" style="33" bestFit="1" customWidth="1"/>
    <col min="13296" max="13296" width="8.85546875" style="33"/>
    <col min="13297" max="13298" width="10.140625" style="33" bestFit="1" customWidth="1"/>
    <col min="13299" max="13299" width="10.85546875" style="33" bestFit="1" customWidth="1"/>
    <col min="13300" max="13543" width="8.85546875" style="33"/>
    <col min="13544" max="13544" width="14.140625" style="33" customWidth="1"/>
    <col min="13545" max="13545" width="16.5703125" style="33" customWidth="1"/>
    <col min="13546" max="13546" width="17.42578125" style="33" customWidth="1"/>
    <col min="13547" max="13547" width="15.85546875" style="33" customWidth="1"/>
    <col min="13548" max="13548" width="16.5703125" style="33" customWidth="1"/>
    <col min="13549" max="13549" width="17.5703125" style="33" customWidth="1"/>
    <col min="13550" max="13550" width="8.85546875" style="33"/>
    <col min="13551" max="13551" width="10.140625" style="33" bestFit="1" customWidth="1"/>
    <col min="13552" max="13552" width="8.85546875" style="33"/>
    <col min="13553" max="13554" width="10.140625" style="33" bestFit="1" customWidth="1"/>
    <col min="13555" max="13555" width="10.85546875" style="33" bestFit="1" customWidth="1"/>
    <col min="13556" max="13799" width="8.85546875" style="33"/>
    <col min="13800" max="13800" width="14.140625" style="33" customWidth="1"/>
    <col min="13801" max="13801" width="16.5703125" style="33" customWidth="1"/>
    <col min="13802" max="13802" width="17.42578125" style="33" customWidth="1"/>
    <col min="13803" max="13803" width="15.85546875" style="33" customWidth="1"/>
    <col min="13804" max="13804" width="16.5703125" style="33" customWidth="1"/>
    <col min="13805" max="13805" width="17.5703125" style="33" customWidth="1"/>
    <col min="13806" max="13806" width="8.85546875" style="33"/>
    <col min="13807" max="13807" width="10.140625" style="33" bestFit="1" customWidth="1"/>
    <col min="13808" max="13808" width="8.85546875" style="33"/>
    <col min="13809" max="13810" width="10.140625" style="33" bestFit="1" customWidth="1"/>
    <col min="13811" max="13811" width="10.85546875" style="33" bestFit="1" customWidth="1"/>
    <col min="13812" max="14055" width="8.85546875" style="33"/>
    <col min="14056" max="14056" width="14.140625" style="33" customWidth="1"/>
    <col min="14057" max="14057" width="16.5703125" style="33" customWidth="1"/>
    <col min="14058" max="14058" width="17.42578125" style="33" customWidth="1"/>
    <col min="14059" max="14059" width="15.85546875" style="33" customWidth="1"/>
    <col min="14060" max="14060" width="16.5703125" style="33" customWidth="1"/>
    <col min="14061" max="14061" width="17.5703125" style="33" customWidth="1"/>
    <col min="14062" max="14062" width="8.85546875" style="33"/>
    <col min="14063" max="14063" width="10.140625" style="33" bestFit="1" customWidth="1"/>
    <col min="14064" max="14064" width="8.85546875" style="33"/>
    <col min="14065" max="14066" width="10.140625" style="33" bestFit="1" customWidth="1"/>
    <col min="14067" max="14067" width="10.85546875" style="33" bestFit="1" customWidth="1"/>
    <col min="14068" max="14311" width="8.85546875" style="33"/>
    <col min="14312" max="14312" width="14.140625" style="33" customWidth="1"/>
    <col min="14313" max="14313" width="16.5703125" style="33" customWidth="1"/>
    <col min="14314" max="14314" width="17.42578125" style="33" customWidth="1"/>
    <col min="14315" max="14315" width="15.85546875" style="33" customWidth="1"/>
    <col min="14316" max="14316" width="16.5703125" style="33" customWidth="1"/>
    <col min="14317" max="14317" width="17.5703125" style="33" customWidth="1"/>
    <col min="14318" max="14318" width="8.85546875" style="33"/>
    <col min="14319" max="14319" width="10.140625" style="33" bestFit="1" customWidth="1"/>
    <col min="14320" max="14320" width="8.85546875" style="33"/>
    <col min="14321" max="14322" width="10.140625" style="33" bestFit="1" customWidth="1"/>
    <col min="14323" max="14323" width="10.85546875" style="33" bestFit="1" customWidth="1"/>
    <col min="14324" max="14567" width="8.85546875" style="33"/>
    <col min="14568" max="14568" width="14.140625" style="33" customWidth="1"/>
    <col min="14569" max="14569" width="16.5703125" style="33" customWidth="1"/>
    <col min="14570" max="14570" width="17.42578125" style="33" customWidth="1"/>
    <col min="14571" max="14571" width="15.85546875" style="33" customWidth="1"/>
    <col min="14572" max="14572" width="16.5703125" style="33" customWidth="1"/>
    <col min="14573" max="14573" width="17.5703125" style="33" customWidth="1"/>
    <col min="14574" max="14574" width="8.85546875" style="33"/>
    <col min="14575" max="14575" width="10.140625" style="33" bestFit="1" customWidth="1"/>
    <col min="14576" max="14576" width="8.85546875" style="33"/>
    <col min="14577" max="14578" width="10.140625" style="33" bestFit="1" customWidth="1"/>
    <col min="14579" max="14579" width="10.85546875" style="33" bestFit="1" customWidth="1"/>
    <col min="14580" max="14823" width="8.85546875" style="33"/>
    <col min="14824" max="14824" width="14.140625" style="33" customWidth="1"/>
    <col min="14825" max="14825" width="16.5703125" style="33" customWidth="1"/>
    <col min="14826" max="14826" width="17.42578125" style="33" customWidth="1"/>
    <col min="14827" max="14827" width="15.85546875" style="33" customWidth="1"/>
    <col min="14828" max="14828" width="16.5703125" style="33" customWidth="1"/>
    <col min="14829" max="14829" width="17.5703125" style="33" customWidth="1"/>
    <col min="14830" max="14830" width="8.85546875" style="33"/>
    <col min="14831" max="14831" width="10.140625" style="33" bestFit="1" customWidth="1"/>
    <col min="14832" max="14832" width="8.85546875" style="33"/>
    <col min="14833" max="14834" width="10.140625" style="33" bestFit="1" customWidth="1"/>
    <col min="14835" max="14835" width="10.85546875" style="33" bestFit="1" customWidth="1"/>
    <col min="14836" max="15079" width="8.85546875" style="33"/>
    <col min="15080" max="15080" width="14.140625" style="33" customWidth="1"/>
    <col min="15081" max="15081" width="16.5703125" style="33" customWidth="1"/>
    <col min="15082" max="15082" width="17.42578125" style="33" customWidth="1"/>
    <col min="15083" max="15083" width="15.85546875" style="33" customWidth="1"/>
    <col min="15084" max="15084" width="16.5703125" style="33" customWidth="1"/>
    <col min="15085" max="15085" width="17.5703125" style="33" customWidth="1"/>
    <col min="15086" max="15086" width="8.85546875" style="33"/>
    <col min="15087" max="15087" width="10.140625" style="33" bestFit="1" customWidth="1"/>
    <col min="15088" max="15088" width="8.85546875" style="33"/>
    <col min="15089" max="15090" width="10.140625" style="33" bestFit="1" customWidth="1"/>
    <col min="15091" max="15091" width="10.85546875" style="33" bestFit="1" customWidth="1"/>
    <col min="15092" max="15335" width="8.85546875" style="33"/>
    <col min="15336" max="15336" width="14.140625" style="33" customWidth="1"/>
    <col min="15337" max="15337" width="16.5703125" style="33" customWidth="1"/>
    <col min="15338" max="15338" width="17.42578125" style="33" customWidth="1"/>
    <col min="15339" max="15339" width="15.85546875" style="33" customWidth="1"/>
    <col min="15340" max="15340" width="16.5703125" style="33" customWidth="1"/>
    <col min="15341" max="15341" width="17.5703125" style="33" customWidth="1"/>
    <col min="15342" max="15342" width="8.85546875" style="33"/>
    <col min="15343" max="15343" width="10.140625" style="33" bestFit="1" customWidth="1"/>
    <col min="15344" max="15344" width="8.85546875" style="33"/>
    <col min="15345" max="15346" width="10.140625" style="33" bestFit="1" customWidth="1"/>
    <col min="15347" max="15347" width="10.85546875" style="33" bestFit="1" customWidth="1"/>
    <col min="15348" max="15591" width="8.85546875" style="33"/>
    <col min="15592" max="15592" width="14.140625" style="33" customWidth="1"/>
    <col min="15593" max="15593" width="16.5703125" style="33" customWidth="1"/>
    <col min="15594" max="15594" width="17.42578125" style="33" customWidth="1"/>
    <col min="15595" max="15595" width="15.85546875" style="33" customWidth="1"/>
    <col min="15596" max="15596" width="16.5703125" style="33" customWidth="1"/>
    <col min="15597" max="15597" width="17.5703125" style="33" customWidth="1"/>
    <col min="15598" max="15598" width="8.85546875" style="33"/>
    <col min="15599" max="15599" width="10.140625" style="33" bestFit="1" customWidth="1"/>
    <col min="15600" max="15600" width="8.85546875" style="33"/>
    <col min="15601" max="15602" width="10.140625" style="33" bestFit="1" customWidth="1"/>
    <col min="15603" max="15603" width="10.85546875" style="33" bestFit="1" customWidth="1"/>
    <col min="15604" max="15847" width="8.85546875" style="33"/>
    <col min="15848" max="15848" width="14.140625" style="33" customWidth="1"/>
    <col min="15849" max="15849" width="16.5703125" style="33" customWidth="1"/>
    <col min="15850" max="15850" width="17.42578125" style="33" customWidth="1"/>
    <col min="15851" max="15851" width="15.85546875" style="33" customWidth="1"/>
    <col min="15852" max="15852" width="16.5703125" style="33" customWidth="1"/>
    <col min="15853" max="15853" width="17.5703125" style="33" customWidth="1"/>
    <col min="15854" max="15854" width="8.85546875" style="33"/>
    <col min="15855" max="15855" width="10.140625" style="33" bestFit="1" customWidth="1"/>
    <col min="15856" max="15856" width="8.85546875" style="33"/>
    <col min="15857" max="15858" width="10.140625" style="33" bestFit="1" customWidth="1"/>
    <col min="15859" max="15859" width="10.85546875" style="33" bestFit="1" customWidth="1"/>
    <col min="15860" max="16103" width="8.85546875" style="33"/>
    <col min="16104" max="16104" width="14.140625" style="33" customWidth="1"/>
    <col min="16105" max="16105" width="16.5703125" style="33" customWidth="1"/>
    <col min="16106" max="16106" width="17.42578125" style="33" customWidth="1"/>
    <col min="16107" max="16107" width="15.85546875" style="33" customWidth="1"/>
    <col min="16108" max="16108" width="16.5703125" style="33" customWidth="1"/>
    <col min="16109" max="16109" width="17.5703125" style="33" customWidth="1"/>
    <col min="16110" max="16110" width="8.85546875" style="33"/>
    <col min="16111" max="16111" width="10.140625" style="33" bestFit="1" customWidth="1"/>
    <col min="16112" max="16112" width="8.85546875" style="33"/>
    <col min="16113" max="16114" width="10.140625" style="33" bestFit="1" customWidth="1"/>
    <col min="16115" max="16115" width="10.85546875" style="33" bestFit="1" customWidth="1"/>
    <col min="16116" max="16376" width="8.85546875" style="33"/>
    <col min="16377" max="16384" width="9.140625" style="33" customWidth="1"/>
  </cols>
  <sheetData>
    <row r="1" spans="1:19" ht="14.45" x14ac:dyDescent="0.25">
      <c r="A1" s="12" t="s">
        <v>150</v>
      </c>
      <c r="B1" s="13"/>
      <c r="C1" s="450" t="s">
        <v>74</v>
      </c>
      <c r="D1" s="451"/>
      <c r="E1" s="451"/>
      <c r="F1" s="451"/>
      <c r="G1" s="452"/>
    </row>
    <row r="2" spans="1:19" ht="14.45" x14ac:dyDescent="0.25">
      <c r="A2" s="14"/>
      <c r="B2" s="15"/>
      <c r="C2" s="450" t="s">
        <v>221</v>
      </c>
      <c r="D2" s="451"/>
      <c r="E2" s="451"/>
      <c r="F2" s="451"/>
      <c r="G2" s="452"/>
    </row>
    <row r="3" spans="1:19" x14ac:dyDescent="0.25">
      <c r="A3" s="16"/>
      <c r="B3" s="17"/>
      <c r="C3" s="453" t="s">
        <v>179</v>
      </c>
      <c r="D3" s="453" t="s">
        <v>245</v>
      </c>
      <c r="E3" s="453" t="s">
        <v>246</v>
      </c>
      <c r="F3" s="456" t="s">
        <v>180</v>
      </c>
      <c r="G3" s="184" t="s">
        <v>0</v>
      </c>
    </row>
    <row r="4" spans="1:19" ht="29.25" x14ac:dyDescent="0.25">
      <c r="A4" s="18" t="s">
        <v>59</v>
      </c>
      <c r="B4" s="18"/>
      <c r="C4" s="454"/>
      <c r="D4" s="455"/>
      <c r="E4" s="454"/>
      <c r="F4" s="454"/>
      <c r="G4" s="183" t="s">
        <v>61</v>
      </c>
    </row>
    <row r="5" spans="1:19" ht="13.9" x14ac:dyDescent="0.25">
      <c r="A5" s="182" t="s">
        <v>197</v>
      </c>
      <c r="B5" s="19"/>
      <c r="C5" s="32"/>
      <c r="D5" s="32"/>
      <c r="E5" s="32"/>
      <c r="G5" s="32"/>
    </row>
    <row r="6" spans="1:19" s="35" customFormat="1" ht="13.9" x14ac:dyDescent="0.25">
      <c r="A6" s="3">
        <v>2012</v>
      </c>
      <c r="B6" s="82"/>
      <c r="C6" s="34">
        <v>9151299.8007299975</v>
      </c>
      <c r="D6" s="34">
        <v>1198411.4257499997</v>
      </c>
      <c r="E6" s="32">
        <v>10349711.226479998</v>
      </c>
      <c r="F6" s="34">
        <v>14833972.265999999</v>
      </c>
      <c r="G6" s="32">
        <v>-4484261.039520001</v>
      </c>
    </row>
    <row r="7" spans="1:19" s="35" customFormat="1" ht="13.9" x14ac:dyDescent="0.25">
      <c r="A7" s="3">
        <v>2013</v>
      </c>
      <c r="B7" s="82"/>
      <c r="C7" s="34">
        <v>10823947.876099996</v>
      </c>
      <c r="D7" s="34">
        <v>481718.22022000002</v>
      </c>
      <c r="E7" s="32">
        <v>11305666.096319996</v>
      </c>
      <c r="F7" s="34">
        <v>13480260.154000001</v>
      </c>
      <c r="G7" s="32">
        <v>-2174594.0576800052</v>
      </c>
      <c r="I7" s="40"/>
    </row>
    <row r="8" spans="1:19" s="35" customFormat="1" ht="13.9" x14ac:dyDescent="0.25">
      <c r="A8" s="3">
        <v>2014</v>
      </c>
      <c r="B8" s="21"/>
      <c r="C8" s="44">
        <v>22612751.238790017</v>
      </c>
      <c r="D8" s="32">
        <v>327387.60710000008</v>
      </c>
      <c r="E8" s="32">
        <v>22940138.845890015</v>
      </c>
      <c r="F8" s="34">
        <v>21447275</v>
      </c>
      <c r="G8" s="32">
        <v>1492863.8458900154</v>
      </c>
    </row>
    <row r="9" spans="1:19" s="35" customFormat="1" ht="13.9" x14ac:dyDescent="0.25">
      <c r="A9" s="47">
        <v>2015</v>
      </c>
      <c r="B9" s="48"/>
      <c r="C9" s="44">
        <v>23421070.085000008</v>
      </c>
      <c r="D9" s="32">
        <v>2027626.2702099998</v>
      </c>
      <c r="E9" s="32">
        <v>25448696.355210006</v>
      </c>
      <c r="F9" s="32">
        <v>14176804.718</v>
      </c>
      <c r="G9" s="32">
        <v>11271891.637210006</v>
      </c>
    </row>
    <row r="10" spans="1:19" x14ac:dyDescent="0.25">
      <c r="A10" s="47">
        <v>2016</v>
      </c>
      <c r="B10" s="48"/>
      <c r="C10" s="34">
        <v>30549250.755099993</v>
      </c>
      <c r="D10" s="34">
        <v>3132714.9276299994</v>
      </c>
      <c r="E10" s="32">
        <v>33681965.682729989</v>
      </c>
      <c r="F10" s="34">
        <v>14230228.928000001</v>
      </c>
      <c r="G10" s="32">
        <v>19451736.754729986</v>
      </c>
    </row>
    <row r="11" spans="1:19" s="35" customFormat="1" x14ac:dyDescent="0.25">
      <c r="A11" s="47" t="s">
        <v>370</v>
      </c>
      <c r="B11" s="48"/>
      <c r="C11" s="34">
        <f>SUM(C17:C28)</f>
        <v>28885736.397969998</v>
      </c>
      <c r="D11" s="34">
        <f>SUM(D17:D28)</f>
        <v>60156.833030000002</v>
      </c>
      <c r="E11" s="34">
        <f>SUM(E17:E28)</f>
        <v>28945893.231000002</v>
      </c>
      <c r="F11" s="34">
        <f>SUM(F17:F28)</f>
        <v>13914709.245999999</v>
      </c>
      <c r="G11" s="34">
        <f>E11-F11</f>
        <v>15031183.985000003</v>
      </c>
      <c r="I11" s="40"/>
      <c r="P11" s="33"/>
    </row>
    <row r="12" spans="1:19" s="35" customFormat="1" x14ac:dyDescent="0.25">
      <c r="A12" s="3" t="s">
        <v>371</v>
      </c>
      <c r="B12" s="21"/>
      <c r="C12" s="34">
        <v>25946129.902010001</v>
      </c>
      <c r="D12" s="34">
        <v>66447.721859999991</v>
      </c>
      <c r="E12" s="34">
        <v>26012577.62387</v>
      </c>
      <c r="F12" s="34">
        <v>11434129.770860003</v>
      </c>
      <c r="G12" s="34">
        <v>14578447.853009999</v>
      </c>
      <c r="I12" s="40"/>
      <c r="P12" s="33"/>
      <c r="R12" s="38"/>
      <c r="S12" s="38"/>
    </row>
    <row r="13" spans="1:19" s="35" customFormat="1" x14ac:dyDescent="0.25">
      <c r="A13" s="3" t="s">
        <v>372</v>
      </c>
      <c r="B13" s="21"/>
      <c r="C13" s="34">
        <f>SUM(C43:C54)</f>
        <v>34492921.233970001</v>
      </c>
      <c r="D13" s="34">
        <f>SUM(D43:D54)</f>
        <v>781344.04286000005</v>
      </c>
      <c r="E13" s="34">
        <f>SUM(E43:E54)</f>
        <v>35274265.276830003</v>
      </c>
      <c r="F13" s="34">
        <f>SUM(F43:F54)</f>
        <v>16813656.072485004</v>
      </c>
      <c r="G13" s="34">
        <f>SUM(G43:G54)</f>
        <v>18460609.204344995</v>
      </c>
      <c r="I13" s="40"/>
      <c r="P13" s="33"/>
      <c r="R13" s="38"/>
      <c r="S13" s="38"/>
    </row>
    <row r="14" spans="1:19" s="35" customFormat="1" x14ac:dyDescent="0.25">
      <c r="A14" s="3" t="s">
        <v>373</v>
      </c>
      <c r="B14" s="21"/>
      <c r="C14" s="7">
        <f>SUM(C56:C67)</f>
        <v>34218259.554044999</v>
      </c>
      <c r="D14" s="34">
        <f>SUM(D56:D67)</f>
        <v>915222.84858999995</v>
      </c>
      <c r="E14" s="7">
        <f>SUM(E56:E67)</f>
        <v>35133482.223785006</v>
      </c>
      <c r="F14" s="34">
        <f>SUM(F56:F67)</f>
        <v>16119440.3451235</v>
      </c>
      <c r="G14" s="34">
        <f>SUM(G56:G67)</f>
        <v>19014041.878661506</v>
      </c>
      <c r="I14" s="40"/>
      <c r="P14" s="33"/>
      <c r="R14" s="38"/>
      <c r="S14" s="38"/>
    </row>
    <row r="15" spans="1:19" s="35" customFormat="1" x14ac:dyDescent="0.25">
      <c r="A15" s="47"/>
      <c r="B15" s="48"/>
      <c r="C15" s="34"/>
      <c r="D15" s="34"/>
      <c r="E15" s="188"/>
      <c r="F15" s="34"/>
      <c r="G15" s="180"/>
      <c r="P15" s="33"/>
      <c r="R15" s="33" t="s">
        <v>362</v>
      </c>
      <c r="S15" s="33"/>
    </row>
    <row r="16" spans="1:19" s="38" customFormat="1" x14ac:dyDescent="0.25">
      <c r="A16" s="4" t="s">
        <v>62</v>
      </c>
      <c r="B16" s="2"/>
      <c r="C16" s="36"/>
      <c r="D16" s="36"/>
      <c r="E16" s="34"/>
      <c r="F16" s="37"/>
      <c r="G16" s="32"/>
      <c r="P16" s="33"/>
      <c r="R16" s="33"/>
      <c r="S16" s="33"/>
    </row>
    <row r="17" spans="1:19" s="38" customFormat="1" ht="15.75" x14ac:dyDescent="0.25">
      <c r="A17" s="400" t="s">
        <v>370</v>
      </c>
      <c r="B17" s="401" t="s">
        <v>71</v>
      </c>
      <c r="C17" s="402">
        <v>2306368.2137099993</v>
      </c>
      <c r="D17" s="402">
        <v>5358.3585099999982</v>
      </c>
      <c r="E17" s="402">
        <f>C17+D17</f>
        <v>2311726.5722199995</v>
      </c>
      <c r="F17" s="402">
        <v>1166957.885</v>
      </c>
      <c r="G17" s="402">
        <f>E17-F17</f>
        <v>1144768.6872199995</v>
      </c>
      <c r="I17" s="345"/>
      <c r="P17" s="33"/>
      <c r="R17" s="33"/>
      <c r="S17" s="33"/>
    </row>
    <row r="18" spans="1:19" s="38" customFormat="1" ht="15.75" x14ac:dyDescent="0.25">
      <c r="A18" s="401"/>
      <c r="B18" s="401" t="s">
        <v>72</v>
      </c>
      <c r="C18" s="402">
        <v>3849619.214829999</v>
      </c>
      <c r="D18" s="402">
        <v>260.82155000000006</v>
      </c>
      <c r="E18" s="402">
        <f t="shared" ref="E18:E28" si="0">C18+D18</f>
        <v>3849880.036379999</v>
      </c>
      <c r="F18" s="402">
        <v>1010177.426</v>
      </c>
      <c r="G18" s="402">
        <f t="shared" ref="G18:G28" si="1">E18-F18</f>
        <v>2839702.610379999</v>
      </c>
      <c r="I18" s="345"/>
      <c r="P18" s="33"/>
      <c r="R18" s="33"/>
      <c r="S18" s="33"/>
    </row>
    <row r="19" spans="1:19" s="38" customFormat="1" ht="15.75" x14ac:dyDescent="0.25">
      <c r="A19" s="401"/>
      <c r="B19" s="401" t="s">
        <v>67</v>
      </c>
      <c r="C19" s="402">
        <v>2102878.6044299998</v>
      </c>
      <c r="D19" s="402">
        <v>33403.617690000006</v>
      </c>
      <c r="E19" s="402">
        <f t="shared" si="0"/>
        <v>2136282.22212</v>
      </c>
      <c r="F19" s="402">
        <v>1194710.091</v>
      </c>
      <c r="G19" s="402">
        <f t="shared" si="1"/>
        <v>941572.13112000003</v>
      </c>
      <c r="I19" s="345"/>
      <c r="P19" s="33"/>
      <c r="R19" s="33"/>
      <c r="S19" s="33"/>
    </row>
    <row r="20" spans="1:19" s="38" customFormat="1" ht="15.75" x14ac:dyDescent="0.25">
      <c r="A20" s="401"/>
      <c r="B20" s="401" t="s">
        <v>68</v>
      </c>
      <c r="C20" s="402">
        <v>2239630.2708000001</v>
      </c>
      <c r="D20" s="402">
        <v>103.38921000000008</v>
      </c>
      <c r="E20" s="402">
        <f t="shared" si="0"/>
        <v>2239733.6600100002</v>
      </c>
      <c r="F20" s="402">
        <v>1128898.4340000001</v>
      </c>
      <c r="G20" s="402">
        <f t="shared" si="1"/>
        <v>1110835.2260100001</v>
      </c>
      <c r="I20" s="345"/>
      <c r="P20" s="33"/>
      <c r="R20" s="33"/>
      <c r="S20" s="33"/>
    </row>
    <row r="21" spans="1:19" s="38" customFormat="1" ht="15.75" x14ac:dyDescent="0.25">
      <c r="A21" s="401"/>
      <c r="B21" s="401" t="s">
        <v>6</v>
      </c>
      <c r="C21" s="402">
        <v>2211028.7520899992</v>
      </c>
      <c r="D21" s="402">
        <v>507.88186999999982</v>
      </c>
      <c r="E21" s="402">
        <f t="shared" si="0"/>
        <v>2211536.6339599993</v>
      </c>
      <c r="F21" s="402">
        <v>1797638.9380000001</v>
      </c>
      <c r="G21" s="402">
        <f t="shared" si="1"/>
        <v>413897.69595999923</v>
      </c>
      <c r="I21" s="345"/>
      <c r="P21" s="33"/>
      <c r="R21" s="33"/>
      <c r="S21" s="33"/>
    </row>
    <row r="22" spans="1:19" s="38" customFormat="1" ht="15.75" x14ac:dyDescent="0.25">
      <c r="A22" s="401"/>
      <c r="B22" s="401" t="s">
        <v>69</v>
      </c>
      <c r="C22" s="402">
        <v>3259162.32907</v>
      </c>
      <c r="D22" s="402">
        <v>2176.2380999999996</v>
      </c>
      <c r="E22" s="402">
        <f t="shared" si="0"/>
        <v>3261338.5671700002</v>
      </c>
      <c r="F22" s="402">
        <v>1193817.702</v>
      </c>
      <c r="G22" s="402">
        <f t="shared" si="1"/>
        <v>2067520.8651700001</v>
      </c>
      <c r="I22" s="345"/>
      <c r="P22" s="33"/>
      <c r="R22" s="33"/>
      <c r="S22" s="33"/>
    </row>
    <row r="23" spans="1:19" s="38" customFormat="1" ht="15.75" x14ac:dyDescent="0.25">
      <c r="A23" s="401"/>
      <c r="B23" s="401" t="s">
        <v>70</v>
      </c>
      <c r="C23" s="402">
        <v>2322765.2787200012</v>
      </c>
      <c r="D23" s="402">
        <v>5014.9633499999991</v>
      </c>
      <c r="E23" s="402">
        <f t="shared" si="0"/>
        <v>2327780.2420700011</v>
      </c>
      <c r="F23" s="402">
        <v>1224581.0690000001</v>
      </c>
      <c r="G23" s="402">
        <f t="shared" si="1"/>
        <v>1103199.173070001</v>
      </c>
      <c r="I23" s="345"/>
      <c r="P23" s="33"/>
      <c r="R23" s="33"/>
      <c r="S23" s="33"/>
    </row>
    <row r="24" spans="1:19" s="38" customFormat="1" ht="15.75" x14ac:dyDescent="0.25">
      <c r="A24" s="401"/>
      <c r="B24" s="401" t="s">
        <v>73</v>
      </c>
      <c r="C24" s="402">
        <v>3275614.2944700001</v>
      </c>
      <c r="D24" s="402">
        <v>6976.5909599999977</v>
      </c>
      <c r="E24" s="402">
        <f t="shared" si="0"/>
        <v>3282590.8854300003</v>
      </c>
      <c r="F24" s="402">
        <v>1276082.0979999995</v>
      </c>
      <c r="G24" s="402">
        <f t="shared" si="1"/>
        <v>2006508.7874300007</v>
      </c>
      <c r="I24" s="345"/>
      <c r="P24" s="33"/>
      <c r="R24" s="33"/>
      <c r="S24" s="33"/>
    </row>
    <row r="25" spans="1:19" s="38" customFormat="1" ht="15.75" x14ac:dyDescent="0.25">
      <c r="A25" s="401"/>
      <c r="B25" s="401" t="s">
        <v>63</v>
      </c>
      <c r="C25" s="402">
        <v>2300030.3244499997</v>
      </c>
      <c r="D25" s="402">
        <v>467.05675000000008</v>
      </c>
      <c r="E25" s="402">
        <f t="shared" si="0"/>
        <v>2300497.3811999997</v>
      </c>
      <c r="F25" s="402">
        <v>1147877.2420000001</v>
      </c>
      <c r="G25" s="402">
        <f t="shared" si="1"/>
        <v>1152620.1391999996</v>
      </c>
      <c r="I25" s="345"/>
      <c r="P25" s="33"/>
      <c r="R25" s="33"/>
      <c r="S25" s="33"/>
    </row>
    <row r="26" spans="1:19" s="38" customFormat="1" ht="15.75" x14ac:dyDescent="0.25">
      <c r="A26" s="402"/>
      <c r="B26" s="401" t="s">
        <v>64</v>
      </c>
      <c r="C26" s="402">
        <v>2436262.7616800005</v>
      </c>
      <c r="D26" s="402">
        <v>4323.8961499999996</v>
      </c>
      <c r="E26" s="402">
        <f t="shared" si="0"/>
        <v>2440586.6578300004</v>
      </c>
      <c r="F26" s="402">
        <v>1301138.5309999997</v>
      </c>
      <c r="G26" s="402">
        <f t="shared" si="1"/>
        <v>1139448.1268300007</v>
      </c>
      <c r="I26" s="345"/>
      <c r="P26" s="33"/>
      <c r="R26" s="33"/>
      <c r="S26" s="33"/>
    </row>
    <row r="27" spans="1:19" s="38" customFormat="1" ht="15.75" x14ac:dyDescent="0.25">
      <c r="A27" s="401"/>
      <c r="B27" s="401" t="s">
        <v>65</v>
      </c>
      <c r="C27" s="402">
        <v>1607469.74719</v>
      </c>
      <c r="D27" s="402">
        <v>1513.1162899999999</v>
      </c>
      <c r="E27" s="402">
        <f t="shared" si="0"/>
        <v>1608982.8634800001</v>
      </c>
      <c r="F27" s="402">
        <v>840658.97799999989</v>
      </c>
      <c r="G27" s="402">
        <f t="shared" si="1"/>
        <v>768323.88548000017</v>
      </c>
      <c r="I27" s="345"/>
      <c r="P27" s="33"/>
      <c r="R27" s="33"/>
      <c r="S27" s="33"/>
    </row>
    <row r="28" spans="1:19" s="38" customFormat="1" ht="15.75" x14ac:dyDescent="0.25">
      <c r="A28" s="401"/>
      <c r="B28" s="401" t="s">
        <v>66</v>
      </c>
      <c r="C28" s="402">
        <v>974906.60652999976</v>
      </c>
      <c r="D28" s="402">
        <v>50.9026</v>
      </c>
      <c r="E28" s="402">
        <f t="shared" si="0"/>
        <v>974957.50912999979</v>
      </c>
      <c r="F28" s="402">
        <v>632170.85200000007</v>
      </c>
      <c r="G28" s="402">
        <f t="shared" si="1"/>
        <v>342786.65712999972</v>
      </c>
      <c r="I28" s="345"/>
      <c r="P28" s="33"/>
      <c r="R28" s="33"/>
      <c r="S28" s="33"/>
    </row>
    <row r="29" spans="1:19" s="38" customFormat="1" x14ac:dyDescent="0.25">
      <c r="A29" s="401"/>
      <c r="B29" s="403"/>
      <c r="C29" s="5"/>
      <c r="D29" s="5"/>
      <c r="E29" s="5"/>
      <c r="F29" s="5"/>
      <c r="G29" s="5"/>
      <c r="P29" s="33"/>
      <c r="R29" s="33"/>
      <c r="S29" s="33"/>
    </row>
    <row r="30" spans="1:19" s="38" customFormat="1" x14ac:dyDescent="0.25">
      <c r="A30" s="400" t="s">
        <v>371</v>
      </c>
      <c r="B30" s="401" t="s">
        <v>71</v>
      </c>
      <c r="C30" s="402">
        <v>2153352.1130600004</v>
      </c>
      <c r="D30" s="402">
        <v>1093.6196699999998</v>
      </c>
      <c r="E30" s="402">
        <f>SUM(C30:D30)</f>
        <v>2154445.7327300003</v>
      </c>
      <c r="F30" s="101">
        <v>523461.89001000021</v>
      </c>
      <c r="G30" s="402">
        <f>E30-F30</f>
        <v>1630983.8427200001</v>
      </c>
      <c r="P30" s="33"/>
      <c r="R30" s="33"/>
      <c r="S30" s="33"/>
    </row>
    <row r="31" spans="1:19" s="38" customFormat="1" x14ac:dyDescent="0.25">
      <c r="A31" s="401"/>
      <c r="B31" s="401" t="s">
        <v>72</v>
      </c>
      <c r="C31" s="402">
        <v>1398474.7496600002</v>
      </c>
      <c r="D31" s="402">
        <v>715.79460999999992</v>
      </c>
      <c r="E31" s="402">
        <f t="shared" ref="E31:E41" si="2">SUM(C31:D31)</f>
        <v>1399190.5442700002</v>
      </c>
      <c r="F31" s="101">
        <v>455851.87238000054</v>
      </c>
      <c r="G31" s="402">
        <f t="shared" ref="G31:G41" si="3">E31-F31</f>
        <v>943338.67188999965</v>
      </c>
      <c r="P31" s="33"/>
      <c r="R31" s="33"/>
      <c r="S31" s="33"/>
    </row>
    <row r="32" spans="1:19" s="38" customFormat="1" x14ac:dyDescent="0.25">
      <c r="A32" s="401"/>
      <c r="B32" s="401" t="s">
        <v>67</v>
      </c>
      <c r="C32" s="402">
        <v>404288.15169999999</v>
      </c>
      <c r="D32" s="402">
        <v>64.09584000000001</v>
      </c>
      <c r="E32" s="402">
        <f t="shared" si="2"/>
        <v>404352.24754000001</v>
      </c>
      <c r="F32" s="101">
        <v>516136.18508999998</v>
      </c>
      <c r="G32" s="402">
        <f t="shared" si="3"/>
        <v>-111783.93754999997</v>
      </c>
      <c r="P32" s="33"/>
      <c r="R32" s="33"/>
      <c r="S32" s="33"/>
    </row>
    <row r="33" spans="1:19" s="38" customFormat="1" x14ac:dyDescent="0.25">
      <c r="A33" s="401"/>
      <c r="B33" s="401" t="s">
        <v>68</v>
      </c>
      <c r="C33" s="402">
        <v>1024300.5740700003</v>
      </c>
      <c r="D33" s="402">
        <v>416.41521999999998</v>
      </c>
      <c r="E33" s="402">
        <f t="shared" si="2"/>
        <v>1024716.9892900003</v>
      </c>
      <c r="F33" s="101">
        <v>525555.39514000027</v>
      </c>
      <c r="G33" s="402">
        <f t="shared" si="3"/>
        <v>499161.59415000002</v>
      </c>
      <c r="P33" s="33"/>
      <c r="R33" s="33"/>
      <c r="S33" s="33"/>
    </row>
    <row r="34" spans="1:19" s="38" customFormat="1" x14ac:dyDescent="0.25">
      <c r="A34" s="401"/>
      <c r="B34" s="401" t="s">
        <v>6</v>
      </c>
      <c r="C34" s="402">
        <v>1897159.2069800003</v>
      </c>
      <c r="D34" s="402">
        <v>592.44670000000019</v>
      </c>
      <c r="E34" s="402">
        <f t="shared" si="2"/>
        <v>1897751.6536800002</v>
      </c>
      <c r="F34" s="101">
        <v>499401.78341999999</v>
      </c>
      <c r="G34" s="402">
        <f t="shared" si="3"/>
        <v>1398349.8702600002</v>
      </c>
      <c r="P34" s="33"/>
      <c r="R34" s="33"/>
      <c r="S34" s="33"/>
    </row>
    <row r="35" spans="1:19" s="38" customFormat="1" x14ac:dyDescent="0.25">
      <c r="A35" s="401"/>
      <c r="B35" s="401" t="s">
        <v>69</v>
      </c>
      <c r="C35" s="402">
        <v>2317175.3250999996</v>
      </c>
      <c r="D35" s="402">
        <v>469.92734999999999</v>
      </c>
      <c r="E35" s="402">
        <f t="shared" si="2"/>
        <v>2317645.2524499996</v>
      </c>
      <c r="F35" s="101">
        <v>1157043.8040700017</v>
      </c>
      <c r="G35" s="402">
        <f t="shared" si="3"/>
        <v>1160601.4483799979</v>
      </c>
      <c r="P35" s="33"/>
      <c r="R35" s="33"/>
      <c r="S35" s="33"/>
    </row>
    <row r="36" spans="1:19" s="38" customFormat="1" x14ac:dyDescent="0.25">
      <c r="A36" s="401"/>
      <c r="B36" s="401" t="s">
        <v>70</v>
      </c>
      <c r="C36" s="402">
        <v>2101727.3987000007</v>
      </c>
      <c r="D36" s="402">
        <v>395.43194000000005</v>
      </c>
      <c r="E36" s="402">
        <f t="shared" si="2"/>
        <v>2102122.8306400008</v>
      </c>
      <c r="F36" s="101">
        <v>1022830.4966900009</v>
      </c>
      <c r="G36" s="402">
        <f t="shared" si="3"/>
        <v>1079292.3339499999</v>
      </c>
      <c r="P36" s="33"/>
      <c r="R36" s="33"/>
      <c r="S36" s="33"/>
    </row>
    <row r="37" spans="1:19" s="38" customFormat="1" x14ac:dyDescent="0.25">
      <c r="A37" s="401"/>
      <c r="B37" s="401" t="s">
        <v>73</v>
      </c>
      <c r="C37" s="402">
        <v>2533657.9136799998</v>
      </c>
      <c r="D37" s="402">
        <v>2540.3760199999997</v>
      </c>
      <c r="E37" s="402">
        <f t="shared" si="2"/>
        <v>2536198.2896999996</v>
      </c>
      <c r="F37" s="101">
        <v>1327774.3187699993</v>
      </c>
      <c r="G37" s="402">
        <f t="shared" si="3"/>
        <v>1208423.9709300003</v>
      </c>
      <c r="P37" s="33"/>
      <c r="R37" s="33"/>
      <c r="S37" s="33"/>
    </row>
    <row r="38" spans="1:19" s="38" customFormat="1" x14ac:dyDescent="0.25">
      <c r="A38" s="401"/>
      <c r="B38" s="401" t="s">
        <v>63</v>
      </c>
      <c r="C38" s="402">
        <v>2557514.3000099994</v>
      </c>
      <c r="D38" s="402">
        <v>2.70058</v>
      </c>
      <c r="E38" s="402">
        <f t="shared" si="2"/>
        <v>2557517.0005899994</v>
      </c>
      <c r="F38" s="101">
        <v>1105720.9248699995</v>
      </c>
      <c r="G38" s="402">
        <f t="shared" si="3"/>
        <v>1451796.0757199998</v>
      </c>
      <c r="P38" s="33"/>
      <c r="R38" s="33"/>
      <c r="S38" s="33"/>
    </row>
    <row r="39" spans="1:19" s="38" customFormat="1" x14ac:dyDescent="0.25">
      <c r="A39" s="402"/>
      <c r="B39" s="401" t="s">
        <v>64</v>
      </c>
      <c r="C39" s="402">
        <v>3210563.7519200002</v>
      </c>
      <c r="D39" s="402">
        <v>250.04440999999997</v>
      </c>
      <c r="E39" s="402">
        <f t="shared" si="2"/>
        <v>3210813.7963300003</v>
      </c>
      <c r="F39" s="101">
        <v>1549492.8960999995</v>
      </c>
      <c r="G39" s="402">
        <f t="shared" si="3"/>
        <v>1661320.9002300007</v>
      </c>
      <c r="P39" s="33"/>
      <c r="R39" s="33"/>
      <c r="S39" s="33"/>
    </row>
    <row r="40" spans="1:19" s="38" customFormat="1" x14ac:dyDescent="0.25">
      <c r="A40" s="401"/>
      <c r="B40" s="401" t="s">
        <v>65</v>
      </c>
      <c r="C40" s="402">
        <v>2688080.8378099999</v>
      </c>
      <c r="D40" s="402">
        <v>17333.629789999999</v>
      </c>
      <c r="E40" s="402">
        <f t="shared" si="2"/>
        <v>2705414.4676000001</v>
      </c>
      <c r="F40" s="101">
        <v>1589123.2412199993</v>
      </c>
      <c r="G40" s="402">
        <f t="shared" si="3"/>
        <v>1116291.2263800008</v>
      </c>
      <c r="I40" s="62"/>
      <c r="P40" s="33"/>
      <c r="R40" s="33"/>
      <c r="S40" s="33"/>
    </row>
    <row r="41" spans="1:19" s="38" customFormat="1" x14ac:dyDescent="0.25">
      <c r="A41" s="401"/>
      <c r="B41" s="401" t="s">
        <v>66</v>
      </c>
      <c r="C41" s="402">
        <v>3659835.5793200005</v>
      </c>
      <c r="D41" s="402">
        <v>42573.239729999994</v>
      </c>
      <c r="E41" s="402">
        <f t="shared" si="2"/>
        <v>3702408.8190500005</v>
      </c>
      <c r="F41" s="101">
        <v>1161736.9631000028</v>
      </c>
      <c r="G41" s="402">
        <f t="shared" si="3"/>
        <v>2540671.8559499979</v>
      </c>
      <c r="P41" s="33"/>
      <c r="R41" s="33"/>
      <c r="S41" s="33"/>
    </row>
    <row r="42" spans="1:19" s="38" customFormat="1" x14ac:dyDescent="0.25">
      <c r="A42" s="4"/>
      <c r="B42" s="2"/>
      <c r="C42" s="5"/>
      <c r="D42" s="5"/>
      <c r="E42" s="5"/>
      <c r="F42" s="5"/>
      <c r="G42" s="5"/>
      <c r="P42" s="33"/>
      <c r="R42" s="33"/>
      <c r="S42" s="33"/>
    </row>
    <row r="43" spans="1:19" x14ac:dyDescent="0.25">
      <c r="A43" s="10" t="s">
        <v>372</v>
      </c>
      <c r="B43" s="9" t="s">
        <v>71</v>
      </c>
      <c r="C43" s="43">
        <v>3325710.8728399999</v>
      </c>
      <c r="D43" s="43">
        <v>56.042509999999993</v>
      </c>
      <c r="E43" s="43">
        <v>3325766.9153499999</v>
      </c>
      <c r="F43" s="43">
        <v>1277839.4454260005</v>
      </c>
      <c r="G43" s="43">
        <f>E43-F43</f>
        <v>2047927.4699239994</v>
      </c>
      <c r="H43" s="191"/>
      <c r="I43" s="87"/>
    </row>
    <row r="44" spans="1:19" x14ac:dyDescent="0.25">
      <c r="A44" s="9"/>
      <c r="B44" s="9" t="s">
        <v>72</v>
      </c>
      <c r="C44" s="43">
        <v>2589921.94679</v>
      </c>
      <c r="D44" s="43">
        <v>273.5403</v>
      </c>
      <c r="E44" s="252">
        <v>2590195.4870900004</v>
      </c>
      <c r="F44" s="43">
        <v>1258031.3623099988</v>
      </c>
      <c r="G44" s="43">
        <f t="shared" ref="G44:G67" si="4">E44-F44</f>
        <v>1332164.1247800016</v>
      </c>
      <c r="H44" s="191"/>
      <c r="I44" s="87"/>
    </row>
    <row r="45" spans="1:19" x14ac:dyDescent="0.25">
      <c r="A45" s="9"/>
      <c r="B45" s="9" t="s">
        <v>67</v>
      </c>
      <c r="C45" s="252">
        <v>2782392.6510600001</v>
      </c>
      <c r="D45" s="252">
        <v>7041.0293899999997</v>
      </c>
      <c r="E45" s="252">
        <v>2789433.6804499999</v>
      </c>
      <c r="F45" s="43">
        <v>1266857.403184301</v>
      </c>
      <c r="G45" s="43">
        <f t="shared" si="4"/>
        <v>1522576.2772656989</v>
      </c>
      <c r="H45" s="191"/>
      <c r="I45" s="87"/>
      <c r="J45" s="353"/>
      <c r="K45" s="293"/>
      <c r="L45" s="293"/>
    </row>
    <row r="46" spans="1:19" x14ac:dyDescent="0.25">
      <c r="A46" s="9"/>
      <c r="B46" s="9" t="s">
        <v>68</v>
      </c>
      <c r="C46" s="252">
        <v>3106514.1961299977</v>
      </c>
      <c r="D46" s="252">
        <v>2514.3901000000001</v>
      </c>
      <c r="E46" s="252">
        <v>3109028.5862299977</v>
      </c>
      <c r="F46" s="43">
        <v>1321460.1781999997</v>
      </c>
      <c r="G46" s="43">
        <f t="shared" si="4"/>
        <v>1787568.408029998</v>
      </c>
      <c r="H46" s="191"/>
      <c r="I46" s="87"/>
      <c r="J46" s="353"/>
      <c r="K46" s="251"/>
      <c r="L46" s="251"/>
    </row>
    <row r="47" spans="1:19" x14ac:dyDescent="0.25">
      <c r="A47" s="9"/>
      <c r="B47" s="9" t="s">
        <v>6</v>
      </c>
      <c r="C47" s="43">
        <v>2340817.9342500004</v>
      </c>
      <c r="D47" s="43">
        <v>1179.0460399999999</v>
      </c>
      <c r="E47" s="43">
        <v>2341996.9802900003</v>
      </c>
      <c r="F47" s="43">
        <v>1465686.1369099994</v>
      </c>
      <c r="G47" s="43">
        <f t="shared" si="4"/>
        <v>876310.84338000091</v>
      </c>
      <c r="H47" s="191"/>
      <c r="I47" s="87"/>
      <c r="J47" s="353"/>
      <c r="K47" s="320"/>
      <c r="L47" s="319"/>
    </row>
    <row r="48" spans="1:19" x14ac:dyDescent="0.25">
      <c r="A48" s="9"/>
      <c r="B48" s="9" t="s">
        <v>69</v>
      </c>
      <c r="C48" s="43">
        <v>3129267.10543</v>
      </c>
      <c r="D48" s="43">
        <v>7007.0182299999997</v>
      </c>
      <c r="E48" s="43">
        <v>3136274.12366</v>
      </c>
      <c r="F48" s="43">
        <v>1504444.8386100016</v>
      </c>
      <c r="G48" s="43">
        <f t="shared" si="4"/>
        <v>1631829.2850499984</v>
      </c>
      <c r="H48" s="191"/>
      <c r="I48" s="87"/>
      <c r="J48" s="353"/>
      <c r="K48" s="321"/>
      <c r="L48" s="319"/>
    </row>
    <row r="49" spans="1:21" ht="14.45" customHeight="1" x14ac:dyDescent="0.25">
      <c r="A49" s="9"/>
      <c r="B49" s="9" t="s">
        <v>70</v>
      </c>
      <c r="C49" s="43">
        <v>3286569.6131899999</v>
      </c>
      <c r="D49" s="43">
        <v>112341.26404000001</v>
      </c>
      <c r="E49" s="43">
        <v>3398910.8772299993</v>
      </c>
      <c r="F49" s="43">
        <v>1428562.373699802</v>
      </c>
      <c r="G49" s="43">
        <f t="shared" si="4"/>
        <v>1970348.5035301973</v>
      </c>
      <c r="H49" s="191"/>
      <c r="I49" s="87"/>
      <c r="J49" s="353"/>
      <c r="K49" s="293"/>
      <c r="L49" s="293"/>
    </row>
    <row r="50" spans="1:21" ht="14.45" customHeight="1" x14ac:dyDescent="0.25">
      <c r="A50" s="9"/>
      <c r="B50" s="9" t="s">
        <v>73</v>
      </c>
      <c r="C50" s="43">
        <v>2123004.1339399992</v>
      </c>
      <c r="D50" s="43">
        <v>768.48360999999989</v>
      </c>
      <c r="E50" s="43">
        <v>2123772.6175499996</v>
      </c>
      <c r="F50" s="43">
        <v>1657615.0079520021</v>
      </c>
      <c r="G50" s="43">
        <f t="shared" si="4"/>
        <v>466157.60959799751</v>
      </c>
      <c r="H50" s="191"/>
      <c r="I50" s="87"/>
      <c r="J50" s="353"/>
      <c r="K50" s="293"/>
      <c r="L50" s="293"/>
    </row>
    <row r="51" spans="1:21" x14ac:dyDescent="0.25">
      <c r="A51" s="9"/>
      <c r="B51" s="9" t="s">
        <v>63</v>
      </c>
      <c r="C51" s="43">
        <v>2971405.7950400002</v>
      </c>
      <c r="D51" s="43">
        <v>1382.0580399999999</v>
      </c>
      <c r="E51" s="43">
        <v>2972787.8530799998</v>
      </c>
      <c r="F51" s="43">
        <v>1305460.8302919995</v>
      </c>
      <c r="G51" s="43">
        <f>E51-F51</f>
        <v>1667327.0227880003</v>
      </c>
      <c r="H51" s="191"/>
      <c r="I51" s="87"/>
      <c r="J51" s="353"/>
      <c r="K51" s="293"/>
      <c r="L51" s="293"/>
    </row>
    <row r="52" spans="1:21" x14ac:dyDescent="0.25">
      <c r="A52" s="44"/>
      <c r="B52" s="9" t="s">
        <v>64</v>
      </c>
      <c r="C52" s="43">
        <v>3493627.4523899998</v>
      </c>
      <c r="D52" s="43">
        <v>154444.74220000001</v>
      </c>
      <c r="E52" s="43">
        <v>3648072.19459</v>
      </c>
      <c r="F52" s="43">
        <v>1591227.1345118983</v>
      </c>
      <c r="G52" s="43">
        <f t="shared" si="4"/>
        <v>2056845.0600781017</v>
      </c>
      <c r="H52" s="191"/>
      <c r="I52" s="87"/>
      <c r="J52" s="353"/>
      <c r="K52" s="293"/>
      <c r="L52" s="293"/>
    </row>
    <row r="53" spans="1:21" x14ac:dyDescent="0.25">
      <c r="A53" s="9"/>
      <c r="B53" s="9" t="s">
        <v>65</v>
      </c>
      <c r="C53" s="43">
        <v>2941525.85286</v>
      </c>
      <c r="D53" s="43">
        <v>491472.14661000005</v>
      </c>
      <c r="E53" s="43">
        <v>3432997.9994699997</v>
      </c>
      <c r="F53" s="43">
        <v>1428527.2948099992</v>
      </c>
      <c r="G53" s="43">
        <f t="shared" si="4"/>
        <v>2004470.7046600005</v>
      </c>
      <c r="H53" s="191"/>
      <c r="I53" s="87"/>
      <c r="J53" s="353"/>
      <c r="K53" s="293"/>
      <c r="L53" s="293"/>
    </row>
    <row r="54" spans="1:21" x14ac:dyDescent="0.25">
      <c r="A54" s="9"/>
      <c r="B54" s="9" t="s">
        <v>66</v>
      </c>
      <c r="C54" s="43">
        <v>2402163.6800500001</v>
      </c>
      <c r="D54" s="43">
        <v>2864.28179</v>
      </c>
      <c r="E54" s="43">
        <v>2405027.9618400005</v>
      </c>
      <c r="F54" s="43">
        <v>1307944.0665790013</v>
      </c>
      <c r="G54" s="43">
        <f t="shared" si="4"/>
        <v>1097083.8952609992</v>
      </c>
      <c r="H54" s="191"/>
      <c r="I54" s="87"/>
      <c r="J54" s="353"/>
      <c r="K54" s="293"/>
      <c r="L54" s="293"/>
    </row>
    <row r="55" spans="1:21" x14ac:dyDescent="0.25">
      <c r="A55" s="9"/>
      <c r="B55" s="7"/>
      <c r="C55" s="5"/>
      <c r="D55" s="5"/>
      <c r="E55" s="5"/>
      <c r="F55" s="5"/>
      <c r="G55" s="5"/>
    </row>
    <row r="56" spans="1:21" x14ac:dyDescent="0.25">
      <c r="A56" s="10" t="s">
        <v>373</v>
      </c>
      <c r="B56" s="9" t="s">
        <v>71</v>
      </c>
      <c r="C56" s="43">
        <v>3226625.7402200005</v>
      </c>
      <c r="D56" s="43">
        <v>18428.835740000002</v>
      </c>
      <c r="E56" s="43">
        <v>3245054.5759600005</v>
      </c>
      <c r="F56" s="101">
        <v>1342173.4167527</v>
      </c>
      <c r="G56" s="43">
        <f t="shared" si="4"/>
        <v>1902881.1592073005</v>
      </c>
      <c r="H56" s="191"/>
      <c r="I56" s="87"/>
      <c r="J56" s="293"/>
      <c r="K56" s="316"/>
      <c r="L56" s="87"/>
      <c r="M56" s="87"/>
      <c r="N56" s="87"/>
      <c r="O56" s="87"/>
      <c r="P56" s="87"/>
      <c r="Q56" s="87"/>
      <c r="R56" s="87"/>
      <c r="S56" s="87"/>
      <c r="T56" s="87"/>
      <c r="U56" s="87"/>
    </row>
    <row r="57" spans="1:21" x14ac:dyDescent="0.25">
      <c r="A57" s="9"/>
      <c r="B57" s="9" t="s">
        <v>72</v>
      </c>
      <c r="C57" s="43">
        <v>2194840.5334699997</v>
      </c>
      <c r="D57" s="43">
        <v>104540.28807000001</v>
      </c>
      <c r="E57" s="43">
        <v>2299380.8215399999</v>
      </c>
      <c r="F57" s="101">
        <v>1701558.0940472004</v>
      </c>
      <c r="G57" s="43">
        <f t="shared" si="4"/>
        <v>597822.72749279952</v>
      </c>
      <c r="H57" s="191"/>
      <c r="I57" s="87"/>
      <c r="J57" s="293"/>
      <c r="K57" s="316"/>
      <c r="L57" s="87"/>
    </row>
    <row r="58" spans="1:21" x14ac:dyDescent="0.25">
      <c r="A58" s="9"/>
      <c r="B58" s="9" t="s">
        <v>67</v>
      </c>
      <c r="C58" s="43">
        <v>3352077.0606399998</v>
      </c>
      <c r="D58" s="43">
        <v>53.937290000000012</v>
      </c>
      <c r="E58" s="43">
        <v>3352130.9979300001</v>
      </c>
      <c r="F58" s="101">
        <v>1508733.5551258007</v>
      </c>
      <c r="G58" s="43">
        <f t="shared" si="4"/>
        <v>1843397.4428041994</v>
      </c>
      <c r="H58" s="191"/>
      <c r="I58" s="87"/>
      <c r="J58" s="293"/>
      <c r="K58" s="316"/>
      <c r="L58" s="87"/>
    </row>
    <row r="59" spans="1:21" x14ac:dyDescent="0.25">
      <c r="A59" s="9"/>
      <c r="B59" s="9" t="s">
        <v>68</v>
      </c>
      <c r="C59" s="43">
        <v>2298759.7862299993</v>
      </c>
      <c r="D59" s="43">
        <v>720734.13151000009</v>
      </c>
      <c r="E59" s="43">
        <v>3019493.9177399999</v>
      </c>
      <c r="F59" s="101">
        <v>1374272.5011212002</v>
      </c>
      <c r="G59" s="43">
        <f t="shared" si="4"/>
        <v>1645221.4166187998</v>
      </c>
      <c r="H59" s="191"/>
      <c r="I59" s="87"/>
      <c r="L59" s="87"/>
    </row>
    <row r="60" spans="1:21" x14ac:dyDescent="0.25">
      <c r="A60" s="9"/>
      <c r="B60" s="9" t="s">
        <v>6</v>
      </c>
      <c r="C60" s="43">
        <v>2201083.15815</v>
      </c>
      <c r="D60" s="43">
        <v>0</v>
      </c>
      <c r="E60" s="43">
        <v>2201083.15815</v>
      </c>
      <c r="F60" s="101">
        <v>1284346.9008600004</v>
      </c>
      <c r="G60" s="43">
        <f t="shared" si="4"/>
        <v>916736.25728999963</v>
      </c>
      <c r="H60" s="191"/>
      <c r="I60" s="87"/>
      <c r="L60" s="87"/>
    </row>
    <row r="61" spans="1:21" x14ac:dyDescent="0.25">
      <c r="A61" s="9"/>
      <c r="B61" s="9" t="s">
        <v>69</v>
      </c>
      <c r="C61" s="43">
        <v>3944503.2135300008</v>
      </c>
      <c r="D61" s="43">
        <v>11227.260499999999</v>
      </c>
      <c r="E61" s="43">
        <v>3955730.4740300011</v>
      </c>
      <c r="F61" s="101">
        <v>1177128.6169179997</v>
      </c>
      <c r="G61" s="43">
        <f t="shared" si="4"/>
        <v>2778601.8571120016</v>
      </c>
      <c r="H61" s="191"/>
      <c r="I61" s="87"/>
      <c r="L61" s="87"/>
    </row>
    <row r="62" spans="1:21" x14ac:dyDescent="0.25">
      <c r="A62" s="9"/>
      <c r="B62" s="9" t="s">
        <v>70</v>
      </c>
      <c r="C62" s="43">
        <v>2677305.9107100004</v>
      </c>
      <c r="D62" s="43">
        <v>816.70164999999997</v>
      </c>
      <c r="E62" s="43">
        <v>2678122.6123600011</v>
      </c>
      <c r="F62" s="101">
        <v>1303065.0400396001</v>
      </c>
      <c r="G62" s="43">
        <f t="shared" si="4"/>
        <v>1375057.572320401</v>
      </c>
      <c r="H62" s="191"/>
      <c r="I62" s="87"/>
      <c r="J62" s="293"/>
      <c r="K62" s="316"/>
      <c r="L62" s="87"/>
    </row>
    <row r="63" spans="1:21" x14ac:dyDescent="0.25">
      <c r="A63" s="9"/>
      <c r="B63" s="9" t="s">
        <v>73</v>
      </c>
      <c r="C63" s="43">
        <v>2787696.5992299998</v>
      </c>
      <c r="D63" s="43">
        <v>26289.939579999998</v>
      </c>
      <c r="E63" s="43">
        <v>2813986.5388099998</v>
      </c>
      <c r="F63" s="101">
        <v>1091553.8137499997</v>
      </c>
      <c r="G63" s="43">
        <f t="shared" si="4"/>
        <v>1722432.7250600001</v>
      </c>
      <c r="H63" s="191"/>
      <c r="I63" s="87"/>
      <c r="J63" s="293"/>
      <c r="K63" s="316"/>
      <c r="L63" s="87"/>
    </row>
    <row r="64" spans="1:21" x14ac:dyDescent="0.25">
      <c r="A64" s="9"/>
      <c r="B64" s="9" t="s">
        <v>63</v>
      </c>
      <c r="C64" s="43">
        <v>2596785.8385499995</v>
      </c>
      <c r="D64" s="43">
        <v>83.333349999999996</v>
      </c>
      <c r="E64" s="43">
        <v>2596869.1719000004</v>
      </c>
      <c r="F64" s="101">
        <v>1498401.4505699994</v>
      </c>
      <c r="G64" s="43">
        <f t="shared" si="4"/>
        <v>1098467.721330001</v>
      </c>
      <c r="H64" s="191"/>
      <c r="I64" s="87"/>
      <c r="J64" s="293"/>
      <c r="K64" s="316"/>
      <c r="L64" s="87"/>
    </row>
    <row r="65" spans="1:12" x14ac:dyDescent="0.25">
      <c r="A65" s="44"/>
      <c r="B65" s="9" t="s">
        <v>64</v>
      </c>
      <c r="C65" s="43">
        <v>3325839.5742200008</v>
      </c>
      <c r="D65" s="43">
        <v>806.92242000000022</v>
      </c>
      <c r="E65" s="43">
        <v>3326646.49664</v>
      </c>
      <c r="F65" s="101">
        <v>1376901.9378299997</v>
      </c>
      <c r="G65" s="43">
        <f t="shared" si="4"/>
        <v>1949744.5588100003</v>
      </c>
      <c r="H65" s="191"/>
      <c r="I65" s="87"/>
      <c r="J65" s="293"/>
      <c r="K65" s="316"/>
      <c r="L65" s="87"/>
    </row>
    <row r="66" spans="1:12" x14ac:dyDescent="0.25">
      <c r="A66" s="9"/>
      <c r="B66" s="9" t="s">
        <v>65</v>
      </c>
      <c r="C66" s="43">
        <v>2700880.139095</v>
      </c>
      <c r="D66" s="43">
        <v>1584.4155900000001</v>
      </c>
      <c r="E66" s="43">
        <v>2702464.5546850003</v>
      </c>
      <c r="F66" s="101">
        <v>1254487.1955190001</v>
      </c>
      <c r="G66" s="43">
        <f t="shared" si="4"/>
        <v>1447977.3591660003</v>
      </c>
      <c r="H66" s="191"/>
      <c r="I66" s="87"/>
      <c r="J66" s="293"/>
      <c r="K66" s="316"/>
      <c r="L66" s="87"/>
    </row>
    <row r="67" spans="1:12" x14ac:dyDescent="0.25">
      <c r="A67" s="9"/>
      <c r="B67" s="9" t="s">
        <v>66</v>
      </c>
      <c r="C67" s="43">
        <v>2911862</v>
      </c>
      <c r="D67" s="43">
        <v>30657.082889999998</v>
      </c>
      <c r="E67" s="43">
        <v>2942518.9040399999</v>
      </c>
      <c r="F67" s="101">
        <v>1206817.8225899998</v>
      </c>
      <c r="G67" s="43">
        <f t="shared" si="4"/>
        <v>1735701.0814500002</v>
      </c>
      <c r="H67" s="191"/>
      <c r="I67" s="87"/>
      <c r="J67" s="293"/>
      <c r="K67" s="316"/>
      <c r="L67" s="87"/>
    </row>
    <row r="68" spans="1:12" x14ac:dyDescent="0.25">
      <c r="A68" s="9"/>
      <c r="B68" s="7"/>
      <c r="C68" s="5"/>
      <c r="D68" s="5"/>
      <c r="E68" s="5"/>
      <c r="F68" s="5"/>
      <c r="G68" s="5"/>
      <c r="I68" s="283"/>
    </row>
    <row r="69" spans="1:12" x14ac:dyDescent="0.25">
      <c r="A69" s="46" t="s">
        <v>75</v>
      </c>
      <c r="B69" s="449" t="s">
        <v>207</v>
      </c>
      <c r="C69" s="449"/>
      <c r="D69" s="449"/>
      <c r="E69" s="449"/>
      <c r="F69" s="449"/>
      <c r="G69" s="449"/>
    </row>
    <row r="70" spans="1:12" x14ac:dyDescent="0.25">
      <c r="A70" s="46" t="s">
        <v>46</v>
      </c>
      <c r="B70" s="181" t="s">
        <v>228</v>
      </c>
      <c r="C70" s="32"/>
      <c r="D70" s="32"/>
      <c r="E70" s="32"/>
      <c r="F70" s="32"/>
      <c r="G70" s="32"/>
    </row>
    <row r="71" spans="1:12" x14ac:dyDescent="0.25">
      <c r="A71" s="5"/>
      <c r="B71" s="102" t="s">
        <v>348</v>
      </c>
      <c r="C71" s="5"/>
      <c r="D71" s="5"/>
      <c r="E71" s="5"/>
      <c r="F71" s="5"/>
      <c r="G71" s="5"/>
    </row>
    <row r="72" spans="1:12" x14ac:dyDescent="0.25">
      <c r="A72" s="1"/>
      <c r="B72" s="103" t="s">
        <v>349</v>
      </c>
      <c r="C72" s="1"/>
      <c r="D72" s="1"/>
      <c r="E72" s="1"/>
      <c r="F72" s="1"/>
      <c r="G72" s="1"/>
    </row>
    <row r="73" spans="1:12" x14ac:dyDescent="0.25">
      <c r="A73" s="1"/>
      <c r="B73" s="1"/>
      <c r="C73" s="1"/>
      <c r="D73" s="1"/>
      <c r="E73" s="1"/>
      <c r="F73" s="1"/>
      <c r="G73" s="1"/>
    </row>
  </sheetData>
  <mergeCells count="7">
    <mergeCell ref="B69:G69"/>
    <mergeCell ref="C1:G1"/>
    <mergeCell ref="C2:G2"/>
    <mergeCell ref="C3:C4"/>
    <mergeCell ref="D3:D4"/>
    <mergeCell ref="E3:E4"/>
    <mergeCell ref="F3:F4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D144"/>
  <sheetViews>
    <sheetView workbookViewId="0">
      <pane xSplit="3" ySplit="6" topLeftCell="D7" activePane="bottomRight" state="frozen"/>
      <selection pane="topRight" activeCell="C1" sqref="C1"/>
      <selection pane="bottomLeft" activeCell="A9" sqref="A9"/>
      <selection pane="bottomRight" activeCell="L25" sqref="L25"/>
    </sheetView>
  </sheetViews>
  <sheetFormatPr defaultRowHeight="15" x14ac:dyDescent="0.25"/>
  <cols>
    <col min="1" max="1" width="7.85546875" style="33" bestFit="1" customWidth="1"/>
    <col min="2" max="2" width="13.140625" style="33" customWidth="1"/>
    <col min="3" max="3" width="13.85546875" style="33" customWidth="1"/>
    <col min="4" max="9" width="13.7109375" style="202" customWidth="1"/>
    <col min="10" max="10" width="11.28515625" style="33" bestFit="1" customWidth="1"/>
    <col min="11" max="13" width="10.140625" style="33" bestFit="1" customWidth="1"/>
    <col min="14" max="16" width="12.85546875" style="33" bestFit="1" customWidth="1"/>
    <col min="17" max="17" width="15.85546875" style="33" bestFit="1" customWidth="1"/>
    <col min="18" max="19" width="13" style="33" bestFit="1" customWidth="1"/>
    <col min="20" max="20" width="14.85546875" style="33" bestFit="1" customWidth="1"/>
    <col min="21" max="23" width="13" style="33" bestFit="1" customWidth="1"/>
    <col min="24" max="24" width="14" style="33" bestFit="1" customWidth="1"/>
    <col min="25" max="29" width="12.85546875" style="33" bestFit="1" customWidth="1"/>
    <col min="30" max="30" width="14" style="33" bestFit="1" customWidth="1"/>
    <col min="31" max="144" width="9.140625" style="33"/>
    <col min="145" max="145" width="44.140625" style="33" customWidth="1"/>
    <col min="146" max="169" width="9.140625" style="33" customWidth="1"/>
    <col min="170" max="170" width="0.140625" style="33" customWidth="1"/>
    <col min="171" max="180" width="9.140625" style="33" customWidth="1"/>
    <col min="181" max="186" width="11.42578125" style="33" customWidth="1"/>
    <col min="187" max="187" width="10.42578125" style="33" bestFit="1" customWidth="1"/>
    <col min="188" max="400" width="9.140625" style="33"/>
    <col min="401" max="401" width="44.140625" style="33" customWidth="1"/>
    <col min="402" max="425" width="9.140625" style="33" customWidth="1"/>
    <col min="426" max="426" width="0.140625" style="33" customWidth="1"/>
    <col min="427" max="436" width="9.140625" style="33" customWidth="1"/>
    <col min="437" max="442" width="11.42578125" style="33" customWidth="1"/>
    <col min="443" max="443" width="10.42578125" style="33" bestFit="1" customWidth="1"/>
    <col min="444" max="656" width="9.140625" style="33"/>
    <col min="657" max="657" width="44.140625" style="33" customWidth="1"/>
    <col min="658" max="681" width="9.140625" style="33" customWidth="1"/>
    <col min="682" max="682" width="0.140625" style="33" customWidth="1"/>
    <col min="683" max="692" width="9.140625" style="33" customWidth="1"/>
    <col min="693" max="698" width="11.42578125" style="33" customWidth="1"/>
    <col min="699" max="699" width="10.42578125" style="33" bestFit="1" customWidth="1"/>
    <col min="700" max="912" width="9.140625" style="33"/>
    <col min="913" max="913" width="44.140625" style="33" customWidth="1"/>
    <col min="914" max="937" width="9.140625" style="33" customWidth="1"/>
    <col min="938" max="938" width="0.140625" style="33" customWidth="1"/>
    <col min="939" max="948" width="9.140625" style="33" customWidth="1"/>
    <col min="949" max="954" width="11.42578125" style="33" customWidth="1"/>
    <col min="955" max="955" width="10.42578125" style="33" bestFit="1" customWidth="1"/>
    <col min="956" max="1168" width="9.140625" style="33"/>
    <col min="1169" max="1169" width="44.140625" style="33" customWidth="1"/>
    <col min="1170" max="1193" width="9.140625" style="33" customWidth="1"/>
    <col min="1194" max="1194" width="0.140625" style="33" customWidth="1"/>
    <col min="1195" max="1204" width="9.140625" style="33" customWidth="1"/>
    <col min="1205" max="1210" width="11.42578125" style="33" customWidth="1"/>
    <col min="1211" max="1211" width="10.42578125" style="33" bestFit="1" customWidth="1"/>
    <col min="1212" max="1424" width="9.140625" style="33"/>
    <col min="1425" max="1425" width="44.140625" style="33" customWidth="1"/>
    <col min="1426" max="1449" width="9.140625" style="33" customWidth="1"/>
    <col min="1450" max="1450" width="0.140625" style="33" customWidth="1"/>
    <col min="1451" max="1460" width="9.140625" style="33" customWidth="1"/>
    <col min="1461" max="1466" width="11.42578125" style="33" customWidth="1"/>
    <col min="1467" max="1467" width="10.42578125" style="33" bestFit="1" customWidth="1"/>
    <col min="1468" max="1680" width="9.140625" style="33"/>
    <col min="1681" max="1681" width="44.140625" style="33" customWidth="1"/>
    <col min="1682" max="1705" width="9.140625" style="33" customWidth="1"/>
    <col min="1706" max="1706" width="0.140625" style="33" customWidth="1"/>
    <col min="1707" max="1716" width="9.140625" style="33" customWidth="1"/>
    <col min="1717" max="1722" width="11.42578125" style="33" customWidth="1"/>
    <col min="1723" max="1723" width="10.42578125" style="33" bestFit="1" customWidth="1"/>
    <col min="1724" max="1936" width="9.140625" style="33"/>
    <col min="1937" max="1937" width="44.140625" style="33" customWidth="1"/>
    <col min="1938" max="1961" width="9.140625" style="33" customWidth="1"/>
    <col min="1962" max="1962" width="0.140625" style="33" customWidth="1"/>
    <col min="1963" max="1972" width="9.140625" style="33" customWidth="1"/>
    <col min="1973" max="1978" width="11.42578125" style="33" customWidth="1"/>
    <col min="1979" max="1979" width="10.42578125" style="33" bestFit="1" customWidth="1"/>
    <col min="1980" max="2192" width="9.140625" style="33"/>
    <col min="2193" max="2193" width="44.140625" style="33" customWidth="1"/>
    <col min="2194" max="2217" width="9.140625" style="33" customWidth="1"/>
    <col min="2218" max="2218" width="0.140625" style="33" customWidth="1"/>
    <col min="2219" max="2228" width="9.140625" style="33" customWidth="1"/>
    <col min="2229" max="2234" width="11.42578125" style="33" customWidth="1"/>
    <col min="2235" max="2235" width="10.42578125" style="33" bestFit="1" customWidth="1"/>
    <col min="2236" max="2448" width="9.140625" style="33"/>
    <col min="2449" max="2449" width="44.140625" style="33" customWidth="1"/>
    <col min="2450" max="2473" width="9.140625" style="33" customWidth="1"/>
    <col min="2474" max="2474" width="0.140625" style="33" customWidth="1"/>
    <col min="2475" max="2484" width="9.140625" style="33" customWidth="1"/>
    <col min="2485" max="2490" width="11.42578125" style="33" customWidth="1"/>
    <col min="2491" max="2491" width="10.42578125" style="33" bestFit="1" customWidth="1"/>
    <col min="2492" max="2704" width="9.140625" style="33"/>
    <col min="2705" max="2705" width="44.140625" style="33" customWidth="1"/>
    <col min="2706" max="2729" width="9.140625" style="33" customWidth="1"/>
    <col min="2730" max="2730" width="0.140625" style="33" customWidth="1"/>
    <col min="2731" max="2740" width="9.140625" style="33" customWidth="1"/>
    <col min="2741" max="2746" width="11.42578125" style="33" customWidth="1"/>
    <col min="2747" max="2747" width="10.42578125" style="33" bestFit="1" customWidth="1"/>
    <col min="2748" max="2960" width="9.140625" style="33"/>
    <col min="2961" max="2961" width="44.140625" style="33" customWidth="1"/>
    <col min="2962" max="2985" width="9.140625" style="33" customWidth="1"/>
    <col min="2986" max="2986" width="0.140625" style="33" customWidth="1"/>
    <col min="2987" max="2996" width="9.140625" style="33" customWidth="1"/>
    <col min="2997" max="3002" width="11.42578125" style="33" customWidth="1"/>
    <col min="3003" max="3003" width="10.42578125" style="33" bestFit="1" customWidth="1"/>
    <col min="3004" max="3216" width="9.140625" style="33"/>
    <col min="3217" max="3217" width="44.140625" style="33" customWidth="1"/>
    <col min="3218" max="3241" width="9.140625" style="33" customWidth="1"/>
    <col min="3242" max="3242" width="0.140625" style="33" customWidth="1"/>
    <col min="3243" max="3252" width="9.140625" style="33" customWidth="1"/>
    <col min="3253" max="3258" width="11.42578125" style="33" customWidth="1"/>
    <col min="3259" max="3259" width="10.42578125" style="33" bestFit="1" customWidth="1"/>
    <col min="3260" max="3472" width="9.140625" style="33"/>
    <col min="3473" max="3473" width="44.140625" style="33" customWidth="1"/>
    <col min="3474" max="3497" width="9.140625" style="33" customWidth="1"/>
    <col min="3498" max="3498" width="0.140625" style="33" customWidth="1"/>
    <col min="3499" max="3508" width="9.140625" style="33" customWidth="1"/>
    <col min="3509" max="3514" width="11.42578125" style="33" customWidth="1"/>
    <col min="3515" max="3515" width="10.42578125" style="33" bestFit="1" customWidth="1"/>
    <col min="3516" max="3728" width="9.140625" style="33"/>
    <col min="3729" max="3729" width="44.140625" style="33" customWidth="1"/>
    <col min="3730" max="3753" width="9.140625" style="33" customWidth="1"/>
    <col min="3754" max="3754" width="0.140625" style="33" customWidth="1"/>
    <col min="3755" max="3764" width="9.140625" style="33" customWidth="1"/>
    <col min="3765" max="3770" width="11.42578125" style="33" customWidth="1"/>
    <col min="3771" max="3771" width="10.42578125" style="33" bestFit="1" customWidth="1"/>
    <col min="3772" max="3984" width="9.140625" style="33"/>
    <col min="3985" max="3985" width="44.140625" style="33" customWidth="1"/>
    <col min="3986" max="4009" width="9.140625" style="33" customWidth="1"/>
    <col min="4010" max="4010" width="0.140625" style="33" customWidth="1"/>
    <col min="4011" max="4020" width="9.140625" style="33" customWidth="1"/>
    <col min="4021" max="4026" width="11.42578125" style="33" customWidth="1"/>
    <col min="4027" max="4027" width="10.42578125" style="33" bestFit="1" customWidth="1"/>
    <col min="4028" max="4240" width="9.140625" style="33"/>
    <col min="4241" max="4241" width="44.140625" style="33" customWidth="1"/>
    <col min="4242" max="4265" width="9.140625" style="33" customWidth="1"/>
    <col min="4266" max="4266" width="0.140625" style="33" customWidth="1"/>
    <col min="4267" max="4276" width="9.140625" style="33" customWidth="1"/>
    <col min="4277" max="4282" width="11.42578125" style="33" customWidth="1"/>
    <col min="4283" max="4283" width="10.42578125" style="33" bestFit="1" customWidth="1"/>
    <col min="4284" max="4496" width="9.140625" style="33"/>
    <col min="4497" max="4497" width="44.140625" style="33" customWidth="1"/>
    <col min="4498" max="4521" width="9.140625" style="33" customWidth="1"/>
    <col min="4522" max="4522" width="0.140625" style="33" customWidth="1"/>
    <col min="4523" max="4532" width="9.140625" style="33" customWidth="1"/>
    <col min="4533" max="4538" width="11.42578125" style="33" customWidth="1"/>
    <col min="4539" max="4539" width="10.42578125" style="33" bestFit="1" customWidth="1"/>
    <col min="4540" max="4752" width="9.140625" style="33"/>
    <col min="4753" max="4753" width="44.140625" style="33" customWidth="1"/>
    <col min="4754" max="4777" width="9.140625" style="33" customWidth="1"/>
    <col min="4778" max="4778" width="0.140625" style="33" customWidth="1"/>
    <col min="4779" max="4788" width="9.140625" style="33" customWidth="1"/>
    <col min="4789" max="4794" width="11.42578125" style="33" customWidth="1"/>
    <col min="4795" max="4795" width="10.42578125" style="33" bestFit="1" customWidth="1"/>
    <col min="4796" max="5008" width="9.140625" style="33"/>
    <col min="5009" max="5009" width="44.140625" style="33" customWidth="1"/>
    <col min="5010" max="5033" width="9.140625" style="33" customWidth="1"/>
    <col min="5034" max="5034" width="0.140625" style="33" customWidth="1"/>
    <col min="5035" max="5044" width="9.140625" style="33" customWidth="1"/>
    <col min="5045" max="5050" width="11.42578125" style="33" customWidth="1"/>
    <col min="5051" max="5051" width="10.42578125" style="33" bestFit="1" customWidth="1"/>
    <col min="5052" max="5264" width="9.140625" style="33"/>
    <col min="5265" max="5265" width="44.140625" style="33" customWidth="1"/>
    <col min="5266" max="5289" width="9.140625" style="33" customWidth="1"/>
    <col min="5290" max="5290" width="0.140625" style="33" customWidth="1"/>
    <col min="5291" max="5300" width="9.140625" style="33" customWidth="1"/>
    <col min="5301" max="5306" width="11.42578125" style="33" customWidth="1"/>
    <col min="5307" max="5307" width="10.42578125" style="33" bestFit="1" customWidth="1"/>
    <col min="5308" max="5520" width="9.140625" style="33"/>
    <col min="5521" max="5521" width="44.140625" style="33" customWidth="1"/>
    <col min="5522" max="5545" width="9.140625" style="33" customWidth="1"/>
    <col min="5546" max="5546" width="0.140625" style="33" customWidth="1"/>
    <col min="5547" max="5556" width="9.140625" style="33" customWidth="1"/>
    <col min="5557" max="5562" width="11.42578125" style="33" customWidth="1"/>
    <col min="5563" max="5563" width="10.42578125" style="33" bestFit="1" customWidth="1"/>
    <col min="5564" max="5776" width="9.140625" style="33"/>
    <col min="5777" max="5777" width="44.140625" style="33" customWidth="1"/>
    <col min="5778" max="5801" width="9.140625" style="33" customWidth="1"/>
    <col min="5802" max="5802" width="0.140625" style="33" customWidth="1"/>
    <col min="5803" max="5812" width="9.140625" style="33" customWidth="1"/>
    <col min="5813" max="5818" width="11.42578125" style="33" customWidth="1"/>
    <col min="5819" max="5819" width="10.42578125" style="33" bestFit="1" customWidth="1"/>
    <col min="5820" max="6032" width="9.140625" style="33"/>
    <col min="6033" max="6033" width="44.140625" style="33" customWidth="1"/>
    <col min="6034" max="6057" width="9.140625" style="33" customWidth="1"/>
    <col min="6058" max="6058" width="0.140625" style="33" customWidth="1"/>
    <col min="6059" max="6068" width="9.140625" style="33" customWidth="1"/>
    <col min="6069" max="6074" width="11.42578125" style="33" customWidth="1"/>
    <col min="6075" max="6075" width="10.42578125" style="33" bestFit="1" customWidth="1"/>
    <col min="6076" max="6288" width="9.140625" style="33"/>
    <col min="6289" max="6289" width="44.140625" style="33" customWidth="1"/>
    <col min="6290" max="6313" width="9.140625" style="33" customWidth="1"/>
    <col min="6314" max="6314" width="0.140625" style="33" customWidth="1"/>
    <col min="6315" max="6324" width="9.140625" style="33" customWidth="1"/>
    <col min="6325" max="6330" width="11.42578125" style="33" customWidth="1"/>
    <col min="6331" max="6331" width="10.42578125" style="33" bestFit="1" customWidth="1"/>
    <col min="6332" max="6544" width="9.140625" style="33"/>
    <col min="6545" max="6545" width="44.140625" style="33" customWidth="1"/>
    <col min="6546" max="6569" width="9.140625" style="33" customWidth="1"/>
    <col min="6570" max="6570" width="0.140625" style="33" customWidth="1"/>
    <col min="6571" max="6580" width="9.140625" style="33" customWidth="1"/>
    <col min="6581" max="6586" width="11.42578125" style="33" customWidth="1"/>
    <col min="6587" max="6587" width="10.42578125" style="33" bestFit="1" customWidth="1"/>
    <col min="6588" max="6800" width="9.140625" style="33"/>
    <col min="6801" max="6801" width="44.140625" style="33" customWidth="1"/>
    <col min="6802" max="6825" width="9.140625" style="33" customWidth="1"/>
    <col min="6826" max="6826" width="0.140625" style="33" customWidth="1"/>
    <col min="6827" max="6836" width="9.140625" style="33" customWidth="1"/>
    <col min="6837" max="6842" width="11.42578125" style="33" customWidth="1"/>
    <col min="6843" max="6843" width="10.42578125" style="33" bestFit="1" customWidth="1"/>
    <col min="6844" max="7056" width="9.140625" style="33"/>
    <col min="7057" max="7057" width="44.140625" style="33" customWidth="1"/>
    <col min="7058" max="7081" width="9.140625" style="33" customWidth="1"/>
    <col min="7082" max="7082" width="0.140625" style="33" customWidth="1"/>
    <col min="7083" max="7092" width="9.140625" style="33" customWidth="1"/>
    <col min="7093" max="7098" width="11.42578125" style="33" customWidth="1"/>
    <col min="7099" max="7099" width="10.42578125" style="33" bestFit="1" customWidth="1"/>
    <col min="7100" max="7312" width="9.140625" style="33"/>
    <col min="7313" max="7313" width="44.140625" style="33" customWidth="1"/>
    <col min="7314" max="7337" width="9.140625" style="33" customWidth="1"/>
    <col min="7338" max="7338" width="0.140625" style="33" customWidth="1"/>
    <col min="7339" max="7348" width="9.140625" style="33" customWidth="1"/>
    <col min="7349" max="7354" width="11.42578125" style="33" customWidth="1"/>
    <col min="7355" max="7355" width="10.42578125" style="33" bestFit="1" customWidth="1"/>
    <col min="7356" max="7568" width="9.140625" style="33"/>
    <col min="7569" max="7569" width="44.140625" style="33" customWidth="1"/>
    <col min="7570" max="7593" width="9.140625" style="33" customWidth="1"/>
    <col min="7594" max="7594" width="0.140625" style="33" customWidth="1"/>
    <col min="7595" max="7604" width="9.140625" style="33" customWidth="1"/>
    <col min="7605" max="7610" width="11.42578125" style="33" customWidth="1"/>
    <col min="7611" max="7611" width="10.42578125" style="33" bestFit="1" customWidth="1"/>
    <col min="7612" max="7824" width="9.140625" style="33"/>
    <col min="7825" max="7825" width="44.140625" style="33" customWidth="1"/>
    <col min="7826" max="7849" width="9.140625" style="33" customWidth="1"/>
    <col min="7850" max="7850" width="0.140625" style="33" customWidth="1"/>
    <col min="7851" max="7860" width="9.140625" style="33" customWidth="1"/>
    <col min="7861" max="7866" width="11.42578125" style="33" customWidth="1"/>
    <col min="7867" max="7867" width="10.42578125" style="33" bestFit="1" customWidth="1"/>
    <col min="7868" max="8080" width="9.140625" style="33"/>
    <col min="8081" max="8081" width="44.140625" style="33" customWidth="1"/>
    <col min="8082" max="8105" width="9.140625" style="33" customWidth="1"/>
    <col min="8106" max="8106" width="0.140625" style="33" customWidth="1"/>
    <col min="8107" max="8116" width="9.140625" style="33" customWidth="1"/>
    <col min="8117" max="8122" width="11.42578125" style="33" customWidth="1"/>
    <col min="8123" max="8123" width="10.42578125" style="33" bestFit="1" customWidth="1"/>
    <col min="8124" max="8336" width="9.140625" style="33"/>
    <col min="8337" max="8337" width="44.140625" style="33" customWidth="1"/>
    <col min="8338" max="8361" width="9.140625" style="33" customWidth="1"/>
    <col min="8362" max="8362" width="0.140625" style="33" customWidth="1"/>
    <col min="8363" max="8372" width="9.140625" style="33" customWidth="1"/>
    <col min="8373" max="8378" width="11.42578125" style="33" customWidth="1"/>
    <col min="8379" max="8379" width="10.42578125" style="33" bestFit="1" customWidth="1"/>
    <col min="8380" max="8592" width="9.140625" style="33"/>
    <col min="8593" max="8593" width="44.140625" style="33" customWidth="1"/>
    <col min="8594" max="8617" width="9.140625" style="33" customWidth="1"/>
    <col min="8618" max="8618" width="0.140625" style="33" customWidth="1"/>
    <col min="8619" max="8628" width="9.140625" style="33" customWidth="1"/>
    <col min="8629" max="8634" width="11.42578125" style="33" customWidth="1"/>
    <col min="8635" max="8635" width="10.42578125" style="33" bestFit="1" customWidth="1"/>
    <col min="8636" max="8848" width="9.140625" style="33"/>
    <col min="8849" max="8849" width="44.140625" style="33" customWidth="1"/>
    <col min="8850" max="8873" width="9.140625" style="33" customWidth="1"/>
    <col min="8874" max="8874" width="0.140625" style="33" customWidth="1"/>
    <col min="8875" max="8884" width="9.140625" style="33" customWidth="1"/>
    <col min="8885" max="8890" width="11.42578125" style="33" customWidth="1"/>
    <col min="8891" max="8891" width="10.42578125" style="33" bestFit="1" customWidth="1"/>
    <col min="8892" max="9104" width="9.140625" style="33"/>
    <col min="9105" max="9105" width="44.140625" style="33" customWidth="1"/>
    <col min="9106" max="9129" width="9.140625" style="33" customWidth="1"/>
    <col min="9130" max="9130" width="0.140625" style="33" customWidth="1"/>
    <col min="9131" max="9140" width="9.140625" style="33" customWidth="1"/>
    <col min="9141" max="9146" width="11.42578125" style="33" customWidth="1"/>
    <col min="9147" max="9147" width="10.42578125" style="33" bestFit="1" customWidth="1"/>
    <col min="9148" max="9360" width="9.140625" style="33"/>
    <col min="9361" max="9361" width="44.140625" style="33" customWidth="1"/>
    <col min="9362" max="9385" width="9.140625" style="33" customWidth="1"/>
    <col min="9386" max="9386" width="0.140625" style="33" customWidth="1"/>
    <col min="9387" max="9396" width="9.140625" style="33" customWidth="1"/>
    <col min="9397" max="9402" width="11.42578125" style="33" customWidth="1"/>
    <col min="9403" max="9403" width="10.42578125" style="33" bestFit="1" customWidth="1"/>
    <col min="9404" max="9616" width="9.140625" style="33"/>
    <col min="9617" max="9617" width="44.140625" style="33" customWidth="1"/>
    <col min="9618" max="9641" width="9.140625" style="33" customWidth="1"/>
    <col min="9642" max="9642" width="0.140625" style="33" customWidth="1"/>
    <col min="9643" max="9652" width="9.140625" style="33" customWidth="1"/>
    <col min="9653" max="9658" width="11.42578125" style="33" customWidth="1"/>
    <col min="9659" max="9659" width="10.42578125" style="33" bestFit="1" customWidth="1"/>
    <col min="9660" max="9872" width="9.140625" style="33"/>
    <col min="9873" max="9873" width="44.140625" style="33" customWidth="1"/>
    <col min="9874" max="9897" width="9.140625" style="33" customWidth="1"/>
    <col min="9898" max="9898" width="0.140625" style="33" customWidth="1"/>
    <col min="9899" max="9908" width="9.140625" style="33" customWidth="1"/>
    <col min="9909" max="9914" width="11.42578125" style="33" customWidth="1"/>
    <col min="9915" max="9915" width="10.42578125" style="33" bestFit="1" customWidth="1"/>
    <col min="9916" max="10128" width="9.140625" style="33"/>
    <col min="10129" max="10129" width="44.140625" style="33" customWidth="1"/>
    <col min="10130" max="10153" width="9.140625" style="33" customWidth="1"/>
    <col min="10154" max="10154" width="0.140625" style="33" customWidth="1"/>
    <col min="10155" max="10164" width="9.140625" style="33" customWidth="1"/>
    <col min="10165" max="10170" width="11.42578125" style="33" customWidth="1"/>
    <col min="10171" max="10171" width="10.42578125" style="33" bestFit="1" customWidth="1"/>
    <col min="10172" max="10384" width="9.140625" style="33"/>
    <col min="10385" max="10385" width="44.140625" style="33" customWidth="1"/>
    <col min="10386" max="10409" width="9.140625" style="33" customWidth="1"/>
    <col min="10410" max="10410" width="0.140625" style="33" customWidth="1"/>
    <col min="10411" max="10420" width="9.140625" style="33" customWidth="1"/>
    <col min="10421" max="10426" width="11.42578125" style="33" customWidth="1"/>
    <col min="10427" max="10427" width="10.42578125" style="33" bestFit="1" customWidth="1"/>
    <col min="10428" max="10640" width="9.140625" style="33"/>
    <col min="10641" max="10641" width="44.140625" style="33" customWidth="1"/>
    <col min="10642" max="10665" width="9.140625" style="33" customWidth="1"/>
    <col min="10666" max="10666" width="0.140625" style="33" customWidth="1"/>
    <col min="10667" max="10676" width="9.140625" style="33" customWidth="1"/>
    <col min="10677" max="10682" width="11.42578125" style="33" customWidth="1"/>
    <col min="10683" max="10683" width="10.42578125" style="33" bestFit="1" customWidth="1"/>
    <col min="10684" max="10896" width="9.140625" style="33"/>
    <col min="10897" max="10897" width="44.140625" style="33" customWidth="1"/>
    <col min="10898" max="10921" width="9.140625" style="33" customWidth="1"/>
    <col min="10922" max="10922" width="0.140625" style="33" customWidth="1"/>
    <col min="10923" max="10932" width="9.140625" style="33" customWidth="1"/>
    <col min="10933" max="10938" width="11.42578125" style="33" customWidth="1"/>
    <col min="10939" max="10939" width="10.42578125" style="33" bestFit="1" customWidth="1"/>
    <col min="10940" max="11152" width="9.140625" style="33"/>
    <col min="11153" max="11153" width="44.140625" style="33" customWidth="1"/>
    <col min="11154" max="11177" width="9.140625" style="33" customWidth="1"/>
    <col min="11178" max="11178" width="0.140625" style="33" customWidth="1"/>
    <col min="11179" max="11188" width="9.140625" style="33" customWidth="1"/>
    <col min="11189" max="11194" width="11.42578125" style="33" customWidth="1"/>
    <col min="11195" max="11195" width="10.42578125" style="33" bestFit="1" customWidth="1"/>
    <col min="11196" max="11408" width="9.140625" style="33"/>
    <col min="11409" max="11409" width="44.140625" style="33" customWidth="1"/>
    <col min="11410" max="11433" width="9.140625" style="33" customWidth="1"/>
    <col min="11434" max="11434" width="0.140625" style="33" customWidth="1"/>
    <col min="11435" max="11444" width="9.140625" style="33" customWidth="1"/>
    <col min="11445" max="11450" width="11.42578125" style="33" customWidth="1"/>
    <col min="11451" max="11451" width="10.42578125" style="33" bestFit="1" customWidth="1"/>
    <col min="11452" max="11664" width="9.140625" style="33"/>
    <col min="11665" max="11665" width="44.140625" style="33" customWidth="1"/>
    <col min="11666" max="11689" width="9.140625" style="33" customWidth="1"/>
    <col min="11690" max="11690" width="0.140625" style="33" customWidth="1"/>
    <col min="11691" max="11700" width="9.140625" style="33" customWidth="1"/>
    <col min="11701" max="11706" width="11.42578125" style="33" customWidth="1"/>
    <col min="11707" max="11707" width="10.42578125" style="33" bestFit="1" customWidth="1"/>
    <col min="11708" max="11920" width="9.140625" style="33"/>
    <col min="11921" max="11921" width="44.140625" style="33" customWidth="1"/>
    <col min="11922" max="11945" width="9.140625" style="33" customWidth="1"/>
    <col min="11946" max="11946" width="0.140625" style="33" customWidth="1"/>
    <col min="11947" max="11956" width="9.140625" style="33" customWidth="1"/>
    <col min="11957" max="11962" width="11.42578125" style="33" customWidth="1"/>
    <col min="11963" max="11963" width="10.42578125" style="33" bestFit="1" customWidth="1"/>
    <col min="11964" max="12176" width="9.140625" style="33"/>
    <col min="12177" max="12177" width="44.140625" style="33" customWidth="1"/>
    <col min="12178" max="12201" width="9.140625" style="33" customWidth="1"/>
    <col min="12202" max="12202" width="0.140625" style="33" customWidth="1"/>
    <col min="12203" max="12212" width="9.140625" style="33" customWidth="1"/>
    <col min="12213" max="12218" width="11.42578125" style="33" customWidth="1"/>
    <col min="12219" max="12219" width="10.42578125" style="33" bestFit="1" customWidth="1"/>
    <col min="12220" max="12432" width="9.140625" style="33"/>
    <col min="12433" max="12433" width="44.140625" style="33" customWidth="1"/>
    <col min="12434" max="12457" width="9.140625" style="33" customWidth="1"/>
    <col min="12458" max="12458" width="0.140625" style="33" customWidth="1"/>
    <col min="12459" max="12468" width="9.140625" style="33" customWidth="1"/>
    <col min="12469" max="12474" width="11.42578125" style="33" customWidth="1"/>
    <col min="12475" max="12475" width="10.42578125" style="33" bestFit="1" customWidth="1"/>
    <col min="12476" max="12688" width="9.140625" style="33"/>
    <col min="12689" max="12689" width="44.140625" style="33" customWidth="1"/>
    <col min="12690" max="12713" width="9.140625" style="33" customWidth="1"/>
    <col min="12714" max="12714" width="0.140625" style="33" customWidth="1"/>
    <col min="12715" max="12724" width="9.140625" style="33" customWidth="1"/>
    <col min="12725" max="12730" width="11.42578125" style="33" customWidth="1"/>
    <col min="12731" max="12731" width="10.42578125" style="33" bestFit="1" customWidth="1"/>
    <col min="12732" max="12944" width="9.140625" style="33"/>
    <col min="12945" max="12945" width="44.140625" style="33" customWidth="1"/>
    <col min="12946" max="12969" width="9.140625" style="33" customWidth="1"/>
    <col min="12970" max="12970" width="0.140625" style="33" customWidth="1"/>
    <col min="12971" max="12980" width="9.140625" style="33" customWidth="1"/>
    <col min="12981" max="12986" width="11.42578125" style="33" customWidth="1"/>
    <col min="12987" max="12987" width="10.42578125" style="33" bestFit="1" customWidth="1"/>
    <col min="12988" max="13200" width="9.140625" style="33"/>
    <col min="13201" max="13201" width="44.140625" style="33" customWidth="1"/>
    <col min="13202" max="13225" width="9.140625" style="33" customWidth="1"/>
    <col min="13226" max="13226" width="0.140625" style="33" customWidth="1"/>
    <col min="13227" max="13236" width="9.140625" style="33" customWidth="1"/>
    <col min="13237" max="13242" width="11.42578125" style="33" customWidth="1"/>
    <col min="13243" max="13243" width="10.42578125" style="33" bestFit="1" customWidth="1"/>
    <col min="13244" max="13456" width="9.140625" style="33"/>
    <col min="13457" max="13457" width="44.140625" style="33" customWidth="1"/>
    <col min="13458" max="13481" width="9.140625" style="33" customWidth="1"/>
    <col min="13482" max="13482" width="0.140625" style="33" customWidth="1"/>
    <col min="13483" max="13492" width="9.140625" style="33" customWidth="1"/>
    <col min="13493" max="13498" width="11.42578125" style="33" customWidth="1"/>
    <col min="13499" max="13499" width="10.42578125" style="33" bestFit="1" customWidth="1"/>
    <col min="13500" max="13712" width="9.140625" style="33"/>
    <col min="13713" max="13713" width="44.140625" style="33" customWidth="1"/>
    <col min="13714" max="13737" width="9.140625" style="33" customWidth="1"/>
    <col min="13738" max="13738" width="0.140625" style="33" customWidth="1"/>
    <col min="13739" max="13748" width="9.140625" style="33" customWidth="1"/>
    <col min="13749" max="13754" width="11.42578125" style="33" customWidth="1"/>
    <col min="13755" max="13755" width="10.42578125" style="33" bestFit="1" customWidth="1"/>
    <col min="13756" max="13968" width="9.140625" style="33"/>
    <col min="13969" max="13969" width="44.140625" style="33" customWidth="1"/>
    <col min="13970" max="13993" width="9.140625" style="33" customWidth="1"/>
    <col min="13994" max="13994" width="0.140625" style="33" customWidth="1"/>
    <col min="13995" max="14004" width="9.140625" style="33" customWidth="1"/>
    <col min="14005" max="14010" width="11.42578125" style="33" customWidth="1"/>
    <col min="14011" max="14011" width="10.42578125" style="33" bestFit="1" customWidth="1"/>
    <col min="14012" max="14224" width="9.140625" style="33"/>
    <col min="14225" max="14225" width="44.140625" style="33" customWidth="1"/>
    <col min="14226" max="14249" width="9.140625" style="33" customWidth="1"/>
    <col min="14250" max="14250" width="0.140625" style="33" customWidth="1"/>
    <col min="14251" max="14260" width="9.140625" style="33" customWidth="1"/>
    <col min="14261" max="14266" width="11.42578125" style="33" customWidth="1"/>
    <col min="14267" max="14267" width="10.42578125" style="33" bestFit="1" customWidth="1"/>
    <col min="14268" max="14480" width="9.140625" style="33"/>
    <col min="14481" max="14481" width="44.140625" style="33" customWidth="1"/>
    <col min="14482" max="14505" width="9.140625" style="33" customWidth="1"/>
    <col min="14506" max="14506" width="0.140625" style="33" customWidth="1"/>
    <col min="14507" max="14516" width="9.140625" style="33" customWidth="1"/>
    <col min="14517" max="14522" width="11.42578125" style="33" customWidth="1"/>
    <col min="14523" max="14523" width="10.42578125" style="33" bestFit="1" customWidth="1"/>
    <col min="14524" max="14736" width="9.140625" style="33"/>
    <col min="14737" max="14737" width="44.140625" style="33" customWidth="1"/>
    <col min="14738" max="14761" width="9.140625" style="33" customWidth="1"/>
    <col min="14762" max="14762" width="0.140625" style="33" customWidth="1"/>
    <col min="14763" max="14772" width="9.140625" style="33" customWidth="1"/>
    <col min="14773" max="14778" width="11.42578125" style="33" customWidth="1"/>
    <col min="14779" max="14779" width="10.42578125" style="33" bestFit="1" customWidth="1"/>
    <col min="14780" max="14992" width="9.140625" style="33"/>
    <col min="14993" max="14993" width="44.140625" style="33" customWidth="1"/>
    <col min="14994" max="15017" width="9.140625" style="33" customWidth="1"/>
    <col min="15018" max="15018" width="0.140625" style="33" customWidth="1"/>
    <col min="15019" max="15028" width="9.140625" style="33" customWidth="1"/>
    <col min="15029" max="15034" width="11.42578125" style="33" customWidth="1"/>
    <col min="15035" max="15035" width="10.42578125" style="33" bestFit="1" customWidth="1"/>
    <col min="15036" max="15248" width="9.140625" style="33"/>
    <col min="15249" max="15249" width="44.140625" style="33" customWidth="1"/>
    <col min="15250" max="15273" width="9.140625" style="33" customWidth="1"/>
    <col min="15274" max="15274" width="0.140625" style="33" customWidth="1"/>
    <col min="15275" max="15284" width="9.140625" style="33" customWidth="1"/>
    <col min="15285" max="15290" width="11.42578125" style="33" customWidth="1"/>
    <col min="15291" max="15291" width="10.42578125" style="33" bestFit="1" customWidth="1"/>
    <col min="15292" max="15504" width="9.140625" style="33"/>
    <col min="15505" max="15505" width="44.140625" style="33" customWidth="1"/>
    <col min="15506" max="15529" width="9.140625" style="33" customWidth="1"/>
    <col min="15530" max="15530" width="0.140625" style="33" customWidth="1"/>
    <col min="15531" max="15540" width="9.140625" style="33" customWidth="1"/>
    <col min="15541" max="15546" width="11.42578125" style="33" customWidth="1"/>
    <col min="15547" max="15547" width="10.42578125" style="33" bestFit="1" customWidth="1"/>
    <col min="15548" max="15760" width="9.140625" style="33"/>
    <col min="15761" max="15761" width="44.140625" style="33" customWidth="1"/>
    <col min="15762" max="15785" width="9.140625" style="33" customWidth="1"/>
    <col min="15786" max="15786" width="0.140625" style="33" customWidth="1"/>
    <col min="15787" max="15796" width="9.140625" style="33" customWidth="1"/>
    <col min="15797" max="15802" width="11.42578125" style="33" customWidth="1"/>
    <col min="15803" max="15803" width="10.42578125" style="33" bestFit="1" customWidth="1"/>
    <col min="15804" max="16016" width="9.140625" style="33"/>
    <col min="16017" max="16017" width="44.140625" style="33" customWidth="1"/>
    <col min="16018" max="16041" width="9.140625" style="33" customWidth="1"/>
    <col min="16042" max="16042" width="0.140625" style="33" customWidth="1"/>
    <col min="16043" max="16052" width="9.140625" style="33" customWidth="1"/>
    <col min="16053" max="16058" width="11.42578125" style="33" customWidth="1"/>
    <col min="16059" max="16059" width="10.42578125" style="33" bestFit="1" customWidth="1"/>
    <col min="16060" max="16318" width="9.140625" style="33"/>
    <col min="16319" max="16384" width="9.140625" style="33" customWidth="1"/>
  </cols>
  <sheetData>
    <row r="1" spans="1:20" s="41" customFormat="1" ht="18.75" x14ac:dyDescent="0.3">
      <c r="A1" s="575" t="s">
        <v>152</v>
      </c>
      <c r="B1" s="575"/>
      <c r="C1" s="575"/>
      <c r="D1" s="577" t="s">
        <v>169</v>
      </c>
      <c r="E1" s="578"/>
      <c r="F1" s="578"/>
      <c r="G1" s="578"/>
      <c r="H1" s="578"/>
      <c r="I1" s="578"/>
    </row>
    <row r="2" spans="1:20" s="35" customFormat="1" ht="18.75" x14ac:dyDescent="0.3">
      <c r="A2" s="450"/>
      <c r="B2" s="451"/>
      <c r="C2" s="452"/>
      <c r="D2" s="577" t="s">
        <v>221</v>
      </c>
      <c r="E2" s="578"/>
      <c r="F2" s="578"/>
      <c r="G2" s="578"/>
      <c r="H2" s="578"/>
      <c r="I2" s="578"/>
    </row>
    <row r="3" spans="1:20" s="35" customFormat="1" x14ac:dyDescent="0.25">
      <c r="A3" s="579" t="s">
        <v>199</v>
      </c>
      <c r="B3" s="579"/>
      <c r="C3" s="580"/>
      <c r="D3" s="261">
        <v>1</v>
      </c>
      <c r="E3" s="261">
        <v>2</v>
      </c>
      <c r="F3" s="261">
        <v>3</v>
      </c>
      <c r="G3" s="582">
        <v>4</v>
      </c>
      <c r="H3" s="578"/>
      <c r="I3" s="578"/>
    </row>
    <row r="4" spans="1:20" s="35" customFormat="1" x14ac:dyDescent="0.25">
      <c r="A4" s="580"/>
      <c r="B4" s="580"/>
      <c r="C4" s="580"/>
      <c r="D4" s="322" t="s">
        <v>171</v>
      </c>
      <c r="E4" s="322" t="s">
        <v>172</v>
      </c>
      <c r="F4" s="322" t="s">
        <v>205</v>
      </c>
      <c r="G4" s="581" t="s">
        <v>174</v>
      </c>
      <c r="H4" s="578"/>
      <c r="I4" s="578"/>
    </row>
    <row r="5" spans="1:20" s="35" customFormat="1" ht="15" customHeight="1" x14ac:dyDescent="0.2">
      <c r="A5" s="580"/>
      <c r="B5" s="580"/>
      <c r="C5" s="580"/>
      <c r="D5" s="323"/>
      <c r="E5" s="261">
        <v>2.1</v>
      </c>
      <c r="F5" s="261">
        <v>3.2</v>
      </c>
      <c r="G5" s="322">
        <v>4.2</v>
      </c>
      <c r="H5" s="322">
        <v>4.4000000000000004</v>
      </c>
      <c r="I5" s="323"/>
    </row>
    <row r="6" spans="1:20" s="35" customFormat="1" ht="27.75" customHeight="1" x14ac:dyDescent="0.2">
      <c r="A6" s="576" t="s">
        <v>200</v>
      </c>
      <c r="B6" s="576"/>
      <c r="C6" s="576"/>
      <c r="D6" s="323"/>
      <c r="E6" s="322" t="s">
        <v>173</v>
      </c>
      <c r="F6" s="322" t="s">
        <v>206</v>
      </c>
      <c r="G6" s="322" t="s">
        <v>175</v>
      </c>
      <c r="H6" s="322" t="s">
        <v>26</v>
      </c>
      <c r="I6" s="324" t="s">
        <v>170</v>
      </c>
    </row>
    <row r="7" spans="1:20" s="35" customFormat="1" ht="15" customHeight="1" x14ac:dyDescent="0.25">
      <c r="A7" s="583" t="s">
        <v>198</v>
      </c>
      <c r="B7" s="584"/>
      <c r="C7" s="584"/>
      <c r="D7" s="325"/>
      <c r="E7" s="325"/>
      <c r="F7" s="325"/>
      <c r="G7" s="325"/>
      <c r="H7" s="325"/>
      <c r="I7" s="326"/>
      <c r="Q7" s="81"/>
      <c r="R7" s="81"/>
      <c r="S7" s="81"/>
      <c r="T7" s="81"/>
    </row>
    <row r="8" spans="1:20" s="35" customFormat="1" ht="15" customHeight="1" x14ac:dyDescent="0.25">
      <c r="A8" s="35">
        <v>2012</v>
      </c>
      <c r="C8" s="73" t="s">
        <v>101</v>
      </c>
      <c r="D8" s="7">
        <v>3631884</v>
      </c>
      <c r="E8" s="7">
        <v>6716026</v>
      </c>
      <c r="F8" s="7">
        <v>35</v>
      </c>
      <c r="G8" s="327">
        <v>1766</v>
      </c>
      <c r="H8" s="7">
        <v>0</v>
      </c>
      <c r="I8" s="327">
        <v>10349711</v>
      </c>
      <c r="J8" s="33"/>
    </row>
    <row r="9" spans="1:20" s="35" customFormat="1" ht="15" customHeight="1" x14ac:dyDescent="0.25">
      <c r="C9" s="73" t="s">
        <v>60</v>
      </c>
      <c r="D9" s="7">
        <v>1683064</v>
      </c>
      <c r="E9" s="7">
        <v>13148056</v>
      </c>
      <c r="F9" s="7">
        <v>867</v>
      </c>
      <c r="G9" s="327">
        <v>378</v>
      </c>
      <c r="H9" s="7">
        <v>1607</v>
      </c>
      <c r="I9" s="327">
        <v>14833972</v>
      </c>
      <c r="J9" s="32"/>
    </row>
    <row r="10" spans="1:20" s="35" customFormat="1" ht="15" customHeight="1" x14ac:dyDescent="0.25">
      <c r="A10" s="35">
        <v>2013</v>
      </c>
      <c r="C10" s="73" t="s">
        <v>101</v>
      </c>
      <c r="D10" s="267">
        <v>4613119</v>
      </c>
      <c r="E10" s="267">
        <v>6692545</v>
      </c>
      <c r="F10" s="7">
        <v>1</v>
      </c>
      <c r="G10" s="328"/>
      <c r="H10" s="7">
        <v>1</v>
      </c>
      <c r="I10" s="327">
        <v>11305666</v>
      </c>
      <c r="J10" s="32"/>
    </row>
    <row r="11" spans="1:20" s="35" customFormat="1" ht="15" customHeight="1" x14ac:dyDescent="0.25">
      <c r="C11" s="73" t="s">
        <v>60</v>
      </c>
      <c r="D11" s="7">
        <v>2222463</v>
      </c>
      <c r="E11" s="7">
        <v>11253474</v>
      </c>
      <c r="F11" s="7">
        <v>2237</v>
      </c>
      <c r="G11" s="328">
        <v>381</v>
      </c>
      <c r="H11" s="7">
        <v>1705</v>
      </c>
      <c r="I11" s="327">
        <v>13480260</v>
      </c>
      <c r="J11" s="32"/>
    </row>
    <row r="12" spans="1:20" s="35" customFormat="1" ht="15" customHeight="1" x14ac:dyDescent="0.25">
      <c r="A12" s="35">
        <v>2014</v>
      </c>
      <c r="C12" s="73" t="s">
        <v>101</v>
      </c>
      <c r="D12" s="7">
        <v>5001926.5647900002</v>
      </c>
      <c r="E12" s="7">
        <v>17938208.031099994</v>
      </c>
      <c r="F12" s="7">
        <v>0</v>
      </c>
      <c r="G12" s="328">
        <v>4</v>
      </c>
      <c r="H12" s="7">
        <v>0</v>
      </c>
      <c r="I12" s="327">
        <v>22940138.595889993</v>
      </c>
      <c r="J12" s="32"/>
    </row>
    <row r="13" spans="1:20" s="35" customFormat="1" ht="15" customHeight="1" x14ac:dyDescent="0.25">
      <c r="C13" s="73" t="s">
        <v>60</v>
      </c>
      <c r="D13" s="7">
        <v>1887746.84</v>
      </c>
      <c r="E13" s="7">
        <v>19548744.967</v>
      </c>
      <c r="F13" s="7">
        <v>2340</v>
      </c>
      <c r="G13" s="7">
        <v>1105</v>
      </c>
      <c r="H13" s="7">
        <v>7338.2309999999998</v>
      </c>
      <c r="I13" s="327">
        <v>21447275.037999999</v>
      </c>
      <c r="J13" s="32"/>
    </row>
    <row r="14" spans="1:20" s="35" customFormat="1" ht="15" customHeight="1" x14ac:dyDescent="0.25">
      <c r="A14" s="35">
        <v>2015</v>
      </c>
      <c r="C14" s="73" t="s">
        <v>101</v>
      </c>
      <c r="D14" s="329">
        <v>6362554.6404524166</v>
      </c>
      <c r="E14" s="328">
        <v>19085767.917900007</v>
      </c>
      <c r="F14" s="328">
        <v>374</v>
      </c>
      <c r="G14" s="328"/>
      <c r="H14" s="328"/>
      <c r="I14" s="327">
        <v>25448696.558352426</v>
      </c>
      <c r="J14" s="34"/>
    </row>
    <row r="15" spans="1:20" s="35" customFormat="1" ht="15" customHeight="1" x14ac:dyDescent="0.25">
      <c r="C15" s="73" t="s">
        <v>60</v>
      </c>
      <c r="D15" s="329">
        <v>1842984.6133399999</v>
      </c>
      <c r="E15" s="328">
        <v>12325314</v>
      </c>
      <c r="F15" s="328">
        <v>4253</v>
      </c>
      <c r="G15" s="328">
        <v>2835</v>
      </c>
      <c r="H15" s="328">
        <v>1418</v>
      </c>
      <c r="I15" s="327">
        <v>14176804.61334</v>
      </c>
      <c r="J15" s="32"/>
    </row>
    <row r="16" spans="1:20" s="35" customFormat="1" ht="15" customHeight="1" x14ac:dyDescent="0.25">
      <c r="A16" s="35">
        <v>2016</v>
      </c>
      <c r="C16" s="73" t="s">
        <v>101</v>
      </c>
      <c r="D16" s="7">
        <v>8671431.7822899837</v>
      </c>
      <c r="E16" s="7">
        <v>25009874.991939701</v>
      </c>
      <c r="F16" s="328">
        <v>658.9085</v>
      </c>
      <c r="G16" s="7">
        <v>0</v>
      </c>
      <c r="H16" s="7">
        <v>0</v>
      </c>
      <c r="I16" s="327">
        <v>33681965.682729684</v>
      </c>
      <c r="J16" s="34"/>
    </row>
    <row r="17" spans="1:10" s="35" customFormat="1" ht="15" customHeight="1" x14ac:dyDescent="0.25">
      <c r="C17" s="73" t="s">
        <v>60</v>
      </c>
      <c r="D17" s="7">
        <v>2076303.4210000001</v>
      </c>
      <c r="E17" s="7">
        <v>12147850.755000001</v>
      </c>
      <c r="F17" s="328">
        <v>2134.8130000000001</v>
      </c>
      <c r="G17" s="328">
        <v>1773.876</v>
      </c>
      <c r="H17" s="328">
        <v>2166.52</v>
      </c>
      <c r="I17" s="328">
        <v>14230229.385</v>
      </c>
      <c r="J17" s="34"/>
    </row>
    <row r="18" spans="1:10" s="35" customFormat="1" ht="15" customHeight="1" x14ac:dyDescent="0.25">
      <c r="A18" s="35" t="s">
        <v>370</v>
      </c>
      <c r="C18" s="73" t="s">
        <v>101</v>
      </c>
      <c r="D18" s="34">
        <v>7152494.9208700014</v>
      </c>
      <c r="E18" s="34">
        <v>21653258</v>
      </c>
      <c r="F18" s="34">
        <v>3388.8870000000002</v>
      </c>
      <c r="G18" s="34">
        <v>0</v>
      </c>
      <c r="H18" s="34">
        <v>0</v>
      </c>
      <c r="I18" s="29">
        <v>28809141.562029991</v>
      </c>
    </row>
    <row r="19" spans="1:10" s="35" customFormat="1" ht="15" customHeight="1" x14ac:dyDescent="0.25">
      <c r="C19" s="73" t="s">
        <v>60</v>
      </c>
      <c r="D19" s="7">
        <v>1540316.1599999997</v>
      </c>
      <c r="E19" s="7">
        <v>12355168.916999999</v>
      </c>
      <c r="F19" s="7">
        <v>1797.8409999999997</v>
      </c>
      <c r="G19" s="7">
        <v>1894.944</v>
      </c>
      <c r="H19" s="7">
        <v>15530.838</v>
      </c>
      <c r="I19" s="7">
        <v>13914708.700000003</v>
      </c>
    </row>
    <row r="20" spans="1:10" s="35" customFormat="1" ht="15" customHeight="1" x14ac:dyDescent="0.25">
      <c r="A20" s="35" t="s">
        <v>371</v>
      </c>
      <c r="C20" s="73" t="s">
        <v>101</v>
      </c>
      <c r="D20" s="7">
        <v>5281851.686999999</v>
      </c>
      <c r="E20" s="7">
        <v>20730725.936870005</v>
      </c>
      <c r="F20" s="7">
        <v>0</v>
      </c>
      <c r="G20" s="7">
        <v>0</v>
      </c>
      <c r="H20" s="7">
        <v>0</v>
      </c>
      <c r="I20" s="7">
        <v>26012577.623870004</v>
      </c>
    </row>
    <row r="21" spans="1:10" s="35" customFormat="1" ht="15" customHeight="1" x14ac:dyDescent="0.25">
      <c r="C21" s="73" t="s">
        <v>60</v>
      </c>
      <c r="D21" s="7">
        <v>1577681.5972100003</v>
      </c>
      <c r="E21" s="7">
        <v>9856448.1736500096</v>
      </c>
      <c r="F21" s="7">
        <v>0</v>
      </c>
      <c r="G21" s="7">
        <v>0</v>
      </c>
      <c r="H21" s="7">
        <v>0</v>
      </c>
      <c r="I21" s="44">
        <v>11434129.770860009</v>
      </c>
    </row>
    <row r="22" spans="1:10" s="35" customFormat="1" ht="15" customHeight="1" x14ac:dyDescent="0.25">
      <c r="A22" s="35" t="s">
        <v>372</v>
      </c>
      <c r="C22" s="73" t="s">
        <v>101</v>
      </c>
      <c r="D22" s="7">
        <v>8924783.2885900009</v>
      </c>
      <c r="E22" s="7">
        <v>26337060.387910008</v>
      </c>
      <c r="F22" s="7">
        <v>12423.807999999999</v>
      </c>
      <c r="G22" s="7">
        <v>0</v>
      </c>
      <c r="H22" s="7">
        <v>0</v>
      </c>
      <c r="I22" s="7">
        <v>35274267.484500006</v>
      </c>
    </row>
    <row r="23" spans="1:10" s="35" customFormat="1" ht="15" customHeight="1" x14ac:dyDescent="0.25">
      <c r="C23" s="73" t="s">
        <v>60</v>
      </c>
      <c r="D23" s="7">
        <v>1892185.4259968014</v>
      </c>
      <c r="E23" s="7">
        <v>14921470.646488223</v>
      </c>
      <c r="F23" s="7">
        <v>0</v>
      </c>
      <c r="G23" s="7">
        <v>0</v>
      </c>
      <c r="H23" s="7">
        <v>0</v>
      </c>
      <c r="I23" s="7">
        <v>16813656.072485022</v>
      </c>
    </row>
    <row r="24" spans="1:10" s="35" customFormat="1" ht="15" customHeight="1" x14ac:dyDescent="0.25">
      <c r="A24" s="35" t="s">
        <v>373</v>
      </c>
      <c r="C24" s="73" t="s">
        <v>101</v>
      </c>
      <c r="D24" s="7">
        <v>8103314.2193299998</v>
      </c>
      <c r="E24" s="7">
        <f>SUM(E103,E105,E107,E109,E111,E113,E115,E117,E119,E121,E123,E125)</f>
        <v>27028256.753550015</v>
      </c>
      <c r="F24" s="7">
        <v>1911.9</v>
      </c>
      <c r="G24" s="7">
        <v>0</v>
      </c>
      <c r="H24" s="7">
        <v>0</v>
      </c>
      <c r="I24" s="7">
        <f>SUM(D24:H24)</f>
        <v>35133482.872880012</v>
      </c>
      <c r="J24" s="40"/>
    </row>
    <row r="25" spans="1:10" s="35" customFormat="1" ht="15" customHeight="1" x14ac:dyDescent="0.25">
      <c r="C25" s="73" t="s">
        <v>60</v>
      </c>
      <c r="D25" s="7">
        <v>1337796.5445295987</v>
      </c>
      <c r="E25" s="7">
        <v>14781605.629793873</v>
      </c>
      <c r="F25" s="7">
        <v>38.1708</v>
      </c>
      <c r="G25" s="7">
        <v>0</v>
      </c>
      <c r="H25" s="7">
        <v>0</v>
      </c>
      <c r="I25" s="7">
        <v>16119440.345123475</v>
      </c>
    </row>
    <row r="26" spans="1:10" s="35" customFormat="1" ht="15" customHeight="1" x14ac:dyDescent="0.25">
      <c r="C26" s="73"/>
      <c r="D26" s="7"/>
      <c r="E26" s="7"/>
      <c r="F26" s="328"/>
      <c r="G26" s="328"/>
      <c r="H26" s="328"/>
      <c r="I26" s="328"/>
    </row>
    <row r="27" spans="1:10" s="35" customFormat="1" ht="15" customHeight="1" x14ac:dyDescent="0.25">
      <c r="A27" s="99" t="s">
        <v>62</v>
      </c>
      <c r="B27" s="99"/>
      <c r="C27" s="74"/>
      <c r="D27" s="330"/>
      <c r="E27" s="330"/>
      <c r="F27" s="7"/>
      <c r="G27" s="330"/>
      <c r="H27" s="331"/>
      <c r="I27" s="331"/>
    </row>
    <row r="28" spans="1:10" s="35" customFormat="1" ht="15" customHeight="1" x14ac:dyDescent="0.25">
      <c r="A28" s="64" t="s">
        <v>370</v>
      </c>
      <c r="B28" s="61" t="s">
        <v>71</v>
      </c>
      <c r="C28" s="73" t="s">
        <v>58</v>
      </c>
      <c r="D28" s="34">
        <v>554683.04398000007</v>
      </c>
      <c r="E28" s="34">
        <v>1756800.4482399954</v>
      </c>
      <c r="F28" s="34">
        <v>243.08</v>
      </c>
      <c r="G28" s="34">
        <v>0</v>
      </c>
      <c r="H28" s="34">
        <v>0</v>
      </c>
      <c r="I28" s="34">
        <f>SUM(D28:H28)</f>
        <v>2311726.5722199958</v>
      </c>
    </row>
    <row r="29" spans="1:10" s="35" customFormat="1" ht="15" customHeight="1" x14ac:dyDescent="0.25">
      <c r="A29" s="61"/>
      <c r="B29" s="61"/>
      <c r="C29" s="73" t="s">
        <v>60</v>
      </c>
      <c r="D29" s="32">
        <v>143850.54199999999</v>
      </c>
      <c r="E29" s="32">
        <v>1022325.701</v>
      </c>
      <c r="F29" s="32">
        <v>4.3620000000000001</v>
      </c>
      <c r="G29" s="32">
        <v>0</v>
      </c>
      <c r="H29" s="32">
        <v>777.28</v>
      </c>
      <c r="I29" s="34">
        <f t="shared" ref="I29:I51" si="0">SUM(D29:H29)</f>
        <v>1166957.885</v>
      </c>
    </row>
    <row r="30" spans="1:10" s="35" customFormat="1" ht="15" customHeight="1" x14ac:dyDescent="0.25">
      <c r="A30" s="61"/>
      <c r="B30" s="61" t="s">
        <v>72</v>
      </c>
      <c r="C30" s="73" t="s">
        <v>58</v>
      </c>
      <c r="D30" s="34">
        <v>1491256.7188800003</v>
      </c>
      <c r="E30" s="34">
        <v>2358621.7375000035</v>
      </c>
      <c r="F30" s="34">
        <v>1.58</v>
      </c>
      <c r="G30" s="34">
        <v>0</v>
      </c>
      <c r="H30" s="34">
        <v>0</v>
      </c>
      <c r="I30" s="34">
        <f t="shared" si="0"/>
        <v>3849880.0363800041</v>
      </c>
    </row>
    <row r="31" spans="1:10" s="35" customFormat="1" ht="15" customHeight="1" x14ac:dyDescent="0.25">
      <c r="A31" s="61"/>
      <c r="B31" s="61"/>
      <c r="C31" s="73" t="s">
        <v>60</v>
      </c>
      <c r="D31" s="32">
        <v>115441.08500000001</v>
      </c>
      <c r="E31" s="32">
        <v>894469.79299999995</v>
      </c>
      <c r="F31" s="32">
        <v>89.563999999999993</v>
      </c>
      <c r="G31" s="32">
        <v>2.9710000000000001</v>
      </c>
      <c r="H31" s="32">
        <v>0</v>
      </c>
      <c r="I31" s="34">
        <f t="shared" si="0"/>
        <v>1010003.4129999999</v>
      </c>
    </row>
    <row r="32" spans="1:10" s="35" customFormat="1" ht="15" customHeight="1" x14ac:dyDescent="0.25">
      <c r="A32" s="61"/>
      <c r="B32" s="61" t="s">
        <v>67</v>
      </c>
      <c r="C32" s="73" t="s">
        <v>58</v>
      </c>
      <c r="D32" s="34">
        <v>375720.39282000007</v>
      </c>
      <c r="E32" s="34">
        <v>1759845.0793000003</v>
      </c>
      <c r="F32" s="34">
        <v>716.75</v>
      </c>
      <c r="G32" s="34">
        <v>0</v>
      </c>
      <c r="H32" s="34">
        <v>0</v>
      </c>
      <c r="I32" s="34">
        <f t="shared" si="0"/>
        <v>2136282.2221200005</v>
      </c>
    </row>
    <row r="33" spans="1:9" s="35" customFormat="1" ht="15" customHeight="1" x14ac:dyDescent="0.25">
      <c r="A33" s="61"/>
      <c r="B33" s="61"/>
      <c r="C33" s="73" t="s">
        <v>60</v>
      </c>
      <c r="D33" s="32">
        <v>147571.07699999999</v>
      </c>
      <c r="E33" s="32">
        <v>1045741.8810000001</v>
      </c>
      <c r="F33" s="32">
        <v>91.584999999999994</v>
      </c>
      <c r="G33" s="32">
        <v>157.76599999999999</v>
      </c>
      <c r="H33" s="32">
        <v>680.29600000000005</v>
      </c>
      <c r="I33" s="34">
        <f t="shared" si="0"/>
        <v>1194242.6050000002</v>
      </c>
    </row>
    <row r="34" spans="1:9" s="35" customFormat="1" ht="15" customHeight="1" x14ac:dyDescent="0.25">
      <c r="A34" s="61"/>
      <c r="B34" s="61" t="s">
        <v>68</v>
      </c>
      <c r="C34" s="73" t="s">
        <v>58</v>
      </c>
      <c r="D34" s="34">
        <v>375662.07592000003</v>
      </c>
      <c r="E34" s="34">
        <v>1726603.1677200003</v>
      </c>
      <c r="F34" s="34">
        <v>716.75</v>
      </c>
      <c r="G34" s="34">
        <v>0</v>
      </c>
      <c r="H34" s="34">
        <v>0</v>
      </c>
      <c r="I34" s="34">
        <f t="shared" si="0"/>
        <v>2102981.9936400005</v>
      </c>
    </row>
    <row r="35" spans="1:9" s="35" customFormat="1" ht="15" customHeight="1" x14ac:dyDescent="0.25">
      <c r="A35" s="61"/>
      <c r="B35" s="61"/>
      <c r="C35" s="73" t="s">
        <v>60</v>
      </c>
      <c r="D35" s="32">
        <v>105141.357</v>
      </c>
      <c r="E35" s="32">
        <v>1021381.3149999999</v>
      </c>
      <c r="F35" s="32">
        <v>248.78100000000001</v>
      </c>
      <c r="G35" s="32">
        <v>106.834</v>
      </c>
      <c r="H35" s="32">
        <v>1406.65</v>
      </c>
      <c r="I35" s="34">
        <f t="shared" si="0"/>
        <v>1128284.9369999999</v>
      </c>
    </row>
    <row r="36" spans="1:9" s="35" customFormat="1" ht="15" customHeight="1" x14ac:dyDescent="0.25">
      <c r="A36" s="61"/>
      <c r="B36" s="61" t="s">
        <v>6</v>
      </c>
      <c r="C36" s="73" t="s">
        <v>58</v>
      </c>
      <c r="D36" s="34">
        <v>828640.30496000079</v>
      </c>
      <c r="E36" s="34">
        <v>1382322.2689999987</v>
      </c>
      <c r="F36" s="34">
        <v>574.05999999999995</v>
      </c>
      <c r="G36" s="34">
        <v>0</v>
      </c>
      <c r="H36" s="34">
        <v>0</v>
      </c>
      <c r="I36" s="34">
        <f t="shared" si="0"/>
        <v>2211536.6339599998</v>
      </c>
    </row>
    <row r="37" spans="1:9" s="35" customFormat="1" ht="15" customHeight="1" x14ac:dyDescent="0.25">
      <c r="A37" s="32"/>
      <c r="B37" s="61"/>
      <c r="C37" s="73" t="s">
        <v>60</v>
      </c>
      <c r="D37" s="32">
        <v>191499.98300000001</v>
      </c>
      <c r="E37" s="32">
        <v>1603635.49</v>
      </c>
      <c r="F37" s="32">
        <v>190.321</v>
      </c>
      <c r="G37" s="32">
        <v>0</v>
      </c>
      <c r="H37" s="32">
        <v>1820.5429999999999</v>
      </c>
      <c r="I37" s="34">
        <f t="shared" si="0"/>
        <v>1797146.3370000001</v>
      </c>
    </row>
    <row r="38" spans="1:9" s="35" customFormat="1" ht="15" customHeight="1" x14ac:dyDescent="0.25">
      <c r="A38" s="61"/>
      <c r="B38" s="61" t="s">
        <v>69</v>
      </c>
      <c r="C38" s="73" t="s">
        <v>58</v>
      </c>
      <c r="D38" s="34">
        <v>832740.44564000028</v>
      </c>
      <c r="E38" s="34">
        <v>2428598.1215300062</v>
      </c>
      <c r="F38" s="34">
        <v>0</v>
      </c>
      <c r="G38" s="34">
        <v>0</v>
      </c>
      <c r="H38" s="34">
        <v>0</v>
      </c>
      <c r="I38" s="34">
        <f t="shared" si="0"/>
        <v>3261338.5671700062</v>
      </c>
    </row>
    <row r="39" spans="1:9" s="35" customFormat="1" ht="15" customHeight="1" x14ac:dyDescent="0.25">
      <c r="A39" s="61"/>
      <c r="B39" s="61"/>
      <c r="C39" s="73" t="s">
        <v>60</v>
      </c>
      <c r="D39" s="32">
        <v>119617.19</v>
      </c>
      <c r="E39" s="32">
        <v>1071105.6340000001</v>
      </c>
      <c r="F39" s="32">
        <v>24.071000000000002</v>
      </c>
      <c r="G39" s="32">
        <v>526.33600000000001</v>
      </c>
      <c r="H39" s="32">
        <v>2243.174</v>
      </c>
      <c r="I39" s="34">
        <f t="shared" si="0"/>
        <v>1193516.405</v>
      </c>
    </row>
    <row r="40" spans="1:9" s="35" customFormat="1" ht="15" customHeight="1" x14ac:dyDescent="0.25">
      <c r="A40" s="61"/>
      <c r="B40" s="61" t="s">
        <v>70</v>
      </c>
      <c r="C40" s="73" t="s">
        <v>58</v>
      </c>
      <c r="D40" s="374">
        <v>404205.21940000006</v>
      </c>
      <c r="E40" s="374">
        <v>1923573.4426699977</v>
      </c>
      <c r="F40" s="374">
        <v>1.58</v>
      </c>
      <c r="G40" s="374">
        <v>0</v>
      </c>
      <c r="H40" s="34">
        <v>0</v>
      </c>
      <c r="I40" s="34">
        <f t="shared" si="0"/>
        <v>2327780.2420699978</v>
      </c>
    </row>
    <row r="41" spans="1:9" s="35" customFormat="1" ht="15" customHeight="1" x14ac:dyDescent="0.25">
      <c r="A41" s="33"/>
      <c r="B41" s="61"/>
      <c r="C41" s="73" t="s">
        <v>60</v>
      </c>
      <c r="D41" s="32">
        <v>206028.94</v>
      </c>
      <c r="E41" s="32">
        <v>1017512.049</v>
      </c>
      <c r="F41" s="32">
        <v>67.105999999999995</v>
      </c>
      <c r="G41" s="32">
        <v>73.978999999999999</v>
      </c>
      <c r="H41" s="32">
        <v>677.90899999999999</v>
      </c>
      <c r="I41" s="34">
        <f t="shared" si="0"/>
        <v>1224359.983</v>
      </c>
    </row>
    <row r="42" spans="1:9" s="35" customFormat="1" ht="15" customHeight="1" x14ac:dyDescent="0.25">
      <c r="A42" s="61"/>
      <c r="B42" s="61" t="s">
        <v>73</v>
      </c>
      <c r="C42" s="73" t="s">
        <v>58</v>
      </c>
      <c r="D42" s="34">
        <v>647672.6243899999</v>
      </c>
      <c r="E42" s="34">
        <v>2634915.2410400002</v>
      </c>
      <c r="F42" s="34">
        <v>3.02</v>
      </c>
      <c r="G42" s="34">
        <v>0</v>
      </c>
      <c r="H42" s="34">
        <v>0</v>
      </c>
      <c r="I42" s="34">
        <f t="shared" si="0"/>
        <v>3282590.8854300003</v>
      </c>
    </row>
    <row r="43" spans="1:9" s="35" customFormat="1" ht="15" customHeight="1" x14ac:dyDescent="0.25">
      <c r="A43" s="61"/>
      <c r="B43" s="61"/>
      <c r="C43" s="73" t="s">
        <v>60</v>
      </c>
      <c r="D43" s="34">
        <v>158735.228</v>
      </c>
      <c r="E43" s="34">
        <v>1111115.831</v>
      </c>
      <c r="F43" s="34">
        <v>559.33399999999995</v>
      </c>
      <c r="G43" s="34">
        <v>70.861999999999995</v>
      </c>
      <c r="H43" s="34">
        <v>5234.3410000000003</v>
      </c>
      <c r="I43" s="34">
        <f t="shared" si="0"/>
        <v>1275715.5959999999</v>
      </c>
    </row>
    <row r="44" spans="1:9" s="35" customFormat="1" ht="15" customHeight="1" x14ac:dyDescent="0.25">
      <c r="A44" s="61"/>
      <c r="B44" s="61" t="s">
        <v>63</v>
      </c>
      <c r="C44" s="73" t="s">
        <v>58</v>
      </c>
      <c r="D44" s="34">
        <v>431093.28121000022</v>
      </c>
      <c r="E44" s="34">
        <v>1869353.699989998</v>
      </c>
      <c r="F44" s="34">
        <v>50.4</v>
      </c>
      <c r="G44" s="34">
        <v>0</v>
      </c>
      <c r="H44" s="34">
        <v>0</v>
      </c>
      <c r="I44" s="34">
        <f t="shared" si="0"/>
        <v>2300497.3811999983</v>
      </c>
    </row>
    <row r="45" spans="1:9" s="35" customFormat="1" ht="15" customHeight="1" x14ac:dyDescent="0.25">
      <c r="A45" s="61"/>
      <c r="B45" s="61"/>
      <c r="C45" s="73" t="s">
        <v>60</v>
      </c>
      <c r="D45" s="32">
        <v>158265.764</v>
      </c>
      <c r="E45" s="32">
        <v>991109.44700000004</v>
      </c>
      <c r="F45" s="32">
        <v>190.44200000000001</v>
      </c>
      <c r="G45" s="32">
        <v>755.178</v>
      </c>
      <c r="H45" s="32">
        <v>1952.09</v>
      </c>
      <c r="I45" s="34">
        <f t="shared" si="0"/>
        <v>1152272.9210000003</v>
      </c>
    </row>
    <row r="46" spans="1:9" s="35" customFormat="1" ht="15" customHeight="1" x14ac:dyDescent="0.25">
      <c r="A46" s="61"/>
      <c r="B46" s="61" t="s">
        <v>64</v>
      </c>
      <c r="C46" s="73" t="s">
        <v>58</v>
      </c>
      <c r="D46" s="34">
        <v>594771.32472000027</v>
      </c>
      <c r="E46" s="34">
        <v>1845099.6261099936</v>
      </c>
      <c r="F46" s="34">
        <v>715.70699999999999</v>
      </c>
      <c r="G46" s="34">
        <v>0</v>
      </c>
      <c r="H46" s="34">
        <v>0</v>
      </c>
      <c r="I46" s="34">
        <f t="shared" si="0"/>
        <v>2440586.6578299939</v>
      </c>
    </row>
    <row r="47" spans="1:9" s="35" customFormat="1" ht="15" customHeight="1" x14ac:dyDescent="0.25">
      <c r="A47" s="61"/>
      <c r="B47" s="61"/>
      <c r="C47" s="73" t="s">
        <v>60</v>
      </c>
      <c r="D47" s="32">
        <v>128018.469</v>
      </c>
      <c r="E47" s="32">
        <v>1172144.6669999999</v>
      </c>
      <c r="F47" s="32">
        <v>85.733999999999995</v>
      </c>
      <c r="G47" s="32">
        <v>0</v>
      </c>
      <c r="H47" s="32">
        <v>396.99099999999999</v>
      </c>
      <c r="I47" s="34">
        <f t="shared" si="0"/>
        <v>1300645.8609999998</v>
      </c>
    </row>
    <row r="48" spans="1:9" s="35" customFormat="1" ht="15" customHeight="1" x14ac:dyDescent="0.25">
      <c r="A48" s="61"/>
      <c r="B48" s="61" t="s">
        <v>65</v>
      </c>
      <c r="C48" s="73" t="s">
        <v>58</v>
      </c>
      <c r="D48" s="34">
        <v>275133.99395000003</v>
      </c>
      <c r="E48" s="34">
        <v>1333484.0795299979</v>
      </c>
      <c r="F48" s="34">
        <v>364.79</v>
      </c>
      <c r="G48" s="34">
        <v>0</v>
      </c>
      <c r="H48" s="34">
        <v>0</v>
      </c>
      <c r="I48" s="34">
        <f t="shared" si="0"/>
        <v>1608982.863479998</v>
      </c>
    </row>
    <row r="49" spans="1:9" s="35" customFormat="1" ht="15" customHeight="1" x14ac:dyDescent="0.25">
      <c r="A49" s="61"/>
      <c r="B49" s="61"/>
      <c r="C49" s="73" t="s">
        <v>60</v>
      </c>
      <c r="D49" s="32">
        <v>55307.9</v>
      </c>
      <c r="E49" s="32">
        <v>784161.853</v>
      </c>
      <c r="F49" s="32">
        <v>145.81200000000001</v>
      </c>
      <c r="G49" s="32">
        <v>0</v>
      </c>
      <c r="H49" s="32">
        <v>341.56400000000002</v>
      </c>
      <c r="I49" s="34">
        <f t="shared" si="0"/>
        <v>839957.12900000007</v>
      </c>
    </row>
    <row r="50" spans="1:9" s="35" customFormat="1" ht="15" customHeight="1" x14ac:dyDescent="0.25">
      <c r="A50" s="32"/>
      <c r="B50" s="61" t="s">
        <v>66</v>
      </c>
      <c r="C50" s="73" t="s">
        <v>58</v>
      </c>
      <c r="D50" s="34">
        <v>340915.49500000017</v>
      </c>
      <c r="E50" s="34">
        <v>634040.84152999963</v>
      </c>
      <c r="F50" s="34">
        <v>1.17</v>
      </c>
      <c r="G50" s="34">
        <v>0</v>
      </c>
      <c r="H50" s="34">
        <v>0</v>
      </c>
      <c r="I50" s="34">
        <f t="shared" si="0"/>
        <v>974957.50652999978</v>
      </c>
    </row>
    <row r="51" spans="1:9" s="35" customFormat="1" ht="15" customHeight="1" x14ac:dyDescent="0.25">
      <c r="A51" s="61"/>
      <c r="B51" s="61"/>
      <c r="C51" s="73" t="s">
        <v>60</v>
      </c>
      <c r="D51" s="32">
        <v>10838.625</v>
      </c>
      <c r="E51" s="32">
        <v>620465.25600000005</v>
      </c>
      <c r="F51" s="32">
        <v>100.729</v>
      </c>
      <c r="G51" s="32">
        <v>201.018</v>
      </c>
      <c r="H51" s="32">
        <v>0</v>
      </c>
      <c r="I51" s="34">
        <f t="shared" si="0"/>
        <v>631605.62800000014</v>
      </c>
    </row>
    <row r="52" spans="1:9" s="35" customFormat="1" ht="15" customHeight="1" x14ac:dyDescent="0.25">
      <c r="A52" s="61"/>
      <c r="B52" s="61"/>
      <c r="C52" s="72"/>
      <c r="D52" s="374"/>
      <c r="E52" s="374"/>
      <c r="F52" s="374"/>
      <c r="G52" s="374"/>
      <c r="H52" s="34"/>
      <c r="I52" s="34"/>
    </row>
    <row r="53" spans="1:9" s="35" customFormat="1" ht="15" customHeight="1" x14ac:dyDescent="0.25">
      <c r="A53" s="64" t="s">
        <v>371</v>
      </c>
      <c r="B53" s="61" t="s">
        <v>71</v>
      </c>
      <c r="C53" s="73" t="s">
        <v>101</v>
      </c>
      <c r="D53" s="32">
        <v>348939.31057999708</v>
      </c>
      <c r="E53" s="32">
        <v>1805506.4221500005</v>
      </c>
      <c r="F53" s="63">
        <v>0</v>
      </c>
      <c r="G53" s="63">
        <v>0</v>
      </c>
      <c r="H53" s="63">
        <v>0</v>
      </c>
      <c r="I53" s="32">
        <f t="shared" ref="I53:I76" si="1">SUM(D53:H53)</f>
        <v>2154445.7327299975</v>
      </c>
    </row>
    <row r="54" spans="1:9" s="35" customFormat="1" ht="15" customHeight="1" x14ac:dyDescent="0.25">
      <c r="A54" s="64"/>
      <c r="B54" s="61"/>
      <c r="C54" s="73" t="s">
        <v>60</v>
      </c>
      <c r="D54" s="32">
        <v>85579.401420000067</v>
      </c>
      <c r="E54" s="32">
        <v>437882.48858999985</v>
      </c>
      <c r="F54" s="63">
        <v>0</v>
      </c>
      <c r="G54" s="63">
        <v>0</v>
      </c>
      <c r="H54" s="63">
        <v>0</v>
      </c>
      <c r="I54" s="32">
        <f t="shared" si="1"/>
        <v>523461.89000999992</v>
      </c>
    </row>
    <row r="55" spans="1:9" s="35" customFormat="1" ht="15" customHeight="1" x14ac:dyDescent="0.25">
      <c r="A55" s="64"/>
      <c r="B55" s="61" t="s">
        <v>72</v>
      </c>
      <c r="C55" s="73" t="s">
        <v>101</v>
      </c>
      <c r="D55" s="32">
        <v>306090.13695999968</v>
      </c>
      <c r="E55" s="32">
        <v>1093100.4073100009</v>
      </c>
      <c r="F55" s="63">
        <v>0</v>
      </c>
      <c r="G55" s="63">
        <v>0</v>
      </c>
      <c r="H55" s="63">
        <v>0</v>
      </c>
      <c r="I55" s="32">
        <f t="shared" si="1"/>
        <v>1399190.5442700004</v>
      </c>
    </row>
    <row r="56" spans="1:9" s="35" customFormat="1" ht="15" customHeight="1" x14ac:dyDescent="0.25">
      <c r="A56" s="64"/>
      <c r="B56" s="61"/>
      <c r="C56" s="73" t="s">
        <v>60</v>
      </c>
      <c r="D56" s="32">
        <v>97809.676730000327</v>
      </c>
      <c r="E56" s="32">
        <v>358042.19564999815</v>
      </c>
      <c r="F56" s="63">
        <v>0</v>
      </c>
      <c r="G56" s="63">
        <v>0</v>
      </c>
      <c r="H56" s="63">
        <v>0</v>
      </c>
      <c r="I56" s="32">
        <f t="shared" si="1"/>
        <v>455851.87237999844</v>
      </c>
    </row>
    <row r="57" spans="1:9" s="35" customFormat="1" ht="15" customHeight="1" x14ac:dyDescent="0.25">
      <c r="A57" s="64"/>
      <c r="B57" s="61" t="s">
        <v>67</v>
      </c>
      <c r="C57" s="73" t="s">
        <v>101</v>
      </c>
      <c r="D57" s="32">
        <v>137384.30647999994</v>
      </c>
      <c r="E57" s="32">
        <v>266967.94105999975</v>
      </c>
      <c r="F57" s="63">
        <v>0</v>
      </c>
      <c r="G57" s="63">
        <v>0</v>
      </c>
      <c r="H57" s="63">
        <v>0</v>
      </c>
      <c r="I57" s="32">
        <f t="shared" si="1"/>
        <v>404352.24753999966</v>
      </c>
    </row>
    <row r="58" spans="1:9" s="35" customFormat="1" ht="15" customHeight="1" x14ac:dyDescent="0.25">
      <c r="A58" s="64"/>
      <c r="B58" s="61"/>
      <c r="C58" s="73" t="s">
        <v>60</v>
      </c>
      <c r="D58" s="32">
        <v>96286.984599999851</v>
      </c>
      <c r="E58" s="32">
        <v>419849.20049000171</v>
      </c>
      <c r="F58" s="63">
        <v>0</v>
      </c>
      <c r="G58" s="63">
        <v>0</v>
      </c>
      <c r="H58" s="63">
        <v>0</v>
      </c>
      <c r="I58" s="32">
        <f t="shared" si="1"/>
        <v>516136.18509000156</v>
      </c>
    </row>
    <row r="59" spans="1:9" s="35" customFormat="1" ht="15" customHeight="1" x14ac:dyDescent="0.25">
      <c r="A59" s="64"/>
      <c r="B59" s="61" t="s">
        <v>68</v>
      </c>
      <c r="C59" s="73" t="s">
        <v>101</v>
      </c>
      <c r="D59" s="32">
        <v>271029.87901000015</v>
      </c>
      <c r="E59" s="32">
        <v>753687.11027999991</v>
      </c>
      <c r="F59" s="63">
        <v>0</v>
      </c>
      <c r="G59" s="63">
        <v>0</v>
      </c>
      <c r="H59" s="63">
        <v>0</v>
      </c>
      <c r="I59" s="32">
        <f t="shared" si="1"/>
        <v>1024716.9892900001</v>
      </c>
    </row>
    <row r="60" spans="1:9" s="35" customFormat="1" ht="15" customHeight="1" x14ac:dyDescent="0.25">
      <c r="A60" s="64"/>
      <c r="B60" s="61"/>
      <c r="C60" s="73" t="s">
        <v>60</v>
      </c>
      <c r="D60" s="32">
        <v>158677.70383999989</v>
      </c>
      <c r="E60" s="32">
        <v>366877.69129999867</v>
      </c>
      <c r="F60" s="63">
        <v>0</v>
      </c>
      <c r="G60" s="63">
        <v>0</v>
      </c>
      <c r="H60" s="63">
        <v>0</v>
      </c>
      <c r="I60" s="32">
        <f t="shared" si="1"/>
        <v>525555.39513999852</v>
      </c>
    </row>
    <row r="61" spans="1:9" s="35" customFormat="1" ht="15" customHeight="1" x14ac:dyDescent="0.25">
      <c r="A61" s="64"/>
      <c r="B61" s="61" t="s">
        <v>6</v>
      </c>
      <c r="C61" s="73" t="s">
        <v>101</v>
      </c>
      <c r="D61" s="32">
        <v>422267.21750000014</v>
      </c>
      <c r="E61" s="32">
        <v>1475484.4361800004</v>
      </c>
      <c r="F61" s="63">
        <v>0</v>
      </c>
      <c r="G61" s="63">
        <v>0</v>
      </c>
      <c r="H61" s="63">
        <v>0</v>
      </c>
      <c r="I61" s="32">
        <f t="shared" si="1"/>
        <v>1897751.6536800005</v>
      </c>
    </row>
    <row r="62" spans="1:9" s="35" customFormat="1" ht="15" customHeight="1" x14ac:dyDescent="0.25">
      <c r="A62" s="64"/>
      <c r="B62" s="61"/>
      <c r="C62" s="73" t="s">
        <v>60</v>
      </c>
      <c r="D62" s="32">
        <v>106933.84054000027</v>
      </c>
      <c r="E62" s="32">
        <v>392467.9428800008</v>
      </c>
      <c r="F62" s="63">
        <v>0</v>
      </c>
      <c r="G62" s="63">
        <v>0</v>
      </c>
      <c r="H62" s="63">
        <v>0</v>
      </c>
      <c r="I62" s="32">
        <f t="shared" si="1"/>
        <v>499401.78342000104</v>
      </c>
    </row>
    <row r="63" spans="1:9" s="35" customFormat="1" ht="15" customHeight="1" x14ac:dyDescent="0.25">
      <c r="A63" s="64"/>
      <c r="B63" s="61" t="s">
        <v>69</v>
      </c>
      <c r="C63" s="73" t="s">
        <v>101</v>
      </c>
      <c r="D63" s="32">
        <v>257890.82740999991</v>
      </c>
      <c r="E63" s="32">
        <v>2059754.4250400004</v>
      </c>
      <c r="F63" s="63">
        <v>0</v>
      </c>
      <c r="G63" s="63">
        <v>0</v>
      </c>
      <c r="H63" s="63">
        <v>0</v>
      </c>
      <c r="I63" s="32">
        <f t="shared" si="1"/>
        <v>2317645.2524500005</v>
      </c>
    </row>
    <row r="64" spans="1:9" s="35" customFormat="1" ht="15" customHeight="1" x14ac:dyDescent="0.25">
      <c r="A64" s="64"/>
      <c r="B64" s="61"/>
      <c r="C64" s="73" t="s">
        <v>60</v>
      </c>
      <c r="D64" s="32">
        <v>149846.96655000036</v>
      </c>
      <c r="E64" s="32">
        <v>1007196.8375200041</v>
      </c>
      <c r="F64" s="63">
        <v>0</v>
      </c>
      <c r="G64" s="63">
        <v>0</v>
      </c>
      <c r="H64" s="63">
        <v>0</v>
      </c>
      <c r="I64" s="32">
        <f t="shared" si="1"/>
        <v>1157043.8040700045</v>
      </c>
    </row>
    <row r="65" spans="1:9" s="35" customFormat="1" ht="15" customHeight="1" x14ac:dyDescent="0.25">
      <c r="A65" s="64"/>
      <c r="B65" s="61" t="s">
        <v>70</v>
      </c>
      <c r="C65" s="73" t="s">
        <v>101</v>
      </c>
      <c r="D65" s="32">
        <v>466813.89325999987</v>
      </c>
      <c r="E65" s="32">
        <v>1635308.9373799989</v>
      </c>
      <c r="F65" s="63">
        <v>0</v>
      </c>
      <c r="G65" s="63">
        <v>0</v>
      </c>
      <c r="H65" s="63">
        <v>0</v>
      </c>
      <c r="I65" s="32">
        <f t="shared" si="1"/>
        <v>2102122.8306399989</v>
      </c>
    </row>
    <row r="66" spans="1:9" s="35" customFormat="1" ht="15" customHeight="1" x14ac:dyDescent="0.25">
      <c r="A66" s="64"/>
      <c r="B66" s="61"/>
      <c r="C66" s="73" t="s">
        <v>60</v>
      </c>
      <c r="D66" s="32">
        <v>158306.12707999945</v>
      </c>
      <c r="E66" s="32">
        <v>864524.36961000215</v>
      </c>
      <c r="F66" s="63">
        <v>0</v>
      </c>
      <c r="G66" s="63">
        <v>0</v>
      </c>
      <c r="H66" s="63">
        <v>0</v>
      </c>
      <c r="I66" s="32">
        <f t="shared" si="1"/>
        <v>1022830.4966900016</v>
      </c>
    </row>
    <row r="67" spans="1:9" s="35" customFormat="1" ht="15" customHeight="1" x14ac:dyDescent="0.25">
      <c r="A67" s="64"/>
      <c r="B67" s="61" t="s">
        <v>73</v>
      </c>
      <c r="C67" s="73" t="s">
        <v>101</v>
      </c>
      <c r="D67" s="32">
        <v>366596.40157999995</v>
      </c>
      <c r="E67" s="32">
        <v>2169601.8881199998</v>
      </c>
      <c r="F67" s="63">
        <v>0</v>
      </c>
      <c r="G67" s="63">
        <v>0</v>
      </c>
      <c r="H67" s="63">
        <v>0</v>
      </c>
      <c r="I67" s="32">
        <f t="shared" si="1"/>
        <v>2536198.2896999996</v>
      </c>
    </row>
    <row r="68" spans="1:9" s="35" customFormat="1" ht="15" customHeight="1" x14ac:dyDescent="0.25">
      <c r="A68" s="64"/>
      <c r="B68" s="61"/>
      <c r="C68" s="73" t="s">
        <v>60</v>
      </c>
      <c r="D68" s="32">
        <v>145787.71942000079</v>
      </c>
      <c r="E68" s="32">
        <v>1181986.5993500054</v>
      </c>
      <c r="F68" s="63">
        <v>0</v>
      </c>
      <c r="G68" s="63">
        <v>0</v>
      </c>
      <c r="H68" s="63">
        <v>0</v>
      </c>
      <c r="I68" s="32">
        <f t="shared" si="1"/>
        <v>1327774.3187700063</v>
      </c>
    </row>
    <row r="69" spans="1:9" s="35" customFormat="1" ht="15" customHeight="1" x14ac:dyDescent="0.25">
      <c r="A69" s="64"/>
      <c r="B69" s="61" t="s">
        <v>63</v>
      </c>
      <c r="C69" s="73" t="s">
        <v>101</v>
      </c>
      <c r="D69" s="32">
        <v>466808.20647000032</v>
      </c>
      <c r="E69" s="32">
        <v>2090708.7941199993</v>
      </c>
      <c r="F69" s="63">
        <v>0</v>
      </c>
      <c r="G69" s="63">
        <v>0</v>
      </c>
      <c r="H69" s="63">
        <v>0</v>
      </c>
      <c r="I69" s="32">
        <f t="shared" si="1"/>
        <v>2557517.0005899994</v>
      </c>
    </row>
    <row r="70" spans="1:9" s="35" customFormat="1" ht="15" customHeight="1" x14ac:dyDescent="0.25">
      <c r="A70" s="64"/>
      <c r="B70" s="61"/>
      <c r="C70" s="73" t="s">
        <v>60</v>
      </c>
      <c r="D70" s="32">
        <v>127546.73526000013</v>
      </c>
      <c r="E70" s="32">
        <v>978174.1896100021</v>
      </c>
      <c r="F70" s="63">
        <v>0</v>
      </c>
      <c r="G70" s="63">
        <v>0</v>
      </c>
      <c r="H70" s="63">
        <v>0</v>
      </c>
      <c r="I70" s="32">
        <f t="shared" si="1"/>
        <v>1105720.9248700023</v>
      </c>
    </row>
    <row r="71" spans="1:9" s="35" customFormat="1" ht="15" customHeight="1" x14ac:dyDescent="0.25">
      <c r="A71" s="64"/>
      <c r="B71" s="61" t="s">
        <v>64</v>
      </c>
      <c r="C71" s="73" t="s">
        <v>101</v>
      </c>
      <c r="D71" s="32">
        <v>752710.41229999997</v>
      </c>
      <c r="E71" s="32">
        <v>2458103.3840300036</v>
      </c>
      <c r="F71" s="63">
        <v>0</v>
      </c>
      <c r="G71" s="63">
        <v>0</v>
      </c>
      <c r="H71" s="63">
        <v>0</v>
      </c>
      <c r="I71" s="32">
        <f t="shared" si="1"/>
        <v>3210813.7963300035</v>
      </c>
    </row>
    <row r="72" spans="1:9" s="35" customFormat="1" ht="15" customHeight="1" x14ac:dyDescent="0.25">
      <c r="A72" s="64"/>
      <c r="B72" s="61"/>
      <c r="C72" s="73" t="s">
        <v>60</v>
      </c>
      <c r="D72" s="32">
        <v>177018.53334999966</v>
      </c>
      <c r="E72" s="32">
        <v>1372474.3627500017</v>
      </c>
      <c r="F72" s="63">
        <v>0</v>
      </c>
      <c r="G72" s="63">
        <v>0</v>
      </c>
      <c r="H72" s="63">
        <v>0</v>
      </c>
      <c r="I72" s="32">
        <f t="shared" si="1"/>
        <v>1549492.8961000014</v>
      </c>
    </row>
    <row r="73" spans="1:9" s="35" customFormat="1" ht="15" customHeight="1" x14ac:dyDescent="0.25">
      <c r="A73" s="64"/>
      <c r="B73" s="61" t="s">
        <v>65</v>
      </c>
      <c r="C73" s="73" t="s">
        <v>101</v>
      </c>
      <c r="D73" s="32">
        <v>715630.27567000128</v>
      </c>
      <c r="E73" s="32">
        <v>1989784.191929999</v>
      </c>
      <c r="F73" s="63">
        <v>0</v>
      </c>
      <c r="G73" s="63">
        <v>0</v>
      </c>
      <c r="H73" s="63">
        <v>0</v>
      </c>
      <c r="I73" s="32">
        <f t="shared" si="1"/>
        <v>2705414.4676000001</v>
      </c>
    </row>
    <row r="74" spans="1:9" s="35" customFormat="1" ht="15" customHeight="1" x14ac:dyDescent="0.25">
      <c r="A74" s="64"/>
      <c r="B74" s="61"/>
      <c r="C74" s="73" t="s">
        <v>60</v>
      </c>
      <c r="D74" s="32">
        <v>154639.99180999986</v>
      </c>
      <c r="E74" s="32">
        <v>1434483.2494100025</v>
      </c>
      <c r="F74" s="63">
        <v>0</v>
      </c>
      <c r="G74" s="63">
        <v>0</v>
      </c>
      <c r="H74" s="63">
        <v>0</v>
      </c>
      <c r="I74" s="32">
        <f t="shared" si="1"/>
        <v>1589123.2412200023</v>
      </c>
    </row>
    <row r="75" spans="1:9" s="35" customFormat="1" ht="15" customHeight="1" x14ac:dyDescent="0.25">
      <c r="A75" s="64"/>
      <c r="B75" s="61" t="s">
        <v>66</v>
      </c>
      <c r="C75" s="73" t="s">
        <v>101</v>
      </c>
      <c r="D75" s="32">
        <v>769690.81978000072</v>
      </c>
      <c r="E75" s="32">
        <v>2932717.9992700024</v>
      </c>
      <c r="F75" s="63">
        <v>0</v>
      </c>
      <c r="G75" s="63">
        <v>0</v>
      </c>
      <c r="H75" s="63">
        <v>0</v>
      </c>
      <c r="I75" s="32">
        <f t="shared" si="1"/>
        <v>3702408.8190500028</v>
      </c>
    </row>
    <row r="76" spans="1:9" s="35" customFormat="1" ht="15" customHeight="1" x14ac:dyDescent="0.25">
      <c r="A76" s="64"/>
      <c r="B76" s="61"/>
      <c r="C76" s="73" t="s">
        <v>60</v>
      </c>
      <c r="D76" s="32">
        <v>119247.91660999975</v>
      </c>
      <c r="E76" s="32">
        <v>1042489.046489993</v>
      </c>
      <c r="F76" s="63">
        <v>0</v>
      </c>
      <c r="G76" s="63">
        <v>0</v>
      </c>
      <c r="H76" s="63">
        <v>0</v>
      </c>
      <c r="I76" s="32">
        <f t="shared" si="1"/>
        <v>1161736.9630999928</v>
      </c>
    </row>
    <row r="77" spans="1:9" s="35" customFormat="1" ht="15" customHeight="1" x14ac:dyDescent="0.25">
      <c r="A77" s="399"/>
      <c r="B77" s="399"/>
      <c r="C77" s="74"/>
      <c r="D77" s="330"/>
      <c r="E77" s="330"/>
      <c r="F77" s="7"/>
      <c r="G77" s="330"/>
      <c r="H77" s="331"/>
      <c r="I77" s="331"/>
    </row>
    <row r="78" spans="1:9" s="35" customFormat="1" ht="15" customHeight="1" x14ac:dyDescent="0.25">
      <c r="A78" s="64" t="s">
        <v>372</v>
      </c>
      <c r="B78" s="61" t="s">
        <v>71</v>
      </c>
      <c r="C78" s="73" t="s">
        <v>101</v>
      </c>
      <c r="D78" s="55">
        <v>797155.19394000038</v>
      </c>
      <c r="E78" s="7">
        <v>2528611.7214099974</v>
      </c>
      <c r="F78" s="7"/>
      <c r="G78" s="7">
        <v>0</v>
      </c>
      <c r="H78" s="7">
        <v>0</v>
      </c>
      <c r="I78" s="7">
        <v>3325766.9153499976</v>
      </c>
    </row>
    <row r="79" spans="1:9" s="35" customFormat="1" ht="15" customHeight="1" x14ac:dyDescent="0.25">
      <c r="A79" s="61"/>
      <c r="B79" s="61"/>
      <c r="C79" s="73" t="s">
        <v>60</v>
      </c>
      <c r="D79" s="44">
        <v>111810.84649000067</v>
      </c>
      <c r="E79" s="44">
        <v>1166028.5989360015</v>
      </c>
      <c r="F79" s="44"/>
      <c r="G79" s="7">
        <v>0</v>
      </c>
      <c r="H79" s="7">
        <v>0</v>
      </c>
      <c r="I79" s="7">
        <v>1277839.4454260021</v>
      </c>
    </row>
    <row r="80" spans="1:9" ht="15" customHeight="1" x14ac:dyDescent="0.25">
      <c r="A80" s="61"/>
      <c r="B80" s="61" t="s">
        <v>72</v>
      </c>
      <c r="C80" s="73" t="s">
        <v>101</v>
      </c>
      <c r="D80" s="7">
        <v>703663.67540999944</v>
      </c>
      <c r="E80" s="7">
        <v>1886531.8116800007</v>
      </c>
      <c r="F80" s="7">
        <v>1</v>
      </c>
      <c r="G80" s="7">
        <v>0</v>
      </c>
      <c r="H80" s="7">
        <v>0</v>
      </c>
      <c r="I80" s="7">
        <v>2590196.48709</v>
      </c>
    </row>
    <row r="81" spans="1:30" ht="15" customHeight="1" x14ac:dyDescent="0.25">
      <c r="A81" s="61"/>
      <c r="B81" s="61"/>
      <c r="C81" s="73" t="s">
        <v>60</v>
      </c>
      <c r="D81" s="44">
        <v>150882.12882999989</v>
      </c>
      <c r="E81" s="44">
        <v>1107149.2334800048</v>
      </c>
      <c r="F81" s="44"/>
      <c r="G81" s="7">
        <v>0</v>
      </c>
      <c r="H81" s="7">
        <v>0</v>
      </c>
      <c r="I81" s="7">
        <v>1258031.3623100047</v>
      </c>
    </row>
    <row r="82" spans="1:30" ht="15" customHeight="1" x14ac:dyDescent="0.25">
      <c r="A82" s="61"/>
      <c r="B82" s="61" t="s">
        <v>67</v>
      </c>
      <c r="C82" s="73" t="s">
        <v>101</v>
      </c>
      <c r="D82" s="7">
        <v>654778.61629000015</v>
      </c>
      <c r="E82" s="7">
        <v>2134525.0641600001</v>
      </c>
      <c r="F82" s="7">
        <v>130</v>
      </c>
      <c r="G82" s="7">
        <v>0</v>
      </c>
      <c r="H82" s="7">
        <v>0</v>
      </c>
      <c r="I82" s="7">
        <v>2789433.6804500003</v>
      </c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</row>
    <row r="83" spans="1:30" ht="15" customHeight="1" x14ac:dyDescent="0.25">
      <c r="A83" s="61"/>
      <c r="B83" s="61"/>
      <c r="C83" s="73" t="s">
        <v>60</v>
      </c>
      <c r="D83" s="44">
        <v>169057.05549000032</v>
      </c>
      <c r="E83" s="44">
        <v>1097800.3476942959</v>
      </c>
      <c r="F83" s="44"/>
      <c r="G83" s="7">
        <v>0</v>
      </c>
      <c r="H83" s="7">
        <v>0</v>
      </c>
      <c r="I83" s="7">
        <v>1266857.4031842963</v>
      </c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</row>
    <row r="84" spans="1:30" ht="15" customHeight="1" x14ac:dyDescent="0.25">
      <c r="A84" s="61"/>
      <c r="B84" s="61" t="s">
        <v>68</v>
      </c>
      <c r="C84" s="73" t="s">
        <v>101</v>
      </c>
      <c r="D84" s="7">
        <v>693606.91054000077</v>
      </c>
      <c r="E84" s="7">
        <v>2415421.6756900004</v>
      </c>
      <c r="F84" s="7"/>
      <c r="G84" s="7">
        <v>0</v>
      </c>
      <c r="H84" s="7">
        <v>0</v>
      </c>
      <c r="I84" s="7">
        <v>3109028.5862300014</v>
      </c>
      <c r="L84" s="32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</row>
    <row r="85" spans="1:30" ht="15" customHeight="1" x14ac:dyDescent="0.25">
      <c r="A85" s="61"/>
      <c r="B85" s="61"/>
      <c r="C85" s="73" t="s">
        <v>60</v>
      </c>
      <c r="D85" s="44">
        <v>110732.57453000065</v>
      </c>
      <c r="E85" s="44">
        <v>1210727.6036699994</v>
      </c>
      <c r="F85" s="44"/>
      <c r="G85" s="7">
        <v>0</v>
      </c>
      <c r="H85" s="7">
        <v>0</v>
      </c>
      <c r="I85" s="7">
        <v>1321460.1782</v>
      </c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</row>
    <row r="86" spans="1:30" ht="15" customHeight="1" x14ac:dyDescent="0.25">
      <c r="A86" s="61"/>
      <c r="B86" s="61" t="s">
        <v>6</v>
      </c>
      <c r="C86" s="73" t="s">
        <v>101</v>
      </c>
      <c r="D86" s="7">
        <v>467754.51700999989</v>
      </c>
      <c r="E86" s="7">
        <v>1872790.2232800007</v>
      </c>
      <c r="F86" s="7">
        <v>1452.24</v>
      </c>
      <c r="G86" s="7">
        <v>0</v>
      </c>
      <c r="H86" s="7">
        <v>0</v>
      </c>
      <c r="I86" s="7">
        <v>2341996.9802900008</v>
      </c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</row>
    <row r="87" spans="1:30" ht="15" customHeight="1" x14ac:dyDescent="0.25">
      <c r="A87" s="32"/>
      <c r="B87" s="61"/>
      <c r="C87" s="73" t="s">
        <v>60</v>
      </c>
      <c r="D87" s="44">
        <v>146270.76777000024</v>
      </c>
      <c r="E87" s="44">
        <v>1319415.3691400001</v>
      </c>
      <c r="F87" s="44"/>
      <c r="G87" s="7">
        <v>0</v>
      </c>
      <c r="H87" s="7">
        <v>0</v>
      </c>
      <c r="I87" s="7">
        <v>1465686.1369100004</v>
      </c>
    </row>
    <row r="88" spans="1:30" ht="15" customHeight="1" x14ac:dyDescent="0.25">
      <c r="A88" s="61"/>
      <c r="B88" s="61" t="s">
        <v>69</v>
      </c>
      <c r="C88" s="73" t="s">
        <v>101</v>
      </c>
      <c r="D88" s="7">
        <v>1025842.5398700001</v>
      </c>
      <c r="E88" s="7">
        <v>2108720.6737899999</v>
      </c>
      <c r="F88" s="7">
        <v>1710.91</v>
      </c>
      <c r="G88" s="7">
        <v>0</v>
      </c>
      <c r="H88" s="7">
        <v>0</v>
      </c>
      <c r="I88" s="7">
        <v>3136274.12366</v>
      </c>
    </row>
    <row r="89" spans="1:30" ht="15" customHeight="1" x14ac:dyDescent="0.25">
      <c r="A89" s="61"/>
      <c r="B89" s="61"/>
      <c r="C89" s="73" t="s">
        <v>60</v>
      </c>
      <c r="D89" s="44">
        <v>144996.29968999969</v>
      </c>
      <c r="E89" s="44">
        <v>1359448.5389200042</v>
      </c>
      <c r="F89" s="44"/>
      <c r="G89" s="7">
        <v>0</v>
      </c>
      <c r="H89" s="7">
        <v>0</v>
      </c>
      <c r="I89" s="7">
        <v>1504444.8386100039</v>
      </c>
    </row>
    <row r="90" spans="1:30" ht="15" customHeight="1" x14ac:dyDescent="0.25">
      <c r="A90" s="61"/>
      <c r="B90" s="61" t="s">
        <v>70</v>
      </c>
      <c r="C90" s="73" t="s">
        <v>101</v>
      </c>
      <c r="D90" s="332">
        <v>736759.9980799997</v>
      </c>
      <c r="E90" s="332">
        <v>2659039.3791500027</v>
      </c>
      <c r="F90" s="332">
        <v>3111.5</v>
      </c>
      <c r="G90" s="7">
        <v>0</v>
      </c>
      <c r="H90" s="7">
        <v>0</v>
      </c>
      <c r="I90" s="7">
        <v>3398910.8772300025</v>
      </c>
    </row>
    <row r="91" spans="1:30" ht="15" customHeight="1" x14ac:dyDescent="0.25">
      <c r="B91" s="61"/>
      <c r="C91" s="73" t="s">
        <v>60</v>
      </c>
      <c r="D91" s="44">
        <v>172605.83770979938</v>
      </c>
      <c r="E91" s="44">
        <v>1255956.5359899977</v>
      </c>
      <c r="F91" s="44"/>
      <c r="G91" s="7">
        <v>0</v>
      </c>
      <c r="H91" s="7">
        <v>0</v>
      </c>
      <c r="I91" s="7">
        <v>1428562.3736997971</v>
      </c>
    </row>
    <row r="92" spans="1:30" ht="15" customHeight="1" x14ac:dyDescent="0.25">
      <c r="A92" s="61"/>
      <c r="B92" s="61" t="s">
        <v>73</v>
      </c>
      <c r="C92" s="73" t="s">
        <v>101</v>
      </c>
      <c r="D92" s="7">
        <v>565702.40145000024</v>
      </c>
      <c r="E92" s="7">
        <v>1556278.2981800018</v>
      </c>
      <c r="F92" s="7">
        <v>1792.25</v>
      </c>
      <c r="G92" s="7">
        <v>0</v>
      </c>
      <c r="H92" s="7">
        <v>0</v>
      </c>
      <c r="I92" s="7">
        <v>2123772.949630002</v>
      </c>
    </row>
    <row r="93" spans="1:30" ht="15" customHeight="1" x14ac:dyDescent="0.25">
      <c r="A93" s="61"/>
      <c r="B93" s="61"/>
      <c r="C93" s="73" t="s">
        <v>60</v>
      </c>
      <c r="D93" s="7">
        <v>181009.48917999936</v>
      </c>
      <c r="E93" s="7">
        <v>1476605.5187720093</v>
      </c>
      <c r="F93" s="7"/>
      <c r="G93" s="7">
        <v>0</v>
      </c>
      <c r="H93" s="7">
        <v>0</v>
      </c>
      <c r="I93" s="7">
        <v>1657615.0079520086</v>
      </c>
    </row>
    <row r="94" spans="1:30" ht="15" customHeight="1" x14ac:dyDescent="0.25">
      <c r="A94" s="61"/>
      <c r="B94" s="61" t="s">
        <v>63</v>
      </c>
      <c r="C94" s="73" t="s">
        <v>101</v>
      </c>
      <c r="D94" s="7">
        <v>865465.80611000035</v>
      </c>
      <c r="E94" s="7">
        <v>2106210.3985199998</v>
      </c>
      <c r="F94" s="7">
        <v>1111.8579999999999</v>
      </c>
      <c r="G94" s="7">
        <v>0</v>
      </c>
      <c r="H94" s="7">
        <v>0</v>
      </c>
      <c r="I94" s="7">
        <v>2972788.0626300001</v>
      </c>
    </row>
    <row r="95" spans="1:30" ht="15" customHeight="1" x14ac:dyDescent="0.25">
      <c r="A95" s="61"/>
      <c r="B95" s="61"/>
      <c r="C95" s="73" t="s">
        <v>60</v>
      </c>
      <c r="D95" s="44">
        <v>149515.53409200106</v>
      </c>
      <c r="E95" s="44">
        <v>1155945.2961999944</v>
      </c>
      <c r="F95" s="44"/>
      <c r="G95" s="7">
        <v>0</v>
      </c>
      <c r="H95" s="7">
        <v>0</v>
      </c>
      <c r="I95" s="7">
        <v>1305460.8302919955</v>
      </c>
    </row>
    <row r="96" spans="1:30" ht="15" customHeight="1" x14ac:dyDescent="0.25">
      <c r="A96" s="61"/>
      <c r="B96" s="61" t="s">
        <v>64</v>
      </c>
      <c r="C96" s="73" t="s">
        <v>101</v>
      </c>
      <c r="D96" s="7">
        <v>972210.28649999981</v>
      </c>
      <c r="E96" s="7">
        <v>2674498.9500100007</v>
      </c>
      <c r="F96" s="7">
        <v>1364.1</v>
      </c>
      <c r="G96" s="7">
        <v>0</v>
      </c>
      <c r="H96" s="7">
        <v>0</v>
      </c>
      <c r="I96" s="7">
        <v>3648073.3365100008</v>
      </c>
    </row>
    <row r="97" spans="1:26" ht="15" customHeight="1" x14ac:dyDescent="0.25">
      <c r="A97" s="61"/>
      <c r="B97" s="61"/>
      <c r="C97" s="73" t="s">
        <v>60</v>
      </c>
      <c r="D97" s="44">
        <v>238481.73752599987</v>
      </c>
      <c r="E97" s="44">
        <v>1352745.3969858999</v>
      </c>
      <c r="F97" s="44"/>
      <c r="G97" s="7">
        <v>0</v>
      </c>
      <c r="H97" s="7">
        <v>0</v>
      </c>
      <c r="I97" s="7">
        <v>1591227.1345118997</v>
      </c>
    </row>
    <row r="98" spans="1:26" ht="15" customHeight="1" x14ac:dyDescent="0.25">
      <c r="A98" s="61"/>
      <c r="B98" s="61" t="s">
        <v>65</v>
      </c>
      <c r="C98" s="73" t="s">
        <v>101</v>
      </c>
      <c r="D98" s="7">
        <v>769718.38199999998</v>
      </c>
      <c r="E98" s="7">
        <v>2662500.8415899994</v>
      </c>
      <c r="F98" s="7">
        <v>778.3</v>
      </c>
      <c r="G98" s="7">
        <v>0</v>
      </c>
      <c r="H98" s="7">
        <v>0</v>
      </c>
      <c r="I98" s="7">
        <v>3432997.5235899994</v>
      </c>
    </row>
    <row r="99" spans="1:26" ht="15" customHeight="1" x14ac:dyDescent="0.25">
      <c r="A99" s="61"/>
      <c r="B99" s="61"/>
      <c r="C99" s="73" t="s">
        <v>60</v>
      </c>
      <c r="D99" s="44">
        <v>171219.83550000103</v>
      </c>
      <c r="E99" s="44">
        <v>1257307.4593100136</v>
      </c>
      <c r="F99" s="44"/>
      <c r="G99" s="7">
        <v>0</v>
      </c>
      <c r="H99" s="7">
        <v>0</v>
      </c>
      <c r="I99" s="7">
        <v>1428527.2948100145</v>
      </c>
    </row>
    <row r="100" spans="1:26" ht="15" customHeight="1" x14ac:dyDescent="0.25">
      <c r="A100" s="32"/>
      <c r="B100" s="61" t="s">
        <v>66</v>
      </c>
      <c r="C100" s="73" t="s">
        <v>101</v>
      </c>
      <c r="D100" s="7">
        <v>672124.96139000007</v>
      </c>
      <c r="E100" s="7">
        <v>1731931.35045</v>
      </c>
      <c r="F100" s="7">
        <v>971.65</v>
      </c>
      <c r="G100" s="7">
        <v>0</v>
      </c>
      <c r="H100" s="7">
        <v>0</v>
      </c>
      <c r="I100" s="7">
        <v>2405027.96184</v>
      </c>
    </row>
    <row r="101" spans="1:26" ht="15" customHeight="1" x14ac:dyDescent="0.25">
      <c r="A101" s="61"/>
      <c r="B101" s="61"/>
      <c r="C101" s="73" t="s">
        <v>60</v>
      </c>
      <c r="D101" s="44">
        <v>145603.31918899933</v>
      </c>
      <c r="E101" s="44">
        <v>1162340.7473900027</v>
      </c>
      <c r="F101" s="44"/>
      <c r="G101" s="7">
        <v>0</v>
      </c>
      <c r="H101" s="7">
        <v>0</v>
      </c>
      <c r="I101" s="7">
        <v>1307944.066579002</v>
      </c>
    </row>
    <row r="102" spans="1:26" ht="15" customHeight="1" x14ac:dyDescent="0.25">
      <c r="A102" s="61"/>
      <c r="B102" s="61"/>
      <c r="C102" s="72"/>
      <c r="D102" s="332"/>
      <c r="E102" s="332"/>
      <c r="F102" s="332"/>
      <c r="G102" s="7"/>
      <c r="H102" s="7"/>
      <c r="I102" s="7"/>
    </row>
    <row r="103" spans="1:26" ht="15" customHeight="1" x14ac:dyDescent="0.25">
      <c r="A103" s="64" t="s">
        <v>373</v>
      </c>
      <c r="B103" s="61" t="s">
        <v>71</v>
      </c>
      <c r="C103" s="73" t="s">
        <v>101</v>
      </c>
      <c r="D103" s="44">
        <v>854924.98658000026</v>
      </c>
      <c r="E103" s="44">
        <v>2389607.6893799994</v>
      </c>
      <c r="F103" s="208">
        <v>521.9</v>
      </c>
      <c r="G103" s="7">
        <v>0</v>
      </c>
      <c r="H103" s="7">
        <v>0</v>
      </c>
      <c r="I103" s="201">
        <v>3245054.5759599996</v>
      </c>
      <c r="J103" s="32"/>
      <c r="K103" s="32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5" customHeight="1" x14ac:dyDescent="0.25">
      <c r="A104" s="64"/>
      <c r="B104" s="61"/>
      <c r="C104" s="73" t="s">
        <v>60</v>
      </c>
      <c r="D104" s="252">
        <v>130379.42137999968</v>
      </c>
      <c r="E104" s="252">
        <v>1211793.9953727019</v>
      </c>
      <c r="F104" s="208"/>
      <c r="G104" s="7">
        <v>0</v>
      </c>
      <c r="H104" s="7">
        <v>0</v>
      </c>
      <c r="I104" s="201">
        <v>1342173.4167527016</v>
      </c>
      <c r="J104" s="32"/>
      <c r="K104" s="32"/>
      <c r="L104" s="87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5" customHeight="1" x14ac:dyDescent="0.25">
      <c r="A105" s="64"/>
      <c r="B105" s="61" t="s">
        <v>72</v>
      </c>
      <c r="C105" s="73" t="s">
        <v>101</v>
      </c>
      <c r="D105" s="44">
        <v>682494.3036000001</v>
      </c>
      <c r="E105" s="44">
        <v>1615496.5179400023</v>
      </c>
      <c r="F105" s="208">
        <v>1390</v>
      </c>
      <c r="G105" s="7">
        <v>0</v>
      </c>
      <c r="H105" s="7">
        <v>0</v>
      </c>
      <c r="I105" s="201">
        <v>2299380.8215400022</v>
      </c>
      <c r="J105" s="32"/>
      <c r="K105" s="32"/>
      <c r="L105" s="87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5" customHeight="1" x14ac:dyDescent="0.25">
      <c r="A106" s="64"/>
      <c r="B106" s="61"/>
      <c r="C106" s="73" t="s">
        <v>60</v>
      </c>
      <c r="D106" s="252">
        <v>242335.226616</v>
      </c>
      <c r="E106" s="252">
        <v>1459184.6966312213</v>
      </c>
      <c r="F106" s="208">
        <v>38.1708</v>
      </c>
      <c r="G106" s="7">
        <v>0</v>
      </c>
      <c r="H106" s="7">
        <v>0</v>
      </c>
      <c r="I106" s="201">
        <v>1701558.0940472214</v>
      </c>
      <c r="J106" s="32"/>
      <c r="K106" s="32"/>
      <c r="L106" s="87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5" customHeight="1" x14ac:dyDescent="0.25">
      <c r="A107" s="64"/>
      <c r="B107" s="61" t="s">
        <v>67</v>
      </c>
      <c r="C107" s="73" t="s">
        <v>101</v>
      </c>
      <c r="D107" s="44">
        <v>996866.89707000065</v>
      </c>
      <c r="E107" s="44">
        <v>2355264.1008600025</v>
      </c>
      <c r="F107" s="208"/>
      <c r="G107" s="7">
        <v>0</v>
      </c>
      <c r="H107" s="7">
        <v>0</v>
      </c>
      <c r="I107" s="201">
        <v>3352130.9979300033</v>
      </c>
      <c r="J107" s="32"/>
      <c r="K107" s="32"/>
      <c r="L107" s="87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5" customHeight="1" x14ac:dyDescent="0.25">
      <c r="A108" s="64"/>
      <c r="B108" s="61"/>
      <c r="C108" s="73" t="s">
        <v>60</v>
      </c>
      <c r="D108" s="252">
        <v>151841.95291000078</v>
      </c>
      <c r="E108" s="252">
        <v>1356891.6022157758</v>
      </c>
      <c r="F108" s="208"/>
      <c r="G108" s="7">
        <v>0</v>
      </c>
      <c r="H108" s="7">
        <v>0</v>
      </c>
      <c r="I108" s="201">
        <v>1508733.5551257764</v>
      </c>
      <c r="J108" s="32"/>
      <c r="K108" s="32"/>
    </row>
    <row r="109" spans="1:26" ht="15" customHeight="1" x14ac:dyDescent="0.25">
      <c r="A109" s="64"/>
      <c r="B109" s="61" t="s">
        <v>68</v>
      </c>
      <c r="C109" s="73" t="s">
        <v>101</v>
      </c>
      <c r="D109" s="44">
        <v>794740.65359999996</v>
      </c>
      <c r="E109" s="44">
        <v>2224753.2641400015</v>
      </c>
      <c r="F109" s="208"/>
      <c r="G109" s="7">
        <v>0</v>
      </c>
      <c r="H109" s="7">
        <v>0</v>
      </c>
      <c r="I109" s="201">
        <v>3019493.9177400013</v>
      </c>
      <c r="J109" s="32"/>
      <c r="K109" s="32"/>
    </row>
    <row r="110" spans="1:26" ht="15" customHeight="1" x14ac:dyDescent="0.25">
      <c r="A110" s="64"/>
      <c r="B110" s="61"/>
      <c r="C110" s="73" t="s">
        <v>60</v>
      </c>
      <c r="D110" s="252">
        <v>84889.795663599929</v>
      </c>
      <c r="E110" s="252">
        <v>1289382.7054576061</v>
      </c>
      <c r="F110" s="208"/>
      <c r="G110" s="7">
        <v>0</v>
      </c>
      <c r="H110" s="7">
        <v>0</v>
      </c>
      <c r="I110" s="201">
        <v>1374272.501121206</v>
      </c>
      <c r="J110" s="32"/>
      <c r="K110" s="32"/>
    </row>
    <row r="111" spans="1:26" s="202" customFormat="1" ht="15" customHeight="1" x14ac:dyDescent="0.25">
      <c r="A111" s="10"/>
      <c r="B111" s="9" t="s">
        <v>6</v>
      </c>
      <c r="C111" s="278" t="s">
        <v>101</v>
      </c>
      <c r="D111" s="44">
        <v>547222.47175999964</v>
      </c>
      <c r="E111" s="44">
        <v>1653860.6863899997</v>
      </c>
      <c r="F111" s="208"/>
      <c r="G111" s="7">
        <v>0</v>
      </c>
      <c r="H111" s="7">
        <v>0</v>
      </c>
      <c r="I111" s="201">
        <v>2201083.1581499996</v>
      </c>
      <c r="J111" s="32"/>
      <c r="K111" s="32"/>
    </row>
    <row r="112" spans="1:26" s="202" customFormat="1" ht="15" customHeight="1" x14ac:dyDescent="0.25">
      <c r="A112" s="10"/>
      <c r="B112" s="9"/>
      <c r="C112" s="278" t="s">
        <v>60</v>
      </c>
      <c r="D112" s="252">
        <v>84095.536479999791</v>
      </c>
      <c r="E112" s="252">
        <v>1200251.3643799964</v>
      </c>
      <c r="F112" s="208"/>
      <c r="G112" s="7">
        <v>0</v>
      </c>
      <c r="H112" s="7">
        <v>0</v>
      </c>
      <c r="I112" s="201">
        <v>1284346.9008599962</v>
      </c>
      <c r="J112" s="32"/>
      <c r="K112" s="32"/>
    </row>
    <row r="113" spans="1:11" ht="15" customHeight="1" x14ac:dyDescent="0.25">
      <c r="A113" s="64"/>
      <c r="B113" s="61" t="s">
        <v>69</v>
      </c>
      <c r="C113" s="73" t="s">
        <v>101</v>
      </c>
      <c r="D113" s="267">
        <v>615537.78374999994</v>
      </c>
      <c r="E113" s="267">
        <v>3340192.6902800086</v>
      </c>
      <c r="F113" s="259"/>
      <c r="G113" s="7">
        <v>0</v>
      </c>
      <c r="H113" s="7">
        <v>0</v>
      </c>
      <c r="I113" s="445">
        <v>3955730.4740300085</v>
      </c>
      <c r="J113" s="32"/>
      <c r="K113" s="32"/>
    </row>
    <row r="114" spans="1:11" ht="15" customHeight="1" x14ac:dyDescent="0.25">
      <c r="A114" s="64"/>
      <c r="B114" s="61"/>
      <c r="C114" s="73" t="s">
        <v>60</v>
      </c>
      <c r="D114" s="44">
        <v>88912.325899999618</v>
      </c>
      <c r="E114" s="252">
        <v>1088216.2910179978</v>
      </c>
      <c r="F114" s="208"/>
      <c r="G114" s="7">
        <v>0</v>
      </c>
      <c r="H114" s="7">
        <v>0</v>
      </c>
      <c r="I114" s="201">
        <v>1177128.6169179974</v>
      </c>
      <c r="J114" s="32"/>
      <c r="K114" s="32"/>
    </row>
    <row r="115" spans="1:11" ht="15" customHeight="1" x14ac:dyDescent="0.25">
      <c r="A115" s="64"/>
      <c r="B115" s="61" t="s">
        <v>70</v>
      </c>
      <c r="C115" s="73" t="s">
        <v>101</v>
      </c>
      <c r="D115" s="319">
        <v>639177.66444999981</v>
      </c>
      <c r="E115" s="44">
        <v>2038944.9479099978</v>
      </c>
      <c r="F115" s="208"/>
      <c r="G115" s="7">
        <v>0</v>
      </c>
      <c r="H115" s="7">
        <v>0</v>
      </c>
      <c r="I115" s="201">
        <v>2678122.6123599978</v>
      </c>
      <c r="J115" s="32"/>
      <c r="K115" s="32"/>
    </row>
    <row r="116" spans="1:11" ht="15" customHeight="1" x14ac:dyDescent="0.25">
      <c r="A116" s="64"/>
      <c r="B116" s="61"/>
      <c r="C116" s="73" t="s">
        <v>60</v>
      </c>
      <c r="D116" s="44">
        <v>109051.7555599997</v>
      </c>
      <c r="E116" s="252">
        <v>1194013.2844795894</v>
      </c>
      <c r="F116" s="208"/>
      <c r="G116" s="7">
        <v>0</v>
      </c>
      <c r="H116" s="7">
        <v>0</v>
      </c>
      <c r="I116" s="201">
        <v>1303065.0400395892</v>
      </c>
      <c r="J116" s="32"/>
      <c r="K116" s="32"/>
    </row>
    <row r="117" spans="1:11" ht="15" customHeight="1" x14ac:dyDescent="0.25">
      <c r="A117" s="64"/>
      <c r="B117" s="61" t="s">
        <v>73</v>
      </c>
      <c r="C117" s="73" t="s">
        <v>101</v>
      </c>
      <c r="D117" s="44">
        <v>726574.41091999982</v>
      </c>
      <c r="E117" s="44">
        <v>2087412.1278900006</v>
      </c>
      <c r="F117" s="208"/>
      <c r="G117" s="7">
        <v>0</v>
      </c>
      <c r="H117" s="7">
        <v>0</v>
      </c>
      <c r="I117" s="201">
        <v>2813986.5388100003</v>
      </c>
      <c r="J117" s="32"/>
      <c r="K117" s="32"/>
    </row>
    <row r="118" spans="1:11" ht="15" customHeight="1" x14ac:dyDescent="0.25">
      <c r="A118" s="64"/>
      <c r="B118" s="61"/>
      <c r="C118" s="73" t="s">
        <v>60</v>
      </c>
      <c r="D118" s="252">
        <v>79793.465199999919</v>
      </c>
      <c r="E118" s="252">
        <v>1011760.3485499964</v>
      </c>
      <c r="F118" s="208"/>
      <c r="G118" s="7">
        <v>0</v>
      </c>
      <c r="H118" s="7">
        <v>0</v>
      </c>
      <c r="I118" s="201">
        <v>1091553.8137499962</v>
      </c>
      <c r="J118" s="32"/>
      <c r="K118" s="32"/>
    </row>
    <row r="119" spans="1:11" ht="15" customHeight="1" x14ac:dyDescent="0.25">
      <c r="A119" s="64"/>
      <c r="B119" s="61" t="s">
        <v>63</v>
      </c>
      <c r="C119" s="73" t="s">
        <v>101</v>
      </c>
      <c r="D119" s="267">
        <v>521979.02665999992</v>
      </c>
      <c r="E119" s="267">
        <v>2074890.1452400018</v>
      </c>
      <c r="F119" s="259"/>
      <c r="G119" s="7">
        <v>0</v>
      </c>
      <c r="H119" s="7">
        <v>0</v>
      </c>
      <c r="I119" s="445">
        <v>2596869.1719000018</v>
      </c>
      <c r="J119" s="32"/>
      <c r="K119" s="32"/>
    </row>
    <row r="120" spans="1:11" ht="15" customHeight="1" x14ac:dyDescent="0.25">
      <c r="A120" s="64"/>
      <c r="B120" s="61"/>
      <c r="C120" s="73" t="s">
        <v>60</v>
      </c>
      <c r="D120" s="44">
        <v>87419.425610000093</v>
      </c>
      <c r="E120" s="252">
        <v>1410982.0249599994</v>
      </c>
      <c r="F120" s="208"/>
      <c r="G120" s="7">
        <v>0</v>
      </c>
      <c r="H120" s="7">
        <v>0</v>
      </c>
      <c r="I120" s="201">
        <v>1498401.4505699994</v>
      </c>
      <c r="J120" s="32"/>
      <c r="K120" s="32"/>
    </row>
    <row r="121" spans="1:11" ht="15" customHeight="1" x14ac:dyDescent="0.25">
      <c r="A121" s="64"/>
      <c r="B121" s="61" t="s">
        <v>64</v>
      </c>
      <c r="C121" s="73" t="s">
        <v>101</v>
      </c>
      <c r="D121" s="44">
        <v>803898.01665000012</v>
      </c>
      <c r="E121" s="44">
        <v>2522748.4799899925</v>
      </c>
      <c r="F121" s="208"/>
      <c r="G121" s="7">
        <v>0</v>
      </c>
      <c r="H121" s="7">
        <v>0</v>
      </c>
      <c r="I121" s="201">
        <v>3326646.4966399926</v>
      </c>
      <c r="J121" s="32"/>
      <c r="K121" s="32"/>
    </row>
    <row r="122" spans="1:11" ht="15" customHeight="1" x14ac:dyDescent="0.25">
      <c r="A122" s="64"/>
      <c r="B122" s="61"/>
      <c r="C122" s="73" t="s">
        <v>60</v>
      </c>
      <c r="D122" s="252">
        <v>90306.67008999981</v>
      </c>
      <c r="E122" s="252">
        <v>1286595.2677399912</v>
      </c>
      <c r="F122" s="208"/>
      <c r="G122" s="7">
        <v>0</v>
      </c>
      <c r="H122" s="7">
        <v>0</v>
      </c>
      <c r="I122" s="201">
        <v>1376901.9378299911</v>
      </c>
      <c r="J122" s="32"/>
      <c r="K122" s="32"/>
    </row>
    <row r="123" spans="1:11" ht="15" customHeight="1" x14ac:dyDescent="0.25">
      <c r="A123" s="64"/>
      <c r="B123" s="61" t="s">
        <v>65</v>
      </c>
      <c r="C123" s="73" t="s">
        <v>101</v>
      </c>
      <c r="D123" s="44">
        <v>486404.20377999992</v>
      </c>
      <c r="E123" s="44">
        <v>2216061</v>
      </c>
      <c r="F123" s="208"/>
      <c r="G123" s="7">
        <v>0</v>
      </c>
      <c r="H123" s="7">
        <v>0</v>
      </c>
      <c r="I123" s="201">
        <f>SUM(D123:H123)</f>
        <v>2702465.2037800001</v>
      </c>
      <c r="J123" s="32"/>
      <c r="K123" s="32"/>
    </row>
    <row r="124" spans="1:11" ht="15" customHeight="1" x14ac:dyDescent="0.25">
      <c r="A124" s="64"/>
      <c r="B124" s="61"/>
      <c r="C124" s="73" t="s">
        <v>60</v>
      </c>
      <c r="D124" s="252">
        <v>91260.167619999847</v>
      </c>
      <c r="E124" s="252">
        <v>1163227.0278989926</v>
      </c>
      <c r="F124" s="208"/>
      <c r="G124" s="7">
        <v>0</v>
      </c>
      <c r="H124" s="7">
        <v>0</v>
      </c>
      <c r="I124" s="201">
        <v>1254487.1955189924</v>
      </c>
      <c r="J124" s="32"/>
      <c r="K124" s="32"/>
    </row>
    <row r="125" spans="1:11" ht="15" customHeight="1" x14ac:dyDescent="0.25">
      <c r="A125" s="64"/>
      <c r="B125" s="61" t="s">
        <v>66</v>
      </c>
      <c r="C125" s="73" t="s">
        <v>101</v>
      </c>
      <c r="D125" s="44">
        <v>433493.80050999997</v>
      </c>
      <c r="E125" s="44">
        <v>2509025.1035300028</v>
      </c>
      <c r="F125" s="208"/>
      <c r="G125" s="7">
        <v>0</v>
      </c>
      <c r="H125" s="7">
        <v>0</v>
      </c>
      <c r="I125" s="201">
        <v>2942518.9040400027</v>
      </c>
      <c r="J125" s="32"/>
      <c r="K125" s="32"/>
    </row>
    <row r="126" spans="1:11" ht="15" customHeight="1" x14ac:dyDescent="0.25">
      <c r="A126" s="64"/>
      <c r="B126" s="61"/>
      <c r="C126" s="73" t="s">
        <v>60</v>
      </c>
      <c r="D126" s="252">
        <v>97510.801499999536</v>
      </c>
      <c r="E126" s="252">
        <v>1109307.0210900053</v>
      </c>
      <c r="F126" s="208"/>
      <c r="G126" s="7">
        <v>0</v>
      </c>
      <c r="H126" s="7">
        <v>0</v>
      </c>
      <c r="I126" s="201">
        <v>1206817.8225900049</v>
      </c>
      <c r="J126" s="32"/>
      <c r="K126" s="32"/>
    </row>
    <row r="127" spans="1:11" x14ac:dyDescent="0.25">
      <c r="A127" s="64"/>
      <c r="B127" s="61"/>
      <c r="C127" s="73"/>
      <c r="D127" s="252"/>
      <c r="E127" s="252"/>
      <c r="F127" s="208"/>
      <c r="G127" s="208"/>
      <c r="H127" s="208"/>
      <c r="I127" s="44"/>
    </row>
    <row r="128" spans="1:11" x14ac:dyDescent="0.25">
      <c r="A128" s="40" t="s">
        <v>248</v>
      </c>
      <c r="B128" s="61"/>
      <c r="C128" s="34"/>
      <c r="D128" s="208"/>
      <c r="E128" s="208"/>
      <c r="F128" s="208"/>
      <c r="G128" s="208"/>
    </row>
    <row r="129" spans="1:7" x14ac:dyDescent="0.25">
      <c r="A129" s="571" t="s">
        <v>247</v>
      </c>
      <c r="B129" s="572"/>
      <c r="C129" s="573"/>
      <c r="D129" s="44"/>
      <c r="E129" s="44"/>
      <c r="F129" s="44"/>
      <c r="G129" s="44"/>
    </row>
    <row r="130" spans="1:7" x14ac:dyDescent="0.25">
      <c r="A130" s="574" t="s">
        <v>228</v>
      </c>
      <c r="B130" s="572"/>
      <c r="C130" s="573"/>
      <c r="D130" s="208"/>
      <c r="E130" s="208"/>
      <c r="F130" s="208"/>
      <c r="G130" s="208"/>
    </row>
    <row r="131" spans="1:7" x14ac:dyDescent="0.25">
      <c r="A131" s="46" t="s">
        <v>348</v>
      </c>
      <c r="B131" s="11"/>
      <c r="C131" s="45"/>
      <c r="D131" s="254"/>
      <c r="E131" s="254"/>
      <c r="F131" s="254"/>
      <c r="G131" s="254"/>
    </row>
    <row r="132" spans="1:7" x14ac:dyDescent="0.25">
      <c r="A132" s="110" t="s">
        <v>349</v>
      </c>
      <c r="B132" s="11"/>
      <c r="C132" s="45"/>
      <c r="D132" s="254"/>
      <c r="E132" s="254"/>
      <c r="F132" s="254"/>
      <c r="G132" s="254"/>
    </row>
    <row r="133" spans="1:7" x14ac:dyDescent="0.25">
      <c r="A133" s="45"/>
      <c r="B133" s="45"/>
      <c r="C133" s="45"/>
      <c r="D133" s="254"/>
      <c r="E133" s="254"/>
      <c r="F133" s="254"/>
      <c r="G133" s="254"/>
    </row>
    <row r="134" spans="1:7" x14ac:dyDescent="0.25">
      <c r="A134" s="45"/>
      <c r="B134" s="45"/>
      <c r="C134" s="45"/>
      <c r="D134" s="254"/>
      <c r="E134" s="254"/>
      <c r="F134" s="254"/>
      <c r="G134" s="254"/>
    </row>
    <row r="135" spans="1:7" x14ac:dyDescent="0.25">
      <c r="A135" s="45"/>
      <c r="B135" s="45"/>
      <c r="C135" s="45"/>
      <c r="D135" s="254"/>
      <c r="E135" s="254"/>
      <c r="F135" s="254"/>
      <c r="G135" s="254"/>
    </row>
    <row r="136" spans="1:7" x14ac:dyDescent="0.25">
      <c r="A136" s="45"/>
      <c r="B136" s="45"/>
      <c r="C136" s="45"/>
      <c r="D136" s="254"/>
      <c r="E136" s="254"/>
      <c r="F136" s="254"/>
      <c r="G136" s="254"/>
    </row>
    <row r="137" spans="1:7" x14ac:dyDescent="0.25">
      <c r="A137" s="63"/>
      <c r="B137" s="63"/>
      <c r="C137" s="63"/>
      <c r="D137" s="208"/>
      <c r="E137" s="208"/>
      <c r="F137" s="208"/>
      <c r="G137" s="208"/>
    </row>
    <row r="138" spans="1:7" x14ac:dyDescent="0.25">
      <c r="A138" s="63"/>
      <c r="B138" s="63"/>
      <c r="C138" s="63"/>
      <c r="D138" s="208"/>
      <c r="E138" s="208"/>
      <c r="F138" s="208"/>
      <c r="G138" s="208"/>
    </row>
    <row r="139" spans="1:7" x14ac:dyDescent="0.25">
      <c r="A139" s="63"/>
      <c r="B139" s="63"/>
      <c r="C139" s="63"/>
      <c r="D139" s="208"/>
      <c r="E139" s="208"/>
      <c r="F139" s="208"/>
      <c r="G139" s="208"/>
    </row>
    <row r="140" spans="1:7" x14ac:dyDescent="0.25">
      <c r="A140" s="63"/>
      <c r="B140" s="63"/>
      <c r="C140" s="63"/>
      <c r="D140" s="208"/>
      <c r="E140" s="208"/>
      <c r="F140" s="208"/>
      <c r="G140" s="208"/>
    </row>
    <row r="141" spans="1:7" x14ac:dyDescent="0.25">
      <c r="A141" s="63"/>
      <c r="B141" s="63"/>
      <c r="C141" s="63"/>
      <c r="D141" s="208"/>
      <c r="E141" s="208"/>
      <c r="F141" s="208"/>
      <c r="G141" s="208"/>
    </row>
    <row r="142" spans="1:7" x14ac:dyDescent="0.25">
      <c r="A142" s="63"/>
      <c r="B142" s="63"/>
      <c r="C142" s="63"/>
      <c r="D142" s="208"/>
      <c r="E142" s="208"/>
      <c r="F142" s="208"/>
      <c r="G142" s="208"/>
    </row>
    <row r="143" spans="1:7" x14ac:dyDescent="0.25">
      <c r="A143" s="63"/>
      <c r="B143" s="63"/>
      <c r="C143" s="63"/>
      <c r="D143" s="208"/>
      <c r="E143" s="208"/>
      <c r="F143" s="208"/>
      <c r="G143" s="208"/>
    </row>
    <row r="144" spans="1:7" x14ac:dyDescent="0.25">
      <c r="A144" s="63"/>
      <c r="B144" s="63"/>
      <c r="C144" s="63"/>
      <c r="D144" s="208"/>
      <c r="E144" s="208"/>
      <c r="F144" s="208"/>
      <c r="G144" s="208"/>
    </row>
  </sheetData>
  <mergeCells count="11">
    <mergeCell ref="A129:C129"/>
    <mergeCell ref="A130:C130"/>
    <mergeCell ref="A1:C1"/>
    <mergeCell ref="A6:C6"/>
    <mergeCell ref="D1:I1"/>
    <mergeCell ref="D2:I2"/>
    <mergeCell ref="A3:C5"/>
    <mergeCell ref="G4:I4"/>
    <mergeCell ref="G3:I3"/>
    <mergeCell ref="A7:C7"/>
    <mergeCell ref="A2:C2"/>
  </mergeCells>
  <phoneticPr fontId="35" type="noConversion"/>
  <pageMargins left="0.7" right="0.7" top="0.75" bottom="0.75" header="0.3" footer="0.3"/>
  <pageSetup paperSize="11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HW31"/>
  <sheetViews>
    <sheetView workbookViewId="0">
      <pane xSplit="2" ySplit="5" topLeftCell="C6" activePane="bottomRight" state="frozen"/>
      <selection pane="topRight" activeCell="B1" sqref="B1"/>
      <selection pane="bottomLeft" activeCell="A6" sqref="A6"/>
      <selection pane="bottomRight" activeCell="K19" sqref="K19"/>
    </sheetView>
  </sheetViews>
  <sheetFormatPr defaultRowHeight="15" x14ac:dyDescent="0.25"/>
  <cols>
    <col min="1" max="1" width="10.5703125" style="42" bestFit="1" customWidth="1"/>
    <col min="2" max="2" width="49" style="42" customWidth="1"/>
    <col min="3" max="5" width="12.7109375" style="42" customWidth="1"/>
    <col min="6" max="8" width="12.7109375" style="163" customWidth="1"/>
    <col min="9" max="35" width="12.7109375" style="42" customWidth="1"/>
    <col min="36" max="59" width="12.7109375" style="163" customWidth="1"/>
    <col min="60" max="60" width="9.140625" style="42"/>
    <col min="61" max="61" width="12.7109375" style="42" bestFit="1" customWidth="1"/>
    <col min="62" max="246" width="9.140625" style="42"/>
    <col min="247" max="247" width="44.140625" style="42" customWidth="1"/>
    <col min="248" max="271" width="9.140625" style="42" customWidth="1"/>
    <col min="272" max="272" width="0.140625" style="42" customWidth="1"/>
    <col min="273" max="282" width="9.140625" style="42" customWidth="1"/>
    <col min="283" max="288" width="11.42578125" style="42" customWidth="1"/>
    <col min="289" max="289" width="10.42578125" style="42" bestFit="1" customWidth="1"/>
    <col min="290" max="502" width="9.140625" style="42"/>
    <col min="503" max="503" width="44.140625" style="42" customWidth="1"/>
    <col min="504" max="527" width="9.140625" style="42" customWidth="1"/>
    <col min="528" max="528" width="0.140625" style="42" customWidth="1"/>
    <col min="529" max="538" width="9.140625" style="42" customWidth="1"/>
    <col min="539" max="544" width="11.42578125" style="42" customWidth="1"/>
    <col min="545" max="545" width="10.42578125" style="42" bestFit="1" customWidth="1"/>
    <col min="546" max="758" width="9.140625" style="42"/>
    <col min="759" max="759" width="44.140625" style="42" customWidth="1"/>
    <col min="760" max="783" width="9.140625" style="42" customWidth="1"/>
    <col min="784" max="784" width="0.140625" style="42" customWidth="1"/>
    <col min="785" max="794" width="9.140625" style="42" customWidth="1"/>
    <col min="795" max="800" width="11.42578125" style="42" customWidth="1"/>
    <col min="801" max="801" width="10.42578125" style="42" bestFit="1" customWidth="1"/>
    <col min="802" max="1014" width="9.140625" style="42"/>
    <col min="1015" max="1015" width="44.140625" style="42" customWidth="1"/>
    <col min="1016" max="1039" width="9.140625" style="42" customWidth="1"/>
    <col min="1040" max="1040" width="0.140625" style="42" customWidth="1"/>
    <col min="1041" max="1050" width="9.140625" style="42" customWidth="1"/>
    <col min="1051" max="1056" width="11.42578125" style="42" customWidth="1"/>
    <col min="1057" max="1057" width="10.42578125" style="42" bestFit="1" customWidth="1"/>
    <col min="1058" max="1270" width="9.140625" style="42"/>
    <col min="1271" max="1271" width="44.140625" style="42" customWidth="1"/>
    <col min="1272" max="1295" width="9.140625" style="42" customWidth="1"/>
    <col min="1296" max="1296" width="0.140625" style="42" customWidth="1"/>
    <col min="1297" max="1306" width="9.140625" style="42" customWidth="1"/>
    <col min="1307" max="1312" width="11.42578125" style="42" customWidth="1"/>
    <col min="1313" max="1313" width="10.42578125" style="42" bestFit="1" customWidth="1"/>
    <col min="1314" max="1526" width="9.140625" style="42"/>
    <col min="1527" max="1527" width="44.140625" style="42" customWidth="1"/>
    <col min="1528" max="1551" width="9.140625" style="42" customWidth="1"/>
    <col min="1552" max="1552" width="0.140625" style="42" customWidth="1"/>
    <col min="1553" max="1562" width="9.140625" style="42" customWidth="1"/>
    <col min="1563" max="1568" width="11.42578125" style="42" customWidth="1"/>
    <col min="1569" max="1569" width="10.42578125" style="42" bestFit="1" customWidth="1"/>
    <col min="1570" max="1782" width="9.140625" style="42"/>
    <col min="1783" max="1783" width="44.140625" style="42" customWidth="1"/>
    <col min="1784" max="1807" width="9.140625" style="42" customWidth="1"/>
    <col min="1808" max="1808" width="0.140625" style="42" customWidth="1"/>
    <col min="1809" max="1818" width="9.140625" style="42" customWidth="1"/>
    <col min="1819" max="1824" width="11.42578125" style="42" customWidth="1"/>
    <col min="1825" max="1825" width="10.42578125" style="42" bestFit="1" customWidth="1"/>
    <col min="1826" max="2038" width="9.140625" style="42"/>
    <col min="2039" max="2039" width="44.140625" style="42" customWidth="1"/>
    <col min="2040" max="2063" width="9.140625" style="42" customWidth="1"/>
    <col min="2064" max="2064" width="0.140625" style="42" customWidth="1"/>
    <col min="2065" max="2074" width="9.140625" style="42" customWidth="1"/>
    <col min="2075" max="2080" width="11.42578125" style="42" customWidth="1"/>
    <col min="2081" max="2081" width="10.42578125" style="42" bestFit="1" customWidth="1"/>
    <col min="2082" max="2294" width="9.140625" style="42"/>
    <col min="2295" max="2295" width="44.140625" style="42" customWidth="1"/>
    <col min="2296" max="2319" width="9.140625" style="42" customWidth="1"/>
    <col min="2320" max="2320" width="0.140625" style="42" customWidth="1"/>
    <col min="2321" max="2330" width="9.140625" style="42" customWidth="1"/>
    <col min="2331" max="2336" width="11.42578125" style="42" customWidth="1"/>
    <col min="2337" max="2337" width="10.42578125" style="42" bestFit="1" customWidth="1"/>
    <col min="2338" max="2550" width="9.140625" style="42"/>
    <col min="2551" max="2551" width="44.140625" style="42" customWidth="1"/>
    <col min="2552" max="2575" width="9.140625" style="42" customWidth="1"/>
    <col min="2576" max="2576" width="0.140625" style="42" customWidth="1"/>
    <col min="2577" max="2586" width="9.140625" style="42" customWidth="1"/>
    <col min="2587" max="2592" width="11.42578125" style="42" customWidth="1"/>
    <col min="2593" max="2593" width="10.42578125" style="42" bestFit="1" customWidth="1"/>
    <col min="2594" max="2806" width="9.140625" style="42"/>
    <col min="2807" max="2807" width="44.140625" style="42" customWidth="1"/>
    <col min="2808" max="2831" width="9.140625" style="42" customWidth="1"/>
    <col min="2832" max="2832" width="0.140625" style="42" customWidth="1"/>
    <col min="2833" max="2842" width="9.140625" style="42" customWidth="1"/>
    <col min="2843" max="2848" width="11.42578125" style="42" customWidth="1"/>
    <col min="2849" max="2849" width="10.42578125" style="42" bestFit="1" customWidth="1"/>
    <col min="2850" max="3062" width="9.140625" style="42"/>
    <col min="3063" max="3063" width="44.140625" style="42" customWidth="1"/>
    <col min="3064" max="3087" width="9.140625" style="42" customWidth="1"/>
    <col min="3088" max="3088" width="0.140625" style="42" customWidth="1"/>
    <col min="3089" max="3098" width="9.140625" style="42" customWidth="1"/>
    <col min="3099" max="3104" width="11.42578125" style="42" customWidth="1"/>
    <col min="3105" max="3105" width="10.42578125" style="42" bestFit="1" customWidth="1"/>
    <col min="3106" max="3318" width="9.140625" style="42"/>
    <col min="3319" max="3319" width="44.140625" style="42" customWidth="1"/>
    <col min="3320" max="3343" width="9.140625" style="42" customWidth="1"/>
    <col min="3344" max="3344" width="0.140625" style="42" customWidth="1"/>
    <col min="3345" max="3354" width="9.140625" style="42" customWidth="1"/>
    <col min="3355" max="3360" width="11.42578125" style="42" customWidth="1"/>
    <col min="3361" max="3361" width="10.42578125" style="42" bestFit="1" customWidth="1"/>
    <col min="3362" max="3574" width="9.140625" style="42"/>
    <col min="3575" max="3575" width="44.140625" style="42" customWidth="1"/>
    <col min="3576" max="3599" width="9.140625" style="42" customWidth="1"/>
    <col min="3600" max="3600" width="0.140625" style="42" customWidth="1"/>
    <col min="3601" max="3610" width="9.140625" style="42" customWidth="1"/>
    <col min="3611" max="3616" width="11.42578125" style="42" customWidth="1"/>
    <col min="3617" max="3617" width="10.42578125" style="42" bestFit="1" customWidth="1"/>
    <col min="3618" max="3830" width="9.140625" style="42"/>
    <col min="3831" max="3831" width="44.140625" style="42" customWidth="1"/>
    <col min="3832" max="3855" width="9.140625" style="42" customWidth="1"/>
    <col min="3856" max="3856" width="0.140625" style="42" customWidth="1"/>
    <col min="3857" max="3866" width="9.140625" style="42" customWidth="1"/>
    <col min="3867" max="3872" width="11.42578125" style="42" customWidth="1"/>
    <col min="3873" max="3873" width="10.42578125" style="42" bestFit="1" customWidth="1"/>
    <col min="3874" max="4086" width="9.140625" style="42"/>
    <col min="4087" max="4087" width="44.140625" style="42" customWidth="1"/>
    <col min="4088" max="4111" width="9.140625" style="42" customWidth="1"/>
    <col min="4112" max="4112" width="0.140625" style="42" customWidth="1"/>
    <col min="4113" max="4122" width="9.140625" style="42" customWidth="1"/>
    <col min="4123" max="4128" width="11.42578125" style="42" customWidth="1"/>
    <col min="4129" max="4129" width="10.42578125" style="42" bestFit="1" customWidth="1"/>
    <col min="4130" max="4342" width="9.140625" style="42"/>
    <col min="4343" max="4343" width="44.140625" style="42" customWidth="1"/>
    <col min="4344" max="4367" width="9.140625" style="42" customWidth="1"/>
    <col min="4368" max="4368" width="0.140625" style="42" customWidth="1"/>
    <col min="4369" max="4378" width="9.140625" style="42" customWidth="1"/>
    <col min="4379" max="4384" width="11.42578125" style="42" customWidth="1"/>
    <col min="4385" max="4385" width="10.42578125" style="42" bestFit="1" customWidth="1"/>
    <col min="4386" max="4598" width="9.140625" style="42"/>
    <col min="4599" max="4599" width="44.140625" style="42" customWidth="1"/>
    <col min="4600" max="4623" width="9.140625" style="42" customWidth="1"/>
    <col min="4624" max="4624" width="0.140625" style="42" customWidth="1"/>
    <col min="4625" max="4634" width="9.140625" style="42" customWidth="1"/>
    <col min="4635" max="4640" width="11.42578125" style="42" customWidth="1"/>
    <col min="4641" max="4641" width="10.42578125" style="42" bestFit="1" customWidth="1"/>
    <col min="4642" max="4854" width="9.140625" style="42"/>
    <col min="4855" max="4855" width="44.140625" style="42" customWidth="1"/>
    <col min="4856" max="4879" width="9.140625" style="42" customWidth="1"/>
    <col min="4880" max="4880" width="0.140625" style="42" customWidth="1"/>
    <col min="4881" max="4890" width="9.140625" style="42" customWidth="1"/>
    <col min="4891" max="4896" width="11.42578125" style="42" customWidth="1"/>
    <col min="4897" max="4897" width="10.42578125" style="42" bestFit="1" customWidth="1"/>
    <col min="4898" max="5110" width="9.140625" style="42"/>
    <col min="5111" max="5111" width="44.140625" style="42" customWidth="1"/>
    <col min="5112" max="5135" width="9.140625" style="42" customWidth="1"/>
    <col min="5136" max="5136" width="0.140625" style="42" customWidth="1"/>
    <col min="5137" max="5146" width="9.140625" style="42" customWidth="1"/>
    <col min="5147" max="5152" width="11.42578125" style="42" customWidth="1"/>
    <col min="5153" max="5153" width="10.42578125" style="42" bestFit="1" customWidth="1"/>
    <col min="5154" max="5366" width="9.140625" style="42"/>
    <col min="5367" max="5367" width="44.140625" style="42" customWidth="1"/>
    <col min="5368" max="5391" width="9.140625" style="42" customWidth="1"/>
    <col min="5392" max="5392" width="0.140625" style="42" customWidth="1"/>
    <col min="5393" max="5402" width="9.140625" style="42" customWidth="1"/>
    <col min="5403" max="5408" width="11.42578125" style="42" customWidth="1"/>
    <col min="5409" max="5409" width="10.42578125" style="42" bestFit="1" customWidth="1"/>
    <col min="5410" max="5622" width="9.140625" style="42"/>
    <col min="5623" max="5623" width="44.140625" style="42" customWidth="1"/>
    <col min="5624" max="5647" width="9.140625" style="42" customWidth="1"/>
    <col min="5648" max="5648" width="0.140625" style="42" customWidth="1"/>
    <col min="5649" max="5658" width="9.140625" style="42" customWidth="1"/>
    <col min="5659" max="5664" width="11.42578125" style="42" customWidth="1"/>
    <col min="5665" max="5665" width="10.42578125" style="42" bestFit="1" customWidth="1"/>
    <col min="5666" max="5878" width="9.140625" style="42"/>
    <col min="5879" max="5879" width="44.140625" style="42" customWidth="1"/>
    <col min="5880" max="5903" width="9.140625" style="42" customWidth="1"/>
    <col min="5904" max="5904" width="0.140625" style="42" customWidth="1"/>
    <col min="5905" max="5914" width="9.140625" style="42" customWidth="1"/>
    <col min="5915" max="5920" width="11.42578125" style="42" customWidth="1"/>
    <col min="5921" max="5921" width="10.42578125" style="42" bestFit="1" customWidth="1"/>
    <col min="5922" max="6134" width="9.140625" style="42"/>
    <col min="6135" max="6135" width="44.140625" style="42" customWidth="1"/>
    <col min="6136" max="6159" width="9.140625" style="42" customWidth="1"/>
    <col min="6160" max="6160" width="0.140625" style="42" customWidth="1"/>
    <col min="6161" max="6170" width="9.140625" style="42" customWidth="1"/>
    <col min="6171" max="6176" width="11.42578125" style="42" customWidth="1"/>
    <col min="6177" max="6177" width="10.42578125" style="42" bestFit="1" customWidth="1"/>
    <col min="6178" max="6390" width="9.140625" style="42"/>
    <col min="6391" max="6391" width="44.140625" style="42" customWidth="1"/>
    <col min="6392" max="6415" width="9.140625" style="42" customWidth="1"/>
    <col min="6416" max="6416" width="0.140625" style="42" customWidth="1"/>
    <col min="6417" max="6426" width="9.140625" style="42" customWidth="1"/>
    <col min="6427" max="6432" width="11.42578125" style="42" customWidth="1"/>
    <col min="6433" max="6433" width="10.42578125" style="42" bestFit="1" customWidth="1"/>
    <col min="6434" max="6646" width="9.140625" style="42"/>
    <col min="6647" max="6647" width="44.140625" style="42" customWidth="1"/>
    <col min="6648" max="6671" width="9.140625" style="42" customWidth="1"/>
    <col min="6672" max="6672" width="0.140625" style="42" customWidth="1"/>
    <col min="6673" max="6682" width="9.140625" style="42" customWidth="1"/>
    <col min="6683" max="6688" width="11.42578125" style="42" customWidth="1"/>
    <col min="6689" max="6689" width="10.42578125" style="42" bestFit="1" customWidth="1"/>
    <col min="6690" max="6902" width="9.140625" style="42"/>
    <col min="6903" max="6903" width="44.140625" style="42" customWidth="1"/>
    <col min="6904" max="6927" width="9.140625" style="42" customWidth="1"/>
    <col min="6928" max="6928" width="0.140625" style="42" customWidth="1"/>
    <col min="6929" max="6938" width="9.140625" style="42" customWidth="1"/>
    <col min="6939" max="6944" width="11.42578125" style="42" customWidth="1"/>
    <col min="6945" max="6945" width="10.42578125" style="42" bestFit="1" customWidth="1"/>
    <col min="6946" max="7158" width="9.140625" style="42"/>
    <col min="7159" max="7159" width="44.140625" style="42" customWidth="1"/>
    <col min="7160" max="7183" width="9.140625" style="42" customWidth="1"/>
    <col min="7184" max="7184" width="0.140625" style="42" customWidth="1"/>
    <col min="7185" max="7194" width="9.140625" style="42" customWidth="1"/>
    <col min="7195" max="7200" width="11.42578125" style="42" customWidth="1"/>
    <col min="7201" max="7201" width="10.42578125" style="42" bestFit="1" customWidth="1"/>
    <col min="7202" max="7414" width="9.140625" style="42"/>
    <col min="7415" max="7415" width="44.140625" style="42" customWidth="1"/>
    <col min="7416" max="7439" width="9.140625" style="42" customWidth="1"/>
    <col min="7440" max="7440" width="0.140625" style="42" customWidth="1"/>
    <col min="7441" max="7450" width="9.140625" style="42" customWidth="1"/>
    <col min="7451" max="7456" width="11.42578125" style="42" customWidth="1"/>
    <col min="7457" max="7457" width="10.42578125" style="42" bestFit="1" customWidth="1"/>
    <col min="7458" max="7670" width="9.140625" style="42"/>
    <col min="7671" max="7671" width="44.140625" style="42" customWidth="1"/>
    <col min="7672" max="7695" width="9.140625" style="42" customWidth="1"/>
    <col min="7696" max="7696" width="0.140625" style="42" customWidth="1"/>
    <col min="7697" max="7706" width="9.140625" style="42" customWidth="1"/>
    <col min="7707" max="7712" width="11.42578125" style="42" customWidth="1"/>
    <col min="7713" max="7713" width="10.42578125" style="42" bestFit="1" customWidth="1"/>
    <col min="7714" max="7926" width="9.140625" style="42"/>
    <col min="7927" max="7927" width="44.140625" style="42" customWidth="1"/>
    <col min="7928" max="7951" width="9.140625" style="42" customWidth="1"/>
    <col min="7952" max="7952" width="0.140625" style="42" customWidth="1"/>
    <col min="7953" max="7962" width="9.140625" style="42" customWidth="1"/>
    <col min="7963" max="7968" width="11.42578125" style="42" customWidth="1"/>
    <col min="7969" max="7969" width="10.42578125" style="42" bestFit="1" customWidth="1"/>
    <col min="7970" max="8182" width="9.140625" style="42"/>
    <col min="8183" max="8183" width="44.140625" style="42" customWidth="1"/>
    <col min="8184" max="8207" width="9.140625" style="42" customWidth="1"/>
    <col min="8208" max="8208" width="0.140625" style="42" customWidth="1"/>
    <col min="8209" max="8218" width="9.140625" style="42" customWidth="1"/>
    <col min="8219" max="8224" width="11.42578125" style="42" customWidth="1"/>
    <col min="8225" max="8225" width="10.42578125" style="42" bestFit="1" customWidth="1"/>
    <col min="8226" max="8438" width="9.140625" style="42"/>
    <col min="8439" max="8439" width="44.140625" style="42" customWidth="1"/>
    <col min="8440" max="8463" width="9.140625" style="42" customWidth="1"/>
    <col min="8464" max="8464" width="0.140625" style="42" customWidth="1"/>
    <col min="8465" max="8474" width="9.140625" style="42" customWidth="1"/>
    <col min="8475" max="8480" width="11.42578125" style="42" customWidth="1"/>
    <col min="8481" max="8481" width="10.42578125" style="42" bestFit="1" customWidth="1"/>
    <col min="8482" max="8694" width="9.140625" style="42"/>
    <col min="8695" max="8695" width="44.140625" style="42" customWidth="1"/>
    <col min="8696" max="8719" width="9.140625" style="42" customWidth="1"/>
    <col min="8720" max="8720" width="0.140625" style="42" customWidth="1"/>
    <col min="8721" max="8730" width="9.140625" style="42" customWidth="1"/>
    <col min="8731" max="8736" width="11.42578125" style="42" customWidth="1"/>
    <col min="8737" max="8737" width="10.42578125" style="42" bestFit="1" customWidth="1"/>
    <col min="8738" max="8950" width="9.140625" style="42"/>
    <col min="8951" max="8951" width="44.140625" style="42" customWidth="1"/>
    <col min="8952" max="8975" width="9.140625" style="42" customWidth="1"/>
    <col min="8976" max="8976" width="0.140625" style="42" customWidth="1"/>
    <col min="8977" max="8986" width="9.140625" style="42" customWidth="1"/>
    <col min="8987" max="8992" width="11.42578125" style="42" customWidth="1"/>
    <col min="8993" max="8993" width="10.42578125" style="42" bestFit="1" customWidth="1"/>
    <col min="8994" max="9206" width="9.140625" style="42"/>
    <col min="9207" max="9207" width="44.140625" style="42" customWidth="1"/>
    <col min="9208" max="9231" width="9.140625" style="42" customWidth="1"/>
    <col min="9232" max="9232" width="0.140625" style="42" customWidth="1"/>
    <col min="9233" max="9242" width="9.140625" style="42" customWidth="1"/>
    <col min="9243" max="9248" width="11.42578125" style="42" customWidth="1"/>
    <col min="9249" max="9249" width="10.42578125" style="42" bestFit="1" customWidth="1"/>
    <col min="9250" max="9462" width="9.140625" style="42"/>
    <col min="9463" max="9463" width="44.140625" style="42" customWidth="1"/>
    <col min="9464" max="9487" width="9.140625" style="42" customWidth="1"/>
    <col min="9488" max="9488" width="0.140625" style="42" customWidth="1"/>
    <col min="9489" max="9498" width="9.140625" style="42" customWidth="1"/>
    <col min="9499" max="9504" width="11.42578125" style="42" customWidth="1"/>
    <col min="9505" max="9505" width="10.42578125" style="42" bestFit="1" customWidth="1"/>
    <col min="9506" max="9718" width="9.140625" style="42"/>
    <col min="9719" max="9719" width="44.140625" style="42" customWidth="1"/>
    <col min="9720" max="9743" width="9.140625" style="42" customWidth="1"/>
    <col min="9744" max="9744" width="0.140625" style="42" customWidth="1"/>
    <col min="9745" max="9754" width="9.140625" style="42" customWidth="1"/>
    <col min="9755" max="9760" width="11.42578125" style="42" customWidth="1"/>
    <col min="9761" max="9761" width="10.42578125" style="42" bestFit="1" customWidth="1"/>
    <col min="9762" max="9974" width="9.140625" style="42"/>
    <col min="9975" max="9975" width="44.140625" style="42" customWidth="1"/>
    <col min="9976" max="9999" width="9.140625" style="42" customWidth="1"/>
    <col min="10000" max="10000" width="0.140625" style="42" customWidth="1"/>
    <col min="10001" max="10010" width="9.140625" style="42" customWidth="1"/>
    <col min="10011" max="10016" width="11.42578125" style="42" customWidth="1"/>
    <col min="10017" max="10017" width="10.42578125" style="42" bestFit="1" customWidth="1"/>
    <col min="10018" max="10230" width="9.140625" style="42"/>
    <col min="10231" max="10231" width="44.140625" style="42" customWidth="1"/>
    <col min="10232" max="10255" width="9.140625" style="42" customWidth="1"/>
    <col min="10256" max="10256" width="0.140625" style="42" customWidth="1"/>
    <col min="10257" max="10266" width="9.140625" style="42" customWidth="1"/>
    <col min="10267" max="10272" width="11.42578125" style="42" customWidth="1"/>
    <col min="10273" max="10273" width="10.42578125" style="42" bestFit="1" customWidth="1"/>
    <col min="10274" max="10486" width="9.140625" style="42"/>
    <col min="10487" max="10487" width="44.140625" style="42" customWidth="1"/>
    <col min="10488" max="10511" width="9.140625" style="42" customWidth="1"/>
    <col min="10512" max="10512" width="0.140625" style="42" customWidth="1"/>
    <col min="10513" max="10522" width="9.140625" style="42" customWidth="1"/>
    <col min="10523" max="10528" width="11.42578125" style="42" customWidth="1"/>
    <col min="10529" max="10529" width="10.42578125" style="42" bestFit="1" customWidth="1"/>
    <col min="10530" max="10742" width="9.140625" style="42"/>
    <col min="10743" max="10743" width="44.140625" style="42" customWidth="1"/>
    <col min="10744" max="10767" width="9.140625" style="42" customWidth="1"/>
    <col min="10768" max="10768" width="0.140625" style="42" customWidth="1"/>
    <col min="10769" max="10778" width="9.140625" style="42" customWidth="1"/>
    <col min="10779" max="10784" width="11.42578125" style="42" customWidth="1"/>
    <col min="10785" max="10785" width="10.42578125" style="42" bestFit="1" customWidth="1"/>
    <col min="10786" max="10998" width="9.140625" style="42"/>
    <col min="10999" max="10999" width="44.140625" style="42" customWidth="1"/>
    <col min="11000" max="11023" width="9.140625" style="42" customWidth="1"/>
    <col min="11024" max="11024" width="0.140625" style="42" customWidth="1"/>
    <col min="11025" max="11034" width="9.140625" style="42" customWidth="1"/>
    <col min="11035" max="11040" width="11.42578125" style="42" customWidth="1"/>
    <col min="11041" max="11041" width="10.42578125" style="42" bestFit="1" customWidth="1"/>
    <col min="11042" max="11254" width="9.140625" style="42"/>
    <col min="11255" max="11255" width="44.140625" style="42" customWidth="1"/>
    <col min="11256" max="11279" width="9.140625" style="42" customWidth="1"/>
    <col min="11280" max="11280" width="0.140625" style="42" customWidth="1"/>
    <col min="11281" max="11290" width="9.140625" style="42" customWidth="1"/>
    <col min="11291" max="11296" width="11.42578125" style="42" customWidth="1"/>
    <col min="11297" max="11297" width="10.42578125" style="42" bestFit="1" customWidth="1"/>
    <col min="11298" max="11510" width="9.140625" style="42"/>
    <col min="11511" max="11511" width="44.140625" style="42" customWidth="1"/>
    <col min="11512" max="11535" width="9.140625" style="42" customWidth="1"/>
    <col min="11536" max="11536" width="0.140625" style="42" customWidth="1"/>
    <col min="11537" max="11546" width="9.140625" style="42" customWidth="1"/>
    <col min="11547" max="11552" width="11.42578125" style="42" customWidth="1"/>
    <col min="11553" max="11553" width="10.42578125" style="42" bestFit="1" customWidth="1"/>
    <col min="11554" max="11766" width="9.140625" style="42"/>
    <col min="11767" max="11767" width="44.140625" style="42" customWidth="1"/>
    <col min="11768" max="11791" width="9.140625" style="42" customWidth="1"/>
    <col min="11792" max="11792" width="0.140625" style="42" customWidth="1"/>
    <col min="11793" max="11802" width="9.140625" style="42" customWidth="1"/>
    <col min="11803" max="11808" width="11.42578125" style="42" customWidth="1"/>
    <col min="11809" max="11809" width="10.42578125" style="42" bestFit="1" customWidth="1"/>
    <col min="11810" max="12022" width="9.140625" style="42"/>
    <col min="12023" max="12023" width="44.140625" style="42" customWidth="1"/>
    <col min="12024" max="12047" width="9.140625" style="42" customWidth="1"/>
    <col min="12048" max="12048" width="0.140625" style="42" customWidth="1"/>
    <col min="12049" max="12058" width="9.140625" style="42" customWidth="1"/>
    <col min="12059" max="12064" width="11.42578125" style="42" customWidth="1"/>
    <col min="12065" max="12065" width="10.42578125" style="42" bestFit="1" customWidth="1"/>
    <col min="12066" max="12278" width="9.140625" style="42"/>
    <col min="12279" max="12279" width="44.140625" style="42" customWidth="1"/>
    <col min="12280" max="12303" width="9.140625" style="42" customWidth="1"/>
    <col min="12304" max="12304" width="0.140625" style="42" customWidth="1"/>
    <col min="12305" max="12314" width="9.140625" style="42" customWidth="1"/>
    <col min="12315" max="12320" width="11.42578125" style="42" customWidth="1"/>
    <col min="12321" max="12321" width="10.42578125" style="42" bestFit="1" customWidth="1"/>
    <col min="12322" max="12534" width="9.140625" style="42"/>
    <col min="12535" max="12535" width="44.140625" style="42" customWidth="1"/>
    <col min="12536" max="12559" width="9.140625" style="42" customWidth="1"/>
    <col min="12560" max="12560" width="0.140625" style="42" customWidth="1"/>
    <col min="12561" max="12570" width="9.140625" style="42" customWidth="1"/>
    <col min="12571" max="12576" width="11.42578125" style="42" customWidth="1"/>
    <col min="12577" max="12577" width="10.42578125" style="42" bestFit="1" customWidth="1"/>
    <col min="12578" max="12790" width="9.140625" style="42"/>
    <col min="12791" max="12791" width="44.140625" style="42" customWidth="1"/>
    <col min="12792" max="12815" width="9.140625" style="42" customWidth="1"/>
    <col min="12816" max="12816" width="0.140625" style="42" customWidth="1"/>
    <col min="12817" max="12826" width="9.140625" style="42" customWidth="1"/>
    <col min="12827" max="12832" width="11.42578125" style="42" customWidth="1"/>
    <col min="12833" max="12833" width="10.42578125" style="42" bestFit="1" customWidth="1"/>
    <col min="12834" max="13046" width="9.140625" style="42"/>
    <col min="13047" max="13047" width="44.140625" style="42" customWidth="1"/>
    <col min="13048" max="13071" width="9.140625" style="42" customWidth="1"/>
    <col min="13072" max="13072" width="0.140625" style="42" customWidth="1"/>
    <col min="13073" max="13082" width="9.140625" style="42" customWidth="1"/>
    <col min="13083" max="13088" width="11.42578125" style="42" customWidth="1"/>
    <col min="13089" max="13089" width="10.42578125" style="42" bestFit="1" customWidth="1"/>
    <col min="13090" max="13302" width="9.140625" style="42"/>
    <col min="13303" max="13303" width="44.140625" style="42" customWidth="1"/>
    <col min="13304" max="13327" width="9.140625" style="42" customWidth="1"/>
    <col min="13328" max="13328" width="0.140625" style="42" customWidth="1"/>
    <col min="13329" max="13338" width="9.140625" style="42" customWidth="1"/>
    <col min="13339" max="13344" width="11.42578125" style="42" customWidth="1"/>
    <col min="13345" max="13345" width="10.42578125" style="42" bestFit="1" customWidth="1"/>
    <col min="13346" max="13558" width="9.140625" style="42"/>
    <col min="13559" max="13559" width="44.140625" style="42" customWidth="1"/>
    <col min="13560" max="13583" width="9.140625" style="42" customWidth="1"/>
    <col min="13584" max="13584" width="0.140625" style="42" customWidth="1"/>
    <col min="13585" max="13594" width="9.140625" style="42" customWidth="1"/>
    <col min="13595" max="13600" width="11.42578125" style="42" customWidth="1"/>
    <col min="13601" max="13601" width="10.42578125" style="42" bestFit="1" customWidth="1"/>
    <col min="13602" max="13814" width="9.140625" style="42"/>
    <col min="13815" max="13815" width="44.140625" style="42" customWidth="1"/>
    <col min="13816" max="13839" width="9.140625" style="42" customWidth="1"/>
    <col min="13840" max="13840" width="0.140625" style="42" customWidth="1"/>
    <col min="13841" max="13850" width="9.140625" style="42" customWidth="1"/>
    <col min="13851" max="13856" width="11.42578125" style="42" customWidth="1"/>
    <col min="13857" max="13857" width="10.42578125" style="42" bestFit="1" customWidth="1"/>
    <col min="13858" max="14070" width="9.140625" style="42"/>
    <col min="14071" max="14071" width="44.140625" style="42" customWidth="1"/>
    <col min="14072" max="14095" width="9.140625" style="42" customWidth="1"/>
    <col min="14096" max="14096" width="0.140625" style="42" customWidth="1"/>
    <col min="14097" max="14106" width="9.140625" style="42" customWidth="1"/>
    <col min="14107" max="14112" width="11.42578125" style="42" customWidth="1"/>
    <col min="14113" max="14113" width="10.42578125" style="42" bestFit="1" customWidth="1"/>
    <col min="14114" max="14326" width="9.140625" style="42"/>
    <col min="14327" max="14327" width="44.140625" style="42" customWidth="1"/>
    <col min="14328" max="14351" width="9.140625" style="42" customWidth="1"/>
    <col min="14352" max="14352" width="0.140625" style="42" customWidth="1"/>
    <col min="14353" max="14362" width="9.140625" style="42" customWidth="1"/>
    <col min="14363" max="14368" width="11.42578125" style="42" customWidth="1"/>
    <col min="14369" max="14369" width="10.42578125" style="42" bestFit="1" customWidth="1"/>
    <col min="14370" max="14582" width="9.140625" style="42"/>
    <col min="14583" max="14583" width="44.140625" style="42" customWidth="1"/>
    <col min="14584" max="14607" width="9.140625" style="42" customWidth="1"/>
    <col min="14608" max="14608" width="0.140625" style="42" customWidth="1"/>
    <col min="14609" max="14618" width="9.140625" style="42" customWidth="1"/>
    <col min="14619" max="14624" width="11.42578125" style="42" customWidth="1"/>
    <col min="14625" max="14625" width="10.42578125" style="42" bestFit="1" customWidth="1"/>
    <col min="14626" max="14838" width="9.140625" style="42"/>
    <col min="14839" max="14839" width="44.140625" style="42" customWidth="1"/>
    <col min="14840" max="14863" width="9.140625" style="42" customWidth="1"/>
    <col min="14864" max="14864" width="0.140625" style="42" customWidth="1"/>
    <col min="14865" max="14874" width="9.140625" style="42" customWidth="1"/>
    <col min="14875" max="14880" width="11.42578125" style="42" customWidth="1"/>
    <col min="14881" max="14881" width="10.42578125" style="42" bestFit="1" customWidth="1"/>
    <col min="14882" max="15094" width="9.140625" style="42"/>
    <col min="15095" max="15095" width="44.140625" style="42" customWidth="1"/>
    <col min="15096" max="15119" width="9.140625" style="42" customWidth="1"/>
    <col min="15120" max="15120" width="0.140625" style="42" customWidth="1"/>
    <col min="15121" max="15130" width="9.140625" style="42" customWidth="1"/>
    <col min="15131" max="15136" width="11.42578125" style="42" customWidth="1"/>
    <col min="15137" max="15137" width="10.42578125" style="42" bestFit="1" customWidth="1"/>
    <col min="15138" max="15350" width="9.140625" style="42"/>
    <col min="15351" max="15351" width="44.140625" style="42" customWidth="1"/>
    <col min="15352" max="15375" width="9.140625" style="42" customWidth="1"/>
    <col min="15376" max="15376" width="0.140625" style="42" customWidth="1"/>
    <col min="15377" max="15386" width="9.140625" style="42" customWidth="1"/>
    <col min="15387" max="15392" width="11.42578125" style="42" customWidth="1"/>
    <col min="15393" max="15393" width="10.42578125" style="42" bestFit="1" customWidth="1"/>
    <col min="15394" max="15606" width="9.140625" style="42"/>
    <col min="15607" max="15607" width="44.140625" style="42" customWidth="1"/>
    <col min="15608" max="15631" width="9.140625" style="42" customWidth="1"/>
    <col min="15632" max="15632" width="0.140625" style="42" customWidth="1"/>
    <col min="15633" max="15642" width="9.140625" style="42" customWidth="1"/>
    <col min="15643" max="15648" width="11.42578125" style="42" customWidth="1"/>
    <col min="15649" max="15649" width="10.42578125" style="42" bestFit="1" customWidth="1"/>
    <col min="15650" max="15862" width="9.140625" style="42"/>
    <col min="15863" max="15863" width="44.140625" style="42" customWidth="1"/>
    <col min="15864" max="15887" width="9.140625" style="42" customWidth="1"/>
    <col min="15888" max="15888" width="0.140625" style="42" customWidth="1"/>
    <col min="15889" max="15898" width="9.140625" style="42" customWidth="1"/>
    <col min="15899" max="15904" width="11.42578125" style="42" customWidth="1"/>
    <col min="15905" max="15905" width="10.42578125" style="42" bestFit="1" customWidth="1"/>
    <col min="15906" max="16118" width="9.140625" style="42"/>
    <col min="16119" max="16119" width="44.140625" style="42" customWidth="1"/>
    <col min="16120" max="16143" width="9.140625" style="42" customWidth="1"/>
    <col min="16144" max="16144" width="0.140625" style="42" customWidth="1"/>
    <col min="16145" max="16154" width="9.140625" style="42" customWidth="1"/>
    <col min="16155" max="16160" width="11.42578125" style="42" customWidth="1"/>
    <col min="16161" max="16161" width="10.42578125" style="42" bestFit="1" customWidth="1"/>
    <col min="16162" max="16384" width="9.140625" style="42"/>
  </cols>
  <sheetData>
    <row r="1" spans="1:231" s="142" customFormat="1" ht="37.5" x14ac:dyDescent="0.25">
      <c r="A1" s="141" t="s">
        <v>168</v>
      </c>
      <c r="B1" s="586" t="s">
        <v>100</v>
      </c>
      <c r="C1" s="586" t="s">
        <v>217</v>
      </c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  <c r="AA1" s="533"/>
      <c r="AB1" s="533"/>
      <c r="AC1" s="533"/>
      <c r="AD1" s="533"/>
      <c r="AE1" s="533"/>
      <c r="AF1" s="533"/>
      <c r="AG1" s="533"/>
      <c r="AH1" s="533"/>
      <c r="AI1" s="533"/>
      <c r="AJ1" s="533"/>
      <c r="AK1" s="533"/>
      <c r="AL1" s="533"/>
      <c r="AM1" s="533"/>
      <c r="AN1" s="533"/>
      <c r="AO1" s="533"/>
      <c r="AP1" s="533"/>
      <c r="AQ1" s="533"/>
      <c r="AR1" s="533"/>
      <c r="AS1" s="533"/>
      <c r="AT1" s="533"/>
      <c r="AU1" s="533"/>
      <c r="AV1" s="533"/>
      <c r="AW1" s="533"/>
      <c r="AX1" s="533"/>
      <c r="AY1" s="533"/>
      <c r="AZ1" s="533"/>
      <c r="BA1" s="533"/>
      <c r="BB1" s="533"/>
      <c r="BC1" s="533"/>
      <c r="BD1" s="533"/>
      <c r="BE1" s="533"/>
      <c r="BF1" s="533"/>
      <c r="BG1" s="533"/>
    </row>
    <row r="2" spans="1:231" s="52" customFormat="1" x14ac:dyDescent="0.25">
      <c r="A2" s="585" t="s">
        <v>153</v>
      </c>
      <c r="B2" s="590"/>
      <c r="C2" s="587" t="s">
        <v>221</v>
      </c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533"/>
      <c r="AN2" s="533"/>
      <c r="AO2" s="533"/>
      <c r="AP2" s="533"/>
      <c r="AQ2" s="533"/>
      <c r="AR2" s="533"/>
      <c r="AS2" s="533"/>
      <c r="AT2" s="533"/>
      <c r="AU2" s="533"/>
      <c r="AV2" s="533"/>
      <c r="AW2" s="533"/>
      <c r="AX2" s="533"/>
      <c r="AY2" s="533"/>
      <c r="AZ2" s="533"/>
      <c r="BA2" s="533"/>
      <c r="BB2" s="533"/>
      <c r="BC2" s="533"/>
      <c r="BD2" s="533"/>
      <c r="BE2" s="533"/>
      <c r="BF2" s="533"/>
      <c r="BG2" s="533"/>
    </row>
    <row r="3" spans="1:231" ht="20.25" customHeight="1" x14ac:dyDescent="0.25">
      <c r="A3" s="585"/>
      <c r="B3" s="590"/>
      <c r="C3" s="585" t="s">
        <v>198</v>
      </c>
      <c r="D3" s="585"/>
      <c r="E3" s="585"/>
      <c r="F3" s="585"/>
      <c r="G3" s="585"/>
      <c r="H3" s="585"/>
      <c r="I3" s="585"/>
      <c r="J3" s="585"/>
      <c r="K3" s="585"/>
      <c r="L3" s="588" t="s">
        <v>183</v>
      </c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8"/>
      <c r="AP3" s="538"/>
      <c r="AQ3" s="538"/>
      <c r="AR3" s="538"/>
      <c r="AS3" s="538"/>
      <c r="AT3" s="538"/>
      <c r="AU3" s="538"/>
      <c r="AV3" s="538"/>
      <c r="AW3" s="538"/>
      <c r="AX3" s="538"/>
      <c r="AY3" s="538"/>
      <c r="AZ3" s="538"/>
      <c r="BA3" s="538"/>
      <c r="BB3" s="538"/>
      <c r="BC3" s="538"/>
      <c r="BD3" s="538"/>
      <c r="BE3" s="538"/>
      <c r="BF3" s="538"/>
      <c r="BG3" s="539"/>
    </row>
    <row r="4" spans="1:231" ht="15" customHeight="1" x14ac:dyDescent="0.25">
      <c r="A4" s="52"/>
      <c r="B4" s="144"/>
      <c r="C4" s="585"/>
      <c r="D4" s="585"/>
      <c r="E4" s="585"/>
      <c r="F4" s="585"/>
      <c r="G4" s="585"/>
      <c r="H4" s="585"/>
      <c r="I4" s="585"/>
      <c r="J4" s="585"/>
      <c r="K4" s="585"/>
      <c r="L4" s="530" t="s">
        <v>370</v>
      </c>
      <c r="M4" s="530"/>
      <c r="N4" s="530"/>
      <c r="O4" s="530"/>
      <c r="P4" s="531"/>
      <c r="Q4" s="531"/>
      <c r="R4" s="531"/>
      <c r="S4" s="531"/>
      <c r="T4" s="531"/>
      <c r="U4" s="531"/>
      <c r="V4" s="531"/>
      <c r="W4" s="531"/>
      <c r="X4" s="530" t="s">
        <v>371</v>
      </c>
      <c r="Y4" s="530"/>
      <c r="Z4" s="530"/>
      <c r="AA4" s="530"/>
      <c r="AB4" s="531"/>
      <c r="AC4" s="531"/>
      <c r="AD4" s="531"/>
      <c r="AE4" s="531"/>
      <c r="AF4" s="531"/>
      <c r="AG4" s="531"/>
      <c r="AH4" s="531"/>
      <c r="AI4" s="531"/>
      <c r="AJ4" s="530" t="s">
        <v>372</v>
      </c>
      <c r="AK4" s="530"/>
      <c r="AL4" s="530"/>
      <c r="AM4" s="530"/>
      <c r="AN4" s="531"/>
      <c r="AO4" s="531"/>
      <c r="AP4" s="531"/>
      <c r="AQ4" s="531"/>
      <c r="AR4" s="531"/>
      <c r="AS4" s="531"/>
      <c r="AT4" s="531"/>
      <c r="AU4" s="531"/>
      <c r="AV4" s="530" t="s">
        <v>373</v>
      </c>
      <c r="AW4" s="530"/>
      <c r="AX4" s="530"/>
      <c r="AY4" s="530"/>
      <c r="AZ4" s="531"/>
      <c r="BA4" s="531"/>
      <c r="BB4" s="531"/>
      <c r="BC4" s="531"/>
      <c r="BD4" s="531"/>
      <c r="BE4" s="531"/>
      <c r="BF4" s="531"/>
      <c r="BG4" s="531"/>
    </row>
    <row r="5" spans="1:231" s="146" customFormat="1" ht="15" customHeight="1" x14ac:dyDescent="0.25">
      <c r="A5" s="52"/>
      <c r="B5" s="145"/>
      <c r="C5" s="53">
        <v>2012</v>
      </c>
      <c r="D5" s="53">
        <v>2013</v>
      </c>
      <c r="E5" s="53">
        <v>2014</v>
      </c>
      <c r="F5" s="165">
        <v>2015</v>
      </c>
      <c r="G5" s="165">
        <v>2016</v>
      </c>
      <c r="H5" s="165" t="s">
        <v>370</v>
      </c>
      <c r="I5" s="53" t="s">
        <v>371</v>
      </c>
      <c r="J5" s="53" t="s">
        <v>372</v>
      </c>
      <c r="K5" s="53" t="s">
        <v>373</v>
      </c>
      <c r="L5" s="79" t="s">
        <v>2</v>
      </c>
      <c r="M5" s="79" t="s">
        <v>3</v>
      </c>
      <c r="N5" s="79" t="s">
        <v>4</v>
      </c>
      <c r="O5" s="79" t="s">
        <v>5</v>
      </c>
      <c r="P5" s="58" t="s">
        <v>6</v>
      </c>
      <c r="Q5" s="58" t="s">
        <v>208</v>
      </c>
      <c r="R5" s="58" t="s">
        <v>209</v>
      </c>
      <c r="S5" s="58" t="s">
        <v>210</v>
      </c>
      <c r="T5" s="58" t="s">
        <v>211</v>
      </c>
      <c r="U5" s="58" t="s">
        <v>212</v>
      </c>
      <c r="V5" s="58" t="s">
        <v>213</v>
      </c>
      <c r="W5" s="58" t="s">
        <v>214</v>
      </c>
      <c r="X5" s="79" t="s">
        <v>2</v>
      </c>
      <c r="Y5" s="79" t="s">
        <v>3</v>
      </c>
      <c r="Z5" s="79" t="s">
        <v>4</v>
      </c>
      <c r="AA5" s="79" t="s">
        <v>5</v>
      </c>
      <c r="AB5" s="58" t="s">
        <v>6</v>
      </c>
      <c r="AC5" s="58" t="s">
        <v>208</v>
      </c>
      <c r="AD5" s="58" t="s">
        <v>209</v>
      </c>
      <c r="AE5" s="58" t="s">
        <v>210</v>
      </c>
      <c r="AF5" s="58" t="s">
        <v>211</v>
      </c>
      <c r="AG5" s="58" t="s">
        <v>212</v>
      </c>
      <c r="AH5" s="58" t="s">
        <v>213</v>
      </c>
      <c r="AI5" s="58" t="s">
        <v>214</v>
      </c>
      <c r="AJ5" s="272" t="s">
        <v>2</v>
      </c>
      <c r="AK5" s="272" t="s">
        <v>3</v>
      </c>
      <c r="AL5" s="272" t="s">
        <v>4</v>
      </c>
      <c r="AM5" s="272" t="s">
        <v>5</v>
      </c>
      <c r="AN5" s="272" t="s">
        <v>6</v>
      </c>
      <c r="AO5" s="272" t="s">
        <v>208</v>
      </c>
      <c r="AP5" s="272" t="s">
        <v>209</v>
      </c>
      <c r="AQ5" s="272" t="s">
        <v>210</v>
      </c>
      <c r="AR5" s="272" t="s">
        <v>211</v>
      </c>
      <c r="AS5" s="272" t="s">
        <v>212</v>
      </c>
      <c r="AT5" s="272" t="s">
        <v>213</v>
      </c>
      <c r="AU5" s="272" t="s">
        <v>214</v>
      </c>
      <c r="AV5" s="272" t="s">
        <v>2</v>
      </c>
      <c r="AW5" s="272" t="s">
        <v>3</v>
      </c>
      <c r="AX5" s="272" t="s">
        <v>4</v>
      </c>
      <c r="AY5" s="272" t="s">
        <v>5</v>
      </c>
      <c r="AZ5" s="272" t="s">
        <v>6</v>
      </c>
      <c r="BA5" s="272" t="s">
        <v>208</v>
      </c>
      <c r="BB5" s="272" t="s">
        <v>209</v>
      </c>
      <c r="BC5" s="272" t="s">
        <v>210</v>
      </c>
      <c r="BD5" s="272" t="s">
        <v>211</v>
      </c>
      <c r="BE5" s="272" t="s">
        <v>212</v>
      </c>
      <c r="BF5" s="272" t="s">
        <v>213</v>
      </c>
      <c r="BG5" s="272" t="s">
        <v>214</v>
      </c>
    </row>
    <row r="6" spans="1:231" s="53" customFormat="1" ht="15" customHeight="1" x14ac:dyDescent="0.25">
      <c r="A6" s="145">
        <v>0</v>
      </c>
      <c r="B6" s="67" t="s">
        <v>154</v>
      </c>
      <c r="C6" s="89">
        <v>1253144.7958900016</v>
      </c>
      <c r="D6" s="425">
        <v>1040181.5593800005</v>
      </c>
      <c r="E6" s="89">
        <v>1359514.8930200001</v>
      </c>
      <c r="F6" s="147">
        <v>1333776.4942099997</v>
      </c>
      <c r="G6" s="275">
        <v>7925097.0285099987</v>
      </c>
      <c r="H6" s="171">
        <f>SUM(L6:W6)</f>
        <v>2127619.0307200002</v>
      </c>
      <c r="I6" s="31">
        <v>785135.86091000005</v>
      </c>
      <c r="J6" s="31">
        <f>SUM(AJ6:AU6)</f>
        <v>1465617.2643700002</v>
      </c>
      <c r="K6" s="31">
        <f>SUM(AV6:BG6)</f>
        <v>2420985.9006849998</v>
      </c>
      <c r="L6" s="50">
        <v>147707.09036000003</v>
      </c>
      <c r="M6" s="23">
        <v>167547.66374000005</v>
      </c>
      <c r="N6" s="50">
        <v>133832.13275000002</v>
      </c>
      <c r="O6" s="50">
        <v>133832.13275000002</v>
      </c>
      <c r="P6" s="50">
        <v>211870.35641999997</v>
      </c>
      <c r="Q6" s="50">
        <v>200733.59533999994</v>
      </c>
      <c r="R6" s="50">
        <v>204937.14081000004</v>
      </c>
      <c r="S6" s="50">
        <v>241226.52913000007</v>
      </c>
      <c r="T6" s="50">
        <v>180591.43338000009</v>
      </c>
      <c r="U6" s="50">
        <v>213023.98441999996</v>
      </c>
      <c r="V6" s="50">
        <v>150676.30062999998</v>
      </c>
      <c r="W6" s="50">
        <v>141640.67099000004</v>
      </c>
      <c r="X6" s="50">
        <v>2628.0978999999993</v>
      </c>
      <c r="Y6" s="50">
        <v>3160.87637</v>
      </c>
      <c r="Z6" s="50">
        <v>978.2379199999998</v>
      </c>
      <c r="AA6" s="50">
        <v>4428.6831899999997</v>
      </c>
      <c r="AB6" s="50">
        <v>4022.8013800000008</v>
      </c>
      <c r="AC6" s="50">
        <v>68567.126269999964</v>
      </c>
      <c r="AD6" s="50">
        <v>82001.816210000019</v>
      </c>
      <c r="AE6" s="50">
        <v>139438.95977000002</v>
      </c>
      <c r="AF6" s="50">
        <v>114663.14552999997</v>
      </c>
      <c r="AG6" s="50">
        <v>147680.95731000009</v>
      </c>
      <c r="AH6" s="50">
        <v>144550.52933999998</v>
      </c>
      <c r="AI6" s="50">
        <v>73014.629720000012</v>
      </c>
      <c r="AJ6" s="111">
        <v>122717.8511599999</v>
      </c>
      <c r="AK6" s="240">
        <v>168815.55039999995</v>
      </c>
      <c r="AL6" s="111">
        <v>131187.30446999994</v>
      </c>
      <c r="AM6" s="111">
        <v>135355.74958999999</v>
      </c>
      <c r="AN6" s="111">
        <v>177305.77421000012</v>
      </c>
      <c r="AO6" s="111">
        <v>76173.122930000027</v>
      </c>
      <c r="AP6" s="111">
        <v>110939.03400000006</v>
      </c>
      <c r="AQ6" s="111">
        <v>139726.08777000004</v>
      </c>
      <c r="AR6" s="111">
        <v>122689.08084</v>
      </c>
      <c r="AS6" s="111">
        <v>122272.33398000002</v>
      </c>
      <c r="AT6" s="111">
        <v>90252.866970000046</v>
      </c>
      <c r="AU6" s="111">
        <v>68182.508050000048</v>
      </c>
      <c r="AV6" s="111">
        <v>168467.22193</v>
      </c>
      <c r="AW6" s="111">
        <v>109789.47779999998</v>
      </c>
      <c r="AX6" s="111">
        <v>176937.08589000002</v>
      </c>
      <c r="AY6" s="111">
        <v>177433.38714000001</v>
      </c>
      <c r="AZ6" s="111">
        <v>178852.41739000002</v>
      </c>
      <c r="BA6" s="111">
        <v>180435.89851999987</v>
      </c>
      <c r="BB6" s="111">
        <v>252472.31140000009</v>
      </c>
      <c r="BC6" s="111">
        <v>229540.67356999996</v>
      </c>
      <c r="BD6" s="111">
        <v>235360.55607999998</v>
      </c>
      <c r="BE6" s="111">
        <v>192411.17876000004</v>
      </c>
      <c r="BF6" s="111">
        <v>224558.26013499987</v>
      </c>
      <c r="BG6" s="111">
        <v>294727.43207000004</v>
      </c>
    </row>
    <row r="7" spans="1:231" s="52" customFormat="1" ht="15" customHeight="1" x14ac:dyDescent="0.25">
      <c r="A7" s="145">
        <v>1</v>
      </c>
      <c r="B7" s="67" t="s">
        <v>155</v>
      </c>
      <c r="C7" s="89">
        <v>2523.7079699999999</v>
      </c>
      <c r="D7" s="425">
        <v>5869.8590699999986</v>
      </c>
      <c r="E7" s="89">
        <v>7314.4902799999991</v>
      </c>
      <c r="F7" s="147">
        <v>13400.886750000001</v>
      </c>
      <c r="G7" s="275">
        <v>11204.38716</v>
      </c>
      <c r="H7" s="171">
        <f t="shared" ref="H7:H15" si="0">SUM(L7:W7)</f>
        <v>19922.649510000003</v>
      </c>
      <c r="I7" s="31">
        <v>5449.5781399999978</v>
      </c>
      <c r="J7" s="31">
        <f t="shared" ref="J7:J15" si="1">SUM(AJ7:AU7)</f>
        <v>2364611.9636900006</v>
      </c>
      <c r="K7" s="31">
        <f t="shared" ref="K7:K15" si="2">SUM(AV7:BG7)</f>
        <v>12090.992480000001</v>
      </c>
      <c r="L7" s="50">
        <v>1298.13732</v>
      </c>
      <c r="M7" s="23">
        <v>986.69478000000004</v>
      </c>
      <c r="N7" s="50">
        <v>1674.22586</v>
      </c>
      <c r="O7" s="50">
        <v>1674.22586</v>
      </c>
      <c r="P7" s="50">
        <v>2123.2280900000001</v>
      </c>
      <c r="Q7" s="50">
        <v>2184.1679800000002</v>
      </c>
      <c r="R7" s="50">
        <v>2286.4174099999996</v>
      </c>
      <c r="S7" s="50">
        <v>1744.2293300000001</v>
      </c>
      <c r="T7" s="50">
        <v>1354.8241499999999</v>
      </c>
      <c r="U7" s="50">
        <v>846.54436999999996</v>
      </c>
      <c r="V7" s="50">
        <v>2599.3498299999997</v>
      </c>
      <c r="W7" s="50">
        <v>1150.6045300000001</v>
      </c>
      <c r="X7" s="50">
        <v>26.609200000000005</v>
      </c>
      <c r="Y7" s="50">
        <v>0</v>
      </c>
      <c r="Z7" s="50">
        <v>0</v>
      </c>
      <c r="AA7" s="50">
        <v>0</v>
      </c>
      <c r="AB7" s="50">
        <v>0</v>
      </c>
      <c r="AC7" s="50">
        <v>0</v>
      </c>
      <c r="AD7" s="50">
        <v>2478.7058200000001</v>
      </c>
      <c r="AE7" s="50">
        <v>171.61917</v>
      </c>
      <c r="AF7" s="50">
        <v>102.97510000000001</v>
      </c>
      <c r="AG7" s="50">
        <v>764.35727999999995</v>
      </c>
      <c r="AH7" s="50">
        <v>1216.3888399999983</v>
      </c>
      <c r="AI7" s="50">
        <v>688.92273000000012</v>
      </c>
      <c r="AJ7" s="111">
        <v>249803.01587</v>
      </c>
      <c r="AK7" s="240">
        <v>191244.91035999986</v>
      </c>
      <c r="AL7" s="111">
        <v>148063.5606</v>
      </c>
      <c r="AM7" s="111">
        <v>286023.88787999994</v>
      </c>
      <c r="AN7" s="111">
        <v>166051.01383000004</v>
      </c>
      <c r="AO7" s="111">
        <v>250999.59958999982</v>
      </c>
      <c r="AP7" s="111">
        <v>219286.98393000025</v>
      </c>
      <c r="AQ7" s="111">
        <v>161806.68857000003</v>
      </c>
      <c r="AR7" s="111">
        <v>194401.05440999998</v>
      </c>
      <c r="AS7" s="111">
        <v>215550.96242000011</v>
      </c>
      <c r="AT7" s="111">
        <v>174480.63632999995</v>
      </c>
      <c r="AU7" s="111">
        <v>106899.64990000008</v>
      </c>
      <c r="AV7" s="111">
        <v>192.38516000000001</v>
      </c>
      <c r="AW7" s="111">
        <v>967.95821999999998</v>
      </c>
      <c r="AX7" s="111">
        <v>824.93852000000004</v>
      </c>
      <c r="AY7" s="111">
        <v>250.53695000000002</v>
      </c>
      <c r="AZ7" s="111">
        <v>1147.1564700000001</v>
      </c>
      <c r="BA7" s="111">
        <v>1190.2065200000002</v>
      </c>
      <c r="BB7" s="111">
        <v>1568.96967</v>
      </c>
      <c r="BC7" s="111">
        <v>1762.5389000000002</v>
      </c>
      <c r="BD7" s="111">
        <v>302.26605999999998</v>
      </c>
      <c r="BE7" s="111">
        <v>988.87920999999994</v>
      </c>
      <c r="BF7" s="111">
        <v>1567.6159399999999</v>
      </c>
      <c r="BG7" s="111">
        <v>1327.5408600000001</v>
      </c>
      <c r="BH7" s="143"/>
      <c r="BI7" s="448"/>
    </row>
    <row r="8" spans="1:231" s="52" customFormat="1" ht="15" customHeight="1" x14ac:dyDescent="0.25">
      <c r="A8" s="145">
        <v>2</v>
      </c>
      <c r="B8" s="67" t="s">
        <v>156</v>
      </c>
      <c r="C8" s="89">
        <v>2657445.1752899978</v>
      </c>
      <c r="D8" s="425">
        <v>1989818.7629399993</v>
      </c>
      <c r="E8" s="89">
        <v>4991815.5847800011</v>
      </c>
      <c r="F8" s="147">
        <v>2978397.9567800001</v>
      </c>
      <c r="G8" s="275">
        <v>3610205.0592199974</v>
      </c>
      <c r="H8" s="171">
        <f t="shared" si="0"/>
        <v>4882609.6930600004</v>
      </c>
      <c r="I8" s="31">
        <v>3715697.1348399995</v>
      </c>
      <c r="J8" s="31">
        <f t="shared" si="1"/>
        <v>18885394.365490004</v>
      </c>
      <c r="K8" s="31">
        <f t="shared" si="2"/>
        <v>6354672.7846399993</v>
      </c>
      <c r="L8" s="50">
        <v>245469.23730000007</v>
      </c>
      <c r="M8" s="23">
        <v>549165.0811699999</v>
      </c>
      <c r="N8" s="50">
        <v>352309.88966000004</v>
      </c>
      <c r="O8" s="50">
        <v>352272.19698000001</v>
      </c>
      <c r="P8" s="50">
        <v>262954.82941000001</v>
      </c>
      <c r="Q8" s="50">
        <v>710042.21380999952</v>
      </c>
      <c r="R8" s="50">
        <v>618567.98039000004</v>
      </c>
      <c r="S8" s="50">
        <v>419483.19659000007</v>
      </c>
      <c r="T8" s="50">
        <v>382670.83398000029</v>
      </c>
      <c r="U8" s="50">
        <v>466825.01234000013</v>
      </c>
      <c r="V8" s="50">
        <v>254896.6259300003</v>
      </c>
      <c r="W8" s="50">
        <v>267952.59549999988</v>
      </c>
      <c r="X8" s="50">
        <v>260733</v>
      </c>
      <c r="Y8" s="50">
        <v>174400.67649999994</v>
      </c>
      <c r="Z8" s="50">
        <v>186472.96815</v>
      </c>
      <c r="AA8" s="50">
        <v>355595.7905699999</v>
      </c>
      <c r="AB8" s="50">
        <v>210151.51442999998</v>
      </c>
      <c r="AC8" s="50">
        <v>439436.47653000004</v>
      </c>
      <c r="AD8" s="50">
        <v>199228.22167</v>
      </c>
      <c r="AE8" s="50">
        <v>448849.59949999995</v>
      </c>
      <c r="AF8" s="50">
        <v>314418.76882000006</v>
      </c>
      <c r="AG8" s="50">
        <v>404466.95106000005</v>
      </c>
      <c r="AH8" s="50">
        <v>424845.52986999997</v>
      </c>
      <c r="AI8" s="50">
        <v>297097.63774000009</v>
      </c>
      <c r="AJ8" s="111">
        <f>'[2]12_X_SITC'!$L$8+[1]Tab_12!$E$8</f>
        <v>1835334.2657800002</v>
      </c>
      <c r="AK8" s="240">
        <f>'[2]12_X_SITC'!$M$8+[1]Tab_12!$F$8</f>
        <v>1463830.1651000003</v>
      </c>
      <c r="AL8" s="111">
        <v>1539810.7373600008</v>
      </c>
      <c r="AM8" s="111">
        <v>1775078.1734500004</v>
      </c>
      <c r="AN8" s="111">
        <v>1458484.5704799993</v>
      </c>
      <c r="AO8" s="111">
        <v>1513585.1459700002</v>
      </c>
      <c r="AP8" s="111">
        <v>1915877.0855899991</v>
      </c>
      <c r="AQ8" s="111">
        <v>995389.25052000012</v>
      </c>
      <c r="AR8" s="111">
        <v>1648903.2984199999</v>
      </c>
      <c r="AS8" s="111">
        <v>1731904.1096700004</v>
      </c>
      <c r="AT8" s="111">
        <v>1705655.057939999</v>
      </c>
      <c r="AU8" s="111">
        <v>1301542.5052100001</v>
      </c>
      <c r="AV8" s="111">
        <v>376806.35349999974</v>
      </c>
      <c r="AW8" s="111">
        <v>253471.90268999967</v>
      </c>
      <c r="AX8" s="111">
        <v>446709.78641000023</v>
      </c>
      <c r="AY8" s="111">
        <v>154328.8208400002</v>
      </c>
      <c r="AZ8" s="111">
        <v>206923.36538000009</v>
      </c>
      <c r="BA8" s="111">
        <v>1543244.3370399999</v>
      </c>
      <c r="BB8" s="111">
        <v>612966.90625000023</v>
      </c>
      <c r="BC8" s="111">
        <v>455146.18137999944</v>
      </c>
      <c r="BD8" s="111">
        <v>432045.25572000019</v>
      </c>
      <c r="BE8" s="111">
        <v>829449.5828600002</v>
      </c>
      <c r="BF8" s="111">
        <v>453565.27353999979</v>
      </c>
      <c r="BG8" s="111">
        <f>'[2]12_X_SITC'!$AI$8+[1]Tab_12!$AB$8</f>
        <v>590015.01903000032</v>
      </c>
    </row>
    <row r="9" spans="1:231" s="52" customFormat="1" ht="15" customHeight="1" x14ac:dyDescent="0.25">
      <c r="A9" s="145">
        <v>3</v>
      </c>
      <c r="B9" s="67" t="s">
        <v>157</v>
      </c>
      <c r="C9" s="89">
        <v>172887.30403999999</v>
      </c>
      <c r="D9" s="425">
        <v>109626.32822</v>
      </c>
      <c r="E9" s="89">
        <v>7492967.0397000015</v>
      </c>
      <c r="F9" s="147">
        <v>11464842.974369997</v>
      </c>
      <c r="G9" s="275">
        <v>9616729.7904899959</v>
      </c>
      <c r="H9" s="171">
        <f t="shared" si="0"/>
        <v>12421616.483799998</v>
      </c>
      <c r="I9" s="31">
        <v>14829183.625589998</v>
      </c>
      <c r="J9" s="31">
        <f t="shared" si="1"/>
        <v>14837.66711</v>
      </c>
      <c r="K9" s="31">
        <f t="shared" si="2"/>
        <v>15249769.049580002</v>
      </c>
      <c r="L9" s="50">
        <v>1217261.1107600001</v>
      </c>
      <c r="M9" s="23">
        <v>1415795.9885200001</v>
      </c>
      <c r="N9" s="50">
        <v>1045638.25043</v>
      </c>
      <c r="O9" s="50">
        <v>1045621.8841200001</v>
      </c>
      <c r="P9" s="50">
        <v>747564.54838999989</v>
      </c>
      <c r="Q9" s="50">
        <v>1326533.4528399997</v>
      </c>
      <c r="R9" s="50">
        <v>834325.25268999999</v>
      </c>
      <c r="S9" s="50">
        <v>1767017.6107499998</v>
      </c>
      <c r="T9" s="50">
        <v>1203488.1964499999</v>
      </c>
      <c r="U9" s="50">
        <v>1027467.8359399999</v>
      </c>
      <c r="V9" s="50">
        <v>790898.98597000004</v>
      </c>
      <c r="W9" s="50">
        <v>3.36694</v>
      </c>
      <c r="X9" s="50">
        <v>1518132.9143299998</v>
      </c>
      <c r="Y9" s="50">
        <v>903562.10122000007</v>
      </c>
      <c r="Z9" s="50">
        <v>55298.135949999989</v>
      </c>
      <c r="AA9" s="50">
        <v>383049.82573000004</v>
      </c>
      <c r="AB9" s="50">
        <v>1237705.3922599999</v>
      </c>
      <c r="AC9" s="50">
        <v>1526254.2028299998</v>
      </c>
      <c r="AD9" s="50">
        <v>1309806.3225699998</v>
      </c>
      <c r="AE9" s="50">
        <v>1444590.90488</v>
      </c>
      <c r="AF9" s="50">
        <v>1551429.47083</v>
      </c>
      <c r="AG9" s="50">
        <v>1719531.6935599998</v>
      </c>
      <c r="AH9" s="50">
        <v>1225903.10396</v>
      </c>
      <c r="AI9" s="50">
        <v>1953919.5574699999</v>
      </c>
      <c r="AJ9" s="273">
        <v>952.69385</v>
      </c>
      <c r="AK9" s="240">
        <v>1539.8910100000003</v>
      </c>
      <c r="AL9" s="273">
        <v>3919.8206399999995</v>
      </c>
      <c r="AM9" s="273">
        <v>143.60416999999995</v>
      </c>
      <c r="AN9" s="273">
        <v>2151.1436100000005</v>
      </c>
      <c r="AO9" s="273">
        <v>1825.2781400000001</v>
      </c>
      <c r="AP9" s="273">
        <v>385.14574000000005</v>
      </c>
      <c r="AQ9" s="273">
        <v>553.15415000000007</v>
      </c>
      <c r="AR9" s="273">
        <v>895.3917899999999</v>
      </c>
      <c r="AS9" s="273">
        <v>1365.0221299999998</v>
      </c>
      <c r="AT9" s="273">
        <v>332.07670000000007</v>
      </c>
      <c r="AU9" s="273">
        <v>774.44517999999994</v>
      </c>
      <c r="AV9" s="111">
        <v>1674502.5147299997</v>
      </c>
      <c r="AW9" s="111">
        <v>898733.29628000001</v>
      </c>
      <c r="AX9" s="111">
        <v>1567692.00709</v>
      </c>
      <c r="AY9" s="111">
        <v>960277.5376500003</v>
      </c>
      <c r="AZ9" s="111">
        <v>1069569.18359</v>
      </c>
      <c r="BA9" s="111">
        <v>1437931.7573900002</v>
      </c>
      <c r="BB9" s="111">
        <v>1013235.4638</v>
      </c>
      <c r="BC9" s="111">
        <v>1228871.3217300002</v>
      </c>
      <c r="BD9" s="111">
        <v>1340420.4355099997</v>
      </c>
      <c r="BE9" s="111">
        <v>1190471.0022899997</v>
      </c>
      <c r="BF9" s="111">
        <v>1370082.1411400002</v>
      </c>
      <c r="BG9" s="111">
        <f>'[2]12_X_SITC'!$AI$9+[1]Tab_12!$AB$9</f>
        <v>1497982.3883800001</v>
      </c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</row>
    <row r="10" spans="1:231" ht="15" customHeight="1" x14ac:dyDescent="0.25">
      <c r="A10" s="145">
        <v>4</v>
      </c>
      <c r="B10" s="67" t="s">
        <v>158</v>
      </c>
      <c r="C10" s="89">
        <v>1223240.1956399996</v>
      </c>
      <c r="D10" s="425">
        <v>1192916.3150799987</v>
      </c>
      <c r="E10" s="89">
        <v>1332344.2065300001</v>
      </c>
      <c r="F10" s="147">
        <v>1317516.9429999995</v>
      </c>
      <c r="G10" s="275">
        <v>1480750.8086500021</v>
      </c>
      <c r="H10" s="171">
        <f t="shared" si="0"/>
        <v>1996350.2432000001</v>
      </c>
      <c r="I10" s="31">
        <v>400434.06073999987</v>
      </c>
      <c r="J10" s="31">
        <f t="shared" si="1"/>
        <v>1242160.5978900001</v>
      </c>
      <c r="K10" s="31">
        <f t="shared" si="2"/>
        <v>1824132.4163100002</v>
      </c>
      <c r="L10" s="50">
        <v>149793.94292999999</v>
      </c>
      <c r="M10" s="23">
        <v>265017.26791000005</v>
      </c>
      <c r="N10" s="50">
        <v>223960.34705999991</v>
      </c>
      <c r="O10" s="50">
        <v>223960.31334999989</v>
      </c>
      <c r="P10" s="50">
        <v>140956.94555000003</v>
      </c>
      <c r="Q10" s="50">
        <v>109281.00780000002</v>
      </c>
      <c r="R10" s="50">
        <v>154877.50607</v>
      </c>
      <c r="S10" s="50">
        <v>184141.75195999994</v>
      </c>
      <c r="T10" s="50">
        <v>91077.07325999999</v>
      </c>
      <c r="U10" s="50">
        <v>111660.33904000001</v>
      </c>
      <c r="V10" s="50">
        <v>124010.91560999998</v>
      </c>
      <c r="W10" s="50">
        <v>217612.83265999999</v>
      </c>
      <c r="X10" s="50">
        <v>0</v>
      </c>
      <c r="Y10" s="50">
        <v>56.510019999999997</v>
      </c>
      <c r="Z10" s="50">
        <v>0</v>
      </c>
      <c r="AA10" s="50">
        <v>0</v>
      </c>
      <c r="AB10" s="50">
        <v>0</v>
      </c>
      <c r="AC10" s="50">
        <v>58.411099999999998</v>
      </c>
      <c r="AD10" s="50">
        <v>24598.704249999999</v>
      </c>
      <c r="AE10" s="50">
        <v>557.01098000000002</v>
      </c>
      <c r="AF10" s="50">
        <v>89103.544629999975</v>
      </c>
      <c r="AG10" s="50">
        <v>152891.50251999998</v>
      </c>
      <c r="AH10" s="50">
        <v>87207.428269999989</v>
      </c>
      <c r="AI10" s="50">
        <v>45960.948969999998</v>
      </c>
      <c r="AJ10" s="111">
        <v>80073.054110000099</v>
      </c>
      <c r="AK10" s="240">
        <v>77955.799309999929</v>
      </c>
      <c r="AL10" s="111">
        <v>86651.105750000133</v>
      </c>
      <c r="AM10" s="111">
        <v>97981.189820000116</v>
      </c>
      <c r="AN10" s="111">
        <v>82769.498219999878</v>
      </c>
      <c r="AO10" s="111">
        <v>55308.445740000025</v>
      </c>
      <c r="AP10" s="111">
        <v>104849.63515000005</v>
      </c>
      <c r="AQ10" s="111">
        <f>'[2]12_X_SITC'!$S$10+[1]Tab_12!$L$10</f>
        <v>120856.63958000009</v>
      </c>
      <c r="AR10" s="111">
        <v>114022.62325999989</v>
      </c>
      <c r="AS10" s="111">
        <v>152712.34142999991</v>
      </c>
      <c r="AT10" s="111">
        <v>109188.73109999998</v>
      </c>
      <c r="AU10" s="111">
        <v>159791.5344200001</v>
      </c>
      <c r="AV10" s="111">
        <v>117517.42795</v>
      </c>
      <c r="AW10" s="111">
        <v>238072.44899999994</v>
      </c>
      <c r="AX10" s="111">
        <v>121185.07603000003</v>
      </c>
      <c r="AY10" s="111">
        <v>195445.40587999995</v>
      </c>
      <c r="AZ10" s="111">
        <v>158412.19699999996</v>
      </c>
      <c r="BA10" s="111">
        <v>144136.12225000004</v>
      </c>
      <c r="BB10" s="111">
        <v>135556.43665999998</v>
      </c>
      <c r="BC10" s="111">
        <v>110446.69637000001</v>
      </c>
      <c r="BD10" s="111">
        <v>81702.679279999997</v>
      </c>
      <c r="BE10" s="111">
        <v>283592.04405000008</v>
      </c>
      <c r="BF10" s="111">
        <v>153508.45312999998</v>
      </c>
      <c r="BG10" s="111">
        <v>84557.428710000007</v>
      </c>
      <c r="BL10" s="42" t="s">
        <v>376</v>
      </c>
      <c r="BM10" s="42" t="s">
        <v>376</v>
      </c>
    </row>
    <row r="11" spans="1:231" ht="15" customHeight="1" x14ac:dyDescent="0.25">
      <c r="A11" s="145">
        <v>5</v>
      </c>
      <c r="B11" s="67" t="s">
        <v>159</v>
      </c>
      <c r="C11" s="89">
        <v>331334.28276000003</v>
      </c>
      <c r="D11" s="425">
        <v>482695.22141999996</v>
      </c>
      <c r="E11" s="89">
        <v>531530.69043000008</v>
      </c>
      <c r="F11" s="147">
        <v>155717.10818999997</v>
      </c>
      <c r="G11" s="275">
        <v>10313.497600000001</v>
      </c>
      <c r="H11" s="171">
        <f t="shared" si="0"/>
        <v>27931.11937</v>
      </c>
      <c r="I11" s="31">
        <v>25507.694099999997</v>
      </c>
      <c r="J11" s="31">
        <f t="shared" si="1"/>
        <v>616.20778999999993</v>
      </c>
      <c r="K11" s="31">
        <f t="shared" si="2"/>
        <v>13932.421639999995</v>
      </c>
      <c r="L11" s="50">
        <v>2513.1361900000015</v>
      </c>
      <c r="M11" s="23">
        <v>1329.0229400000005</v>
      </c>
      <c r="N11" s="50">
        <v>1318.5185099999999</v>
      </c>
      <c r="O11" s="50">
        <v>1306.2875899999999</v>
      </c>
      <c r="P11" s="50">
        <v>1595.2413000000001</v>
      </c>
      <c r="Q11" s="50">
        <v>979.24822999999992</v>
      </c>
      <c r="R11" s="50">
        <v>3093.70984</v>
      </c>
      <c r="S11" s="50">
        <v>1055.5815699999998</v>
      </c>
      <c r="T11" s="50">
        <v>7208.4410500000004</v>
      </c>
      <c r="U11" s="50">
        <v>659.79438000000005</v>
      </c>
      <c r="V11" s="50">
        <v>4453.4739600000003</v>
      </c>
      <c r="W11" s="50">
        <v>2418.6638100000005</v>
      </c>
      <c r="X11" s="50">
        <v>379.82354000000004</v>
      </c>
      <c r="Y11" s="50">
        <v>51.563519999999997</v>
      </c>
      <c r="Z11" s="50">
        <v>382.72708999999998</v>
      </c>
      <c r="AA11" s="50">
        <v>46.70608</v>
      </c>
      <c r="AB11" s="50">
        <v>310.02352999999994</v>
      </c>
      <c r="AC11" s="50">
        <v>1222.6386100000002</v>
      </c>
      <c r="AD11" s="50">
        <v>3684.0517500000001</v>
      </c>
      <c r="AE11" s="50">
        <v>12310.400139999998</v>
      </c>
      <c r="AF11" s="50">
        <v>3660.3019299999996</v>
      </c>
      <c r="AG11" s="50">
        <v>1463.70731</v>
      </c>
      <c r="AH11" s="50">
        <v>1062.3639699999999</v>
      </c>
      <c r="AI11" s="50">
        <v>933.38663000000008</v>
      </c>
      <c r="AJ11" s="273">
        <v>77.376279999999994</v>
      </c>
      <c r="AK11" s="240">
        <v>2.2030000000000001E-2</v>
      </c>
      <c r="AL11" s="273">
        <v>3.1276700000000002</v>
      </c>
      <c r="AM11" s="273">
        <v>0</v>
      </c>
      <c r="AN11" s="273">
        <v>36.439169999999997</v>
      </c>
      <c r="AO11" s="273">
        <v>193.30458999999999</v>
      </c>
      <c r="AP11" s="273">
        <v>6.3239999999999991E-2</v>
      </c>
      <c r="AQ11" s="273">
        <v>162.54028999999997</v>
      </c>
      <c r="AR11" s="273">
        <v>59.667960000000001</v>
      </c>
      <c r="AS11" s="273">
        <v>10.686129999999999</v>
      </c>
      <c r="AT11" s="273">
        <v>49.442629999999994</v>
      </c>
      <c r="AU11" s="273">
        <v>23.537800000000001</v>
      </c>
      <c r="AV11" s="111">
        <v>356.77558999999997</v>
      </c>
      <c r="AW11" s="111">
        <v>1421.2412099999999</v>
      </c>
      <c r="AX11" s="111">
        <v>3099.8938399999988</v>
      </c>
      <c r="AY11" s="111">
        <v>90.505549999999985</v>
      </c>
      <c r="AZ11" s="111">
        <v>882.29948000000002</v>
      </c>
      <c r="BA11" s="111">
        <v>1148.65715</v>
      </c>
      <c r="BB11" s="111">
        <f>'[2]12_X_SITC'!$AD$11+[1]Tab_12!$W$11</f>
        <v>903.34533999999996</v>
      </c>
      <c r="BC11" s="111">
        <v>362.04575999999992</v>
      </c>
      <c r="BD11" s="111">
        <v>1243.7642899999996</v>
      </c>
      <c r="BE11" s="111">
        <f>'[2]12_X_SITC'!$AG$11+[1]Tab_12!$Z$11</f>
        <v>2432.3627899999992</v>
      </c>
      <c r="BF11" s="111">
        <v>708.46724999999981</v>
      </c>
      <c r="BG11" s="111">
        <f>'[2]12_X_SITC'!$AI$11+[1]Tab_12!$AB$11</f>
        <v>1283.0633899999998</v>
      </c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  <c r="DN11" s="149"/>
      <c r="DO11" s="149"/>
      <c r="DP11" s="149"/>
      <c r="DQ11" s="149"/>
      <c r="DR11" s="149"/>
      <c r="DS11" s="149"/>
      <c r="DT11" s="149"/>
      <c r="DU11" s="149"/>
      <c r="DV11" s="149"/>
      <c r="DW11" s="149"/>
      <c r="DX11" s="149"/>
      <c r="DY11" s="149"/>
      <c r="DZ11" s="149"/>
      <c r="EA11" s="149"/>
      <c r="EB11" s="149"/>
      <c r="EC11" s="149"/>
      <c r="ED11" s="149"/>
      <c r="EE11" s="149"/>
      <c r="EF11" s="149"/>
      <c r="EG11" s="149"/>
      <c r="EH11" s="149"/>
      <c r="EI11" s="149"/>
      <c r="EJ11" s="149"/>
      <c r="EK11" s="149"/>
      <c r="EL11" s="149"/>
      <c r="EM11" s="149"/>
      <c r="EN11" s="149"/>
      <c r="EO11" s="149"/>
      <c r="EP11" s="149"/>
      <c r="EQ11" s="149"/>
      <c r="ER11" s="149"/>
      <c r="ES11" s="149"/>
      <c r="ET11" s="149"/>
      <c r="EU11" s="149"/>
      <c r="EV11" s="149"/>
      <c r="EW11" s="149"/>
      <c r="EX11" s="149"/>
      <c r="EY11" s="149"/>
      <c r="EZ11" s="149"/>
      <c r="FA11" s="149"/>
      <c r="FB11" s="149"/>
      <c r="FC11" s="149"/>
      <c r="FD11" s="149"/>
      <c r="FE11" s="149"/>
      <c r="FF11" s="149"/>
      <c r="FG11" s="149"/>
      <c r="FH11" s="149"/>
      <c r="FI11" s="149"/>
      <c r="FJ11" s="149"/>
      <c r="FK11" s="149"/>
      <c r="FL11" s="149"/>
      <c r="FM11" s="149"/>
      <c r="FN11" s="149"/>
      <c r="FO11" s="149"/>
      <c r="FP11" s="149"/>
      <c r="FQ11" s="149"/>
      <c r="FR11" s="149"/>
      <c r="FS11" s="149"/>
      <c r="FT11" s="149"/>
      <c r="FU11" s="149"/>
      <c r="FV11" s="149"/>
      <c r="FW11" s="149"/>
      <c r="FX11" s="149"/>
      <c r="FY11" s="149"/>
      <c r="FZ11" s="149"/>
      <c r="GA11" s="149"/>
      <c r="GB11" s="149"/>
      <c r="GC11" s="149"/>
      <c r="GD11" s="149"/>
      <c r="GE11" s="149"/>
      <c r="GF11" s="149"/>
      <c r="GG11" s="149"/>
      <c r="GH11" s="149"/>
      <c r="GI11" s="149"/>
      <c r="GJ11" s="149"/>
      <c r="GK11" s="149"/>
      <c r="GL11" s="149"/>
      <c r="GM11" s="149"/>
      <c r="GN11" s="149"/>
      <c r="GO11" s="149"/>
      <c r="GP11" s="149"/>
      <c r="GQ11" s="149"/>
      <c r="GR11" s="149"/>
      <c r="GS11" s="149"/>
      <c r="GT11" s="149"/>
      <c r="GU11" s="149"/>
      <c r="GV11" s="149"/>
      <c r="GW11" s="149"/>
      <c r="GX11" s="149"/>
      <c r="GY11" s="149"/>
      <c r="GZ11" s="149"/>
      <c r="HA11" s="149"/>
      <c r="HB11" s="149"/>
      <c r="HC11" s="149"/>
      <c r="HD11" s="149"/>
      <c r="HE11" s="149"/>
      <c r="HF11" s="149"/>
      <c r="HG11" s="149"/>
      <c r="HH11" s="149"/>
      <c r="HI11" s="149"/>
      <c r="HJ11" s="149"/>
      <c r="HK11" s="149"/>
      <c r="HL11" s="149"/>
      <c r="HM11" s="149"/>
      <c r="HN11" s="149"/>
      <c r="HO11" s="149"/>
      <c r="HP11" s="149"/>
      <c r="HQ11" s="149"/>
      <c r="HR11" s="149"/>
      <c r="HS11" s="149"/>
      <c r="HT11" s="149"/>
      <c r="HU11" s="149"/>
      <c r="HV11" s="149"/>
      <c r="HW11" s="149"/>
    </row>
    <row r="12" spans="1:231" s="52" customFormat="1" ht="15" customHeight="1" x14ac:dyDescent="0.25">
      <c r="A12" s="150">
        <v>6</v>
      </c>
      <c r="B12" s="67" t="s">
        <v>160</v>
      </c>
      <c r="C12" s="89">
        <v>3163598.0303200027</v>
      </c>
      <c r="D12" s="425">
        <v>3931571.6905100001</v>
      </c>
      <c r="E12" s="89">
        <v>3608903.2835299992</v>
      </c>
      <c r="F12" s="147">
        <v>5339354.8600799982</v>
      </c>
      <c r="G12" s="275">
        <v>6622951.8573399922</v>
      </c>
      <c r="H12" s="171">
        <f t="shared" si="0"/>
        <v>6799745.6267099995</v>
      </c>
      <c r="I12" s="31">
        <v>4651457.3738700002</v>
      </c>
      <c r="J12" s="31">
        <f t="shared" si="1"/>
        <v>3161.6037299999998</v>
      </c>
      <c r="K12" s="31">
        <f t="shared" si="2"/>
        <v>7825070.6086599994</v>
      </c>
      <c r="L12" s="50">
        <v>515979.81734999997</v>
      </c>
      <c r="M12" s="23">
        <v>1405682.3852899999</v>
      </c>
      <c r="N12" s="50">
        <v>300067.47517999995</v>
      </c>
      <c r="O12" s="50">
        <v>300039.70025999995</v>
      </c>
      <c r="P12" s="50">
        <v>814212.22627999994</v>
      </c>
      <c r="Q12" s="50">
        <v>892692.01274000015</v>
      </c>
      <c r="R12" s="50">
        <v>323492.52357999998</v>
      </c>
      <c r="S12" s="50">
        <v>638502.72594999999</v>
      </c>
      <c r="T12" s="50">
        <v>422947.46114000003</v>
      </c>
      <c r="U12" s="50">
        <v>584673.18525999994</v>
      </c>
      <c r="V12" s="50">
        <v>263737.87335999991</v>
      </c>
      <c r="W12" s="50">
        <v>337718.24031999998</v>
      </c>
      <c r="X12" s="50">
        <v>333441.78994999995</v>
      </c>
      <c r="Y12" s="50">
        <v>248343.17425000004</v>
      </c>
      <c r="Z12" s="50">
        <v>119341.66287999997</v>
      </c>
      <c r="AA12" s="50">
        <v>192970.59038000004</v>
      </c>
      <c r="AB12" s="50">
        <v>391952.79680000007</v>
      </c>
      <c r="AC12" s="50">
        <v>251119.84465999994</v>
      </c>
      <c r="AD12" s="50">
        <v>315992.05601000006</v>
      </c>
      <c r="AE12" s="50">
        <v>359581.5696499999</v>
      </c>
      <c r="AF12" s="50">
        <v>292407.12262000004</v>
      </c>
      <c r="AG12" s="50">
        <v>736409.43534999993</v>
      </c>
      <c r="AH12" s="50">
        <v>722939.79231999989</v>
      </c>
      <c r="AI12" s="50">
        <v>686957.53900000022</v>
      </c>
      <c r="AJ12" s="273">
        <v>52.91391999999999</v>
      </c>
      <c r="AK12" s="240">
        <v>610.40932999999984</v>
      </c>
      <c r="AL12" s="273">
        <v>188.85803000000004</v>
      </c>
      <c r="AM12" s="273">
        <v>146.28447</v>
      </c>
      <c r="AN12" s="273">
        <v>201.31869000000006</v>
      </c>
      <c r="AO12" s="273">
        <f>'[2]12_X_SITC'!$Q$12+[1]Tab_12!$J$12</f>
        <v>200.91490999999999</v>
      </c>
      <c r="AP12" s="273">
        <v>15.747980000000002</v>
      </c>
      <c r="AQ12" s="273">
        <v>334.21853999999996</v>
      </c>
      <c r="AR12" s="273">
        <v>48.121490000000009</v>
      </c>
      <c r="AS12" s="273">
        <f>'[2]12_X_SITC'!$U$12+[1]Tab_12!$N$12</f>
        <v>1082.0938399999998</v>
      </c>
      <c r="AT12" s="273">
        <v>51.972279999999998</v>
      </c>
      <c r="AU12" s="273">
        <v>228.75025000000005</v>
      </c>
      <c r="AV12" s="111">
        <v>825641.53382000001</v>
      </c>
      <c r="AW12" s="111">
        <v>681824.83687000012</v>
      </c>
      <c r="AX12" s="111">
        <v>998347.07608999975</v>
      </c>
      <c r="AY12" s="111">
        <f>'[2]12_X_SITC'!$AA$12+[1]Tab_12!$T$12</f>
        <v>793286.33740999969</v>
      </c>
      <c r="AZ12" s="111">
        <v>549294.76311000006</v>
      </c>
      <c r="BA12" s="111">
        <v>611887.52321999997</v>
      </c>
      <c r="BB12" s="111">
        <f>'[2]12_X_SITC'!$AD$12+[1]Tab_12!$W$12</f>
        <v>638095.53547999996</v>
      </c>
      <c r="BC12" s="111">
        <v>673755.62305999978</v>
      </c>
      <c r="BD12" s="111">
        <f>'[2]12_X_SITC'!$AF$12+[1]Tab_12!$Y$12</f>
        <v>443435.12174999999</v>
      </c>
      <c r="BE12" s="111">
        <f>'[2]12_X_SITC'!$AG$12+[1]Tab_12!$Z$12</f>
        <v>802217.67235999997</v>
      </c>
      <c r="BF12" s="111">
        <v>475663.19069000008</v>
      </c>
      <c r="BG12" s="111">
        <f>'[2]12_X_SITC'!$AI$12+[1]Tab_12!$AB$12</f>
        <v>331621.39480000001</v>
      </c>
      <c r="BH12" s="148" t="s">
        <v>76</v>
      </c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  <c r="FO12" s="148"/>
      <c r="FP12" s="148"/>
      <c r="FQ12" s="148"/>
      <c r="FR12" s="148"/>
      <c r="FS12" s="148"/>
      <c r="FT12" s="148"/>
      <c r="FU12" s="148"/>
      <c r="FV12" s="148"/>
      <c r="FW12" s="148"/>
      <c r="FX12" s="148"/>
      <c r="FY12" s="148"/>
      <c r="FZ12" s="148"/>
      <c r="GA12" s="148"/>
      <c r="GB12" s="148"/>
      <c r="GC12" s="148"/>
      <c r="GD12" s="148"/>
      <c r="GE12" s="148"/>
      <c r="GF12" s="148"/>
      <c r="GG12" s="148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8"/>
      <c r="GS12" s="148"/>
      <c r="GT12" s="148"/>
      <c r="GU12" s="148"/>
      <c r="GV12" s="148"/>
      <c r="GW12" s="148"/>
      <c r="GX12" s="148"/>
      <c r="GY12" s="148"/>
      <c r="GZ12" s="148"/>
      <c r="HA12" s="148"/>
      <c r="HB12" s="148"/>
      <c r="HC12" s="148"/>
      <c r="HD12" s="148"/>
      <c r="HE12" s="148"/>
      <c r="HF12" s="148"/>
      <c r="HG12" s="148"/>
      <c r="HH12" s="148"/>
      <c r="HI12" s="148"/>
      <c r="HJ12" s="148"/>
      <c r="HK12" s="148"/>
      <c r="HL12" s="148"/>
      <c r="HM12" s="148"/>
      <c r="HN12" s="148"/>
      <c r="HO12" s="148"/>
      <c r="HP12" s="148"/>
      <c r="HQ12" s="148"/>
      <c r="HR12" s="148"/>
      <c r="HS12" s="148"/>
      <c r="HT12" s="148"/>
      <c r="HU12" s="148"/>
      <c r="HV12" s="148"/>
      <c r="HW12" s="148"/>
    </row>
    <row r="13" spans="1:231" ht="15" customHeight="1" x14ac:dyDescent="0.25">
      <c r="A13" s="150">
        <v>7</v>
      </c>
      <c r="B13" s="67" t="s">
        <v>161</v>
      </c>
      <c r="C13" s="89">
        <v>1466312.0174399996</v>
      </c>
      <c r="D13" s="425">
        <v>2068651.0960599999</v>
      </c>
      <c r="E13" s="89">
        <v>2496492.7256999998</v>
      </c>
      <c r="F13" s="147">
        <v>2744409.8325399999</v>
      </c>
      <c r="G13" s="275">
        <v>514750.05115999986</v>
      </c>
      <c r="H13" s="171">
        <f t="shared" si="0"/>
        <v>428505.86459999997</v>
      </c>
      <c r="I13" s="31">
        <v>1518536.2657699999</v>
      </c>
      <c r="J13" s="31">
        <f t="shared" si="1"/>
        <v>10062353.717650002</v>
      </c>
      <c r="K13" s="31">
        <f t="shared" si="2"/>
        <v>1288917.1321300003</v>
      </c>
      <c r="L13" s="50">
        <v>22810.86996</v>
      </c>
      <c r="M13" s="23">
        <v>38265.264830000007</v>
      </c>
      <c r="N13" s="50">
        <v>40500.958350000001</v>
      </c>
      <c r="O13" s="50">
        <v>40456.779119999999</v>
      </c>
      <c r="P13" s="50">
        <v>26721.302640000002</v>
      </c>
      <c r="Q13" s="50">
        <v>13003.843650000001</v>
      </c>
      <c r="R13" s="50">
        <v>168212.21962000002</v>
      </c>
      <c r="S13" s="50">
        <v>20321.04</v>
      </c>
      <c r="T13" s="50">
        <v>10358.62365</v>
      </c>
      <c r="U13" s="50">
        <v>29395.383879999994</v>
      </c>
      <c r="V13" s="50">
        <v>13001.55032</v>
      </c>
      <c r="W13" s="50">
        <v>5458.0285799999992</v>
      </c>
      <c r="X13" s="50">
        <v>25480.737779999996</v>
      </c>
      <c r="Y13" s="50">
        <v>67349.169809999992</v>
      </c>
      <c r="Z13" s="50">
        <v>34508.286560000008</v>
      </c>
      <c r="AA13" s="50">
        <v>85519.719460000022</v>
      </c>
      <c r="AB13" s="50">
        <v>47672.820720000003</v>
      </c>
      <c r="AC13" s="50">
        <v>26584.033299999996</v>
      </c>
      <c r="AD13" s="50">
        <v>160955.77434</v>
      </c>
      <c r="AE13" s="50">
        <v>126849.20670000002</v>
      </c>
      <c r="AF13" s="50">
        <v>186439.82812000002</v>
      </c>
      <c r="AG13" s="50">
        <v>41571.808120000002</v>
      </c>
      <c r="AH13" s="50">
        <v>85983.361650000006</v>
      </c>
      <c r="AI13" s="50">
        <v>629621.51921000006</v>
      </c>
      <c r="AJ13" s="273">
        <v>1013792.4532199998</v>
      </c>
      <c r="AK13" s="240">
        <f>'[2]12_X_SITC'!$M$13+[1]Tab_12!$F$13</f>
        <v>658419.83821000019</v>
      </c>
      <c r="AL13" s="273">
        <v>828602.26627000002</v>
      </c>
      <c r="AM13" s="273">
        <v>772742.69829999993</v>
      </c>
      <c r="AN13" s="273">
        <v>428932.68731999997</v>
      </c>
      <c r="AO13" s="273">
        <v>1162577.65484</v>
      </c>
      <c r="AP13" s="273">
        <f>'[2]12_X_SITC'!$R$13+[1]Tab_12!$K$13</f>
        <v>902591.52735000034</v>
      </c>
      <c r="AQ13" s="273">
        <v>682719.11950000003</v>
      </c>
      <c r="AR13" s="273">
        <v>809273.83828000037</v>
      </c>
      <c r="AS13" s="273">
        <v>1225483.453930001</v>
      </c>
      <c r="AT13" s="273">
        <v>840494.59146000037</v>
      </c>
      <c r="AU13" s="273">
        <v>736723.58897000004</v>
      </c>
      <c r="AV13" s="111">
        <f>'[2]12_X_SITC'!$X$13+[1]Tab_12!$Q$13</f>
        <v>75654.463750000024</v>
      </c>
      <c r="AW13" s="111">
        <f>'[2]12_X_SITC'!$Y$13+[1]Tab_12!$R$13</f>
        <v>111836.61092000001</v>
      </c>
      <c r="AX13" s="111">
        <v>29623.87587</v>
      </c>
      <c r="AY13" s="111">
        <f>'[2]12_X_SITC'!$AA$13+[1]Tab_12!$T$13</f>
        <v>730619.29316</v>
      </c>
      <c r="AZ13" s="111">
        <v>26330.356790000002</v>
      </c>
      <c r="BA13" s="111">
        <f>'[2]12_X_SITC'!$AC$13+[1]Tab_12!$V$13</f>
        <v>32892.874940000023</v>
      </c>
      <c r="BB13" s="111">
        <f>'[2]12_X_SITC'!$AD$13+[1]Tab_12!$W$13</f>
        <v>20994.671840000003</v>
      </c>
      <c r="BC13" s="111">
        <f>'[2]12_X_SITC'!$AE$13+[1]Tab_12!$X$13</f>
        <v>112070.32473000002</v>
      </c>
      <c r="BD13" s="111">
        <f>'[2]12_X_SITC'!$AF$13+[1]Tab_12!$Y$13</f>
        <v>58664.900789999992</v>
      </c>
      <c r="BE13" s="111">
        <f>'[2]12_X_SITC'!$AG$13+[1]Tab_12!$Z$13</f>
        <v>22408.845290000005</v>
      </c>
      <c r="BF13" s="111">
        <f>'[2]12_X_SITC'!$AH$13+[1]Tab_12!$AA$13</f>
        <v>20197.04552</v>
      </c>
      <c r="BG13" s="111">
        <f>'[2]12_X_SITC'!$AI$13+[1]Tab_12!$AB$13</f>
        <v>47623.868529999992</v>
      </c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  <c r="CT13" s="149"/>
      <c r="CU13" s="149"/>
      <c r="CV13" s="149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149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  <c r="EE13" s="149"/>
      <c r="EF13" s="149"/>
      <c r="EG13" s="149"/>
      <c r="EH13" s="149"/>
      <c r="EI13" s="149"/>
      <c r="EJ13" s="149"/>
      <c r="EK13" s="149"/>
      <c r="EL13" s="149"/>
      <c r="EM13" s="149"/>
      <c r="EN13" s="149"/>
      <c r="EO13" s="149"/>
      <c r="EP13" s="149"/>
      <c r="EQ13" s="149"/>
      <c r="ER13" s="149"/>
      <c r="ES13" s="149"/>
      <c r="ET13" s="149"/>
      <c r="EU13" s="149"/>
      <c r="EV13" s="149"/>
      <c r="EW13" s="149"/>
      <c r="EX13" s="149"/>
      <c r="EY13" s="149"/>
      <c r="EZ13" s="149"/>
      <c r="FA13" s="149"/>
      <c r="FB13" s="149"/>
      <c r="FC13" s="149"/>
      <c r="FD13" s="149"/>
      <c r="FE13" s="149"/>
      <c r="FF13" s="149"/>
      <c r="FG13" s="149"/>
      <c r="FH13" s="149"/>
      <c r="FI13" s="149"/>
      <c r="FJ13" s="149"/>
      <c r="FK13" s="149"/>
      <c r="FL13" s="149"/>
      <c r="FM13" s="149"/>
      <c r="FN13" s="149"/>
      <c r="FO13" s="149"/>
      <c r="FP13" s="149"/>
      <c r="FQ13" s="149"/>
      <c r="FR13" s="149"/>
      <c r="FS13" s="149"/>
      <c r="FT13" s="149"/>
      <c r="FU13" s="149"/>
      <c r="FV13" s="149"/>
      <c r="FW13" s="149"/>
      <c r="FX13" s="149"/>
      <c r="FY13" s="149"/>
      <c r="FZ13" s="149"/>
      <c r="GA13" s="149"/>
      <c r="GB13" s="149"/>
      <c r="GC13" s="149"/>
      <c r="GD13" s="149"/>
      <c r="GE13" s="149"/>
      <c r="GF13" s="149"/>
      <c r="GG13" s="149"/>
      <c r="GH13" s="149"/>
      <c r="GI13" s="149"/>
      <c r="GJ13" s="149"/>
      <c r="GK13" s="149"/>
      <c r="GL13" s="149"/>
      <c r="GM13" s="149"/>
      <c r="GN13" s="149"/>
      <c r="GO13" s="149"/>
      <c r="GP13" s="149"/>
      <c r="GQ13" s="149"/>
      <c r="GR13" s="149"/>
      <c r="GS13" s="149"/>
      <c r="GT13" s="149"/>
      <c r="GU13" s="149"/>
      <c r="GV13" s="149"/>
      <c r="GW13" s="149"/>
      <c r="GX13" s="149"/>
      <c r="GY13" s="149"/>
      <c r="GZ13" s="149"/>
      <c r="HA13" s="149"/>
      <c r="HB13" s="149"/>
      <c r="HC13" s="149"/>
      <c r="HD13" s="149"/>
      <c r="HE13" s="149"/>
      <c r="HF13" s="149"/>
      <c r="HG13" s="149"/>
      <c r="HH13" s="149"/>
      <c r="HI13" s="149"/>
      <c r="HJ13" s="149"/>
      <c r="HK13" s="149"/>
      <c r="HL13" s="149"/>
      <c r="HM13" s="149"/>
      <c r="HN13" s="149"/>
      <c r="HO13" s="149"/>
      <c r="HP13" s="149"/>
      <c r="HQ13" s="149"/>
      <c r="HR13" s="149"/>
      <c r="HS13" s="149"/>
      <c r="HT13" s="149"/>
      <c r="HU13" s="149"/>
      <c r="HV13" s="149"/>
      <c r="HW13" s="149"/>
    </row>
    <row r="14" spans="1:231" s="52" customFormat="1" ht="15" customHeight="1" x14ac:dyDescent="0.25">
      <c r="A14" s="150">
        <v>8</v>
      </c>
      <c r="B14" s="67" t="s">
        <v>162</v>
      </c>
      <c r="C14" s="89">
        <v>35359.805720000011</v>
      </c>
      <c r="D14" s="425">
        <v>31787.326790000006</v>
      </c>
      <c r="E14" s="89">
        <v>31175.443500000001</v>
      </c>
      <c r="F14" s="147">
        <v>47492.610829999991</v>
      </c>
      <c r="G14" s="275">
        <v>3855334.6073099994</v>
      </c>
      <c r="H14" s="171">
        <f t="shared" si="0"/>
        <v>81028.628449999989</v>
      </c>
      <c r="I14" s="31">
        <v>66194.76384</v>
      </c>
      <c r="J14" s="31">
        <f t="shared" si="1"/>
        <v>1171588.2561500003</v>
      </c>
      <c r="K14" s="31">
        <f t="shared" si="2"/>
        <v>32080.159099999997</v>
      </c>
      <c r="L14" s="50">
        <v>6398.9259000000002</v>
      </c>
      <c r="M14" s="23">
        <v>4862.4685499999996</v>
      </c>
      <c r="N14" s="50">
        <v>36198.740669999999</v>
      </c>
      <c r="O14" s="50">
        <v>3070.9745400000006</v>
      </c>
      <c r="P14" s="50">
        <v>2750.0403600000009</v>
      </c>
      <c r="Q14" s="50">
        <v>4942.2328300000008</v>
      </c>
      <c r="R14" s="50">
        <v>6309.666189999999</v>
      </c>
      <c r="S14" s="50">
        <v>6589.9135599999991</v>
      </c>
      <c r="T14" s="50">
        <v>777.29392000000007</v>
      </c>
      <c r="U14" s="50">
        <v>5128.5960800000003</v>
      </c>
      <c r="V14" s="50">
        <v>3039.9050699999998</v>
      </c>
      <c r="W14" s="50">
        <v>959.8707800000002</v>
      </c>
      <c r="X14" s="50">
        <v>12006.724519999996</v>
      </c>
      <c r="Y14" s="50">
        <v>1320.4132500000001</v>
      </c>
      <c r="Z14" s="50">
        <v>6874.3311300000005</v>
      </c>
      <c r="AA14" s="50">
        <v>2405.6475099999993</v>
      </c>
      <c r="AB14" s="50">
        <v>5331.9084599999996</v>
      </c>
      <c r="AC14" s="50">
        <v>3390.3533199999993</v>
      </c>
      <c r="AD14" s="50">
        <v>2142.9434200000005</v>
      </c>
      <c r="AE14" s="50">
        <v>2488.5647399999998</v>
      </c>
      <c r="AF14" s="50">
        <v>4598.3174600000011</v>
      </c>
      <c r="AG14" s="50">
        <v>4110.8474700000006</v>
      </c>
      <c r="AH14" s="50">
        <v>10066.07835</v>
      </c>
      <c r="AI14" s="50">
        <v>11458.63421</v>
      </c>
      <c r="AJ14" s="111">
        <v>18164.653180000001</v>
      </c>
      <c r="AK14" s="240">
        <f>'[2]12_X_SITC'!$M$14+[1]Tab_12!$F$14</f>
        <v>23796.724320000001</v>
      </c>
      <c r="AL14" s="111">
        <f>'[2]12_X_SITC'!$N$14+[1]Tab_12!$G$14</f>
        <v>47544.034710000051</v>
      </c>
      <c r="AM14" s="111">
        <f>'[2]12_X_SITC'!$O$14+[1]Tab_12!$H$14</f>
        <v>38951.472810000007</v>
      </c>
      <c r="AN14" s="111">
        <f>'[2]12_X_SITC'!$P$14+[1]Tab_12!$I$14</f>
        <v>23205.288429999993</v>
      </c>
      <c r="AO14" s="273">
        <f>'[2]12_X_SITC'!$Q$14+[1]Tab_12!$J$14</f>
        <v>69396.136240000022</v>
      </c>
      <c r="AP14" s="273">
        <f>'[2]12_X_SITC'!$R$14+[1]Tab_12!$K$14</f>
        <v>137983.82364000002</v>
      </c>
      <c r="AQ14" s="273">
        <f>'[2]12_X_SITC'!$S$14+[1]Tab_12!$L$14</f>
        <v>16818.66661</v>
      </c>
      <c r="AR14" s="273">
        <f>'[2]12_X_SITC'!$T$14+[1]Tab_12!$M$14</f>
        <v>71231.332870000071</v>
      </c>
      <c r="AS14" s="273">
        <f>'[2]12_X_SITC'!$U$14+[1]Tab_12!$N$14</f>
        <v>191709.82897999999</v>
      </c>
      <c r="AT14" s="273">
        <f>'[2]12_X_SITC'!$V$14+[1]Tab_12!$O$14</f>
        <v>509156.09273999999</v>
      </c>
      <c r="AU14" s="273">
        <f>'[2]12_X_SITC'!$W$14+[1]Tab_12!$P$14</f>
        <v>23630.201619999993</v>
      </c>
      <c r="AV14" s="111">
        <v>4777.1910200000002</v>
      </c>
      <c r="AW14" s="111">
        <v>2298.3966300000002</v>
      </c>
      <c r="AX14" s="111">
        <f>'[2]12_X_SITC'!$Z$14+[1]Tab_12!$S$14</f>
        <v>6258.1364800000001</v>
      </c>
      <c r="AY14" s="111">
        <f>'[2]12_X_SITC'!$AA$14+[1]Tab_12!$T$14</f>
        <v>6035.4854799999985</v>
      </c>
      <c r="AZ14" s="111">
        <v>7685.2720399999998</v>
      </c>
      <c r="BA14" s="111">
        <v>1113.4951500000002</v>
      </c>
      <c r="BB14" s="111">
        <v>713.71206000000006</v>
      </c>
      <c r="BC14" s="111">
        <v>893.86478000000022</v>
      </c>
      <c r="BD14" s="111">
        <f>'[2]12_X_SITC'!$AF$14+[1]Tab_12!$Y$14</f>
        <v>827.63367000000039</v>
      </c>
      <c r="BE14" s="111">
        <f>'[2]12_X_SITC'!$AG$14+[1]Tab_12!$Z$14</f>
        <v>756.96204000000023</v>
      </c>
      <c r="BF14" s="111">
        <v>494.13808</v>
      </c>
      <c r="BG14" s="111">
        <v>225.87167000000002</v>
      </c>
      <c r="BH14" s="151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8"/>
      <c r="FH14" s="148"/>
      <c r="FI14" s="148"/>
      <c r="FJ14" s="148"/>
      <c r="FK14" s="148"/>
      <c r="FL14" s="148"/>
      <c r="FM14" s="148"/>
      <c r="FN14" s="148"/>
      <c r="FO14" s="148"/>
      <c r="FP14" s="148"/>
      <c r="FQ14" s="148"/>
      <c r="FR14" s="148"/>
      <c r="FS14" s="148"/>
      <c r="FT14" s="148"/>
      <c r="FU14" s="148"/>
      <c r="FV14" s="148"/>
      <c r="FW14" s="148"/>
      <c r="FX14" s="148"/>
      <c r="FY14" s="148"/>
      <c r="FZ14" s="148"/>
      <c r="GA14" s="148"/>
      <c r="GB14" s="148"/>
      <c r="GC14" s="148"/>
      <c r="GD14" s="148"/>
      <c r="GE14" s="148"/>
      <c r="GF14" s="148"/>
      <c r="GG14" s="148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8"/>
      <c r="GS14" s="148"/>
      <c r="GT14" s="148"/>
      <c r="GU14" s="148"/>
      <c r="GV14" s="148"/>
      <c r="GW14" s="148"/>
      <c r="GX14" s="148"/>
      <c r="GY14" s="148"/>
      <c r="GZ14" s="148"/>
      <c r="HA14" s="148"/>
      <c r="HB14" s="148"/>
      <c r="HC14" s="148"/>
      <c r="HD14" s="148"/>
      <c r="HE14" s="148"/>
      <c r="HF14" s="148"/>
      <c r="HG14" s="148"/>
      <c r="HH14" s="148"/>
      <c r="HI14" s="148"/>
      <c r="HJ14" s="148"/>
      <c r="HK14" s="148"/>
      <c r="HL14" s="148"/>
      <c r="HM14" s="148"/>
      <c r="HN14" s="148"/>
      <c r="HO14" s="148"/>
      <c r="HP14" s="148"/>
      <c r="HQ14" s="148"/>
      <c r="HR14" s="148"/>
      <c r="HS14" s="148"/>
      <c r="HT14" s="148"/>
      <c r="HU14" s="148"/>
      <c r="HV14" s="148"/>
      <c r="HW14" s="148"/>
    </row>
    <row r="15" spans="1:231" ht="30" x14ac:dyDescent="0.25">
      <c r="A15" s="150">
        <v>9</v>
      </c>
      <c r="B15" s="67" t="s">
        <v>163</v>
      </c>
      <c r="C15" s="89">
        <v>43865.911410000001</v>
      </c>
      <c r="D15" s="425">
        <v>452547.9365999999</v>
      </c>
      <c r="E15" s="89">
        <v>1088080.4884200001</v>
      </c>
      <c r="F15" s="147">
        <v>53786.688460000005</v>
      </c>
      <c r="G15" s="275">
        <v>34628.595290000005</v>
      </c>
      <c r="H15" s="171">
        <f t="shared" si="0"/>
        <v>23812.259900000001</v>
      </c>
      <c r="I15" s="31">
        <v>14981.669960000001</v>
      </c>
      <c r="J15" s="31">
        <f t="shared" si="1"/>
        <v>63924.844519999991</v>
      </c>
      <c r="K15" s="31">
        <f t="shared" si="2"/>
        <v>111830.75856000002</v>
      </c>
      <c r="L15" s="50">
        <v>2494.8000000000002</v>
      </c>
      <c r="M15" s="23">
        <v>1228.19865</v>
      </c>
      <c r="N15" s="50">
        <v>781.32344999999998</v>
      </c>
      <c r="O15" s="50">
        <v>747.49906999999996</v>
      </c>
      <c r="P15" s="50">
        <v>787.91552000000001</v>
      </c>
      <c r="Q15" s="50">
        <v>946.79194999999993</v>
      </c>
      <c r="R15" s="50">
        <v>11677.825470000002</v>
      </c>
      <c r="S15" s="50">
        <v>2508.3065899999997</v>
      </c>
      <c r="T15" s="50">
        <v>23.200220000000002</v>
      </c>
      <c r="U15" s="50">
        <v>905.88116000000014</v>
      </c>
      <c r="V15" s="50">
        <v>1667.8827999999999</v>
      </c>
      <c r="W15" s="50">
        <v>42.635019999999997</v>
      </c>
      <c r="X15" s="50">
        <v>1616</v>
      </c>
      <c r="Y15" s="50">
        <v>946.05932999999993</v>
      </c>
      <c r="Z15" s="50">
        <v>495.89833000000004</v>
      </c>
      <c r="AA15" s="50">
        <v>699.86140000000012</v>
      </c>
      <c r="AB15" s="50">
        <v>605</v>
      </c>
      <c r="AC15" s="50">
        <v>1012.16583</v>
      </c>
      <c r="AD15" s="50">
        <v>1234.2345999999998</v>
      </c>
      <c r="AE15" s="50">
        <v>1360.45417</v>
      </c>
      <c r="AF15" s="50">
        <v>693.52555000000007</v>
      </c>
      <c r="AG15" s="50">
        <v>1922.5363499999999</v>
      </c>
      <c r="AH15" s="50">
        <v>1639.8910300000002</v>
      </c>
      <c r="AI15" s="50">
        <v>2756.0433700000008</v>
      </c>
      <c r="AJ15" s="273">
        <v>4798.6379800000013</v>
      </c>
      <c r="AK15" s="240">
        <v>3983.1770200000001</v>
      </c>
      <c r="AL15" s="273">
        <f>'[2]12_X_SITC'!$N$15+[1]Tab_12!$G$15</f>
        <v>3462.8649500000001</v>
      </c>
      <c r="AM15" s="273">
        <f>'[2]12_X_SITC'!$O$15+[1]Tab_12!$H$15</f>
        <v>2605.52574</v>
      </c>
      <c r="AN15" s="273">
        <v>2859.2463299999995</v>
      </c>
      <c r="AO15" s="273">
        <f>'[2]12_X_SITC'!$Q$15+[1]Tab_12!$J$15</f>
        <v>6014.520709999998</v>
      </c>
      <c r="AP15" s="273">
        <f>'[2]12_X_SITC'!$R$15+[1]Tab_12!$K$15</f>
        <v>6981.8306099999954</v>
      </c>
      <c r="AQ15" s="273">
        <v>5406.2501400000001</v>
      </c>
      <c r="AR15" s="273">
        <f>'[2]12_X_SITC'!$T$15+[1]Tab_12!$M$15</f>
        <v>11263.467039999998</v>
      </c>
      <c r="AS15" s="273">
        <v>5982.0281199999999</v>
      </c>
      <c r="AT15" s="273">
        <v>3336.0554400000001</v>
      </c>
      <c r="AU15" s="273">
        <v>7231.2404400000005</v>
      </c>
      <c r="AV15" s="111">
        <v>1138.7085099999999</v>
      </c>
      <c r="AW15" s="111">
        <v>964.65192000000013</v>
      </c>
      <c r="AX15" s="111">
        <v>1453.1217099999999</v>
      </c>
      <c r="AY15" s="111">
        <v>1726.6076799999998</v>
      </c>
      <c r="AZ15" s="111">
        <v>1986.1469000000002</v>
      </c>
      <c r="BA15" s="111">
        <v>1749.60185</v>
      </c>
      <c r="BB15" s="111">
        <v>1615.2598599999999</v>
      </c>
      <c r="BC15" s="111">
        <v>1137.2685300000001</v>
      </c>
      <c r="BD15" s="111">
        <v>2866.5587499999997</v>
      </c>
      <c r="BE15" s="111">
        <v>1917.9669900000001</v>
      </c>
      <c r="BF15" s="111">
        <v>2119.9692600000003</v>
      </c>
      <c r="BG15" s="111">
        <v>93154.896600000007</v>
      </c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  <c r="CT15" s="149"/>
      <c r="CU15" s="149"/>
      <c r="CV15" s="149"/>
      <c r="CW15" s="149"/>
      <c r="CX15" s="149"/>
      <c r="CY15" s="149"/>
      <c r="CZ15" s="149"/>
      <c r="DA15" s="149"/>
      <c r="DB15" s="149"/>
      <c r="DC15" s="149"/>
      <c r="DD15" s="149"/>
      <c r="DE15" s="149"/>
      <c r="DF15" s="149"/>
      <c r="DG15" s="149"/>
      <c r="DH15" s="149"/>
      <c r="DI15" s="149"/>
      <c r="DJ15" s="149"/>
      <c r="DK15" s="149"/>
      <c r="DL15" s="149"/>
      <c r="DM15" s="149"/>
      <c r="DN15" s="149"/>
      <c r="DO15" s="149"/>
      <c r="DP15" s="149"/>
      <c r="DQ15" s="149"/>
      <c r="DR15" s="149"/>
      <c r="DS15" s="149"/>
      <c r="DT15" s="149"/>
      <c r="DU15" s="149"/>
      <c r="DV15" s="149"/>
      <c r="DW15" s="149"/>
      <c r="DX15" s="149"/>
      <c r="DY15" s="149"/>
      <c r="DZ15" s="149"/>
      <c r="EA15" s="149"/>
      <c r="EB15" s="149"/>
      <c r="EC15" s="149"/>
      <c r="ED15" s="149"/>
      <c r="EE15" s="149"/>
      <c r="EF15" s="149"/>
      <c r="EG15" s="149"/>
      <c r="EH15" s="149"/>
      <c r="EI15" s="149"/>
      <c r="EJ15" s="149"/>
      <c r="EK15" s="149"/>
      <c r="EL15" s="149"/>
      <c r="EM15" s="149"/>
      <c r="EN15" s="149"/>
      <c r="EO15" s="149"/>
      <c r="EP15" s="149"/>
      <c r="EQ15" s="149"/>
      <c r="ER15" s="149"/>
      <c r="ES15" s="149"/>
      <c r="ET15" s="149"/>
      <c r="EU15" s="149"/>
      <c r="EV15" s="149"/>
      <c r="EW15" s="149"/>
      <c r="EX15" s="149"/>
      <c r="EY15" s="149"/>
      <c r="EZ15" s="149"/>
      <c r="FA15" s="149"/>
      <c r="FB15" s="149"/>
      <c r="FC15" s="149"/>
      <c r="FD15" s="149"/>
      <c r="FE15" s="149"/>
      <c r="FF15" s="149"/>
      <c r="FG15" s="149"/>
      <c r="FH15" s="149"/>
      <c r="FI15" s="149"/>
      <c r="FJ15" s="149"/>
      <c r="FK15" s="149"/>
      <c r="FL15" s="149"/>
      <c r="FM15" s="149"/>
      <c r="FN15" s="149"/>
      <c r="FO15" s="149"/>
      <c r="FP15" s="149"/>
      <c r="FQ15" s="149"/>
      <c r="FR15" s="149"/>
      <c r="FS15" s="149"/>
      <c r="FT15" s="149"/>
      <c r="FU15" s="149"/>
      <c r="FV15" s="149"/>
      <c r="FW15" s="149"/>
      <c r="FX15" s="149"/>
      <c r="FY15" s="149"/>
      <c r="FZ15" s="149"/>
      <c r="GA15" s="149"/>
      <c r="GB15" s="149"/>
      <c r="GC15" s="149"/>
      <c r="GD15" s="149"/>
      <c r="GE15" s="149"/>
      <c r="GF15" s="149"/>
      <c r="GG15" s="149"/>
      <c r="GH15" s="149"/>
      <c r="GI15" s="149"/>
      <c r="GJ15" s="149"/>
      <c r="GK15" s="149"/>
      <c r="GL15" s="149"/>
      <c r="GM15" s="149"/>
      <c r="GN15" s="149"/>
      <c r="GO15" s="149"/>
      <c r="GP15" s="149"/>
      <c r="GQ15" s="149"/>
      <c r="GR15" s="149"/>
      <c r="GS15" s="149"/>
      <c r="GT15" s="149"/>
      <c r="GU15" s="149"/>
      <c r="GV15" s="149"/>
      <c r="GW15" s="149"/>
      <c r="GX15" s="149"/>
      <c r="GY15" s="149"/>
      <c r="GZ15" s="149"/>
      <c r="HA15" s="149"/>
      <c r="HB15" s="149"/>
      <c r="HC15" s="149"/>
      <c r="HD15" s="149"/>
      <c r="HE15" s="149"/>
      <c r="HF15" s="149"/>
      <c r="HG15" s="149"/>
      <c r="HH15" s="149"/>
      <c r="HI15" s="149"/>
      <c r="HJ15" s="149"/>
      <c r="HK15" s="149"/>
      <c r="HL15" s="149"/>
      <c r="HM15" s="149"/>
      <c r="HN15" s="149"/>
      <c r="HO15" s="149"/>
      <c r="HP15" s="149"/>
      <c r="HQ15" s="149"/>
      <c r="HR15" s="149"/>
      <c r="HS15" s="149"/>
      <c r="HT15" s="149"/>
      <c r="HU15" s="149"/>
      <c r="HV15" s="149"/>
      <c r="HW15" s="149"/>
    </row>
    <row r="16" spans="1:231" s="52" customFormat="1" ht="15" customHeight="1" x14ac:dyDescent="0.25">
      <c r="B16" s="148" t="s">
        <v>101</v>
      </c>
      <c r="C16" s="90">
        <v>10349711.226480002</v>
      </c>
      <c r="D16" s="90">
        <v>11305666.096069997</v>
      </c>
      <c r="E16" s="90">
        <v>22940138.84589</v>
      </c>
      <c r="F16" s="274">
        <v>25448696.355209991</v>
      </c>
      <c r="G16" s="274">
        <v>33681965.682729989</v>
      </c>
      <c r="H16" s="90">
        <v>28809141.599319994</v>
      </c>
      <c r="I16" s="90">
        <v>26012578.027759999</v>
      </c>
      <c r="J16" s="90">
        <f>SUM(J6:J15)</f>
        <v>35274266.488390006</v>
      </c>
      <c r="K16" s="90">
        <f>SUM(K6:K15)</f>
        <v>35133482.223785006</v>
      </c>
      <c r="L16" s="90">
        <f t="shared" ref="L16:W16" si="3">SUM(L6:L15)</f>
        <v>2311727.06807</v>
      </c>
      <c r="M16" s="90">
        <f t="shared" si="3"/>
        <v>3849880.0363799999</v>
      </c>
      <c r="N16" s="90">
        <f t="shared" si="3"/>
        <v>2136281.8619200001</v>
      </c>
      <c r="O16" s="90">
        <f t="shared" si="3"/>
        <v>2102981.99364</v>
      </c>
      <c r="P16" s="90">
        <f t="shared" si="3"/>
        <v>2211536.6339599998</v>
      </c>
      <c r="Q16" s="90">
        <f t="shared" si="3"/>
        <v>3261338.5671699992</v>
      </c>
      <c r="R16" s="90">
        <f t="shared" si="3"/>
        <v>2327780.2420700002</v>
      </c>
      <c r="S16" s="90">
        <f t="shared" si="3"/>
        <v>3282590.8854299998</v>
      </c>
      <c r="T16" s="90">
        <f t="shared" si="3"/>
        <v>2300497.3812000002</v>
      </c>
      <c r="U16" s="90">
        <f t="shared" si="3"/>
        <v>2440586.55687</v>
      </c>
      <c r="V16" s="90">
        <f t="shared" si="3"/>
        <v>1608982.8634800003</v>
      </c>
      <c r="W16" s="90">
        <f t="shared" si="3"/>
        <v>974957.50913000002</v>
      </c>
      <c r="X16" s="424">
        <f>SUM(X6:X15)</f>
        <v>2154445.69722</v>
      </c>
      <c r="Y16" s="424">
        <f t="shared" ref="Y16:AI16" si="4">SUM(Y6:Y15)</f>
        <v>1399190.5442700002</v>
      </c>
      <c r="Z16" s="424">
        <f t="shared" si="4"/>
        <v>404352.24801000004</v>
      </c>
      <c r="AA16" s="424">
        <f t="shared" si="4"/>
        <v>1024716.8243200001</v>
      </c>
      <c r="AB16" s="424">
        <f t="shared" si="4"/>
        <v>1897752.25758</v>
      </c>
      <c r="AC16" s="424">
        <f t="shared" si="4"/>
        <v>2317645.2524499996</v>
      </c>
      <c r="AD16" s="424">
        <f t="shared" si="4"/>
        <v>2102122.8306399998</v>
      </c>
      <c r="AE16" s="424">
        <f t="shared" si="4"/>
        <v>2536198.2896999996</v>
      </c>
      <c r="AF16" s="424">
        <f t="shared" si="4"/>
        <v>2557517.0005900003</v>
      </c>
      <c r="AG16" s="424">
        <f t="shared" si="4"/>
        <v>3210813.7963300003</v>
      </c>
      <c r="AH16" s="424">
        <f t="shared" si="4"/>
        <v>2705414.4676000001</v>
      </c>
      <c r="AI16" s="424">
        <f t="shared" si="4"/>
        <v>3702408.81905</v>
      </c>
      <c r="AJ16" s="274">
        <f>SUM(AJ6:AJ15)</f>
        <v>3325766.9153499999</v>
      </c>
      <c r="AK16" s="274">
        <f>SUM(AK6:AK15)</f>
        <v>2590196.48709</v>
      </c>
      <c r="AL16" s="274">
        <f t="shared" ref="AL16:BG16" si="5">SUM(AL6:AL15)</f>
        <v>2789433.6804500013</v>
      </c>
      <c r="AM16" s="274">
        <f t="shared" si="5"/>
        <v>3109028.58623</v>
      </c>
      <c r="AN16" s="274">
        <f t="shared" si="5"/>
        <v>2341996.9802899994</v>
      </c>
      <c r="AO16" s="274">
        <f t="shared" si="5"/>
        <v>3136274.12366</v>
      </c>
      <c r="AP16" s="274">
        <f t="shared" si="5"/>
        <v>3398910.8772300002</v>
      </c>
      <c r="AQ16" s="274">
        <f>SUM(AQ6:AQ15)</f>
        <v>2123772.6156700007</v>
      </c>
      <c r="AR16" s="274">
        <f t="shared" si="5"/>
        <v>2972787.8763600001</v>
      </c>
      <c r="AS16" s="274">
        <f t="shared" si="5"/>
        <v>3648072.8606300009</v>
      </c>
      <c r="AT16" s="274">
        <f t="shared" si="5"/>
        <v>3432997.5235899989</v>
      </c>
      <c r="AU16" s="274">
        <f t="shared" si="5"/>
        <v>2405027.9618400005</v>
      </c>
      <c r="AV16" s="274">
        <f t="shared" si="5"/>
        <v>3245054.5759599991</v>
      </c>
      <c r="AW16" s="274">
        <f t="shared" si="5"/>
        <v>2299380.8215399995</v>
      </c>
      <c r="AX16" s="274">
        <f t="shared" si="5"/>
        <v>3352130.9979300001</v>
      </c>
      <c r="AY16" s="274">
        <f t="shared" si="5"/>
        <v>3019493.9177399995</v>
      </c>
      <c r="AZ16" s="274">
        <f t="shared" si="5"/>
        <v>2201083.1581500005</v>
      </c>
      <c r="BA16" s="274">
        <f t="shared" si="5"/>
        <v>3955730.4740299997</v>
      </c>
      <c r="BB16" s="274">
        <f t="shared" si="5"/>
        <v>2678122.6123600001</v>
      </c>
      <c r="BC16" s="274">
        <f t="shared" si="5"/>
        <v>2813986.5388099994</v>
      </c>
      <c r="BD16" s="274">
        <f t="shared" si="5"/>
        <v>2596869.1718999995</v>
      </c>
      <c r="BE16" s="274">
        <f t="shared" si="5"/>
        <v>3326646.496640001</v>
      </c>
      <c r="BF16" s="274">
        <f t="shared" si="5"/>
        <v>2702464.5546850003</v>
      </c>
      <c r="BG16" s="274">
        <f t="shared" si="5"/>
        <v>2942518.9040400004</v>
      </c>
    </row>
    <row r="17" spans="1:59" s="52" customFormat="1" ht="15.6" customHeight="1" x14ac:dyDescent="0.25">
      <c r="A17" s="167"/>
      <c r="B17" s="333"/>
      <c r="C17" s="334"/>
      <c r="D17" s="426"/>
      <c r="E17" s="334"/>
      <c r="F17" s="334"/>
      <c r="G17" s="334"/>
      <c r="H17" s="335" t="s">
        <v>76</v>
      </c>
      <c r="I17" s="335"/>
      <c r="J17" s="335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4"/>
      <c r="X17" s="334"/>
      <c r="Y17" s="334"/>
      <c r="Z17" s="334"/>
      <c r="AA17" s="334"/>
      <c r="AB17" s="334"/>
      <c r="AC17" s="334"/>
      <c r="AD17" s="334"/>
      <c r="AE17" s="334"/>
      <c r="AF17" s="334"/>
      <c r="AG17" s="334"/>
      <c r="AH17" s="334"/>
      <c r="AI17" s="334"/>
      <c r="AJ17" s="334"/>
      <c r="AK17" s="334"/>
      <c r="AL17" s="334"/>
      <c r="AM17" s="334"/>
      <c r="AN17" s="334"/>
      <c r="AO17" s="334"/>
      <c r="AP17" s="334"/>
      <c r="AQ17" s="334"/>
      <c r="AR17" s="334"/>
      <c r="AS17" s="334"/>
      <c r="AT17" s="334"/>
      <c r="AU17" s="334"/>
      <c r="AV17" s="336"/>
      <c r="AW17" s="336"/>
      <c r="AX17" s="336"/>
      <c r="AY17" s="336"/>
      <c r="AZ17" s="336"/>
      <c r="BA17" s="336"/>
      <c r="BB17" s="336"/>
      <c r="BC17" s="336"/>
      <c r="BD17" s="336"/>
      <c r="BE17" s="336"/>
      <c r="BF17" s="336"/>
      <c r="BG17" s="336"/>
    </row>
    <row r="18" spans="1:59" s="52" customFormat="1" ht="15.6" customHeight="1" x14ac:dyDescent="0.25">
      <c r="A18" s="40" t="s">
        <v>248</v>
      </c>
      <c r="B18" s="61"/>
      <c r="C18" s="34"/>
      <c r="D18" s="87"/>
      <c r="E18" s="33"/>
      <c r="F18" s="33"/>
      <c r="G18" s="33"/>
      <c r="H18" s="33"/>
      <c r="I18" s="3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338"/>
      <c r="AK18" s="339"/>
      <c r="AL18" s="171"/>
      <c r="AM18" s="147"/>
      <c r="AN18" s="173"/>
      <c r="AO18" s="337"/>
      <c r="AP18" s="337"/>
      <c r="AQ18" s="337"/>
      <c r="AR18" s="337"/>
      <c r="AS18" s="337"/>
      <c r="AT18" s="337"/>
      <c r="AU18" s="337"/>
      <c r="AV18" s="241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1"/>
    </row>
    <row r="19" spans="1:59" x14ac:dyDescent="0.25">
      <c r="A19" s="567" t="s">
        <v>247</v>
      </c>
      <c r="B19" s="589"/>
      <c r="C19" s="589"/>
      <c r="D19" s="3"/>
      <c r="E19" s="32"/>
      <c r="F19" s="32"/>
      <c r="G19" s="32"/>
      <c r="H19" s="32"/>
      <c r="I19" s="3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L19" s="171"/>
      <c r="AM19" s="171"/>
      <c r="AN19" s="171"/>
      <c r="AV19" s="241"/>
      <c r="AW19" s="241"/>
      <c r="AX19" s="241"/>
      <c r="AY19" s="241"/>
      <c r="AZ19" s="241" t="s">
        <v>375</v>
      </c>
      <c r="BA19" s="241"/>
      <c r="BB19" s="241"/>
      <c r="BC19" s="241"/>
      <c r="BD19" s="241"/>
      <c r="BE19" s="241"/>
      <c r="BF19" s="241"/>
      <c r="BG19" s="241"/>
    </row>
    <row r="20" spans="1:59" ht="15.75" x14ac:dyDescent="0.25">
      <c r="A20" s="540" t="s">
        <v>360</v>
      </c>
      <c r="B20" s="589"/>
      <c r="C20" s="589"/>
      <c r="D20" s="3"/>
      <c r="E20" s="32"/>
      <c r="F20" s="32"/>
      <c r="G20" s="32"/>
      <c r="H20" s="32"/>
      <c r="I20" s="3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L20" s="171"/>
      <c r="AM20" s="171"/>
      <c r="AN20" s="171"/>
      <c r="BF20" s="243"/>
    </row>
    <row r="21" spans="1:59" x14ac:dyDescent="0.25">
      <c r="A21" s="46" t="s">
        <v>348</v>
      </c>
      <c r="B21" s="11"/>
      <c r="C21" s="44"/>
      <c r="D21" s="3"/>
      <c r="E21" s="32"/>
      <c r="F21" s="32"/>
      <c r="G21" s="32"/>
      <c r="H21" s="32"/>
      <c r="I21" s="32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252"/>
      <c r="BD21" s="252"/>
      <c r="BE21" s="252"/>
      <c r="BF21" s="252"/>
      <c r="BG21" s="252"/>
    </row>
    <row r="22" spans="1:59" x14ac:dyDescent="0.25">
      <c r="A22" s="110" t="s">
        <v>349</v>
      </c>
      <c r="B22" s="11"/>
      <c r="C22" s="45"/>
      <c r="D22" s="47"/>
      <c r="E22" s="32"/>
      <c r="F22" s="32"/>
      <c r="G22" s="32"/>
      <c r="H22" s="32"/>
      <c r="I22" s="32"/>
      <c r="AL22" s="171"/>
      <c r="AM22" s="171"/>
      <c r="AN22" s="171"/>
    </row>
    <row r="23" spans="1:59" x14ac:dyDescent="0.25">
      <c r="D23" s="47"/>
      <c r="E23" s="32"/>
      <c r="F23" s="32"/>
      <c r="G23" s="32"/>
      <c r="H23" s="32"/>
      <c r="I23" s="32"/>
      <c r="AL23" s="171"/>
      <c r="AM23" s="171"/>
      <c r="AN23" s="171"/>
    </row>
    <row r="24" spans="1:59" x14ac:dyDescent="0.25">
      <c r="D24" s="47"/>
      <c r="E24" s="32"/>
      <c r="F24" s="32"/>
      <c r="G24" s="32"/>
      <c r="H24" s="32"/>
      <c r="I24" s="32"/>
      <c r="AL24" s="171"/>
      <c r="AM24" s="171"/>
      <c r="AN24" s="171"/>
    </row>
    <row r="25" spans="1:59" x14ac:dyDescent="0.25">
      <c r="D25" s="3"/>
      <c r="E25" s="32"/>
      <c r="F25" s="32"/>
      <c r="G25" s="32"/>
      <c r="H25" s="32"/>
      <c r="I25" s="32"/>
      <c r="AL25" s="171"/>
      <c r="AM25" s="171"/>
      <c r="AN25" s="171"/>
    </row>
    <row r="26" spans="1:59" x14ac:dyDescent="0.25">
      <c r="D26" s="3"/>
      <c r="E26" s="32"/>
      <c r="F26" s="32"/>
      <c r="G26" s="32"/>
      <c r="H26" s="32"/>
      <c r="I26" s="32"/>
      <c r="AL26" s="171"/>
      <c r="AM26" s="171"/>
      <c r="AN26" s="171"/>
    </row>
    <row r="27" spans="1:59" x14ac:dyDescent="0.25">
      <c r="D27" s="3"/>
      <c r="E27" s="32"/>
      <c r="F27" s="32"/>
      <c r="G27" s="32"/>
      <c r="H27" s="32"/>
      <c r="I27" s="32"/>
      <c r="AL27" s="171"/>
      <c r="AM27" s="171"/>
      <c r="AN27" s="171"/>
    </row>
    <row r="28" spans="1:59" x14ac:dyDescent="0.25">
      <c r="D28" s="63"/>
      <c r="E28" s="32"/>
      <c r="F28" s="32"/>
      <c r="G28" s="26"/>
      <c r="H28" s="44"/>
      <c r="I28" s="44"/>
      <c r="AL28" s="171"/>
      <c r="AM28" s="171"/>
      <c r="AN28" s="172"/>
    </row>
    <row r="31" spans="1:59" x14ac:dyDescent="0.25">
      <c r="AL31" s="171"/>
      <c r="AM31" s="171"/>
      <c r="AO31" s="243"/>
    </row>
  </sheetData>
  <mergeCells count="12">
    <mergeCell ref="A19:C19"/>
    <mergeCell ref="A20:C20"/>
    <mergeCell ref="A2:A3"/>
    <mergeCell ref="AJ4:AU4"/>
    <mergeCell ref="B1:B3"/>
    <mergeCell ref="AV4:BG4"/>
    <mergeCell ref="C3:K4"/>
    <mergeCell ref="C1:BG1"/>
    <mergeCell ref="C2:BG2"/>
    <mergeCell ref="L4:W4"/>
    <mergeCell ref="X4:AI4"/>
    <mergeCell ref="L3:BG3"/>
  </mergeCells>
  <pageMargins left="0.7" right="0.7" top="0.75" bottom="0.75" header="0.3" footer="0.3"/>
  <pageSetup paperSize="11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EU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V19" sqref="AV19"/>
    </sheetView>
  </sheetViews>
  <sheetFormatPr defaultRowHeight="15" customHeight="1" x14ac:dyDescent="0.25"/>
  <cols>
    <col min="1" max="1" width="10.5703125" style="56" bestFit="1" customWidth="1"/>
    <col min="2" max="2" width="52.140625" style="56" customWidth="1"/>
    <col min="3" max="3" width="13.7109375" style="56" customWidth="1"/>
    <col min="4" max="37" width="13.7109375" style="153" customWidth="1"/>
    <col min="38" max="39" width="13.7109375" style="56" customWidth="1"/>
    <col min="40" max="49" width="13.7109375" style="153" customWidth="1"/>
    <col min="50" max="59" width="11.5703125" style="153" bestFit="1" customWidth="1"/>
    <col min="60" max="70" width="11.28515625" style="396" customWidth="1"/>
    <col min="71" max="166" width="9.140625" style="56"/>
    <col min="167" max="167" width="44.140625" style="56" customWidth="1"/>
    <col min="168" max="191" width="9.140625" style="56" customWidth="1"/>
    <col min="192" max="192" width="0.140625" style="56" customWidth="1"/>
    <col min="193" max="202" width="9.140625" style="56" customWidth="1"/>
    <col min="203" max="208" width="11.42578125" style="56" customWidth="1"/>
    <col min="209" max="209" width="10.42578125" style="56" bestFit="1" customWidth="1"/>
    <col min="210" max="422" width="9.140625" style="56"/>
    <col min="423" max="423" width="44.140625" style="56" customWidth="1"/>
    <col min="424" max="447" width="9.140625" style="56" customWidth="1"/>
    <col min="448" max="448" width="0.140625" style="56" customWidth="1"/>
    <col min="449" max="458" width="9.140625" style="56" customWidth="1"/>
    <col min="459" max="464" width="11.42578125" style="56" customWidth="1"/>
    <col min="465" max="465" width="10.42578125" style="56" bestFit="1" customWidth="1"/>
    <col min="466" max="678" width="9.140625" style="56"/>
    <col min="679" max="679" width="44.140625" style="56" customWidth="1"/>
    <col min="680" max="703" width="9.140625" style="56" customWidth="1"/>
    <col min="704" max="704" width="0.140625" style="56" customWidth="1"/>
    <col min="705" max="714" width="9.140625" style="56" customWidth="1"/>
    <col min="715" max="720" width="11.42578125" style="56" customWidth="1"/>
    <col min="721" max="721" width="10.42578125" style="56" bestFit="1" customWidth="1"/>
    <col min="722" max="934" width="9.140625" style="56"/>
    <col min="935" max="935" width="44.140625" style="56" customWidth="1"/>
    <col min="936" max="959" width="9.140625" style="56" customWidth="1"/>
    <col min="960" max="960" width="0.140625" style="56" customWidth="1"/>
    <col min="961" max="970" width="9.140625" style="56" customWidth="1"/>
    <col min="971" max="976" width="11.42578125" style="56" customWidth="1"/>
    <col min="977" max="977" width="10.42578125" style="56" bestFit="1" customWidth="1"/>
    <col min="978" max="1190" width="9.140625" style="56"/>
    <col min="1191" max="1191" width="44.140625" style="56" customWidth="1"/>
    <col min="1192" max="1215" width="9.140625" style="56" customWidth="1"/>
    <col min="1216" max="1216" width="0.140625" style="56" customWidth="1"/>
    <col min="1217" max="1226" width="9.140625" style="56" customWidth="1"/>
    <col min="1227" max="1232" width="11.42578125" style="56" customWidth="1"/>
    <col min="1233" max="1233" width="10.42578125" style="56" bestFit="1" customWidth="1"/>
    <col min="1234" max="1446" width="9.140625" style="56"/>
    <col min="1447" max="1447" width="44.140625" style="56" customWidth="1"/>
    <col min="1448" max="1471" width="9.140625" style="56" customWidth="1"/>
    <col min="1472" max="1472" width="0.140625" style="56" customWidth="1"/>
    <col min="1473" max="1482" width="9.140625" style="56" customWidth="1"/>
    <col min="1483" max="1488" width="11.42578125" style="56" customWidth="1"/>
    <col min="1489" max="1489" width="10.42578125" style="56" bestFit="1" customWidth="1"/>
    <col min="1490" max="1702" width="9.140625" style="56"/>
    <col min="1703" max="1703" width="44.140625" style="56" customWidth="1"/>
    <col min="1704" max="1727" width="9.140625" style="56" customWidth="1"/>
    <col min="1728" max="1728" width="0.140625" style="56" customWidth="1"/>
    <col min="1729" max="1738" width="9.140625" style="56" customWidth="1"/>
    <col min="1739" max="1744" width="11.42578125" style="56" customWidth="1"/>
    <col min="1745" max="1745" width="10.42578125" style="56" bestFit="1" customWidth="1"/>
    <col min="1746" max="1958" width="9.140625" style="56"/>
    <col min="1959" max="1959" width="44.140625" style="56" customWidth="1"/>
    <col min="1960" max="1983" width="9.140625" style="56" customWidth="1"/>
    <col min="1984" max="1984" width="0.140625" style="56" customWidth="1"/>
    <col min="1985" max="1994" width="9.140625" style="56" customWidth="1"/>
    <col min="1995" max="2000" width="11.42578125" style="56" customWidth="1"/>
    <col min="2001" max="2001" width="10.42578125" style="56" bestFit="1" customWidth="1"/>
    <col min="2002" max="2214" width="9.140625" style="56"/>
    <col min="2215" max="2215" width="44.140625" style="56" customWidth="1"/>
    <col min="2216" max="2239" width="9.140625" style="56" customWidth="1"/>
    <col min="2240" max="2240" width="0.140625" style="56" customWidth="1"/>
    <col min="2241" max="2250" width="9.140625" style="56" customWidth="1"/>
    <col min="2251" max="2256" width="11.42578125" style="56" customWidth="1"/>
    <col min="2257" max="2257" width="10.42578125" style="56" bestFit="1" customWidth="1"/>
    <col min="2258" max="2470" width="9.140625" style="56"/>
    <col min="2471" max="2471" width="44.140625" style="56" customWidth="1"/>
    <col min="2472" max="2495" width="9.140625" style="56" customWidth="1"/>
    <col min="2496" max="2496" width="0.140625" style="56" customWidth="1"/>
    <col min="2497" max="2506" width="9.140625" style="56" customWidth="1"/>
    <col min="2507" max="2512" width="11.42578125" style="56" customWidth="1"/>
    <col min="2513" max="2513" width="10.42578125" style="56" bestFit="1" customWidth="1"/>
    <col min="2514" max="2726" width="9.140625" style="56"/>
    <col min="2727" max="2727" width="44.140625" style="56" customWidth="1"/>
    <col min="2728" max="2751" width="9.140625" style="56" customWidth="1"/>
    <col min="2752" max="2752" width="0.140625" style="56" customWidth="1"/>
    <col min="2753" max="2762" width="9.140625" style="56" customWidth="1"/>
    <col min="2763" max="2768" width="11.42578125" style="56" customWidth="1"/>
    <col min="2769" max="2769" width="10.42578125" style="56" bestFit="1" customWidth="1"/>
    <col min="2770" max="2982" width="9.140625" style="56"/>
    <col min="2983" max="2983" width="44.140625" style="56" customWidth="1"/>
    <col min="2984" max="3007" width="9.140625" style="56" customWidth="1"/>
    <col min="3008" max="3008" width="0.140625" style="56" customWidth="1"/>
    <col min="3009" max="3018" width="9.140625" style="56" customWidth="1"/>
    <col min="3019" max="3024" width="11.42578125" style="56" customWidth="1"/>
    <col min="3025" max="3025" width="10.42578125" style="56" bestFit="1" customWidth="1"/>
    <col min="3026" max="3238" width="9.140625" style="56"/>
    <col min="3239" max="3239" width="44.140625" style="56" customWidth="1"/>
    <col min="3240" max="3263" width="9.140625" style="56" customWidth="1"/>
    <col min="3264" max="3264" width="0.140625" style="56" customWidth="1"/>
    <col min="3265" max="3274" width="9.140625" style="56" customWidth="1"/>
    <col min="3275" max="3280" width="11.42578125" style="56" customWidth="1"/>
    <col min="3281" max="3281" width="10.42578125" style="56" bestFit="1" customWidth="1"/>
    <col min="3282" max="3494" width="9.140625" style="56"/>
    <col min="3495" max="3495" width="44.140625" style="56" customWidth="1"/>
    <col min="3496" max="3519" width="9.140625" style="56" customWidth="1"/>
    <col min="3520" max="3520" width="0.140625" style="56" customWidth="1"/>
    <col min="3521" max="3530" width="9.140625" style="56" customWidth="1"/>
    <col min="3531" max="3536" width="11.42578125" style="56" customWidth="1"/>
    <col min="3537" max="3537" width="10.42578125" style="56" bestFit="1" customWidth="1"/>
    <col min="3538" max="3750" width="9.140625" style="56"/>
    <col min="3751" max="3751" width="44.140625" style="56" customWidth="1"/>
    <col min="3752" max="3775" width="9.140625" style="56" customWidth="1"/>
    <col min="3776" max="3776" width="0.140625" style="56" customWidth="1"/>
    <col min="3777" max="3786" width="9.140625" style="56" customWidth="1"/>
    <col min="3787" max="3792" width="11.42578125" style="56" customWidth="1"/>
    <col min="3793" max="3793" width="10.42578125" style="56" bestFit="1" customWidth="1"/>
    <col min="3794" max="4006" width="9.140625" style="56"/>
    <col min="4007" max="4007" width="44.140625" style="56" customWidth="1"/>
    <col min="4008" max="4031" width="9.140625" style="56" customWidth="1"/>
    <col min="4032" max="4032" width="0.140625" style="56" customWidth="1"/>
    <col min="4033" max="4042" width="9.140625" style="56" customWidth="1"/>
    <col min="4043" max="4048" width="11.42578125" style="56" customWidth="1"/>
    <col min="4049" max="4049" width="10.42578125" style="56" bestFit="1" customWidth="1"/>
    <col min="4050" max="4262" width="9.140625" style="56"/>
    <col min="4263" max="4263" width="44.140625" style="56" customWidth="1"/>
    <col min="4264" max="4287" width="9.140625" style="56" customWidth="1"/>
    <col min="4288" max="4288" width="0.140625" style="56" customWidth="1"/>
    <col min="4289" max="4298" width="9.140625" style="56" customWidth="1"/>
    <col min="4299" max="4304" width="11.42578125" style="56" customWidth="1"/>
    <col min="4305" max="4305" width="10.42578125" style="56" bestFit="1" customWidth="1"/>
    <col min="4306" max="4518" width="9.140625" style="56"/>
    <col min="4519" max="4519" width="44.140625" style="56" customWidth="1"/>
    <col min="4520" max="4543" width="9.140625" style="56" customWidth="1"/>
    <col min="4544" max="4544" width="0.140625" style="56" customWidth="1"/>
    <col min="4545" max="4554" width="9.140625" style="56" customWidth="1"/>
    <col min="4555" max="4560" width="11.42578125" style="56" customWidth="1"/>
    <col min="4561" max="4561" width="10.42578125" style="56" bestFit="1" customWidth="1"/>
    <col min="4562" max="4774" width="9.140625" style="56"/>
    <col min="4775" max="4775" width="44.140625" style="56" customWidth="1"/>
    <col min="4776" max="4799" width="9.140625" style="56" customWidth="1"/>
    <col min="4800" max="4800" width="0.140625" style="56" customWidth="1"/>
    <col min="4801" max="4810" width="9.140625" style="56" customWidth="1"/>
    <col min="4811" max="4816" width="11.42578125" style="56" customWidth="1"/>
    <col min="4817" max="4817" width="10.42578125" style="56" bestFit="1" customWidth="1"/>
    <col min="4818" max="5030" width="9.140625" style="56"/>
    <col min="5031" max="5031" width="44.140625" style="56" customWidth="1"/>
    <col min="5032" max="5055" width="9.140625" style="56" customWidth="1"/>
    <col min="5056" max="5056" width="0.140625" style="56" customWidth="1"/>
    <col min="5057" max="5066" width="9.140625" style="56" customWidth="1"/>
    <col min="5067" max="5072" width="11.42578125" style="56" customWidth="1"/>
    <col min="5073" max="5073" width="10.42578125" style="56" bestFit="1" customWidth="1"/>
    <col min="5074" max="5286" width="9.140625" style="56"/>
    <col min="5287" max="5287" width="44.140625" style="56" customWidth="1"/>
    <col min="5288" max="5311" width="9.140625" style="56" customWidth="1"/>
    <col min="5312" max="5312" width="0.140625" style="56" customWidth="1"/>
    <col min="5313" max="5322" width="9.140625" style="56" customWidth="1"/>
    <col min="5323" max="5328" width="11.42578125" style="56" customWidth="1"/>
    <col min="5329" max="5329" width="10.42578125" style="56" bestFit="1" customWidth="1"/>
    <col min="5330" max="5542" width="9.140625" style="56"/>
    <col min="5543" max="5543" width="44.140625" style="56" customWidth="1"/>
    <col min="5544" max="5567" width="9.140625" style="56" customWidth="1"/>
    <col min="5568" max="5568" width="0.140625" style="56" customWidth="1"/>
    <col min="5569" max="5578" width="9.140625" style="56" customWidth="1"/>
    <col min="5579" max="5584" width="11.42578125" style="56" customWidth="1"/>
    <col min="5585" max="5585" width="10.42578125" style="56" bestFit="1" customWidth="1"/>
    <col min="5586" max="5798" width="9.140625" style="56"/>
    <col min="5799" max="5799" width="44.140625" style="56" customWidth="1"/>
    <col min="5800" max="5823" width="9.140625" style="56" customWidth="1"/>
    <col min="5824" max="5824" width="0.140625" style="56" customWidth="1"/>
    <col min="5825" max="5834" width="9.140625" style="56" customWidth="1"/>
    <col min="5835" max="5840" width="11.42578125" style="56" customWidth="1"/>
    <col min="5841" max="5841" width="10.42578125" style="56" bestFit="1" customWidth="1"/>
    <col min="5842" max="6054" width="9.140625" style="56"/>
    <col min="6055" max="6055" width="44.140625" style="56" customWidth="1"/>
    <col min="6056" max="6079" width="9.140625" style="56" customWidth="1"/>
    <col min="6080" max="6080" width="0.140625" style="56" customWidth="1"/>
    <col min="6081" max="6090" width="9.140625" style="56" customWidth="1"/>
    <col min="6091" max="6096" width="11.42578125" style="56" customWidth="1"/>
    <col min="6097" max="6097" width="10.42578125" style="56" bestFit="1" customWidth="1"/>
    <col min="6098" max="6310" width="9.140625" style="56"/>
    <col min="6311" max="6311" width="44.140625" style="56" customWidth="1"/>
    <col min="6312" max="6335" width="9.140625" style="56" customWidth="1"/>
    <col min="6336" max="6336" width="0.140625" style="56" customWidth="1"/>
    <col min="6337" max="6346" width="9.140625" style="56" customWidth="1"/>
    <col min="6347" max="6352" width="11.42578125" style="56" customWidth="1"/>
    <col min="6353" max="6353" width="10.42578125" style="56" bestFit="1" customWidth="1"/>
    <col min="6354" max="6566" width="9.140625" style="56"/>
    <col min="6567" max="6567" width="44.140625" style="56" customWidth="1"/>
    <col min="6568" max="6591" width="9.140625" style="56" customWidth="1"/>
    <col min="6592" max="6592" width="0.140625" style="56" customWidth="1"/>
    <col min="6593" max="6602" width="9.140625" style="56" customWidth="1"/>
    <col min="6603" max="6608" width="11.42578125" style="56" customWidth="1"/>
    <col min="6609" max="6609" width="10.42578125" style="56" bestFit="1" customWidth="1"/>
    <col min="6610" max="6822" width="9.140625" style="56"/>
    <col min="6823" max="6823" width="44.140625" style="56" customWidth="1"/>
    <col min="6824" max="6847" width="9.140625" style="56" customWidth="1"/>
    <col min="6848" max="6848" width="0.140625" style="56" customWidth="1"/>
    <col min="6849" max="6858" width="9.140625" style="56" customWidth="1"/>
    <col min="6859" max="6864" width="11.42578125" style="56" customWidth="1"/>
    <col min="6865" max="6865" width="10.42578125" style="56" bestFit="1" customWidth="1"/>
    <col min="6866" max="7078" width="9.140625" style="56"/>
    <col min="7079" max="7079" width="44.140625" style="56" customWidth="1"/>
    <col min="7080" max="7103" width="9.140625" style="56" customWidth="1"/>
    <col min="7104" max="7104" width="0.140625" style="56" customWidth="1"/>
    <col min="7105" max="7114" width="9.140625" style="56" customWidth="1"/>
    <col min="7115" max="7120" width="11.42578125" style="56" customWidth="1"/>
    <col min="7121" max="7121" width="10.42578125" style="56" bestFit="1" customWidth="1"/>
    <col min="7122" max="7334" width="9.140625" style="56"/>
    <col min="7335" max="7335" width="44.140625" style="56" customWidth="1"/>
    <col min="7336" max="7359" width="9.140625" style="56" customWidth="1"/>
    <col min="7360" max="7360" width="0.140625" style="56" customWidth="1"/>
    <col min="7361" max="7370" width="9.140625" style="56" customWidth="1"/>
    <col min="7371" max="7376" width="11.42578125" style="56" customWidth="1"/>
    <col min="7377" max="7377" width="10.42578125" style="56" bestFit="1" customWidth="1"/>
    <col min="7378" max="7590" width="9.140625" style="56"/>
    <col min="7591" max="7591" width="44.140625" style="56" customWidth="1"/>
    <col min="7592" max="7615" width="9.140625" style="56" customWidth="1"/>
    <col min="7616" max="7616" width="0.140625" style="56" customWidth="1"/>
    <col min="7617" max="7626" width="9.140625" style="56" customWidth="1"/>
    <col min="7627" max="7632" width="11.42578125" style="56" customWidth="1"/>
    <col min="7633" max="7633" width="10.42578125" style="56" bestFit="1" customWidth="1"/>
    <col min="7634" max="7846" width="9.140625" style="56"/>
    <col min="7847" max="7847" width="44.140625" style="56" customWidth="1"/>
    <col min="7848" max="7871" width="9.140625" style="56" customWidth="1"/>
    <col min="7872" max="7872" width="0.140625" style="56" customWidth="1"/>
    <col min="7873" max="7882" width="9.140625" style="56" customWidth="1"/>
    <col min="7883" max="7888" width="11.42578125" style="56" customWidth="1"/>
    <col min="7889" max="7889" width="10.42578125" style="56" bestFit="1" customWidth="1"/>
    <col min="7890" max="8102" width="9.140625" style="56"/>
    <col min="8103" max="8103" width="44.140625" style="56" customWidth="1"/>
    <col min="8104" max="8127" width="9.140625" style="56" customWidth="1"/>
    <col min="8128" max="8128" width="0.140625" style="56" customWidth="1"/>
    <col min="8129" max="8138" width="9.140625" style="56" customWidth="1"/>
    <col min="8139" max="8144" width="11.42578125" style="56" customWidth="1"/>
    <col min="8145" max="8145" width="10.42578125" style="56" bestFit="1" customWidth="1"/>
    <col min="8146" max="8358" width="9.140625" style="56"/>
    <col min="8359" max="8359" width="44.140625" style="56" customWidth="1"/>
    <col min="8360" max="8383" width="9.140625" style="56" customWidth="1"/>
    <col min="8384" max="8384" width="0.140625" style="56" customWidth="1"/>
    <col min="8385" max="8394" width="9.140625" style="56" customWidth="1"/>
    <col min="8395" max="8400" width="11.42578125" style="56" customWidth="1"/>
    <col min="8401" max="8401" width="10.42578125" style="56" bestFit="1" customWidth="1"/>
    <col min="8402" max="8614" width="9.140625" style="56"/>
    <col min="8615" max="8615" width="44.140625" style="56" customWidth="1"/>
    <col min="8616" max="8639" width="9.140625" style="56" customWidth="1"/>
    <col min="8640" max="8640" width="0.140625" style="56" customWidth="1"/>
    <col min="8641" max="8650" width="9.140625" style="56" customWidth="1"/>
    <col min="8651" max="8656" width="11.42578125" style="56" customWidth="1"/>
    <col min="8657" max="8657" width="10.42578125" style="56" bestFit="1" customWidth="1"/>
    <col min="8658" max="8870" width="9.140625" style="56"/>
    <col min="8871" max="8871" width="44.140625" style="56" customWidth="1"/>
    <col min="8872" max="8895" width="9.140625" style="56" customWidth="1"/>
    <col min="8896" max="8896" width="0.140625" style="56" customWidth="1"/>
    <col min="8897" max="8906" width="9.140625" style="56" customWidth="1"/>
    <col min="8907" max="8912" width="11.42578125" style="56" customWidth="1"/>
    <col min="8913" max="8913" width="10.42578125" style="56" bestFit="1" customWidth="1"/>
    <col min="8914" max="9126" width="9.140625" style="56"/>
    <col min="9127" max="9127" width="44.140625" style="56" customWidth="1"/>
    <col min="9128" max="9151" width="9.140625" style="56" customWidth="1"/>
    <col min="9152" max="9152" width="0.140625" style="56" customWidth="1"/>
    <col min="9153" max="9162" width="9.140625" style="56" customWidth="1"/>
    <col min="9163" max="9168" width="11.42578125" style="56" customWidth="1"/>
    <col min="9169" max="9169" width="10.42578125" style="56" bestFit="1" customWidth="1"/>
    <col min="9170" max="9382" width="9.140625" style="56"/>
    <col min="9383" max="9383" width="44.140625" style="56" customWidth="1"/>
    <col min="9384" max="9407" width="9.140625" style="56" customWidth="1"/>
    <col min="9408" max="9408" width="0.140625" style="56" customWidth="1"/>
    <col min="9409" max="9418" width="9.140625" style="56" customWidth="1"/>
    <col min="9419" max="9424" width="11.42578125" style="56" customWidth="1"/>
    <col min="9425" max="9425" width="10.42578125" style="56" bestFit="1" customWidth="1"/>
    <col min="9426" max="9638" width="9.140625" style="56"/>
    <col min="9639" max="9639" width="44.140625" style="56" customWidth="1"/>
    <col min="9640" max="9663" width="9.140625" style="56" customWidth="1"/>
    <col min="9664" max="9664" width="0.140625" style="56" customWidth="1"/>
    <col min="9665" max="9674" width="9.140625" style="56" customWidth="1"/>
    <col min="9675" max="9680" width="11.42578125" style="56" customWidth="1"/>
    <col min="9681" max="9681" width="10.42578125" style="56" bestFit="1" customWidth="1"/>
    <col min="9682" max="9894" width="9.140625" style="56"/>
    <col min="9895" max="9895" width="44.140625" style="56" customWidth="1"/>
    <col min="9896" max="9919" width="9.140625" style="56" customWidth="1"/>
    <col min="9920" max="9920" width="0.140625" style="56" customWidth="1"/>
    <col min="9921" max="9930" width="9.140625" style="56" customWidth="1"/>
    <col min="9931" max="9936" width="11.42578125" style="56" customWidth="1"/>
    <col min="9937" max="9937" width="10.42578125" style="56" bestFit="1" customWidth="1"/>
    <col min="9938" max="10150" width="9.140625" style="56"/>
    <col min="10151" max="10151" width="44.140625" style="56" customWidth="1"/>
    <col min="10152" max="10175" width="9.140625" style="56" customWidth="1"/>
    <col min="10176" max="10176" width="0.140625" style="56" customWidth="1"/>
    <col min="10177" max="10186" width="9.140625" style="56" customWidth="1"/>
    <col min="10187" max="10192" width="11.42578125" style="56" customWidth="1"/>
    <col min="10193" max="10193" width="10.42578125" style="56" bestFit="1" customWidth="1"/>
    <col min="10194" max="10406" width="9.140625" style="56"/>
    <col min="10407" max="10407" width="44.140625" style="56" customWidth="1"/>
    <col min="10408" max="10431" width="9.140625" style="56" customWidth="1"/>
    <col min="10432" max="10432" width="0.140625" style="56" customWidth="1"/>
    <col min="10433" max="10442" width="9.140625" style="56" customWidth="1"/>
    <col min="10443" max="10448" width="11.42578125" style="56" customWidth="1"/>
    <col min="10449" max="10449" width="10.42578125" style="56" bestFit="1" customWidth="1"/>
    <col min="10450" max="10662" width="9.140625" style="56"/>
    <col min="10663" max="10663" width="44.140625" style="56" customWidth="1"/>
    <col min="10664" max="10687" width="9.140625" style="56" customWidth="1"/>
    <col min="10688" max="10688" width="0.140625" style="56" customWidth="1"/>
    <col min="10689" max="10698" width="9.140625" style="56" customWidth="1"/>
    <col min="10699" max="10704" width="11.42578125" style="56" customWidth="1"/>
    <col min="10705" max="10705" width="10.42578125" style="56" bestFit="1" customWidth="1"/>
    <col min="10706" max="10918" width="9.140625" style="56"/>
    <col min="10919" max="10919" width="44.140625" style="56" customWidth="1"/>
    <col min="10920" max="10943" width="9.140625" style="56" customWidth="1"/>
    <col min="10944" max="10944" width="0.140625" style="56" customWidth="1"/>
    <col min="10945" max="10954" width="9.140625" style="56" customWidth="1"/>
    <col min="10955" max="10960" width="11.42578125" style="56" customWidth="1"/>
    <col min="10961" max="10961" width="10.42578125" style="56" bestFit="1" customWidth="1"/>
    <col min="10962" max="11174" width="9.140625" style="56"/>
    <col min="11175" max="11175" width="44.140625" style="56" customWidth="1"/>
    <col min="11176" max="11199" width="9.140625" style="56" customWidth="1"/>
    <col min="11200" max="11200" width="0.140625" style="56" customWidth="1"/>
    <col min="11201" max="11210" width="9.140625" style="56" customWidth="1"/>
    <col min="11211" max="11216" width="11.42578125" style="56" customWidth="1"/>
    <col min="11217" max="11217" width="10.42578125" style="56" bestFit="1" customWidth="1"/>
    <col min="11218" max="11430" width="9.140625" style="56"/>
    <col min="11431" max="11431" width="44.140625" style="56" customWidth="1"/>
    <col min="11432" max="11455" width="9.140625" style="56" customWidth="1"/>
    <col min="11456" max="11456" width="0.140625" style="56" customWidth="1"/>
    <col min="11457" max="11466" width="9.140625" style="56" customWidth="1"/>
    <col min="11467" max="11472" width="11.42578125" style="56" customWidth="1"/>
    <col min="11473" max="11473" width="10.42578125" style="56" bestFit="1" customWidth="1"/>
    <col min="11474" max="11686" width="9.140625" style="56"/>
    <col min="11687" max="11687" width="44.140625" style="56" customWidth="1"/>
    <col min="11688" max="11711" width="9.140625" style="56" customWidth="1"/>
    <col min="11712" max="11712" width="0.140625" style="56" customWidth="1"/>
    <col min="11713" max="11722" width="9.140625" style="56" customWidth="1"/>
    <col min="11723" max="11728" width="11.42578125" style="56" customWidth="1"/>
    <col min="11729" max="11729" width="10.42578125" style="56" bestFit="1" customWidth="1"/>
    <col min="11730" max="11942" width="9.140625" style="56"/>
    <col min="11943" max="11943" width="44.140625" style="56" customWidth="1"/>
    <col min="11944" max="11967" width="9.140625" style="56" customWidth="1"/>
    <col min="11968" max="11968" width="0.140625" style="56" customWidth="1"/>
    <col min="11969" max="11978" width="9.140625" style="56" customWidth="1"/>
    <col min="11979" max="11984" width="11.42578125" style="56" customWidth="1"/>
    <col min="11985" max="11985" width="10.42578125" style="56" bestFit="1" customWidth="1"/>
    <col min="11986" max="12198" width="9.140625" style="56"/>
    <col min="12199" max="12199" width="44.140625" style="56" customWidth="1"/>
    <col min="12200" max="12223" width="9.140625" style="56" customWidth="1"/>
    <col min="12224" max="12224" width="0.140625" style="56" customWidth="1"/>
    <col min="12225" max="12234" width="9.140625" style="56" customWidth="1"/>
    <col min="12235" max="12240" width="11.42578125" style="56" customWidth="1"/>
    <col min="12241" max="12241" width="10.42578125" style="56" bestFit="1" customWidth="1"/>
    <col min="12242" max="12454" width="9.140625" style="56"/>
    <col min="12455" max="12455" width="44.140625" style="56" customWidth="1"/>
    <col min="12456" max="12479" width="9.140625" style="56" customWidth="1"/>
    <col min="12480" max="12480" width="0.140625" style="56" customWidth="1"/>
    <col min="12481" max="12490" width="9.140625" style="56" customWidth="1"/>
    <col min="12491" max="12496" width="11.42578125" style="56" customWidth="1"/>
    <col min="12497" max="12497" width="10.42578125" style="56" bestFit="1" customWidth="1"/>
    <col min="12498" max="12710" width="9.140625" style="56"/>
    <col min="12711" max="12711" width="44.140625" style="56" customWidth="1"/>
    <col min="12712" max="12735" width="9.140625" style="56" customWidth="1"/>
    <col min="12736" max="12736" width="0.140625" style="56" customWidth="1"/>
    <col min="12737" max="12746" width="9.140625" style="56" customWidth="1"/>
    <col min="12747" max="12752" width="11.42578125" style="56" customWidth="1"/>
    <col min="12753" max="12753" width="10.42578125" style="56" bestFit="1" customWidth="1"/>
    <col min="12754" max="12966" width="9.140625" style="56"/>
    <col min="12967" max="12967" width="44.140625" style="56" customWidth="1"/>
    <col min="12968" max="12991" width="9.140625" style="56" customWidth="1"/>
    <col min="12992" max="12992" width="0.140625" style="56" customWidth="1"/>
    <col min="12993" max="13002" width="9.140625" style="56" customWidth="1"/>
    <col min="13003" max="13008" width="11.42578125" style="56" customWidth="1"/>
    <col min="13009" max="13009" width="10.42578125" style="56" bestFit="1" customWidth="1"/>
    <col min="13010" max="13222" width="9.140625" style="56"/>
    <col min="13223" max="13223" width="44.140625" style="56" customWidth="1"/>
    <col min="13224" max="13247" width="9.140625" style="56" customWidth="1"/>
    <col min="13248" max="13248" width="0.140625" style="56" customWidth="1"/>
    <col min="13249" max="13258" width="9.140625" style="56" customWidth="1"/>
    <col min="13259" max="13264" width="11.42578125" style="56" customWidth="1"/>
    <col min="13265" max="13265" width="10.42578125" style="56" bestFit="1" customWidth="1"/>
    <col min="13266" max="13478" width="9.140625" style="56"/>
    <col min="13479" max="13479" width="44.140625" style="56" customWidth="1"/>
    <col min="13480" max="13503" width="9.140625" style="56" customWidth="1"/>
    <col min="13504" max="13504" width="0.140625" style="56" customWidth="1"/>
    <col min="13505" max="13514" width="9.140625" style="56" customWidth="1"/>
    <col min="13515" max="13520" width="11.42578125" style="56" customWidth="1"/>
    <col min="13521" max="13521" width="10.42578125" style="56" bestFit="1" customWidth="1"/>
    <col min="13522" max="13734" width="9.140625" style="56"/>
    <col min="13735" max="13735" width="44.140625" style="56" customWidth="1"/>
    <col min="13736" max="13759" width="9.140625" style="56" customWidth="1"/>
    <col min="13760" max="13760" width="0.140625" style="56" customWidth="1"/>
    <col min="13761" max="13770" width="9.140625" style="56" customWidth="1"/>
    <col min="13771" max="13776" width="11.42578125" style="56" customWidth="1"/>
    <col min="13777" max="13777" width="10.42578125" style="56" bestFit="1" customWidth="1"/>
    <col min="13778" max="13990" width="9.140625" style="56"/>
    <col min="13991" max="13991" width="44.140625" style="56" customWidth="1"/>
    <col min="13992" max="14015" width="9.140625" style="56" customWidth="1"/>
    <col min="14016" max="14016" width="0.140625" style="56" customWidth="1"/>
    <col min="14017" max="14026" width="9.140625" style="56" customWidth="1"/>
    <col min="14027" max="14032" width="11.42578125" style="56" customWidth="1"/>
    <col min="14033" max="14033" width="10.42578125" style="56" bestFit="1" customWidth="1"/>
    <col min="14034" max="14246" width="9.140625" style="56"/>
    <col min="14247" max="14247" width="44.140625" style="56" customWidth="1"/>
    <col min="14248" max="14271" width="9.140625" style="56" customWidth="1"/>
    <col min="14272" max="14272" width="0.140625" style="56" customWidth="1"/>
    <col min="14273" max="14282" width="9.140625" style="56" customWidth="1"/>
    <col min="14283" max="14288" width="11.42578125" style="56" customWidth="1"/>
    <col min="14289" max="14289" width="10.42578125" style="56" bestFit="1" customWidth="1"/>
    <col min="14290" max="14502" width="9.140625" style="56"/>
    <col min="14503" max="14503" width="44.140625" style="56" customWidth="1"/>
    <col min="14504" max="14527" width="9.140625" style="56" customWidth="1"/>
    <col min="14528" max="14528" width="0.140625" style="56" customWidth="1"/>
    <col min="14529" max="14538" width="9.140625" style="56" customWidth="1"/>
    <col min="14539" max="14544" width="11.42578125" style="56" customWidth="1"/>
    <col min="14545" max="14545" width="10.42578125" style="56" bestFit="1" customWidth="1"/>
    <col min="14546" max="14758" width="9.140625" style="56"/>
    <col min="14759" max="14759" width="44.140625" style="56" customWidth="1"/>
    <col min="14760" max="14783" width="9.140625" style="56" customWidth="1"/>
    <col min="14784" max="14784" width="0.140625" style="56" customWidth="1"/>
    <col min="14785" max="14794" width="9.140625" style="56" customWidth="1"/>
    <col min="14795" max="14800" width="11.42578125" style="56" customWidth="1"/>
    <col min="14801" max="14801" width="10.42578125" style="56" bestFit="1" customWidth="1"/>
    <col min="14802" max="15014" width="9.140625" style="56"/>
    <col min="15015" max="15015" width="44.140625" style="56" customWidth="1"/>
    <col min="15016" max="15039" width="9.140625" style="56" customWidth="1"/>
    <col min="15040" max="15040" width="0.140625" style="56" customWidth="1"/>
    <col min="15041" max="15050" width="9.140625" style="56" customWidth="1"/>
    <col min="15051" max="15056" width="11.42578125" style="56" customWidth="1"/>
    <col min="15057" max="15057" width="10.42578125" style="56" bestFit="1" customWidth="1"/>
    <col min="15058" max="15270" width="9.140625" style="56"/>
    <col min="15271" max="15271" width="44.140625" style="56" customWidth="1"/>
    <col min="15272" max="15295" width="9.140625" style="56" customWidth="1"/>
    <col min="15296" max="15296" width="0.140625" style="56" customWidth="1"/>
    <col min="15297" max="15306" width="9.140625" style="56" customWidth="1"/>
    <col min="15307" max="15312" width="11.42578125" style="56" customWidth="1"/>
    <col min="15313" max="15313" width="10.42578125" style="56" bestFit="1" customWidth="1"/>
    <col min="15314" max="15526" width="9.140625" style="56"/>
    <col min="15527" max="15527" width="44.140625" style="56" customWidth="1"/>
    <col min="15528" max="15551" width="9.140625" style="56" customWidth="1"/>
    <col min="15552" max="15552" width="0.140625" style="56" customWidth="1"/>
    <col min="15553" max="15562" width="9.140625" style="56" customWidth="1"/>
    <col min="15563" max="15568" width="11.42578125" style="56" customWidth="1"/>
    <col min="15569" max="15569" width="10.42578125" style="56" bestFit="1" customWidth="1"/>
    <col min="15570" max="15782" width="9.140625" style="56"/>
    <col min="15783" max="15783" width="44.140625" style="56" customWidth="1"/>
    <col min="15784" max="15807" width="9.140625" style="56" customWidth="1"/>
    <col min="15808" max="15808" width="0.140625" style="56" customWidth="1"/>
    <col min="15809" max="15818" width="9.140625" style="56" customWidth="1"/>
    <col min="15819" max="15824" width="11.42578125" style="56" customWidth="1"/>
    <col min="15825" max="15825" width="10.42578125" style="56" bestFit="1" customWidth="1"/>
    <col min="15826" max="16038" width="9.140625" style="56"/>
    <col min="16039" max="16039" width="44.140625" style="56" customWidth="1"/>
    <col min="16040" max="16063" width="9.140625" style="56" customWidth="1"/>
    <col min="16064" max="16064" width="0.140625" style="56" customWidth="1"/>
    <col min="16065" max="16074" width="9.140625" style="56" customWidth="1"/>
    <col min="16075" max="16080" width="11.42578125" style="56" customWidth="1"/>
    <col min="16081" max="16081" width="10.42578125" style="56" bestFit="1" customWidth="1"/>
    <col min="16082" max="16384" width="9.140625" style="56"/>
  </cols>
  <sheetData>
    <row r="1" spans="1:151" s="154" customFormat="1" ht="15" customHeight="1" x14ac:dyDescent="0.25">
      <c r="A1" s="230"/>
      <c r="B1" s="594" t="s">
        <v>100</v>
      </c>
      <c r="C1" s="599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00"/>
      <c r="AM1" s="600"/>
      <c r="AN1" s="600"/>
      <c r="AO1" s="600"/>
      <c r="AP1" s="600"/>
      <c r="AQ1" s="600"/>
      <c r="AR1" s="600"/>
      <c r="AS1" s="600"/>
      <c r="AT1" s="600"/>
      <c r="AU1" s="600"/>
      <c r="AV1" s="600"/>
      <c r="AW1" s="600"/>
      <c r="AX1" s="600"/>
      <c r="AY1" s="601"/>
      <c r="AZ1" s="236"/>
      <c r="BA1" s="236"/>
      <c r="BB1" s="236"/>
      <c r="BC1" s="232"/>
      <c r="BD1" s="232"/>
      <c r="BE1" s="232"/>
      <c r="BF1" s="232"/>
      <c r="BG1" s="233"/>
    </row>
    <row r="2" spans="1:151" s="58" customFormat="1" ht="37.5" x14ac:dyDescent="0.25">
      <c r="A2" s="231" t="s">
        <v>194</v>
      </c>
      <c r="B2" s="595"/>
      <c r="C2" s="606" t="s">
        <v>363</v>
      </c>
      <c r="D2" s="607"/>
      <c r="E2" s="607"/>
      <c r="F2" s="607"/>
      <c r="G2" s="607"/>
      <c r="H2" s="607"/>
      <c r="I2" s="607"/>
      <c r="J2" s="607"/>
      <c r="K2" s="607"/>
      <c r="L2" s="607"/>
      <c r="M2" s="607"/>
      <c r="N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  <c r="Z2" s="607"/>
      <c r="AA2" s="607"/>
      <c r="AB2" s="607"/>
      <c r="AC2" s="607"/>
      <c r="AD2" s="607"/>
      <c r="AE2" s="607"/>
      <c r="AF2" s="607"/>
      <c r="AG2" s="607"/>
      <c r="AH2" s="607"/>
      <c r="AI2" s="607"/>
      <c r="AJ2" s="607"/>
      <c r="AK2" s="607"/>
      <c r="AL2" s="607"/>
      <c r="AM2" s="607"/>
      <c r="AN2" s="607"/>
      <c r="AO2" s="607"/>
      <c r="AP2" s="607"/>
      <c r="AQ2" s="607"/>
      <c r="AR2" s="607"/>
      <c r="AS2" s="607"/>
      <c r="AT2" s="607"/>
      <c r="AU2" s="607"/>
      <c r="AV2" s="607"/>
      <c r="AW2" s="607"/>
      <c r="AX2" s="607"/>
      <c r="AY2" s="607"/>
      <c r="AZ2" s="607"/>
      <c r="BA2" s="607"/>
      <c r="BB2" s="607"/>
      <c r="BC2" s="607"/>
      <c r="BD2" s="607"/>
      <c r="BE2" s="607"/>
      <c r="BF2" s="607"/>
      <c r="BG2" s="608"/>
    </row>
    <row r="3" spans="1:151" ht="18.75" x14ac:dyDescent="0.25">
      <c r="A3" s="597" t="s">
        <v>153</v>
      </c>
      <c r="B3" s="596"/>
      <c r="C3" s="602"/>
      <c r="D3" s="603"/>
      <c r="E3" s="603"/>
      <c r="F3" s="603"/>
      <c r="G3" s="603"/>
      <c r="H3" s="603"/>
      <c r="I3" s="603"/>
      <c r="J3" s="603"/>
      <c r="K3" s="603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341" t="s">
        <v>364</v>
      </c>
      <c r="AK3" s="234"/>
      <c r="AL3" s="234"/>
      <c r="AM3" s="234"/>
      <c r="AN3" s="234"/>
      <c r="AO3" s="234"/>
      <c r="AP3" s="234"/>
      <c r="AQ3" s="349"/>
      <c r="AR3" s="234"/>
      <c r="AS3" s="234"/>
      <c r="AT3" s="234"/>
      <c r="AU3" s="234"/>
      <c r="AV3" s="237"/>
      <c r="AW3" s="237"/>
      <c r="AX3" s="237"/>
      <c r="AY3" s="237"/>
      <c r="AZ3" s="237"/>
      <c r="BA3" s="237"/>
      <c r="BB3" s="237"/>
      <c r="BC3" s="234"/>
      <c r="BD3" s="234"/>
      <c r="BE3" s="234"/>
      <c r="BF3" s="234"/>
      <c r="BG3" s="234"/>
      <c r="BH3" s="235"/>
      <c r="BI3" s="230"/>
      <c r="BJ3" s="230"/>
      <c r="BK3" s="230"/>
      <c r="BL3" s="230"/>
      <c r="BM3" s="230"/>
      <c r="BN3" s="230"/>
      <c r="BO3" s="230"/>
      <c r="BP3" s="230"/>
      <c r="BQ3" s="230"/>
      <c r="BR3" s="230"/>
      <c r="BS3" s="230"/>
      <c r="BT3" s="230"/>
      <c r="BU3" s="230"/>
      <c r="BV3" s="230"/>
      <c r="BW3" s="230"/>
      <c r="BX3" s="230"/>
      <c r="BY3" s="230"/>
      <c r="BZ3" s="230"/>
      <c r="CA3" s="230"/>
      <c r="CB3" s="230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R3" s="230"/>
      <c r="CS3" s="230"/>
      <c r="CT3" s="230"/>
      <c r="CU3" s="230"/>
      <c r="CV3" s="230"/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  <c r="DH3" s="230"/>
      <c r="DI3" s="230"/>
      <c r="DJ3" s="230"/>
      <c r="DK3" s="230"/>
      <c r="DL3" s="230"/>
      <c r="DM3" s="230"/>
      <c r="DN3" s="230"/>
      <c r="DO3" s="230"/>
      <c r="DP3" s="230"/>
      <c r="DQ3" s="230"/>
      <c r="DR3" s="230"/>
      <c r="DS3" s="230"/>
      <c r="DT3" s="230"/>
      <c r="DU3" s="230"/>
      <c r="DV3" s="230"/>
      <c r="DW3" s="230"/>
      <c r="DX3" s="230"/>
      <c r="DY3" s="230"/>
      <c r="DZ3" s="230"/>
      <c r="EA3" s="230"/>
      <c r="EB3" s="230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T3" s="230"/>
      <c r="EU3" s="230"/>
    </row>
    <row r="4" spans="1:151" ht="15" customHeight="1" x14ac:dyDescent="0.25">
      <c r="A4" s="598"/>
      <c r="B4" s="155"/>
      <c r="C4" s="604"/>
      <c r="D4" s="605"/>
      <c r="E4" s="605"/>
      <c r="F4" s="605"/>
      <c r="G4" s="605"/>
      <c r="H4" s="605"/>
      <c r="I4" s="605"/>
      <c r="J4" s="605"/>
      <c r="K4" s="605"/>
      <c r="L4" s="530" t="s">
        <v>370</v>
      </c>
      <c r="M4" s="530"/>
      <c r="N4" s="530"/>
      <c r="O4" s="530"/>
      <c r="P4" s="531"/>
      <c r="Q4" s="531"/>
      <c r="R4" s="531"/>
      <c r="S4" s="531"/>
      <c r="T4" s="531"/>
      <c r="U4" s="531"/>
      <c r="V4" s="531"/>
      <c r="W4" s="531"/>
      <c r="X4" s="530" t="s">
        <v>371</v>
      </c>
      <c r="Y4" s="530"/>
      <c r="Z4" s="530"/>
      <c r="AA4" s="530"/>
      <c r="AB4" s="531"/>
      <c r="AC4" s="531"/>
      <c r="AD4" s="531"/>
      <c r="AE4" s="531"/>
      <c r="AF4" s="531"/>
      <c r="AG4" s="531"/>
      <c r="AH4" s="531"/>
      <c r="AI4" s="531"/>
      <c r="AJ4" s="591" t="s">
        <v>372</v>
      </c>
      <c r="AK4" s="592"/>
      <c r="AL4" s="592"/>
      <c r="AM4" s="592"/>
      <c r="AN4" s="592"/>
      <c r="AO4" s="592"/>
      <c r="AP4" s="592"/>
      <c r="AQ4" s="592"/>
      <c r="AR4" s="592"/>
      <c r="AS4" s="592"/>
      <c r="AT4" s="592"/>
      <c r="AU4" s="593"/>
      <c r="AV4" s="591" t="s">
        <v>373</v>
      </c>
      <c r="AW4" s="592"/>
      <c r="AX4" s="592"/>
      <c r="AY4" s="592"/>
      <c r="AZ4" s="592"/>
      <c r="BA4" s="592"/>
      <c r="BB4" s="592"/>
      <c r="BC4" s="592"/>
      <c r="BD4" s="592"/>
      <c r="BE4" s="592"/>
      <c r="BF4" s="592"/>
      <c r="BG4" s="593"/>
      <c r="BH4" s="591"/>
      <c r="BI4" s="592"/>
      <c r="BJ4" s="592"/>
      <c r="BK4" s="592"/>
      <c r="BL4" s="592"/>
      <c r="BM4" s="592"/>
      <c r="BN4" s="592"/>
      <c r="BO4" s="592"/>
      <c r="BP4" s="592"/>
      <c r="BQ4" s="592"/>
      <c r="BR4" s="592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0"/>
      <c r="DK4" s="230"/>
      <c r="DL4" s="230"/>
      <c r="DM4" s="230"/>
      <c r="DN4" s="230"/>
      <c r="DO4" s="230"/>
      <c r="DP4" s="230"/>
      <c r="DQ4" s="230"/>
      <c r="DR4" s="230"/>
      <c r="DS4" s="230"/>
      <c r="DT4" s="230"/>
      <c r="DU4" s="230"/>
      <c r="DV4" s="230"/>
      <c r="DW4" s="230"/>
      <c r="DX4" s="230"/>
      <c r="DY4" s="230"/>
      <c r="DZ4" s="230"/>
      <c r="EA4" s="230"/>
      <c r="EB4" s="230"/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</row>
    <row r="5" spans="1:151" s="157" customFormat="1" ht="15" customHeight="1" x14ac:dyDescent="0.25">
      <c r="A5" s="79"/>
      <c r="B5" s="156"/>
      <c r="C5" s="318">
        <v>2012</v>
      </c>
      <c r="D5" s="317">
        <v>2013</v>
      </c>
      <c r="E5" s="317">
        <v>2014</v>
      </c>
      <c r="F5" s="317">
        <v>2015</v>
      </c>
      <c r="G5" s="317">
        <v>2016</v>
      </c>
      <c r="H5" s="317" t="s">
        <v>370</v>
      </c>
      <c r="I5" s="317" t="s">
        <v>371</v>
      </c>
      <c r="J5" s="317" t="s">
        <v>372</v>
      </c>
      <c r="K5" s="342" t="s">
        <v>373</v>
      </c>
      <c r="L5" s="439" t="s">
        <v>2</v>
      </c>
      <c r="M5" s="439" t="s">
        <v>3</v>
      </c>
      <c r="N5" s="439" t="s">
        <v>4</v>
      </c>
      <c r="O5" s="439" t="s">
        <v>5</v>
      </c>
      <c r="P5" s="351" t="s">
        <v>6</v>
      </c>
      <c r="Q5" s="351" t="s">
        <v>208</v>
      </c>
      <c r="R5" s="351" t="s">
        <v>209</v>
      </c>
      <c r="S5" s="351" t="s">
        <v>210</v>
      </c>
      <c r="T5" s="351" t="s">
        <v>211</v>
      </c>
      <c r="U5" s="351" t="s">
        <v>212</v>
      </c>
      <c r="V5" s="351" t="s">
        <v>213</v>
      </c>
      <c r="W5" s="351" t="s">
        <v>214</v>
      </c>
      <c r="X5" s="439" t="s">
        <v>2</v>
      </c>
      <c r="Y5" s="439" t="s">
        <v>3</v>
      </c>
      <c r="Z5" s="439" t="s">
        <v>4</v>
      </c>
      <c r="AA5" s="439" t="s">
        <v>5</v>
      </c>
      <c r="AB5" s="351" t="s">
        <v>6</v>
      </c>
      <c r="AC5" s="351" t="s">
        <v>208</v>
      </c>
      <c r="AD5" s="351" t="s">
        <v>209</v>
      </c>
      <c r="AE5" s="351" t="s">
        <v>210</v>
      </c>
      <c r="AF5" s="351" t="s">
        <v>211</v>
      </c>
      <c r="AG5" s="351" t="s">
        <v>212</v>
      </c>
      <c r="AH5" s="351" t="s">
        <v>213</v>
      </c>
      <c r="AI5" s="351" t="s">
        <v>214</v>
      </c>
      <c r="AJ5" s="317" t="s">
        <v>2</v>
      </c>
      <c r="AK5" s="317" t="s">
        <v>3</v>
      </c>
      <c r="AL5" s="317" t="s">
        <v>4</v>
      </c>
      <c r="AM5" s="317" t="s">
        <v>5</v>
      </c>
      <c r="AN5" s="317" t="s">
        <v>6</v>
      </c>
      <c r="AO5" s="317" t="s">
        <v>208</v>
      </c>
      <c r="AP5" s="317" t="s">
        <v>209</v>
      </c>
      <c r="AQ5" s="317" t="s">
        <v>210</v>
      </c>
      <c r="AR5" s="317" t="s">
        <v>211</v>
      </c>
      <c r="AS5" s="317" t="s">
        <v>212</v>
      </c>
      <c r="AT5" s="317" t="s">
        <v>213</v>
      </c>
      <c r="AU5" s="317" t="s">
        <v>214</v>
      </c>
      <c r="AV5" s="317" t="s">
        <v>2</v>
      </c>
      <c r="AW5" s="317" t="s">
        <v>3</v>
      </c>
      <c r="AX5" s="317" t="s">
        <v>4</v>
      </c>
      <c r="AY5" s="317" t="s">
        <v>5</v>
      </c>
      <c r="AZ5" s="317" t="s">
        <v>6</v>
      </c>
      <c r="BA5" s="317" t="s">
        <v>208</v>
      </c>
      <c r="BB5" s="317" t="s">
        <v>209</v>
      </c>
      <c r="BC5" s="317" t="s">
        <v>210</v>
      </c>
      <c r="BD5" s="317" t="s">
        <v>211</v>
      </c>
      <c r="BE5" s="317" t="s">
        <v>212</v>
      </c>
      <c r="BF5" s="317" t="s">
        <v>213</v>
      </c>
      <c r="BG5" s="317" t="s">
        <v>214</v>
      </c>
      <c r="BH5" s="439"/>
      <c r="BI5" s="439"/>
      <c r="BJ5" s="439"/>
      <c r="BK5" s="439"/>
      <c r="BL5" s="351"/>
      <c r="BM5" s="351"/>
      <c r="BN5" s="351"/>
      <c r="BO5" s="351"/>
      <c r="BP5" s="351"/>
      <c r="BQ5" s="351"/>
      <c r="BR5" s="351"/>
    </row>
    <row r="6" spans="1:151" s="79" customFormat="1" ht="15" customHeight="1" x14ac:dyDescent="0.25">
      <c r="A6" s="158">
        <v>0</v>
      </c>
      <c r="B6" s="159" t="s">
        <v>154</v>
      </c>
      <c r="C6" s="91">
        <v>1568527.5379999999</v>
      </c>
      <c r="D6" s="313">
        <v>1782407.7250000001</v>
      </c>
      <c r="E6" s="343">
        <v>1887451.4080000001</v>
      </c>
      <c r="F6" s="343">
        <v>2095431.835</v>
      </c>
      <c r="G6" s="343">
        <v>2208694.915</v>
      </c>
      <c r="H6" s="343">
        <v>568442.37399999995</v>
      </c>
      <c r="I6" s="343">
        <v>1562066.8929999999</v>
      </c>
      <c r="J6" s="343">
        <f>SUM(AJ6:AU6)</f>
        <v>2532499.0210548011</v>
      </c>
      <c r="K6" s="343">
        <f>SUM(AV6:BG6)</f>
        <v>2742983.7780649993</v>
      </c>
      <c r="L6" s="311">
        <v>38327.525000000001</v>
      </c>
      <c r="M6" s="311">
        <v>40498.616000000002</v>
      </c>
      <c r="N6" s="311">
        <v>49443.25</v>
      </c>
      <c r="O6" s="311">
        <v>45409.178999999996</v>
      </c>
      <c r="P6" s="311">
        <v>57692.478999999999</v>
      </c>
      <c r="Q6" s="311">
        <v>62142.483</v>
      </c>
      <c r="R6" s="311">
        <v>52751.866000000002</v>
      </c>
      <c r="S6" s="311">
        <v>63720.904000000002</v>
      </c>
      <c r="T6" s="311">
        <v>47560.044999999998</v>
      </c>
      <c r="U6" s="311">
        <v>65327.159</v>
      </c>
      <c r="V6" s="311">
        <v>25083.746999999999</v>
      </c>
      <c r="W6" s="311">
        <v>20485.120999999999</v>
      </c>
      <c r="X6" s="442">
        <v>49894.490050000015</v>
      </c>
      <c r="Y6" s="442">
        <v>33440.92265</v>
      </c>
      <c r="Z6" s="442">
        <v>46778.435980000002</v>
      </c>
      <c r="AA6" s="442">
        <v>41407.53697000003</v>
      </c>
      <c r="AB6" s="442">
        <v>46747.992620000005</v>
      </c>
      <c r="AC6" s="442">
        <v>166462.18468999994</v>
      </c>
      <c r="AD6" s="442">
        <v>174880.2636200001</v>
      </c>
      <c r="AE6" s="442">
        <v>196470.71044999998</v>
      </c>
      <c r="AF6" s="442">
        <v>161426.79390999983</v>
      </c>
      <c r="AG6" s="442">
        <v>231792.41020999991</v>
      </c>
      <c r="AH6" s="442">
        <v>213355.81124999988</v>
      </c>
      <c r="AI6" s="442">
        <v>199409.3406000002</v>
      </c>
      <c r="AJ6" s="217">
        <v>193862.53003999972</v>
      </c>
      <c r="AK6" s="217">
        <v>214369.63723999952</v>
      </c>
      <c r="AL6" s="217">
        <v>200796.24279000013</v>
      </c>
      <c r="AM6" s="217">
        <v>202808.52704999951</v>
      </c>
      <c r="AN6" s="217">
        <v>206872.65912000067</v>
      </c>
      <c r="AO6" s="217">
        <v>227209.44713000042</v>
      </c>
      <c r="AP6" s="217">
        <v>185094.34610480041</v>
      </c>
      <c r="AQ6" s="217">
        <v>227345.43263999975</v>
      </c>
      <c r="AR6" s="217">
        <v>211482.47822000054</v>
      </c>
      <c r="AS6" s="217">
        <v>214999.84611000028</v>
      </c>
      <c r="AT6" s="217">
        <v>246722.84326999963</v>
      </c>
      <c r="AU6" s="217">
        <v>200935.03134000031</v>
      </c>
      <c r="AV6" s="220">
        <v>226967.11154500023</v>
      </c>
      <c r="AW6" s="220">
        <v>205678.75080999988</v>
      </c>
      <c r="AX6" s="220">
        <v>252789.30168999991</v>
      </c>
      <c r="AY6" s="220">
        <v>272360.94185000006</v>
      </c>
      <c r="AZ6" s="220">
        <v>220983.75949999987</v>
      </c>
      <c r="BA6" s="220">
        <v>201246.50655000011</v>
      </c>
      <c r="BB6" s="220">
        <v>227759.83748000042</v>
      </c>
      <c r="BC6" s="220">
        <v>190873.90893999909</v>
      </c>
      <c r="BD6" s="220">
        <v>213507.16524999903</v>
      </c>
      <c r="BE6" s="220">
        <v>194307.05909000008</v>
      </c>
      <c r="BF6" s="220">
        <v>274768.85062000051</v>
      </c>
      <c r="BG6" s="220">
        <v>261740.58473999964</v>
      </c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</row>
    <row r="7" spans="1:151" s="58" customFormat="1" ht="15" customHeight="1" x14ac:dyDescent="0.25">
      <c r="A7" s="158">
        <v>1</v>
      </c>
      <c r="B7" s="159" t="s">
        <v>155</v>
      </c>
      <c r="C7" s="91">
        <v>111062.91499999999</v>
      </c>
      <c r="D7" s="313">
        <v>167573.13200000001</v>
      </c>
      <c r="E7" s="343">
        <v>144339.73300000001</v>
      </c>
      <c r="F7" s="343">
        <v>145977.29999999999</v>
      </c>
      <c r="G7" s="343">
        <v>295981.66200000001</v>
      </c>
      <c r="H7" s="343">
        <v>1233455.2040000001</v>
      </c>
      <c r="I7" s="343">
        <v>117566.4173</v>
      </c>
      <c r="J7" s="343">
        <f t="shared" ref="J7:J16" si="0">SUM(AJ7:AU7)</f>
        <v>90810.699710000044</v>
      </c>
      <c r="K7" s="343">
        <f t="shared" ref="K7:K16" si="1">SUM(AV7:BG7)</f>
        <v>97125.820220000023</v>
      </c>
      <c r="L7" s="311">
        <v>104974.749</v>
      </c>
      <c r="M7" s="311">
        <v>82747.906000000003</v>
      </c>
      <c r="N7" s="311">
        <v>107369.97</v>
      </c>
      <c r="O7" s="311">
        <v>75907.45</v>
      </c>
      <c r="P7" s="311">
        <v>112988.47900000001</v>
      </c>
      <c r="Q7" s="311">
        <v>126716.145</v>
      </c>
      <c r="R7" s="311">
        <v>97157.652000000002</v>
      </c>
      <c r="S7" s="311">
        <v>132160.57399999999</v>
      </c>
      <c r="T7" s="311">
        <v>124118.447</v>
      </c>
      <c r="U7" s="311">
        <v>99326.138000000006</v>
      </c>
      <c r="V7" s="311">
        <v>96430.479000000007</v>
      </c>
      <c r="W7" s="311">
        <v>73557.214999999997</v>
      </c>
      <c r="X7" s="442">
        <v>5078.59789</v>
      </c>
      <c r="Y7" s="442">
        <v>5936.4340900000007</v>
      </c>
      <c r="Z7" s="442">
        <v>5572.539469999997</v>
      </c>
      <c r="AA7" s="442">
        <v>6781.1631900000002</v>
      </c>
      <c r="AB7" s="442">
        <v>7126.4203299999999</v>
      </c>
      <c r="AC7" s="442">
        <v>9050.1925100000099</v>
      </c>
      <c r="AD7" s="442">
        <v>9043.7116299999998</v>
      </c>
      <c r="AE7" s="442">
        <v>14210.574249999992</v>
      </c>
      <c r="AF7" s="442">
        <v>10594.119280000003</v>
      </c>
      <c r="AG7" s="442">
        <v>16555.132970000002</v>
      </c>
      <c r="AH7" s="442">
        <v>12039.990709999998</v>
      </c>
      <c r="AI7" s="442">
        <v>15577.54098</v>
      </c>
      <c r="AJ7" s="217">
        <v>5498.6236600000066</v>
      </c>
      <c r="AK7" s="217">
        <v>6121.6050900000091</v>
      </c>
      <c r="AL7" s="217">
        <v>9805.4849200000117</v>
      </c>
      <c r="AM7" s="217">
        <v>11052.218759999991</v>
      </c>
      <c r="AN7" s="217">
        <v>9425.7238200000047</v>
      </c>
      <c r="AO7" s="217">
        <v>6076.3474600000245</v>
      </c>
      <c r="AP7" s="217">
        <v>6370.6934600000004</v>
      </c>
      <c r="AQ7" s="217">
        <v>7812.5816199999927</v>
      </c>
      <c r="AR7" s="217">
        <v>7064.8640700000014</v>
      </c>
      <c r="AS7" s="217">
        <v>7109.4865700000055</v>
      </c>
      <c r="AT7" s="217">
        <v>8008.1530499999981</v>
      </c>
      <c r="AU7" s="217">
        <v>6464.91723000001</v>
      </c>
      <c r="AV7" s="220">
        <v>7908.8259399999961</v>
      </c>
      <c r="AW7" s="220">
        <v>8694.9529800000037</v>
      </c>
      <c r="AX7" s="220">
        <v>8239.1050900000191</v>
      </c>
      <c r="AY7" s="220">
        <v>7839.2016599999934</v>
      </c>
      <c r="AZ7" s="220">
        <v>11258.648450000015</v>
      </c>
      <c r="BA7" s="220">
        <v>11959.446539999992</v>
      </c>
      <c r="BB7" s="220">
        <v>5032.0968800000019</v>
      </c>
      <c r="BC7" s="220">
        <v>5806.4708299999902</v>
      </c>
      <c r="BD7" s="220">
        <v>6515.497180000003</v>
      </c>
      <c r="BE7" s="220">
        <v>6361.3943100000051</v>
      </c>
      <c r="BF7" s="220">
        <v>9747.3021099999987</v>
      </c>
      <c r="BG7" s="220">
        <v>7762.8782499999952</v>
      </c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</row>
    <row r="8" spans="1:151" s="58" customFormat="1" ht="15" customHeight="1" x14ac:dyDescent="0.25">
      <c r="A8" s="158">
        <v>2</v>
      </c>
      <c r="B8" s="159" t="s">
        <v>156</v>
      </c>
      <c r="C8" s="91">
        <v>137306.44</v>
      </c>
      <c r="D8" s="313">
        <v>179638.81599999999</v>
      </c>
      <c r="E8" s="343">
        <v>291141.35800000001</v>
      </c>
      <c r="F8" s="343">
        <v>377630.23300000001</v>
      </c>
      <c r="G8" s="343">
        <v>306357.33899999998</v>
      </c>
      <c r="H8" s="343">
        <v>2818557.8780000005</v>
      </c>
      <c r="I8" s="343">
        <v>130498.83496000001</v>
      </c>
      <c r="J8" s="343">
        <f t="shared" si="0"/>
        <v>310534.71975000005</v>
      </c>
      <c r="K8" s="343">
        <f t="shared" si="1"/>
        <v>272192.42827999999</v>
      </c>
      <c r="L8" s="311">
        <v>274134.38400000002</v>
      </c>
      <c r="M8" s="311">
        <v>225328.16099999999</v>
      </c>
      <c r="N8" s="311">
        <v>284013.712</v>
      </c>
      <c r="O8" s="311">
        <v>167990.53400000001</v>
      </c>
      <c r="P8" s="311">
        <v>419172.80900000001</v>
      </c>
      <c r="Q8" s="311">
        <v>241507.71900000001</v>
      </c>
      <c r="R8" s="311">
        <v>225455.19500000001</v>
      </c>
      <c r="S8" s="311">
        <v>189298.37400000001</v>
      </c>
      <c r="T8" s="311">
        <v>203449.87899999999</v>
      </c>
      <c r="U8" s="311">
        <v>236832.46</v>
      </c>
      <c r="V8" s="311">
        <v>191587.193</v>
      </c>
      <c r="W8" s="311">
        <v>159787.45800000001</v>
      </c>
      <c r="X8" s="442">
        <v>5668.0308299999997</v>
      </c>
      <c r="Y8" s="442">
        <v>3183.0799400000001</v>
      </c>
      <c r="Z8" s="442">
        <v>4406.2426100000002</v>
      </c>
      <c r="AA8" s="442">
        <v>3135.8143799999998</v>
      </c>
      <c r="AB8" s="442">
        <v>3579.8403899999998</v>
      </c>
      <c r="AC8" s="442">
        <v>13558.601249999996</v>
      </c>
      <c r="AD8" s="442">
        <v>11444.432270000001</v>
      </c>
      <c r="AE8" s="442">
        <v>15044.892140000002</v>
      </c>
      <c r="AF8" s="442">
        <v>22899.416160000008</v>
      </c>
      <c r="AG8" s="442">
        <v>17537.872319999995</v>
      </c>
      <c r="AH8" s="442">
        <v>15731.424279999997</v>
      </c>
      <c r="AI8" s="442">
        <v>14309.188390000005</v>
      </c>
      <c r="AJ8" s="217">
        <v>34961.563260000003</v>
      </c>
      <c r="AK8" s="217">
        <v>13479.971430000005</v>
      </c>
      <c r="AL8" s="217">
        <v>43048.654020000038</v>
      </c>
      <c r="AM8" s="217">
        <v>19172.705100000003</v>
      </c>
      <c r="AN8" s="217">
        <v>31584.630599999989</v>
      </c>
      <c r="AO8" s="217">
        <v>32780.275580000009</v>
      </c>
      <c r="AP8" s="217">
        <v>13119.781759999998</v>
      </c>
      <c r="AQ8" s="217">
        <v>27104.701189999992</v>
      </c>
      <c r="AR8" s="217">
        <v>31548.69218999998</v>
      </c>
      <c r="AS8" s="217">
        <v>19690.502479999996</v>
      </c>
      <c r="AT8" s="217">
        <v>28196.465610000025</v>
      </c>
      <c r="AU8" s="217">
        <v>15846.776529999994</v>
      </c>
      <c r="AV8" s="220">
        <v>27645.489729999983</v>
      </c>
      <c r="AW8" s="220">
        <v>19852.416970000017</v>
      </c>
      <c r="AX8" s="220">
        <v>24683.747480000013</v>
      </c>
      <c r="AY8" s="220">
        <v>20687.872199999991</v>
      </c>
      <c r="AZ8" s="220">
        <v>22837.639689999996</v>
      </c>
      <c r="BA8" s="220">
        <v>13164.78068</v>
      </c>
      <c r="BB8" s="220">
        <v>24773.946419999989</v>
      </c>
      <c r="BC8" s="220">
        <v>29488.447989999997</v>
      </c>
      <c r="BD8" s="220">
        <v>29392.186960000014</v>
      </c>
      <c r="BE8" s="220">
        <v>11586.754200000012</v>
      </c>
      <c r="BF8" s="220">
        <v>30474.019260000001</v>
      </c>
      <c r="BG8" s="220">
        <v>17605.126699999975</v>
      </c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</row>
    <row r="9" spans="1:151" s="58" customFormat="1" ht="15" customHeight="1" x14ac:dyDescent="0.25">
      <c r="A9" s="158">
        <v>3</v>
      </c>
      <c r="B9" s="159" t="s">
        <v>157</v>
      </c>
      <c r="C9" s="91">
        <v>1221911.7120000001</v>
      </c>
      <c r="D9" s="313">
        <v>1470615.8</v>
      </c>
      <c r="E9" s="343">
        <v>1696809.5329999998</v>
      </c>
      <c r="F9" s="343">
        <v>1447398.672</v>
      </c>
      <c r="G9" s="343">
        <v>2206064.4959999998</v>
      </c>
      <c r="H9" s="343">
        <v>1094299.273</v>
      </c>
      <c r="I9" s="343">
        <v>1718279.9150400001</v>
      </c>
      <c r="J9" s="343">
        <f t="shared" si="0"/>
        <v>2212819.0052299998</v>
      </c>
      <c r="K9" s="343">
        <f t="shared" si="1"/>
        <v>2520083.8486200003</v>
      </c>
      <c r="L9" s="311">
        <v>93632.456999999995</v>
      </c>
      <c r="M9" s="311">
        <v>70792.760999999999</v>
      </c>
      <c r="N9" s="311">
        <v>95748.494000000006</v>
      </c>
      <c r="O9" s="311">
        <v>86991.770999999993</v>
      </c>
      <c r="P9" s="311">
        <v>97649.130999999994</v>
      </c>
      <c r="Q9" s="311">
        <v>115037.28200000001</v>
      </c>
      <c r="R9" s="311">
        <v>98155.06</v>
      </c>
      <c r="S9" s="311">
        <v>121012.08</v>
      </c>
      <c r="T9" s="311">
        <v>97032.182000000001</v>
      </c>
      <c r="U9" s="311">
        <v>96638.1</v>
      </c>
      <c r="V9" s="311">
        <v>74515.491999999998</v>
      </c>
      <c r="W9" s="311">
        <v>47094.463000000003</v>
      </c>
      <c r="X9" s="442">
        <v>96221.941699999996</v>
      </c>
      <c r="Y9" s="442">
        <v>68560.848080000011</v>
      </c>
      <c r="Z9" s="442">
        <v>129393.90856</v>
      </c>
      <c r="AA9" s="442">
        <v>73654.064179999987</v>
      </c>
      <c r="AB9" s="442">
        <v>19818.966870000007</v>
      </c>
      <c r="AC9" s="442">
        <v>221627.22734000025</v>
      </c>
      <c r="AD9" s="442">
        <v>96764.317570000014</v>
      </c>
      <c r="AE9" s="442">
        <v>244634.02008000016</v>
      </c>
      <c r="AF9" s="442">
        <v>88869.108450000014</v>
      </c>
      <c r="AG9" s="442">
        <v>261500.7774599999</v>
      </c>
      <c r="AH9" s="442">
        <v>294453.03537</v>
      </c>
      <c r="AI9" s="442">
        <v>122781.69937999998</v>
      </c>
      <c r="AJ9" s="218">
        <v>158160.06159000003</v>
      </c>
      <c r="AK9" s="218">
        <v>196728.66721999992</v>
      </c>
      <c r="AL9" s="218">
        <v>123515.09252000006</v>
      </c>
      <c r="AM9" s="218">
        <v>169712.76277999982</v>
      </c>
      <c r="AN9" s="218">
        <v>189025.47887000002</v>
      </c>
      <c r="AO9" s="218">
        <v>180035.35623000012</v>
      </c>
      <c r="AP9" s="218">
        <v>165617.65880999988</v>
      </c>
      <c r="AQ9" s="218">
        <v>355319.15337999945</v>
      </c>
      <c r="AR9" s="218">
        <v>110316.59282999997</v>
      </c>
      <c r="AS9" s="218">
        <v>187994.24954000016</v>
      </c>
      <c r="AT9" s="218">
        <v>166364.1868300002</v>
      </c>
      <c r="AU9" s="218">
        <v>210029.74462999991</v>
      </c>
      <c r="AV9" s="220">
        <v>102928.30690999997</v>
      </c>
      <c r="AW9" s="220">
        <v>388996.05289000022</v>
      </c>
      <c r="AX9" s="220">
        <v>333696.47220999986</v>
      </c>
      <c r="AY9" s="220">
        <v>282276.69012000028</v>
      </c>
      <c r="AZ9" s="220">
        <v>246596.43554000001</v>
      </c>
      <c r="BA9" s="220">
        <v>120897.76792000001</v>
      </c>
      <c r="BB9" s="220">
        <v>145330.48029999979</v>
      </c>
      <c r="BC9" s="220">
        <v>70551.049609999973</v>
      </c>
      <c r="BD9" s="220">
        <v>375110.60795000003</v>
      </c>
      <c r="BE9" s="220">
        <v>255715.56060000003</v>
      </c>
      <c r="BF9" s="220">
        <v>118950.41582000013</v>
      </c>
      <c r="BG9" s="220">
        <v>79034.008750000052</v>
      </c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2"/>
      <c r="EN9" s="92"/>
      <c r="EO9" s="92"/>
      <c r="EP9" s="92"/>
      <c r="EQ9" s="92"/>
      <c r="ER9" s="92"/>
      <c r="ES9" s="92"/>
      <c r="ET9" s="92"/>
      <c r="EU9" s="92"/>
    </row>
    <row r="10" spans="1:151" ht="15" customHeight="1" x14ac:dyDescent="0.25">
      <c r="A10" s="158">
        <v>4</v>
      </c>
      <c r="B10" s="159" t="s">
        <v>158</v>
      </c>
      <c r="C10" s="91">
        <v>102800.97199999999</v>
      </c>
      <c r="D10" s="313">
        <v>80348.524999999994</v>
      </c>
      <c r="E10" s="343">
        <v>101991.162</v>
      </c>
      <c r="F10" s="343">
        <v>105405.766</v>
      </c>
      <c r="G10" s="343">
        <v>127161.367</v>
      </c>
      <c r="H10" s="343">
        <v>719181.58400000003</v>
      </c>
      <c r="I10" s="343">
        <v>70004.221959999995</v>
      </c>
      <c r="J10" s="343">
        <f t="shared" si="0"/>
        <v>101471.29721999999</v>
      </c>
      <c r="K10" s="343">
        <f t="shared" si="1"/>
        <v>83891.901010000001</v>
      </c>
      <c r="L10" s="311">
        <v>71179.762000000002</v>
      </c>
      <c r="M10" s="311">
        <v>59353.101999999999</v>
      </c>
      <c r="N10" s="311">
        <v>60482.838000000003</v>
      </c>
      <c r="O10" s="311">
        <v>61805.540999999997</v>
      </c>
      <c r="P10" s="311">
        <v>62606.843000000001</v>
      </c>
      <c r="Q10" s="311">
        <v>70799.834000000003</v>
      </c>
      <c r="R10" s="311">
        <v>60188.565999999999</v>
      </c>
      <c r="S10" s="311">
        <v>79863.248000000007</v>
      </c>
      <c r="T10" s="311">
        <v>61856.461000000003</v>
      </c>
      <c r="U10" s="311">
        <v>59150.817999999999</v>
      </c>
      <c r="V10" s="311">
        <v>35694.385000000002</v>
      </c>
      <c r="W10" s="311">
        <v>36200.186000000002</v>
      </c>
      <c r="X10" s="442">
        <v>491.85975999999999</v>
      </c>
      <c r="Y10" s="442">
        <v>607.04048999999998</v>
      </c>
      <c r="Z10" s="442">
        <v>789.84370999999999</v>
      </c>
      <c r="AA10" s="442">
        <v>508.35229999999996</v>
      </c>
      <c r="AB10" s="442">
        <v>748.43591000000004</v>
      </c>
      <c r="AC10" s="442">
        <v>6577.0568900000007</v>
      </c>
      <c r="AD10" s="442">
        <v>6857.696289999999</v>
      </c>
      <c r="AE10" s="442">
        <v>10373.417029999999</v>
      </c>
      <c r="AF10" s="442">
        <v>7252.86312</v>
      </c>
      <c r="AG10" s="442">
        <v>12738.227559999996</v>
      </c>
      <c r="AH10" s="442">
        <v>15155.302280000007</v>
      </c>
      <c r="AI10" s="442">
        <v>7904.1266199999991</v>
      </c>
      <c r="AJ10" s="217">
        <v>11492.472009999994</v>
      </c>
      <c r="AK10" s="217">
        <v>7241.0697499999978</v>
      </c>
      <c r="AL10" s="217">
        <v>4372.3632100000013</v>
      </c>
      <c r="AM10" s="217">
        <v>8807.8336800000034</v>
      </c>
      <c r="AN10" s="217">
        <v>7957.0608299999985</v>
      </c>
      <c r="AO10" s="217">
        <v>5941.3756499999972</v>
      </c>
      <c r="AP10" s="217">
        <v>7445.9241800000018</v>
      </c>
      <c r="AQ10" s="217">
        <v>6730.8147500000014</v>
      </c>
      <c r="AR10" s="217">
        <v>11127.382590000008</v>
      </c>
      <c r="AS10" s="217">
        <v>14459.168380000006</v>
      </c>
      <c r="AT10" s="217">
        <v>9571.811550000004</v>
      </c>
      <c r="AU10" s="217">
        <v>6324.0206399999934</v>
      </c>
      <c r="AV10" s="220">
        <v>5998.8506400000006</v>
      </c>
      <c r="AW10" s="220">
        <v>6580.6487400000005</v>
      </c>
      <c r="AX10" s="220">
        <v>5896.7430600000025</v>
      </c>
      <c r="AY10" s="220">
        <v>6736.7827200000011</v>
      </c>
      <c r="AZ10" s="220">
        <v>4516.00432</v>
      </c>
      <c r="BA10" s="220">
        <v>7470.668200000001</v>
      </c>
      <c r="BB10" s="220">
        <v>6670.2252099999987</v>
      </c>
      <c r="BC10" s="220">
        <v>6627.2945599999985</v>
      </c>
      <c r="BD10" s="220">
        <v>7608.1008500000007</v>
      </c>
      <c r="BE10" s="220">
        <v>6199.1011799999978</v>
      </c>
      <c r="BF10" s="220">
        <v>8603.1257799999985</v>
      </c>
      <c r="BG10" s="220">
        <v>10984.355749999999</v>
      </c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</row>
    <row r="11" spans="1:151" ht="15" customHeight="1" x14ac:dyDescent="0.25">
      <c r="A11" s="158">
        <v>5</v>
      </c>
      <c r="B11" s="159" t="s">
        <v>159</v>
      </c>
      <c r="C11" s="91">
        <v>1005763.278</v>
      </c>
      <c r="D11" s="313">
        <v>1045407.688</v>
      </c>
      <c r="E11" s="343">
        <v>8866889.6129999999</v>
      </c>
      <c r="F11" s="343">
        <v>1324007.696</v>
      </c>
      <c r="G11" s="343">
        <v>1107647.571</v>
      </c>
      <c r="H11" s="343">
        <v>126074.11500000001</v>
      </c>
      <c r="I11" s="343">
        <v>1042486.4065500001</v>
      </c>
      <c r="J11" s="343">
        <f t="shared" si="0"/>
        <v>1546263.6031659995</v>
      </c>
      <c r="K11" s="343">
        <f t="shared" si="1"/>
        <v>1398875.8371157995</v>
      </c>
      <c r="L11" s="311">
        <v>7214.4369999999999</v>
      </c>
      <c r="M11" s="311">
        <v>5494.7560000000003</v>
      </c>
      <c r="N11" s="311">
        <v>6501.165</v>
      </c>
      <c r="O11" s="311">
        <v>7973.3850000000002</v>
      </c>
      <c r="P11" s="311">
        <v>51273.629000000001</v>
      </c>
      <c r="Q11" s="311">
        <v>6471.5029999999997</v>
      </c>
      <c r="R11" s="311">
        <v>6743.2979999999998</v>
      </c>
      <c r="S11" s="311">
        <v>7171.2730000000001</v>
      </c>
      <c r="T11" s="311">
        <v>7092.6109999999999</v>
      </c>
      <c r="U11" s="311">
        <v>7587.3029999999999</v>
      </c>
      <c r="V11" s="311">
        <v>5342.5039999999999</v>
      </c>
      <c r="W11" s="311">
        <v>7208.2510000000002</v>
      </c>
      <c r="X11" s="442">
        <v>50280.763330000002</v>
      </c>
      <c r="Y11" s="442">
        <v>32177.609150000011</v>
      </c>
      <c r="Z11" s="442">
        <v>39754.521910000003</v>
      </c>
      <c r="AA11" s="442">
        <v>47222.702120000002</v>
      </c>
      <c r="AB11" s="442">
        <v>58865.177950000012</v>
      </c>
      <c r="AC11" s="442">
        <v>90185.073020000025</v>
      </c>
      <c r="AD11" s="442">
        <v>91134.409609999973</v>
      </c>
      <c r="AE11" s="442">
        <v>110047.00675000003</v>
      </c>
      <c r="AF11" s="442">
        <v>93448.706470000034</v>
      </c>
      <c r="AG11" s="442">
        <v>123689.87403000004</v>
      </c>
      <c r="AH11" s="442">
        <v>163860.70106999998</v>
      </c>
      <c r="AI11" s="442">
        <v>141819.86114000005</v>
      </c>
      <c r="AJ11" s="218">
        <v>139950.35202599975</v>
      </c>
      <c r="AK11" s="218">
        <v>107346.72219999958</v>
      </c>
      <c r="AL11" s="218">
        <v>146789.8237700001</v>
      </c>
      <c r="AM11" s="218">
        <v>137802.93876999998</v>
      </c>
      <c r="AN11" s="218">
        <v>124433.85873000036</v>
      </c>
      <c r="AO11" s="218">
        <v>137918.9277700001</v>
      </c>
      <c r="AP11" s="218">
        <v>138171.43713999979</v>
      </c>
      <c r="AQ11" s="218">
        <v>152032.74892000036</v>
      </c>
      <c r="AR11" s="218">
        <v>111139.58651999952</v>
      </c>
      <c r="AS11" s="218">
        <v>129946.83414000002</v>
      </c>
      <c r="AT11" s="218">
        <v>118927.15776000007</v>
      </c>
      <c r="AU11" s="218">
        <v>101803.2154200001</v>
      </c>
      <c r="AV11" s="220">
        <v>112400.72997999971</v>
      </c>
      <c r="AW11" s="220">
        <v>155941.57562000016</v>
      </c>
      <c r="AX11" s="220">
        <v>129144.73648579993</v>
      </c>
      <c r="AY11" s="220">
        <v>97705.337799999834</v>
      </c>
      <c r="AZ11" s="220">
        <v>99037.537949999823</v>
      </c>
      <c r="BA11" s="220">
        <v>125325.7784999998</v>
      </c>
      <c r="BB11" s="220">
        <v>129572.25265000017</v>
      </c>
      <c r="BC11" s="220">
        <v>133638.43849999999</v>
      </c>
      <c r="BD11" s="220">
        <v>120733.24665999954</v>
      </c>
      <c r="BE11" s="220">
        <v>102172.0537100005</v>
      </c>
      <c r="BF11" s="220">
        <v>87618.618309999903</v>
      </c>
      <c r="BG11" s="220">
        <v>105585.53095000017</v>
      </c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160"/>
      <c r="CY11" s="160"/>
      <c r="CZ11" s="160"/>
      <c r="DA11" s="160"/>
      <c r="DB11" s="160"/>
      <c r="DC11" s="160"/>
      <c r="DD11" s="160"/>
      <c r="DE11" s="160"/>
      <c r="DF11" s="160"/>
      <c r="DG11" s="160"/>
      <c r="DH11" s="160"/>
      <c r="DI11" s="160"/>
      <c r="DJ11" s="160"/>
      <c r="DK11" s="160"/>
      <c r="DL11" s="160"/>
      <c r="DM11" s="160"/>
      <c r="DN11" s="160"/>
      <c r="DO11" s="160"/>
      <c r="DP11" s="160"/>
      <c r="DQ11" s="160"/>
      <c r="DR11" s="160"/>
      <c r="DS11" s="160"/>
      <c r="DT11" s="160"/>
      <c r="DU11" s="160"/>
      <c r="DV11" s="160"/>
      <c r="DW11" s="160"/>
      <c r="DX11" s="160"/>
      <c r="DY11" s="160"/>
      <c r="DZ11" s="160"/>
      <c r="EA11" s="160"/>
      <c r="EB11" s="160"/>
      <c r="EC11" s="160"/>
      <c r="ED11" s="160"/>
      <c r="EE11" s="160"/>
      <c r="EF11" s="160"/>
      <c r="EG11" s="160"/>
      <c r="EH11" s="160"/>
      <c r="EI11" s="160"/>
      <c r="EJ11" s="160"/>
      <c r="EK11" s="160"/>
      <c r="EL11" s="160"/>
      <c r="EM11" s="160"/>
      <c r="EN11" s="160"/>
      <c r="EO11" s="160"/>
      <c r="EP11" s="160"/>
      <c r="EQ11" s="160"/>
      <c r="ER11" s="160"/>
      <c r="ES11" s="160"/>
      <c r="ET11" s="160"/>
      <c r="EU11" s="160"/>
    </row>
    <row r="12" spans="1:151" s="58" customFormat="1" ht="15" customHeight="1" x14ac:dyDescent="0.25">
      <c r="A12" s="161">
        <v>6</v>
      </c>
      <c r="B12" s="159" t="s">
        <v>160</v>
      </c>
      <c r="C12" s="91">
        <v>2631178.662</v>
      </c>
      <c r="D12" s="313">
        <v>2193156.5</v>
      </c>
      <c r="E12" s="343">
        <v>2192345.2230000002</v>
      </c>
      <c r="F12" s="343">
        <v>2192677.3339999998</v>
      </c>
      <c r="G12" s="343">
        <v>2193629.5970000001</v>
      </c>
      <c r="H12" s="343">
        <v>412310.674</v>
      </c>
      <c r="I12" s="343">
        <v>1723666.3939899998</v>
      </c>
      <c r="J12" s="343">
        <f t="shared" si="0"/>
        <v>2819765.9500722983</v>
      </c>
      <c r="K12" s="343">
        <f t="shared" si="1"/>
        <v>2524189.6940457011</v>
      </c>
      <c r="L12" s="311">
        <v>39345.006999999998</v>
      </c>
      <c r="M12" s="311">
        <v>30586.264999999999</v>
      </c>
      <c r="N12" s="311">
        <v>33314.819000000003</v>
      </c>
      <c r="O12" s="311">
        <v>34678.142</v>
      </c>
      <c r="P12" s="311">
        <v>39916.627</v>
      </c>
      <c r="Q12" s="311">
        <v>39042.936000000002</v>
      </c>
      <c r="R12" s="311">
        <v>37639.94</v>
      </c>
      <c r="S12" s="311">
        <v>39632.186999999998</v>
      </c>
      <c r="T12" s="311">
        <v>37164.474999999999</v>
      </c>
      <c r="U12" s="311">
        <v>34650.239999999998</v>
      </c>
      <c r="V12" s="311">
        <v>25952.651000000002</v>
      </c>
      <c r="W12" s="311">
        <v>20387.384999999998</v>
      </c>
      <c r="X12" s="442">
        <v>80192.55575</v>
      </c>
      <c r="Y12" s="442">
        <v>69620.672040000034</v>
      </c>
      <c r="Z12" s="442">
        <v>75332.56263999996</v>
      </c>
      <c r="AA12" s="442">
        <v>76950.152710000038</v>
      </c>
      <c r="AB12" s="442">
        <v>97301.314520000014</v>
      </c>
      <c r="AC12" s="442">
        <v>168219.14345999985</v>
      </c>
      <c r="AD12" s="442">
        <v>183697.09469999984</v>
      </c>
      <c r="AE12" s="442">
        <v>189144.70012999987</v>
      </c>
      <c r="AF12" s="442">
        <v>153012.99056999976</v>
      </c>
      <c r="AG12" s="442">
        <v>205558.36515000009</v>
      </c>
      <c r="AH12" s="442">
        <v>220217.29338000016</v>
      </c>
      <c r="AI12" s="442">
        <v>204419.54894000012</v>
      </c>
      <c r="AJ12" s="218">
        <v>216479.56885000097</v>
      </c>
      <c r="AK12" s="218">
        <v>201887.43210999959</v>
      </c>
      <c r="AL12" s="218">
        <v>197199.0044543003</v>
      </c>
      <c r="AM12" s="218">
        <v>233718.10472999906</v>
      </c>
      <c r="AN12" s="218">
        <v>257930.61390000107</v>
      </c>
      <c r="AO12" s="218">
        <v>341054.3183899984</v>
      </c>
      <c r="AP12" s="218">
        <v>241577.61180000057</v>
      </c>
      <c r="AQ12" s="218">
        <v>226988.02391799854</v>
      </c>
      <c r="AR12" s="218">
        <v>214308.99438000089</v>
      </c>
      <c r="AS12" s="218">
        <v>263178.54684999934</v>
      </c>
      <c r="AT12" s="218">
        <v>220725.79084999982</v>
      </c>
      <c r="AU12" s="218">
        <v>204717.93983999913</v>
      </c>
      <c r="AV12" s="220">
        <v>233298.96089570021</v>
      </c>
      <c r="AW12" s="220">
        <v>171153.47673999995</v>
      </c>
      <c r="AX12" s="220">
        <v>198187.25980000224</v>
      </c>
      <c r="AY12" s="220">
        <v>211865.59331000206</v>
      </c>
      <c r="AZ12" s="220">
        <v>228593.91626999847</v>
      </c>
      <c r="BA12" s="220">
        <v>207420.79348000005</v>
      </c>
      <c r="BB12" s="220">
        <v>227909.42476999876</v>
      </c>
      <c r="BC12" s="220">
        <v>207329.81714999929</v>
      </c>
      <c r="BD12" s="220">
        <v>204074.07142999908</v>
      </c>
      <c r="BE12" s="220">
        <v>220850.68426000042</v>
      </c>
      <c r="BF12" s="220">
        <v>206724.84591000064</v>
      </c>
      <c r="BG12" s="220">
        <v>206780.85002999974</v>
      </c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</row>
    <row r="13" spans="1:151" ht="15" customHeight="1" x14ac:dyDescent="0.25">
      <c r="A13" s="161">
        <v>7</v>
      </c>
      <c r="B13" s="159" t="s">
        <v>161</v>
      </c>
      <c r="C13" s="91">
        <v>6818144.392</v>
      </c>
      <c r="D13" s="313">
        <v>5324615.3470000001</v>
      </c>
      <c r="E13" s="343">
        <v>5178664.415</v>
      </c>
      <c r="F13" s="343">
        <v>5246716.4289999995</v>
      </c>
      <c r="G13" s="343">
        <v>4573152.375</v>
      </c>
      <c r="H13" s="343">
        <v>1202335.3310000002</v>
      </c>
      <c r="I13" s="343">
        <v>4017658.5515999999</v>
      </c>
      <c r="J13" s="343">
        <f t="shared" si="0"/>
        <v>5973289.0740388986</v>
      </c>
      <c r="K13" s="343">
        <f t="shared" si="1"/>
        <v>5455300.4367041951</v>
      </c>
      <c r="L13" s="311">
        <v>104281.61199999999</v>
      </c>
      <c r="M13" s="311">
        <v>93072.524999999994</v>
      </c>
      <c r="N13" s="311">
        <v>107524.75599999999</v>
      </c>
      <c r="O13" s="311">
        <v>104549.74</v>
      </c>
      <c r="P13" s="311">
        <v>149402.592</v>
      </c>
      <c r="Q13" s="311">
        <v>110477.88</v>
      </c>
      <c r="R13" s="311">
        <v>112791.54300000001</v>
      </c>
      <c r="S13" s="311">
        <v>113112.026</v>
      </c>
      <c r="T13" s="311">
        <v>96466.842000000004</v>
      </c>
      <c r="U13" s="311">
        <v>108198.776</v>
      </c>
      <c r="V13" s="311">
        <v>56629.205999999998</v>
      </c>
      <c r="W13" s="311">
        <v>45827.832999999999</v>
      </c>
      <c r="X13" s="442">
        <v>189373.85060999996</v>
      </c>
      <c r="Y13" s="442">
        <v>182790.55846000003</v>
      </c>
      <c r="Z13" s="442">
        <v>169535.93161999999</v>
      </c>
      <c r="AA13" s="442">
        <v>227419.84893999994</v>
      </c>
      <c r="AB13" s="442">
        <v>211197.32811000009</v>
      </c>
      <c r="AC13" s="442">
        <v>377870.9231500001</v>
      </c>
      <c r="AD13" s="442">
        <v>331257.48673999979</v>
      </c>
      <c r="AE13" s="442">
        <v>419247.24492000003</v>
      </c>
      <c r="AF13" s="442">
        <v>483642.10202999983</v>
      </c>
      <c r="AG13" s="442">
        <v>550904.34028999985</v>
      </c>
      <c r="AH13" s="442">
        <v>512334.29570000013</v>
      </c>
      <c r="AI13" s="442">
        <v>362084.64102999994</v>
      </c>
      <c r="AJ13" s="218">
        <v>424940.07157000131</v>
      </c>
      <c r="AK13" s="218">
        <v>413262.59350000077</v>
      </c>
      <c r="AL13" s="218">
        <v>462283.09095999924</v>
      </c>
      <c r="AM13" s="218">
        <v>454706.43034999992</v>
      </c>
      <c r="AN13" s="218">
        <v>534001.26984999736</v>
      </c>
      <c r="AO13" s="218">
        <v>471807.81493000232</v>
      </c>
      <c r="AP13" s="218">
        <v>550183.04168500216</v>
      </c>
      <c r="AQ13" s="218">
        <v>538908.19578499929</v>
      </c>
      <c r="AR13" s="218">
        <v>499889.73083199689</v>
      </c>
      <c r="AS13" s="218">
        <v>629703.58167290036</v>
      </c>
      <c r="AT13" s="218">
        <v>527845.00391999807</v>
      </c>
      <c r="AU13" s="218">
        <v>465758.24898400134</v>
      </c>
      <c r="AV13" s="220">
        <v>525504.80192199803</v>
      </c>
      <c r="AW13" s="220">
        <v>672324.51574599615</v>
      </c>
      <c r="AX13" s="220">
        <v>470602.72121000016</v>
      </c>
      <c r="AY13" s="220">
        <v>397573.53384119982</v>
      </c>
      <c r="AZ13" s="220">
        <v>371324.74459000136</v>
      </c>
      <c r="BA13" s="220">
        <v>420056.27623999922</v>
      </c>
      <c r="BB13" s="220">
        <v>432598.7998700004</v>
      </c>
      <c r="BC13" s="220">
        <v>371974.52615000011</v>
      </c>
      <c r="BD13" s="220">
        <v>448752.2453999999</v>
      </c>
      <c r="BE13" s="220">
        <v>490610.72373999906</v>
      </c>
      <c r="BF13" s="220">
        <v>431485.26233500097</v>
      </c>
      <c r="BG13" s="220">
        <v>422492.28566000093</v>
      </c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60"/>
      <c r="CT13" s="160"/>
      <c r="CU13" s="160"/>
      <c r="CV13" s="160"/>
      <c r="CW13" s="160"/>
      <c r="CX13" s="160"/>
      <c r="CY13" s="160"/>
      <c r="CZ13" s="160"/>
      <c r="DA13" s="160"/>
      <c r="DB13" s="160"/>
      <c r="DC13" s="160"/>
      <c r="DD13" s="160"/>
      <c r="DE13" s="160"/>
      <c r="DF13" s="160"/>
      <c r="DG13" s="160"/>
      <c r="DH13" s="160"/>
      <c r="DI13" s="160"/>
      <c r="DJ13" s="160"/>
      <c r="DK13" s="160"/>
      <c r="DL13" s="160"/>
      <c r="DM13" s="160"/>
      <c r="DN13" s="160"/>
      <c r="DO13" s="160"/>
      <c r="DP13" s="160"/>
      <c r="DQ13" s="160"/>
      <c r="DR13" s="160"/>
      <c r="DS13" s="160"/>
      <c r="DT13" s="160"/>
      <c r="DU13" s="160"/>
      <c r="DV13" s="160"/>
      <c r="DW13" s="160"/>
      <c r="DX13" s="160"/>
      <c r="DY13" s="160"/>
      <c r="DZ13" s="160"/>
      <c r="EA13" s="160"/>
      <c r="EB13" s="160"/>
      <c r="EC13" s="160"/>
      <c r="ED13" s="160"/>
      <c r="EE13" s="160"/>
      <c r="EF13" s="160"/>
      <c r="EG13" s="160"/>
      <c r="EH13" s="160"/>
      <c r="EI13" s="160"/>
      <c r="EJ13" s="160"/>
      <c r="EK13" s="160"/>
      <c r="EL13" s="160"/>
      <c r="EM13" s="160"/>
      <c r="EN13" s="160"/>
      <c r="EO13" s="160"/>
      <c r="EP13" s="160"/>
      <c r="EQ13" s="160"/>
      <c r="ER13" s="160"/>
      <c r="ES13" s="160"/>
      <c r="ET13" s="160"/>
      <c r="EU13" s="160"/>
    </row>
    <row r="14" spans="1:151" s="58" customFormat="1" ht="15" customHeight="1" x14ac:dyDescent="0.25">
      <c r="A14" s="161">
        <v>8</v>
      </c>
      <c r="B14" s="159" t="s">
        <v>162</v>
      </c>
      <c r="C14" s="91">
        <v>1200752.118</v>
      </c>
      <c r="D14" s="313">
        <v>1211315.5819999999</v>
      </c>
      <c r="E14" s="343">
        <v>1052535.8910000001</v>
      </c>
      <c r="F14" s="343">
        <v>1179211.2579999999</v>
      </c>
      <c r="G14" s="343">
        <v>1182440.45</v>
      </c>
      <c r="H14" s="343">
        <v>5224417.2039999999</v>
      </c>
      <c r="I14" s="343">
        <v>1014711.2284499998</v>
      </c>
      <c r="J14" s="343">
        <f t="shared" si="0"/>
        <v>1199447.3195030009</v>
      </c>
      <c r="K14" s="343">
        <f t="shared" si="1"/>
        <v>1005603.2430227995</v>
      </c>
      <c r="L14" s="311">
        <v>387371.23</v>
      </c>
      <c r="M14" s="311">
        <v>359572.402</v>
      </c>
      <c r="N14" s="311">
        <v>411548.511</v>
      </c>
      <c r="O14" s="311">
        <v>508529.43599999999</v>
      </c>
      <c r="P14" s="311">
        <v>757737.027</v>
      </c>
      <c r="Q14" s="311">
        <v>373622.56599999999</v>
      </c>
      <c r="R14" s="311">
        <v>491316.435</v>
      </c>
      <c r="S14" s="311">
        <v>467832.74900000001</v>
      </c>
      <c r="T14" s="311">
        <v>419844.50199999998</v>
      </c>
      <c r="U14" s="311">
        <v>540894.64</v>
      </c>
      <c r="V14" s="311">
        <v>301963.78000000003</v>
      </c>
      <c r="W14" s="311">
        <v>204183.92600000001</v>
      </c>
      <c r="X14" s="442">
        <v>44412.257979999973</v>
      </c>
      <c r="Y14" s="442">
        <v>56146.63594</v>
      </c>
      <c r="Z14" s="442">
        <v>42418.810689999991</v>
      </c>
      <c r="AA14" s="442">
        <v>45900.769610000003</v>
      </c>
      <c r="AB14" s="442">
        <v>52558.863410000064</v>
      </c>
      <c r="AC14" s="442">
        <v>100841.17172999999</v>
      </c>
      <c r="AD14" s="442">
        <v>115188.32042999998</v>
      </c>
      <c r="AE14" s="442">
        <v>124741.34325999997</v>
      </c>
      <c r="AF14" s="442">
        <v>81644.012810000058</v>
      </c>
      <c r="AG14" s="442">
        <v>124967.14847999993</v>
      </c>
      <c r="AH14" s="442">
        <v>137703.39599999966</v>
      </c>
      <c r="AI14" s="442">
        <v>88188.498109999986</v>
      </c>
      <c r="AJ14" s="217">
        <v>91234.45885000049</v>
      </c>
      <c r="AK14" s="217">
        <v>95151.807029999953</v>
      </c>
      <c r="AL14" s="217">
        <v>77246.092450000477</v>
      </c>
      <c r="AM14" s="217">
        <v>82400.243489999586</v>
      </c>
      <c r="AN14" s="217">
        <v>103032.24492999983</v>
      </c>
      <c r="AO14" s="218">
        <v>100022.64775000027</v>
      </c>
      <c r="AP14" s="218">
        <v>118238.55754999968</v>
      </c>
      <c r="AQ14" s="218">
        <v>112841.79045899965</v>
      </c>
      <c r="AR14" s="218">
        <v>106756.0658300005</v>
      </c>
      <c r="AS14" s="218">
        <v>118727.91707900052</v>
      </c>
      <c r="AT14" s="218">
        <v>100853.09726000016</v>
      </c>
      <c r="AU14" s="218">
        <v>92942.396824999916</v>
      </c>
      <c r="AV14" s="220">
        <v>97776.397369999919</v>
      </c>
      <c r="AW14" s="220">
        <v>69704.108851200319</v>
      </c>
      <c r="AX14" s="220">
        <v>82607.060489999785</v>
      </c>
      <c r="AY14" s="220">
        <v>76105.767020000043</v>
      </c>
      <c r="AZ14" s="220">
        <v>77677.973009999812</v>
      </c>
      <c r="BA14" s="220">
        <v>68701.315798000011</v>
      </c>
      <c r="BB14" s="220">
        <v>102061.35799960009</v>
      </c>
      <c r="BC14" s="220">
        <v>73042.897039999865</v>
      </c>
      <c r="BD14" s="220">
        <v>91451.45374000023</v>
      </c>
      <c r="BE14" s="220">
        <v>87866.971950000254</v>
      </c>
      <c r="BF14" s="220">
        <v>84976.701023999442</v>
      </c>
      <c r="BG14" s="220">
        <v>93631.238729999735</v>
      </c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</row>
    <row r="15" spans="1:151" ht="15" customHeight="1" x14ac:dyDescent="0.25">
      <c r="A15" s="161">
        <v>9</v>
      </c>
      <c r="B15" s="159" t="s">
        <v>163</v>
      </c>
      <c r="C15" s="91">
        <v>36524.239000000001</v>
      </c>
      <c r="D15" s="313">
        <v>25181.039000000001</v>
      </c>
      <c r="E15" s="343">
        <v>35106.919000000002</v>
      </c>
      <c r="F15" s="343">
        <v>62348.195</v>
      </c>
      <c r="G15" s="343">
        <v>29099.155999999999</v>
      </c>
      <c r="H15" s="343">
        <v>515635.60900000011</v>
      </c>
      <c r="I15" s="343">
        <v>37190.836470000002</v>
      </c>
      <c r="J15" s="343">
        <f t="shared" si="0"/>
        <v>26756.382739999994</v>
      </c>
      <c r="K15" s="343">
        <f t="shared" si="1"/>
        <v>19193.358039999996</v>
      </c>
      <c r="L15" s="311">
        <v>46496.722000000002</v>
      </c>
      <c r="M15" s="311">
        <v>42730.932000000001</v>
      </c>
      <c r="N15" s="311">
        <v>38762.576000000001</v>
      </c>
      <c r="O15" s="311">
        <v>35063.256000000001</v>
      </c>
      <c r="P15" s="311">
        <v>49199.322</v>
      </c>
      <c r="Q15" s="311">
        <v>47999.353999999999</v>
      </c>
      <c r="R15" s="311">
        <v>42381.514000000003</v>
      </c>
      <c r="S15" s="311">
        <v>62278.682999999997</v>
      </c>
      <c r="T15" s="311">
        <v>53291.798000000003</v>
      </c>
      <c r="U15" s="311">
        <v>52532.896999999997</v>
      </c>
      <c r="V15" s="311">
        <v>27459.541000000001</v>
      </c>
      <c r="W15" s="311">
        <v>17439.013999999999</v>
      </c>
      <c r="X15" s="442">
        <v>1847.5421100000001</v>
      </c>
      <c r="Y15" s="442">
        <v>3388</v>
      </c>
      <c r="Z15" s="442">
        <v>2153.3878999999997</v>
      </c>
      <c r="AA15" s="442">
        <v>2574.9907400000002</v>
      </c>
      <c r="AB15" s="442">
        <v>1457.4433099999997</v>
      </c>
      <c r="AC15" s="442">
        <v>2652.2300299999993</v>
      </c>
      <c r="AD15" s="442">
        <v>2562.763829999999</v>
      </c>
      <c r="AE15" s="442">
        <v>3860.4097600000009</v>
      </c>
      <c r="AF15" s="442">
        <v>2930.8120699999995</v>
      </c>
      <c r="AG15" s="442">
        <v>4248.7476299999989</v>
      </c>
      <c r="AH15" s="442">
        <v>4271.9911800000009</v>
      </c>
      <c r="AI15" s="442">
        <v>5242.5179100000005</v>
      </c>
      <c r="AJ15" s="218">
        <v>1259.7435699999999</v>
      </c>
      <c r="AK15" s="218">
        <v>2441.8567400000002</v>
      </c>
      <c r="AL15" s="218">
        <v>1801.5540899999994</v>
      </c>
      <c r="AM15" s="218">
        <v>1279.4134899999999</v>
      </c>
      <c r="AN15" s="218">
        <v>1422.5962600000003</v>
      </c>
      <c r="AO15" s="218">
        <v>1598.32772</v>
      </c>
      <c r="AP15" s="218">
        <v>2743.3212100000001</v>
      </c>
      <c r="AQ15" s="218">
        <v>2531.5652900000005</v>
      </c>
      <c r="AR15" s="218">
        <v>1826.4428299999997</v>
      </c>
      <c r="AS15" s="218">
        <v>5417.0016899999991</v>
      </c>
      <c r="AT15" s="218">
        <v>1312.7847100000001</v>
      </c>
      <c r="AU15" s="218">
        <v>3121.7751399999993</v>
      </c>
      <c r="AV15" s="220">
        <v>1743.9418199999996</v>
      </c>
      <c r="AW15" s="220">
        <v>2631.5947000000001</v>
      </c>
      <c r="AX15" s="220">
        <v>2886.4076099999993</v>
      </c>
      <c r="AY15" s="220">
        <v>1120.7806</v>
      </c>
      <c r="AZ15" s="220">
        <v>1520.2415400000004</v>
      </c>
      <c r="BA15" s="220">
        <v>885.28300999999988</v>
      </c>
      <c r="BB15" s="220">
        <v>1356.6184599999999</v>
      </c>
      <c r="BC15" s="220">
        <v>2220.9629799999993</v>
      </c>
      <c r="BD15" s="220">
        <v>1256.8751499999996</v>
      </c>
      <c r="BE15" s="220">
        <v>1231.6347899999998</v>
      </c>
      <c r="BF15" s="220">
        <v>1138.0543500000001</v>
      </c>
      <c r="BG15" s="220">
        <v>1200.9630300000003</v>
      </c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  <c r="CU15" s="160"/>
      <c r="CV15" s="160"/>
      <c r="CW15" s="160"/>
      <c r="CX15" s="160"/>
      <c r="CY15" s="160"/>
      <c r="CZ15" s="160"/>
      <c r="DA15" s="160"/>
      <c r="DB15" s="160"/>
      <c r="DC15" s="160"/>
      <c r="DD15" s="160"/>
      <c r="DE15" s="160"/>
      <c r="DF15" s="160"/>
      <c r="DG15" s="160"/>
      <c r="DH15" s="160"/>
      <c r="DI15" s="160"/>
      <c r="DJ15" s="160"/>
      <c r="DK15" s="160"/>
      <c r="DL15" s="160"/>
      <c r="DM15" s="160"/>
      <c r="DN15" s="160"/>
      <c r="DO15" s="160"/>
      <c r="DP15" s="160"/>
      <c r="DQ15" s="160"/>
      <c r="DR15" s="160"/>
      <c r="DS15" s="160"/>
      <c r="DT15" s="160"/>
      <c r="DU15" s="160"/>
      <c r="DV15" s="160"/>
      <c r="DW15" s="160"/>
      <c r="DX15" s="160"/>
      <c r="DY15" s="160"/>
      <c r="DZ15" s="160"/>
      <c r="EA15" s="160"/>
      <c r="EB15" s="160"/>
      <c r="EC15" s="160"/>
      <c r="ED15" s="160"/>
      <c r="EE15" s="160"/>
      <c r="EF15" s="160"/>
      <c r="EG15" s="160"/>
      <c r="EH15" s="160"/>
      <c r="EI15" s="160"/>
      <c r="EJ15" s="160"/>
      <c r="EK15" s="160"/>
      <c r="EL15" s="160"/>
      <c r="EM15" s="160"/>
      <c r="EN15" s="160"/>
      <c r="EO15" s="160"/>
      <c r="EP15" s="160"/>
      <c r="EQ15" s="160"/>
      <c r="ER15" s="160"/>
      <c r="ES15" s="160"/>
      <c r="ET15" s="160"/>
      <c r="EU15" s="160"/>
    </row>
    <row r="16" spans="1:151" s="216" customFormat="1" ht="15" customHeight="1" x14ac:dyDescent="0.25">
      <c r="A16" s="272"/>
      <c r="B16" s="348" t="s">
        <v>164</v>
      </c>
      <c r="C16" s="219">
        <f>SUM(C6:C15)</f>
        <v>14833972.266000001</v>
      </c>
      <c r="D16" s="219">
        <v>13480260.154000001</v>
      </c>
      <c r="E16" s="219">
        <v>21447275.254999999</v>
      </c>
      <c r="F16" s="219">
        <v>14176804.718</v>
      </c>
      <c r="G16" s="219">
        <v>14230228.927999999</v>
      </c>
      <c r="H16" s="219">
        <v>13914709.245999999</v>
      </c>
      <c r="I16" s="219">
        <v>11434129.69932</v>
      </c>
      <c r="J16" s="345">
        <f t="shared" si="0"/>
        <v>16813657.072484996</v>
      </c>
      <c r="K16" s="345">
        <f t="shared" si="1"/>
        <v>16119440.3451235</v>
      </c>
      <c r="L16" s="440">
        <f t="shared" ref="L16:AI16" si="2">SUM(L6:L15)</f>
        <v>1166957.8850000002</v>
      </c>
      <c r="M16" s="440">
        <f t="shared" si="2"/>
        <v>1010177.426</v>
      </c>
      <c r="N16" s="440">
        <f t="shared" si="2"/>
        <v>1194710.091</v>
      </c>
      <c r="O16" s="440">
        <f t="shared" si="2"/>
        <v>1128898.4339999999</v>
      </c>
      <c r="P16" s="440">
        <f t="shared" si="2"/>
        <v>1797638.9379999998</v>
      </c>
      <c r="Q16" s="440">
        <f t="shared" si="2"/>
        <v>1193817.702</v>
      </c>
      <c r="R16" s="440">
        <f t="shared" si="2"/>
        <v>1224581.0690000001</v>
      </c>
      <c r="S16" s="440">
        <f t="shared" si="2"/>
        <v>1276082.098</v>
      </c>
      <c r="T16" s="440">
        <f t="shared" si="2"/>
        <v>1147877.2420000001</v>
      </c>
      <c r="U16" s="440">
        <f t="shared" si="2"/>
        <v>1301138.531</v>
      </c>
      <c r="V16" s="440">
        <f t="shared" si="2"/>
        <v>840658.978</v>
      </c>
      <c r="W16" s="440">
        <f t="shared" si="2"/>
        <v>632170.85199999996</v>
      </c>
      <c r="X16" s="440">
        <f t="shared" si="2"/>
        <v>523461.89000999997</v>
      </c>
      <c r="Y16" s="440">
        <f t="shared" si="2"/>
        <v>455851.8008400001</v>
      </c>
      <c r="Z16" s="440">
        <f t="shared" si="2"/>
        <v>516136.18508999993</v>
      </c>
      <c r="AA16" s="440">
        <f t="shared" si="2"/>
        <v>525555.39514000004</v>
      </c>
      <c r="AB16" s="440">
        <f t="shared" si="2"/>
        <v>499401.78342000017</v>
      </c>
      <c r="AC16" s="440">
        <f t="shared" si="2"/>
        <v>1157043.8040700003</v>
      </c>
      <c r="AD16" s="440">
        <f t="shared" si="2"/>
        <v>1022830.4966899997</v>
      </c>
      <c r="AE16" s="440">
        <f t="shared" si="2"/>
        <v>1327774.31877</v>
      </c>
      <c r="AF16" s="440">
        <f t="shared" si="2"/>
        <v>1105720.9248699995</v>
      </c>
      <c r="AG16" s="440">
        <f t="shared" si="2"/>
        <v>1549492.8961</v>
      </c>
      <c r="AH16" s="440">
        <f t="shared" si="2"/>
        <v>1589123.2412199997</v>
      </c>
      <c r="AI16" s="440">
        <f t="shared" si="2"/>
        <v>1161736.9631000003</v>
      </c>
      <c r="AJ16" s="219">
        <f>SUM(AJ6:AJ15)</f>
        <v>1277839.4454260021</v>
      </c>
      <c r="AK16" s="219">
        <f>SUM(AK6:AK15)</f>
        <v>1258031.3623099993</v>
      </c>
      <c r="AL16" s="219">
        <f>SUM(AL6:AL15)</f>
        <v>1266857.4031843003</v>
      </c>
      <c r="AM16" s="219">
        <f>SUM(AM6:AM15)</f>
        <v>1321461.1781999976</v>
      </c>
      <c r="AN16" s="219">
        <f t="shared" ref="AN16:AT16" si="3">SUM(AN6:AN15)</f>
        <v>1465686.1369099992</v>
      </c>
      <c r="AO16" s="219">
        <f t="shared" si="3"/>
        <v>1504444.8386100016</v>
      </c>
      <c r="AP16" s="219">
        <f t="shared" si="3"/>
        <v>1428562.3736998022</v>
      </c>
      <c r="AQ16" s="219">
        <f t="shared" si="3"/>
        <v>1657615.007951997</v>
      </c>
      <c r="AR16" s="219">
        <f t="shared" si="3"/>
        <v>1305460.8302919983</v>
      </c>
      <c r="AS16" s="219">
        <f t="shared" si="3"/>
        <v>1591227.1345119006</v>
      </c>
      <c r="AT16" s="219">
        <f t="shared" si="3"/>
        <v>1428527.2948099978</v>
      </c>
      <c r="AU16" s="219">
        <f>SUM(AU6:AU15)</f>
        <v>1307944.0665790008</v>
      </c>
      <c r="AV16" s="219">
        <v>1342173.4167526979</v>
      </c>
      <c r="AW16" s="219">
        <v>1701558.0940471969</v>
      </c>
      <c r="AX16" s="219">
        <v>1508733.5551258018</v>
      </c>
      <c r="AY16" s="219">
        <v>1374272.501121202</v>
      </c>
      <c r="AZ16" s="219">
        <v>1284346.9008599992</v>
      </c>
      <c r="BA16" s="219">
        <v>1177128.6169179992</v>
      </c>
      <c r="BB16" s="219">
        <v>1303065.0400395999</v>
      </c>
      <c r="BC16" s="219">
        <v>1091553.8137499983</v>
      </c>
      <c r="BD16" s="219">
        <v>1498401.450569998</v>
      </c>
      <c r="BE16" s="219">
        <v>1376901.9378300004</v>
      </c>
      <c r="BF16" s="219">
        <v>1254487.1955190015</v>
      </c>
      <c r="BG16" s="219">
        <v>1206817.8225900002</v>
      </c>
      <c r="BH16" s="440"/>
      <c r="BI16" s="440"/>
      <c r="BJ16" s="440"/>
      <c r="BK16" s="440"/>
      <c r="BL16" s="440"/>
      <c r="BM16" s="440"/>
      <c r="BN16" s="440"/>
      <c r="BO16" s="440"/>
      <c r="BP16" s="440"/>
      <c r="BQ16" s="440"/>
      <c r="BR16" s="440"/>
    </row>
    <row r="17" spans="1:62" s="58" customFormat="1" ht="15" customHeight="1" x14ac:dyDescent="0.25">
      <c r="A17" s="79"/>
      <c r="B17" s="162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340"/>
      <c r="AC17" s="340"/>
      <c r="AD17" s="340"/>
      <c r="AE17" s="340"/>
      <c r="AF17" s="340"/>
      <c r="AG17" s="340"/>
      <c r="AH17" s="340"/>
      <c r="AI17" s="340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441"/>
      <c r="BI17" s="441"/>
      <c r="BJ17" s="441"/>
    </row>
    <row r="18" spans="1:62" s="58" customFormat="1" ht="15" customHeight="1" x14ac:dyDescent="0.25">
      <c r="A18" s="40" t="s">
        <v>248</v>
      </c>
      <c r="B18" s="61"/>
      <c r="C18" s="34"/>
      <c r="D18" s="344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45"/>
      <c r="Q18" s="345"/>
      <c r="R18" s="345"/>
      <c r="S18" s="345"/>
      <c r="T18" s="345"/>
      <c r="U18" s="345"/>
      <c r="V18" s="345"/>
      <c r="W18" s="345"/>
      <c r="X18" s="345"/>
      <c r="Y18" s="345"/>
      <c r="Z18" s="345"/>
      <c r="AA18" s="345"/>
      <c r="AB18" s="345"/>
      <c r="AC18" s="345"/>
      <c r="AD18" s="345"/>
      <c r="AE18" s="345"/>
      <c r="AF18" s="345"/>
      <c r="AG18" s="345"/>
      <c r="AH18" s="345"/>
      <c r="AI18" s="345"/>
      <c r="AJ18" s="216"/>
      <c r="AK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16"/>
    </row>
    <row r="19" spans="1:62" ht="15" customHeight="1" x14ac:dyDescent="0.25">
      <c r="A19" s="571" t="s">
        <v>247</v>
      </c>
      <c r="B19" s="572"/>
      <c r="C19" s="573"/>
      <c r="D19" s="7"/>
      <c r="E19" s="7"/>
      <c r="F19" s="7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346"/>
      <c r="AK19" s="285"/>
      <c r="AL19" s="285"/>
      <c r="AM19" s="285"/>
      <c r="AN19" s="285"/>
      <c r="AO19" s="285"/>
      <c r="AP19" s="285"/>
      <c r="AQ19" s="277"/>
      <c r="AR19" s="285"/>
      <c r="AS19" s="285"/>
      <c r="AT19" s="285"/>
      <c r="AU19" s="285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J19" s="58"/>
    </row>
    <row r="20" spans="1:62" ht="15" customHeight="1" x14ac:dyDescent="0.25">
      <c r="A20" s="574" t="s">
        <v>360</v>
      </c>
      <c r="B20" s="572"/>
      <c r="C20" s="573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46"/>
      <c r="AB20" s="346"/>
      <c r="AC20" s="346"/>
      <c r="AD20" s="346"/>
      <c r="AE20" s="346"/>
      <c r="AF20" s="346"/>
      <c r="AG20" s="346"/>
      <c r="AH20" s="346"/>
      <c r="AI20" s="346"/>
      <c r="AX20" s="286"/>
    </row>
    <row r="21" spans="1:62" ht="15" customHeight="1" x14ac:dyDescent="0.25">
      <c r="A21" s="46" t="s">
        <v>348</v>
      </c>
      <c r="B21" s="11"/>
      <c r="C21" s="34"/>
      <c r="D21" s="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</row>
    <row r="22" spans="1:62" ht="15" customHeight="1" x14ac:dyDescent="0.25">
      <c r="A22" s="110" t="s">
        <v>349</v>
      </c>
      <c r="B22" s="11"/>
      <c r="C22" s="45"/>
      <c r="AX22" s="9"/>
      <c r="AY22" s="101"/>
      <c r="AZ22" s="287"/>
    </row>
    <row r="23" spans="1:62" ht="15" customHeight="1" x14ac:dyDescent="0.25">
      <c r="AV23" s="277"/>
      <c r="AX23" s="9"/>
      <c r="AY23" s="101"/>
      <c r="AZ23" s="287"/>
    </row>
    <row r="24" spans="1:62" ht="15" customHeight="1" x14ac:dyDescent="0.25">
      <c r="C24" s="34"/>
      <c r="AV24" s="277"/>
      <c r="AX24" s="9"/>
      <c r="AY24" s="101"/>
      <c r="AZ24" s="288"/>
    </row>
    <row r="25" spans="1:62" ht="15" customHeight="1" x14ac:dyDescent="0.25">
      <c r="AV25" s="277"/>
      <c r="AX25" s="9"/>
      <c r="AY25" s="101"/>
      <c r="AZ25" s="288"/>
    </row>
    <row r="26" spans="1:62" ht="15" customHeight="1" x14ac:dyDescent="0.25">
      <c r="AV26" s="277"/>
      <c r="AX26" s="9"/>
      <c r="AY26" s="101"/>
      <c r="AZ26" s="288"/>
    </row>
    <row r="27" spans="1:62" ht="15" customHeight="1" x14ac:dyDescent="0.25">
      <c r="AV27" s="277"/>
      <c r="AX27" s="9"/>
      <c r="AY27" s="101"/>
      <c r="AZ27" s="288"/>
    </row>
    <row r="28" spans="1:62" ht="15" customHeight="1" x14ac:dyDescent="0.25">
      <c r="AV28" s="277"/>
      <c r="AX28" s="9"/>
      <c r="AY28" s="101"/>
      <c r="AZ28" s="288"/>
    </row>
    <row r="29" spans="1:62" ht="15" customHeight="1" x14ac:dyDescent="0.25">
      <c r="AV29" s="277"/>
      <c r="AX29" s="9"/>
      <c r="AY29" s="101"/>
      <c r="AZ29" s="288"/>
    </row>
    <row r="30" spans="1:62" ht="15" customHeight="1" x14ac:dyDescent="0.25">
      <c r="AV30" s="277"/>
      <c r="AX30" s="9"/>
      <c r="AY30" s="101"/>
      <c r="AZ30" s="288"/>
    </row>
    <row r="31" spans="1:62" ht="15" customHeight="1" x14ac:dyDescent="0.25">
      <c r="E31" s="40"/>
      <c r="F31" s="35"/>
      <c r="G31" s="35"/>
      <c r="H31" s="35"/>
      <c r="I31" s="35"/>
      <c r="J31" s="35"/>
      <c r="AV31" s="277"/>
      <c r="AX31" s="9"/>
      <c r="AY31" s="101"/>
      <c r="AZ31" s="288"/>
    </row>
    <row r="32" spans="1:62" ht="15" customHeight="1" x14ac:dyDescent="0.25">
      <c r="F32" s="347"/>
      <c r="AV32" s="277"/>
      <c r="AX32" s="9"/>
      <c r="AY32" s="101"/>
      <c r="AZ32" s="288"/>
    </row>
    <row r="33" spans="48:52" ht="15" customHeight="1" x14ac:dyDescent="0.25">
      <c r="AV33" s="277"/>
      <c r="AX33" s="9"/>
      <c r="AY33" s="101"/>
      <c r="AZ33" s="288"/>
    </row>
    <row r="34" spans="48:52" ht="15" customHeight="1" x14ac:dyDescent="0.25">
      <c r="AY34" s="269"/>
    </row>
    <row r="35" spans="48:52" ht="15" customHeight="1" x14ac:dyDescent="0.25">
      <c r="AV35" s="276"/>
    </row>
    <row r="36" spans="48:52" ht="15" customHeight="1" x14ac:dyDescent="0.25">
      <c r="AV36" s="276"/>
    </row>
    <row r="37" spans="48:52" ht="15" customHeight="1" x14ac:dyDescent="0.25">
      <c r="AV37" s="276"/>
    </row>
    <row r="38" spans="48:52" ht="15" customHeight="1" x14ac:dyDescent="0.25">
      <c r="AV38" s="276"/>
    </row>
    <row r="39" spans="48:52" ht="15" customHeight="1" x14ac:dyDescent="0.25">
      <c r="AV39" s="276"/>
    </row>
    <row r="40" spans="48:52" ht="15" customHeight="1" x14ac:dyDescent="0.25">
      <c r="AV40" s="276"/>
    </row>
    <row r="41" spans="48:52" ht="15" customHeight="1" x14ac:dyDescent="0.25">
      <c r="AV41" s="276"/>
    </row>
    <row r="42" spans="48:52" ht="15" customHeight="1" x14ac:dyDescent="0.25">
      <c r="AV42" s="276"/>
    </row>
    <row r="43" spans="48:52" ht="15" customHeight="1" x14ac:dyDescent="0.25">
      <c r="AV43" s="276"/>
    </row>
    <row r="44" spans="48:52" ht="15" customHeight="1" x14ac:dyDescent="0.25">
      <c r="AV44" s="276"/>
    </row>
    <row r="45" spans="48:52" ht="15" customHeight="1" x14ac:dyDescent="0.25">
      <c r="AV45" s="276"/>
    </row>
    <row r="46" spans="48:52" ht="15" customHeight="1" x14ac:dyDescent="0.25">
      <c r="AV46" s="276"/>
    </row>
  </sheetData>
  <mergeCells count="12">
    <mergeCell ref="B1:B3"/>
    <mergeCell ref="AJ4:AU4"/>
    <mergeCell ref="A3:A4"/>
    <mergeCell ref="C1:AY1"/>
    <mergeCell ref="C3:K4"/>
    <mergeCell ref="C2:BG2"/>
    <mergeCell ref="BH4:BR4"/>
    <mergeCell ref="L4:W4"/>
    <mergeCell ref="X4:AI4"/>
    <mergeCell ref="A19:C19"/>
    <mergeCell ref="A20:C20"/>
    <mergeCell ref="AV4:BG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O1678"/>
  <sheetViews>
    <sheetView tabSelected="1" zoomScale="110" zoomScaleNormal="110" workbookViewId="0">
      <selection activeCell="K24" sqref="K24"/>
    </sheetView>
  </sheetViews>
  <sheetFormatPr defaultRowHeight="15" x14ac:dyDescent="0.25"/>
  <cols>
    <col min="1" max="1" width="8.85546875" style="163" bestFit="1" customWidth="1"/>
    <col min="2" max="2" width="46.42578125" style="168" bestFit="1" customWidth="1"/>
    <col min="3" max="3" width="11.28515625" style="175" customWidth="1"/>
    <col min="4" max="4" width="11.5703125" style="175" customWidth="1"/>
    <col min="5" max="5" width="13.7109375" style="171" customWidth="1"/>
    <col min="6" max="6" width="13.7109375" style="163" customWidth="1"/>
    <col min="7" max="8" width="9.140625" style="163" bestFit="1" customWidth="1"/>
    <col min="9" max="9" width="8.7109375" style="163" customWidth="1"/>
    <col min="10" max="10" width="10.140625" style="163" bestFit="1" customWidth="1"/>
    <col min="11" max="11" width="59.28515625" style="163" customWidth="1"/>
    <col min="12" max="15" width="10.140625" style="163" bestFit="1" customWidth="1"/>
    <col min="16" max="213" width="8.85546875" style="163"/>
    <col min="214" max="214" width="6.42578125" style="163" customWidth="1"/>
    <col min="215" max="215" width="53.42578125" style="163" customWidth="1"/>
    <col min="216" max="219" width="0" style="163" hidden="1" customWidth="1"/>
    <col min="220" max="220" width="12" style="163" customWidth="1"/>
    <col min="221" max="224" width="12.85546875" style="163" customWidth="1"/>
    <col min="225" max="225" width="10.5703125" style="163" bestFit="1" customWidth="1"/>
    <col min="226" max="469" width="8.85546875" style="163"/>
    <col min="470" max="470" width="6.42578125" style="163" customWidth="1"/>
    <col min="471" max="471" width="53.42578125" style="163" customWidth="1"/>
    <col min="472" max="475" width="0" style="163" hidden="1" customWidth="1"/>
    <col min="476" max="476" width="12" style="163" customWidth="1"/>
    <col min="477" max="480" width="12.85546875" style="163" customWidth="1"/>
    <col min="481" max="481" width="10.5703125" style="163" bestFit="1" customWidth="1"/>
    <col min="482" max="725" width="8.85546875" style="163"/>
    <col min="726" max="726" width="6.42578125" style="163" customWidth="1"/>
    <col min="727" max="727" width="53.42578125" style="163" customWidth="1"/>
    <col min="728" max="731" width="0" style="163" hidden="1" customWidth="1"/>
    <col min="732" max="732" width="12" style="163" customWidth="1"/>
    <col min="733" max="736" width="12.85546875" style="163" customWidth="1"/>
    <col min="737" max="737" width="10.5703125" style="163" bestFit="1" customWidth="1"/>
    <col min="738" max="981" width="8.85546875" style="163"/>
    <col min="982" max="982" width="6.42578125" style="163" customWidth="1"/>
    <col min="983" max="983" width="53.42578125" style="163" customWidth="1"/>
    <col min="984" max="987" width="0" style="163" hidden="1" customWidth="1"/>
    <col min="988" max="988" width="12" style="163" customWidth="1"/>
    <col min="989" max="992" width="12.85546875" style="163" customWidth="1"/>
    <col min="993" max="993" width="10.5703125" style="163" bestFit="1" customWidth="1"/>
    <col min="994" max="1237" width="8.85546875" style="163"/>
    <col min="1238" max="1238" width="6.42578125" style="163" customWidth="1"/>
    <col min="1239" max="1239" width="53.42578125" style="163" customWidth="1"/>
    <col min="1240" max="1243" width="0" style="163" hidden="1" customWidth="1"/>
    <col min="1244" max="1244" width="12" style="163" customWidth="1"/>
    <col min="1245" max="1248" width="12.85546875" style="163" customWidth="1"/>
    <col min="1249" max="1249" width="10.5703125" style="163" bestFit="1" customWidth="1"/>
    <col min="1250" max="1493" width="8.85546875" style="163"/>
    <col min="1494" max="1494" width="6.42578125" style="163" customWidth="1"/>
    <col min="1495" max="1495" width="53.42578125" style="163" customWidth="1"/>
    <col min="1496" max="1499" width="0" style="163" hidden="1" customWidth="1"/>
    <col min="1500" max="1500" width="12" style="163" customWidth="1"/>
    <col min="1501" max="1504" width="12.85546875" style="163" customWidth="1"/>
    <col min="1505" max="1505" width="10.5703125" style="163" bestFit="1" customWidth="1"/>
    <col min="1506" max="1749" width="8.85546875" style="163"/>
    <col min="1750" max="1750" width="6.42578125" style="163" customWidth="1"/>
    <col min="1751" max="1751" width="53.42578125" style="163" customWidth="1"/>
    <col min="1752" max="1755" width="0" style="163" hidden="1" customWidth="1"/>
    <col min="1756" max="1756" width="12" style="163" customWidth="1"/>
    <col min="1757" max="1760" width="12.85546875" style="163" customWidth="1"/>
    <col min="1761" max="1761" width="10.5703125" style="163" bestFit="1" customWidth="1"/>
    <col min="1762" max="2005" width="8.85546875" style="163"/>
    <col min="2006" max="2006" width="6.42578125" style="163" customWidth="1"/>
    <col min="2007" max="2007" width="53.42578125" style="163" customWidth="1"/>
    <col min="2008" max="2011" width="0" style="163" hidden="1" customWidth="1"/>
    <col min="2012" max="2012" width="12" style="163" customWidth="1"/>
    <col min="2013" max="2016" width="12.85546875" style="163" customWidth="1"/>
    <col min="2017" max="2017" width="10.5703125" style="163" bestFit="1" customWidth="1"/>
    <col min="2018" max="2261" width="8.85546875" style="163"/>
    <col min="2262" max="2262" width="6.42578125" style="163" customWidth="1"/>
    <col min="2263" max="2263" width="53.42578125" style="163" customWidth="1"/>
    <col min="2264" max="2267" width="0" style="163" hidden="1" customWidth="1"/>
    <col min="2268" max="2268" width="12" style="163" customWidth="1"/>
    <col min="2269" max="2272" width="12.85546875" style="163" customWidth="1"/>
    <col min="2273" max="2273" width="10.5703125" style="163" bestFit="1" customWidth="1"/>
    <col min="2274" max="2517" width="8.85546875" style="163"/>
    <col min="2518" max="2518" width="6.42578125" style="163" customWidth="1"/>
    <col min="2519" max="2519" width="53.42578125" style="163" customWidth="1"/>
    <col min="2520" max="2523" width="0" style="163" hidden="1" customWidth="1"/>
    <col min="2524" max="2524" width="12" style="163" customWidth="1"/>
    <col min="2525" max="2528" width="12.85546875" style="163" customWidth="1"/>
    <col min="2529" max="2529" width="10.5703125" style="163" bestFit="1" customWidth="1"/>
    <col min="2530" max="2773" width="8.85546875" style="163"/>
    <col min="2774" max="2774" width="6.42578125" style="163" customWidth="1"/>
    <col min="2775" max="2775" width="53.42578125" style="163" customWidth="1"/>
    <col min="2776" max="2779" width="0" style="163" hidden="1" customWidth="1"/>
    <col min="2780" max="2780" width="12" style="163" customWidth="1"/>
    <col min="2781" max="2784" width="12.85546875" style="163" customWidth="1"/>
    <col min="2785" max="2785" width="10.5703125" style="163" bestFit="1" customWidth="1"/>
    <col min="2786" max="3029" width="8.85546875" style="163"/>
    <col min="3030" max="3030" width="6.42578125" style="163" customWidth="1"/>
    <col min="3031" max="3031" width="53.42578125" style="163" customWidth="1"/>
    <col min="3032" max="3035" width="0" style="163" hidden="1" customWidth="1"/>
    <col min="3036" max="3036" width="12" style="163" customWidth="1"/>
    <col min="3037" max="3040" width="12.85546875" style="163" customWidth="1"/>
    <col min="3041" max="3041" width="10.5703125" style="163" bestFit="1" customWidth="1"/>
    <col min="3042" max="3285" width="8.85546875" style="163"/>
    <col min="3286" max="3286" width="6.42578125" style="163" customWidth="1"/>
    <col min="3287" max="3287" width="53.42578125" style="163" customWidth="1"/>
    <col min="3288" max="3291" width="0" style="163" hidden="1" customWidth="1"/>
    <col min="3292" max="3292" width="12" style="163" customWidth="1"/>
    <col min="3293" max="3296" width="12.85546875" style="163" customWidth="1"/>
    <col min="3297" max="3297" width="10.5703125" style="163" bestFit="1" customWidth="1"/>
    <col min="3298" max="3541" width="8.85546875" style="163"/>
    <col min="3542" max="3542" width="6.42578125" style="163" customWidth="1"/>
    <col min="3543" max="3543" width="53.42578125" style="163" customWidth="1"/>
    <col min="3544" max="3547" width="0" style="163" hidden="1" customWidth="1"/>
    <col min="3548" max="3548" width="12" style="163" customWidth="1"/>
    <col min="3549" max="3552" width="12.85546875" style="163" customWidth="1"/>
    <col min="3553" max="3553" width="10.5703125" style="163" bestFit="1" customWidth="1"/>
    <col min="3554" max="3797" width="8.85546875" style="163"/>
    <col min="3798" max="3798" width="6.42578125" style="163" customWidth="1"/>
    <col min="3799" max="3799" width="53.42578125" style="163" customWidth="1"/>
    <col min="3800" max="3803" width="0" style="163" hidden="1" customWidth="1"/>
    <col min="3804" max="3804" width="12" style="163" customWidth="1"/>
    <col min="3805" max="3808" width="12.85546875" style="163" customWidth="1"/>
    <col min="3809" max="3809" width="10.5703125" style="163" bestFit="1" customWidth="1"/>
    <col min="3810" max="4053" width="8.85546875" style="163"/>
    <col min="4054" max="4054" width="6.42578125" style="163" customWidth="1"/>
    <col min="4055" max="4055" width="53.42578125" style="163" customWidth="1"/>
    <col min="4056" max="4059" width="0" style="163" hidden="1" customWidth="1"/>
    <col min="4060" max="4060" width="12" style="163" customWidth="1"/>
    <col min="4061" max="4064" width="12.85546875" style="163" customWidth="1"/>
    <col min="4065" max="4065" width="10.5703125" style="163" bestFit="1" customWidth="1"/>
    <col min="4066" max="4309" width="8.85546875" style="163"/>
    <col min="4310" max="4310" width="6.42578125" style="163" customWidth="1"/>
    <col min="4311" max="4311" width="53.42578125" style="163" customWidth="1"/>
    <col min="4312" max="4315" width="0" style="163" hidden="1" customWidth="1"/>
    <col min="4316" max="4316" width="12" style="163" customWidth="1"/>
    <col min="4317" max="4320" width="12.85546875" style="163" customWidth="1"/>
    <col min="4321" max="4321" width="10.5703125" style="163" bestFit="1" customWidth="1"/>
    <col min="4322" max="4565" width="8.85546875" style="163"/>
    <col min="4566" max="4566" width="6.42578125" style="163" customWidth="1"/>
    <col min="4567" max="4567" width="53.42578125" style="163" customWidth="1"/>
    <col min="4568" max="4571" width="0" style="163" hidden="1" customWidth="1"/>
    <col min="4572" max="4572" width="12" style="163" customWidth="1"/>
    <col min="4573" max="4576" width="12.85546875" style="163" customWidth="1"/>
    <col min="4577" max="4577" width="10.5703125" style="163" bestFit="1" customWidth="1"/>
    <col min="4578" max="4821" width="8.85546875" style="163"/>
    <col min="4822" max="4822" width="6.42578125" style="163" customWidth="1"/>
    <col min="4823" max="4823" width="53.42578125" style="163" customWidth="1"/>
    <col min="4824" max="4827" width="0" style="163" hidden="1" customWidth="1"/>
    <col min="4828" max="4828" width="12" style="163" customWidth="1"/>
    <col min="4829" max="4832" width="12.85546875" style="163" customWidth="1"/>
    <col min="4833" max="4833" width="10.5703125" style="163" bestFit="1" customWidth="1"/>
    <col min="4834" max="5077" width="8.85546875" style="163"/>
    <col min="5078" max="5078" width="6.42578125" style="163" customWidth="1"/>
    <col min="5079" max="5079" width="53.42578125" style="163" customWidth="1"/>
    <col min="5080" max="5083" width="0" style="163" hidden="1" customWidth="1"/>
    <col min="5084" max="5084" width="12" style="163" customWidth="1"/>
    <col min="5085" max="5088" width="12.85546875" style="163" customWidth="1"/>
    <col min="5089" max="5089" width="10.5703125" style="163" bestFit="1" customWidth="1"/>
    <col min="5090" max="5333" width="8.85546875" style="163"/>
    <col min="5334" max="5334" width="6.42578125" style="163" customWidth="1"/>
    <col min="5335" max="5335" width="53.42578125" style="163" customWidth="1"/>
    <col min="5336" max="5339" width="0" style="163" hidden="1" customWidth="1"/>
    <col min="5340" max="5340" width="12" style="163" customWidth="1"/>
    <col min="5341" max="5344" width="12.85546875" style="163" customWidth="1"/>
    <col min="5345" max="5345" width="10.5703125" style="163" bestFit="1" customWidth="1"/>
    <col min="5346" max="5589" width="8.85546875" style="163"/>
    <col min="5590" max="5590" width="6.42578125" style="163" customWidth="1"/>
    <col min="5591" max="5591" width="53.42578125" style="163" customWidth="1"/>
    <col min="5592" max="5595" width="0" style="163" hidden="1" customWidth="1"/>
    <col min="5596" max="5596" width="12" style="163" customWidth="1"/>
    <col min="5597" max="5600" width="12.85546875" style="163" customWidth="1"/>
    <col min="5601" max="5601" width="10.5703125" style="163" bestFit="1" customWidth="1"/>
    <col min="5602" max="5845" width="8.85546875" style="163"/>
    <col min="5846" max="5846" width="6.42578125" style="163" customWidth="1"/>
    <col min="5847" max="5847" width="53.42578125" style="163" customWidth="1"/>
    <col min="5848" max="5851" width="0" style="163" hidden="1" customWidth="1"/>
    <col min="5852" max="5852" width="12" style="163" customWidth="1"/>
    <col min="5853" max="5856" width="12.85546875" style="163" customWidth="1"/>
    <col min="5857" max="5857" width="10.5703125" style="163" bestFit="1" customWidth="1"/>
    <col min="5858" max="6101" width="8.85546875" style="163"/>
    <col min="6102" max="6102" width="6.42578125" style="163" customWidth="1"/>
    <col min="6103" max="6103" width="53.42578125" style="163" customWidth="1"/>
    <col min="6104" max="6107" width="0" style="163" hidden="1" customWidth="1"/>
    <col min="6108" max="6108" width="12" style="163" customWidth="1"/>
    <col min="6109" max="6112" width="12.85546875" style="163" customWidth="1"/>
    <col min="6113" max="6113" width="10.5703125" style="163" bestFit="1" customWidth="1"/>
    <col min="6114" max="6357" width="8.85546875" style="163"/>
    <col min="6358" max="6358" width="6.42578125" style="163" customWidth="1"/>
    <col min="6359" max="6359" width="53.42578125" style="163" customWidth="1"/>
    <col min="6360" max="6363" width="0" style="163" hidden="1" customWidth="1"/>
    <col min="6364" max="6364" width="12" style="163" customWidth="1"/>
    <col min="6365" max="6368" width="12.85546875" style="163" customWidth="1"/>
    <col min="6369" max="6369" width="10.5703125" style="163" bestFit="1" customWidth="1"/>
    <col min="6370" max="6613" width="8.85546875" style="163"/>
    <col min="6614" max="6614" width="6.42578125" style="163" customWidth="1"/>
    <col min="6615" max="6615" width="53.42578125" style="163" customWidth="1"/>
    <col min="6616" max="6619" width="0" style="163" hidden="1" customWidth="1"/>
    <col min="6620" max="6620" width="12" style="163" customWidth="1"/>
    <col min="6621" max="6624" width="12.85546875" style="163" customWidth="1"/>
    <col min="6625" max="6625" width="10.5703125" style="163" bestFit="1" customWidth="1"/>
    <col min="6626" max="6869" width="8.85546875" style="163"/>
    <col min="6870" max="6870" width="6.42578125" style="163" customWidth="1"/>
    <col min="6871" max="6871" width="53.42578125" style="163" customWidth="1"/>
    <col min="6872" max="6875" width="0" style="163" hidden="1" customWidth="1"/>
    <col min="6876" max="6876" width="12" style="163" customWidth="1"/>
    <col min="6877" max="6880" width="12.85546875" style="163" customWidth="1"/>
    <col min="6881" max="6881" width="10.5703125" style="163" bestFit="1" customWidth="1"/>
    <col min="6882" max="7125" width="8.85546875" style="163"/>
    <col min="7126" max="7126" width="6.42578125" style="163" customWidth="1"/>
    <col min="7127" max="7127" width="53.42578125" style="163" customWidth="1"/>
    <col min="7128" max="7131" width="0" style="163" hidden="1" customWidth="1"/>
    <col min="7132" max="7132" width="12" style="163" customWidth="1"/>
    <col min="7133" max="7136" width="12.85546875" style="163" customWidth="1"/>
    <col min="7137" max="7137" width="10.5703125" style="163" bestFit="1" customWidth="1"/>
    <col min="7138" max="7381" width="8.85546875" style="163"/>
    <col min="7382" max="7382" width="6.42578125" style="163" customWidth="1"/>
    <col min="7383" max="7383" width="53.42578125" style="163" customWidth="1"/>
    <col min="7384" max="7387" width="0" style="163" hidden="1" customWidth="1"/>
    <col min="7388" max="7388" width="12" style="163" customWidth="1"/>
    <col min="7389" max="7392" width="12.85546875" style="163" customWidth="1"/>
    <col min="7393" max="7393" width="10.5703125" style="163" bestFit="1" customWidth="1"/>
    <col min="7394" max="7637" width="8.85546875" style="163"/>
    <col min="7638" max="7638" width="6.42578125" style="163" customWidth="1"/>
    <col min="7639" max="7639" width="53.42578125" style="163" customWidth="1"/>
    <col min="7640" max="7643" width="0" style="163" hidden="1" customWidth="1"/>
    <col min="7644" max="7644" width="12" style="163" customWidth="1"/>
    <col min="7645" max="7648" width="12.85546875" style="163" customWidth="1"/>
    <col min="7649" max="7649" width="10.5703125" style="163" bestFit="1" customWidth="1"/>
    <col min="7650" max="7893" width="8.85546875" style="163"/>
    <col min="7894" max="7894" width="6.42578125" style="163" customWidth="1"/>
    <col min="7895" max="7895" width="53.42578125" style="163" customWidth="1"/>
    <col min="7896" max="7899" width="0" style="163" hidden="1" customWidth="1"/>
    <col min="7900" max="7900" width="12" style="163" customWidth="1"/>
    <col min="7901" max="7904" width="12.85546875" style="163" customWidth="1"/>
    <col min="7905" max="7905" width="10.5703125" style="163" bestFit="1" customWidth="1"/>
    <col min="7906" max="8149" width="8.85546875" style="163"/>
    <col min="8150" max="8150" width="6.42578125" style="163" customWidth="1"/>
    <col min="8151" max="8151" width="53.42578125" style="163" customWidth="1"/>
    <col min="8152" max="8155" width="0" style="163" hidden="1" customWidth="1"/>
    <col min="8156" max="8156" width="12" style="163" customWidth="1"/>
    <col min="8157" max="8160" width="12.85546875" style="163" customWidth="1"/>
    <col min="8161" max="8161" width="10.5703125" style="163" bestFit="1" customWidth="1"/>
    <col min="8162" max="8405" width="8.85546875" style="163"/>
    <col min="8406" max="8406" width="6.42578125" style="163" customWidth="1"/>
    <col min="8407" max="8407" width="53.42578125" style="163" customWidth="1"/>
    <col min="8408" max="8411" width="0" style="163" hidden="1" customWidth="1"/>
    <col min="8412" max="8412" width="12" style="163" customWidth="1"/>
    <col min="8413" max="8416" width="12.85546875" style="163" customWidth="1"/>
    <col min="8417" max="8417" width="10.5703125" style="163" bestFit="1" customWidth="1"/>
    <col min="8418" max="8661" width="8.85546875" style="163"/>
    <col min="8662" max="8662" width="6.42578125" style="163" customWidth="1"/>
    <col min="8663" max="8663" width="53.42578125" style="163" customWidth="1"/>
    <col min="8664" max="8667" width="0" style="163" hidden="1" customWidth="1"/>
    <col min="8668" max="8668" width="12" style="163" customWidth="1"/>
    <col min="8669" max="8672" width="12.85546875" style="163" customWidth="1"/>
    <col min="8673" max="8673" width="10.5703125" style="163" bestFit="1" customWidth="1"/>
    <col min="8674" max="8917" width="8.85546875" style="163"/>
    <col min="8918" max="8918" width="6.42578125" style="163" customWidth="1"/>
    <col min="8919" max="8919" width="53.42578125" style="163" customWidth="1"/>
    <col min="8920" max="8923" width="0" style="163" hidden="1" customWidth="1"/>
    <col min="8924" max="8924" width="12" style="163" customWidth="1"/>
    <col min="8925" max="8928" width="12.85546875" style="163" customWidth="1"/>
    <col min="8929" max="8929" width="10.5703125" style="163" bestFit="1" customWidth="1"/>
    <col min="8930" max="9173" width="8.85546875" style="163"/>
    <col min="9174" max="9174" width="6.42578125" style="163" customWidth="1"/>
    <col min="9175" max="9175" width="53.42578125" style="163" customWidth="1"/>
    <col min="9176" max="9179" width="0" style="163" hidden="1" customWidth="1"/>
    <col min="9180" max="9180" width="12" style="163" customWidth="1"/>
    <col min="9181" max="9184" width="12.85546875" style="163" customWidth="1"/>
    <col min="9185" max="9185" width="10.5703125" style="163" bestFit="1" customWidth="1"/>
    <col min="9186" max="9429" width="8.85546875" style="163"/>
    <col min="9430" max="9430" width="6.42578125" style="163" customWidth="1"/>
    <col min="9431" max="9431" width="53.42578125" style="163" customWidth="1"/>
    <col min="9432" max="9435" width="0" style="163" hidden="1" customWidth="1"/>
    <col min="9436" max="9436" width="12" style="163" customWidth="1"/>
    <col min="9437" max="9440" width="12.85546875" style="163" customWidth="1"/>
    <col min="9441" max="9441" width="10.5703125" style="163" bestFit="1" customWidth="1"/>
    <col min="9442" max="9685" width="8.85546875" style="163"/>
    <col min="9686" max="9686" width="6.42578125" style="163" customWidth="1"/>
    <col min="9687" max="9687" width="53.42578125" style="163" customWidth="1"/>
    <col min="9688" max="9691" width="0" style="163" hidden="1" customWidth="1"/>
    <col min="9692" max="9692" width="12" style="163" customWidth="1"/>
    <col min="9693" max="9696" width="12.85546875" style="163" customWidth="1"/>
    <col min="9697" max="9697" width="10.5703125" style="163" bestFit="1" customWidth="1"/>
    <col min="9698" max="9941" width="8.85546875" style="163"/>
    <col min="9942" max="9942" width="6.42578125" style="163" customWidth="1"/>
    <col min="9943" max="9943" width="53.42578125" style="163" customWidth="1"/>
    <col min="9944" max="9947" width="0" style="163" hidden="1" customWidth="1"/>
    <col min="9948" max="9948" width="12" style="163" customWidth="1"/>
    <col min="9949" max="9952" width="12.85546875" style="163" customWidth="1"/>
    <col min="9953" max="9953" width="10.5703125" style="163" bestFit="1" customWidth="1"/>
    <col min="9954" max="10197" width="8.85546875" style="163"/>
    <col min="10198" max="10198" width="6.42578125" style="163" customWidth="1"/>
    <col min="10199" max="10199" width="53.42578125" style="163" customWidth="1"/>
    <col min="10200" max="10203" width="0" style="163" hidden="1" customWidth="1"/>
    <col min="10204" max="10204" width="12" style="163" customWidth="1"/>
    <col min="10205" max="10208" width="12.85546875" style="163" customWidth="1"/>
    <col min="10209" max="10209" width="10.5703125" style="163" bestFit="1" customWidth="1"/>
    <col min="10210" max="10453" width="8.85546875" style="163"/>
    <col min="10454" max="10454" width="6.42578125" style="163" customWidth="1"/>
    <col min="10455" max="10455" width="53.42578125" style="163" customWidth="1"/>
    <col min="10456" max="10459" width="0" style="163" hidden="1" customWidth="1"/>
    <col min="10460" max="10460" width="12" style="163" customWidth="1"/>
    <col min="10461" max="10464" width="12.85546875" style="163" customWidth="1"/>
    <col min="10465" max="10465" width="10.5703125" style="163" bestFit="1" customWidth="1"/>
    <col min="10466" max="10709" width="8.85546875" style="163"/>
    <col min="10710" max="10710" width="6.42578125" style="163" customWidth="1"/>
    <col min="10711" max="10711" width="53.42578125" style="163" customWidth="1"/>
    <col min="10712" max="10715" width="0" style="163" hidden="1" customWidth="1"/>
    <col min="10716" max="10716" width="12" style="163" customWidth="1"/>
    <col min="10717" max="10720" width="12.85546875" style="163" customWidth="1"/>
    <col min="10721" max="10721" width="10.5703125" style="163" bestFit="1" customWidth="1"/>
    <col min="10722" max="10965" width="8.85546875" style="163"/>
    <col min="10966" max="10966" width="6.42578125" style="163" customWidth="1"/>
    <col min="10967" max="10967" width="53.42578125" style="163" customWidth="1"/>
    <col min="10968" max="10971" width="0" style="163" hidden="1" customWidth="1"/>
    <col min="10972" max="10972" width="12" style="163" customWidth="1"/>
    <col min="10973" max="10976" width="12.85546875" style="163" customWidth="1"/>
    <col min="10977" max="10977" width="10.5703125" style="163" bestFit="1" customWidth="1"/>
    <col min="10978" max="11221" width="8.85546875" style="163"/>
    <col min="11222" max="11222" width="6.42578125" style="163" customWidth="1"/>
    <col min="11223" max="11223" width="53.42578125" style="163" customWidth="1"/>
    <col min="11224" max="11227" width="0" style="163" hidden="1" customWidth="1"/>
    <col min="11228" max="11228" width="12" style="163" customWidth="1"/>
    <col min="11229" max="11232" width="12.85546875" style="163" customWidth="1"/>
    <col min="11233" max="11233" width="10.5703125" style="163" bestFit="1" customWidth="1"/>
    <col min="11234" max="11477" width="8.85546875" style="163"/>
    <col min="11478" max="11478" width="6.42578125" style="163" customWidth="1"/>
    <col min="11479" max="11479" width="53.42578125" style="163" customWidth="1"/>
    <col min="11480" max="11483" width="0" style="163" hidden="1" customWidth="1"/>
    <col min="11484" max="11484" width="12" style="163" customWidth="1"/>
    <col min="11485" max="11488" width="12.85546875" style="163" customWidth="1"/>
    <col min="11489" max="11489" width="10.5703125" style="163" bestFit="1" customWidth="1"/>
    <col min="11490" max="11733" width="8.85546875" style="163"/>
    <col min="11734" max="11734" width="6.42578125" style="163" customWidth="1"/>
    <col min="11735" max="11735" width="53.42578125" style="163" customWidth="1"/>
    <col min="11736" max="11739" width="0" style="163" hidden="1" customWidth="1"/>
    <col min="11740" max="11740" width="12" style="163" customWidth="1"/>
    <col min="11741" max="11744" width="12.85546875" style="163" customWidth="1"/>
    <col min="11745" max="11745" width="10.5703125" style="163" bestFit="1" customWidth="1"/>
    <col min="11746" max="11989" width="8.85546875" style="163"/>
    <col min="11990" max="11990" width="6.42578125" style="163" customWidth="1"/>
    <col min="11991" max="11991" width="53.42578125" style="163" customWidth="1"/>
    <col min="11992" max="11995" width="0" style="163" hidden="1" customWidth="1"/>
    <col min="11996" max="11996" width="12" style="163" customWidth="1"/>
    <col min="11997" max="12000" width="12.85546875" style="163" customWidth="1"/>
    <col min="12001" max="12001" width="10.5703125" style="163" bestFit="1" customWidth="1"/>
    <col min="12002" max="12245" width="8.85546875" style="163"/>
    <col min="12246" max="12246" width="6.42578125" style="163" customWidth="1"/>
    <col min="12247" max="12247" width="53.42578125" style="163" customWidth="1"/>
    <col min="12248" max="12251" width="0" style="163" hidden="1" customWidth="1"/>
    <col min="12252" max="12252" width="12" style="163" customWidth="1"/>
    <col min="12253" max="12256" width="12.85546875" style="163" customWidth="1"/>
    <col min="12257" max="12257" width="10.5703125" style="163" bestFit="1" customWidth="1"/>
    <col min="12258" max="12501" width="8.85546875" style="163"/>
    <col min="12502" max="12502" width="6.42578125" style="163" customWidth="1"/>
    <col min="12503" max="12503" width="53.42578125" style="163" customWidth="1"/>
    <col min="12504" max="12507" width="0" style="163" hidden="1" customWidth="1"/>
    <col min="12508" max="12508" width="12" style="163" customWidth="1"/>
    <col min="12509" max="12512" width="12.85546875" style="163" customWidth="1"/>
    <col min="12513" max="12513" width="10.5703125" style="163" bestFit="1" customWidth="1"/>
    <col min="12514" max="12757" width="8.85546875" style="163"/>
    <col min="12758" max="12758" width="6.42578125" style="163" customWidth="1"/>
    <col min="12759" max="12759" width="53.42578125" style="163" customWidth="1"/>
    <col min="12760" max="12763" width="0" style="163" hidden="1" customWidth="1"/>
    <col min="12764" max="12764" width="12" style="163" customWidth="1"/>
    <col min="12765" max="12768" width="12.85546875" style="163" customWidth="1"/>
    <col min="12769" max="12769" width="10.5703125" style="163" bestFit="1" customWidth="1"/>
    <col min="12770" max="13013" width="8.85546875" style="163"/>
    <col min="13014" max="13014" width="6.42578125" style="163" customWidth="1"/>
    <col min="13015" max="13015" width="53.42578125" style="163" customWidth="1"/>
    <col min="13016" max="13019" width="0" style="163" hidden="1" customWidth="1"/>
    <col min="13020" max="13020" width="12" style="163" customWidth="1"/>
    <col min="13021" max="13024" width="12.85546875" style="163" customWidth="1"/>
    <col min="13025" max="13025" width="10.5703125" style="163" bestFit="1" customWidth="1"/>
    <col min="13026" max="13269" width="8.85546875" style="163"/>
    <col min="13270" max="13270" width="6.42578125" style="163" customWidth="1"/>
    <col min="13271" max="13271" width="53.42578125" style="163" customWidth="1"/>
    <col min="13272" max="13275" width="0" style="163" hidden="1" customWidth="1"/>
    <col min="13276" max="13276" width="12" style="163" customWidth="1"/>
    <col min="13277" max="13280" width="12.85546875" style="163" customWidth="1"/>
    <col min="13281" max="13281" width="10.5703125" style="163" bestFit="1" customWidth="1"/>
    <col min="13282" max="13525" width="8.85546875" style="163"/>
    <col min="13526" max="13526" width="6.42578125" style="163" customWidth="1"/>
    <col min="13527" max="13527" width="53.42578125" style="163" customWidth="1"/>
    <col min="13528" max="13531" width="0" style="163" hidden="1" customWidth="1"/>
    <col min="13532" max="13532" width="12" style="163" customWidth="1"/>
    <col min="13533" max="13536" width="12.85546875" style="163" customWidth="1"/>
    <col min="13537" max="13537" width="10.5703125" style="163" bestFit="1" customWidth="1"/>
    <col min="13538" max="13781" width="8.85546875" style="163"/>
    <col min="13782" max="13782" width="6.42578125" style="163" customWidth="1"/>
    <col min="13783" max="13783" width="53.42578125" style="163" customWidth="1"/>
    <col min="13784" max="13787" width="0" style="163" hidden="1" customWidth="1"/>
    <col min="13788" max="13788" width="12" style="163" customWidth="1"/>
    <col min="13789" max="13792" width="12.85546875" style="163" customWidth="1"/>
    <col min="13793" max="13793" width="10.5703125" style="163" bestFit="1" customWidth="1"/>
    <col min="13794" max="14037" width="8.85546875" style="163"/>
    <col min="14038" max="14038" width="6.42578125" style="163" customWidth="1"/>
    <col min="14039" max="14039" width="53.42578125" style="163" customWidth="1"/>
    <col min="14040" max="14043" width="0" style="163" hidden="1" customWidth="1"/>
    <col min="14044" max="14044" width="12" style="163" customWidth="1"/>
    <col min="14045" max="14048" width="12.85546875" style="163" customWidth="1"/>
    <col min="14049" max="14049" width="10.5703125" style="163" bestFit="1" customWidth="1"/>
    <col min="14050" max="14293" width="8.85546875" style="163"/>
    <col min="14294" max="14294" width="6.42578125" style="163" customWidth="1"/>
    <col min="14295" max="14295" width="53.42578125" style="163" customWidth="1"/>
    <col min="14296" max="14299" width="0" style="163" hidden="1" customWidth="1"/>
    <col min="14300" max="14300" width="12" style="163" customWidth="1"/>
    <col min="14301" max="14304" width="12.85546875" style="163" customWidth="1"/>
    <col min="14305" max="14305" width="10.5703125" style="163" bestFit="1" customWidth="1"/>
    <col min="14306" max="14549" width="8.85546875" style="163"/>
    <col min="14550" max="14550" width="6.42578125" style="163" customWidth="1"/>
    <col min="14551" max="14551" width="53.42578125" style="163" customWidth="1"/>
    <col min="14552" max="14555" width="0" style="163" hidden="1" customWidth="1"/>
    <col min="14556" max="14556" width="12" style="163" customWidth="1"/>
    <col min="14557" max="14560" width="12.85546875" style="163" customWidth="1"/>
    <col min="14561" max="14561" width="10.5703125" style="163" bestFit="1" customWidth="1"/>
    <col min="14562" max="14805" width="8.85546875" style="163"/>
    <col min="14806" max="14806" width="6.42578125" style="163" customWidth="1"/>
    <col min="14807" max="14807" width="53.42578125" style="163" customWidth="1"/>
    <col min="14808" max="14811" width="0" style="163" hidden="1" customWidth="1"/>
    <col min="14812" max="14812" width="12" style="163" customWidth="1"/>
    <col min="14813" max="14816" width="12.85546875" style="163" customWidth="1"/>
    <col min="14817" max="14817" width="10.5703125" style="163" bestFit="1" customWidth="1"/>
    <col min="14818" max="15061" width="8.85546875" style="163"/>
    <col min="15062" max="15062" width="6.42578125" style="163" customWidth="1"/>
    <col min="15063" max="15063" width="53.42578125" style="163" customWidth="1"/>
    <col min="15064" max="15067" width="0" style="163" hidden="1" customWidth="1"/>
    <col min="15068" max="15068" width="12" style="163" customWidth="1"/>
    <col min="15069" max="15072" width="12.85546875" style="163" customWidth="1"/>
    <col min="15073" max="15073" width="10.5703125" style="163" bestFit="1" customWidth="1"/>
    <col min="15074" max="15317" width="8.85546875" style="163"/>
    <col min="15318" max="15318" width="6.42578125" style="163" customWidth="1"/>
    <col min="15319" max="15319" width="53.42578125" style="163" customWidth="1"/>
    <col min="15320" max="15323" width="0" style="163" hidden="1" customWidth="1"/>
    <col min="15324" max="15324" width="12" style="163" customWidth="1"/>
    <col min="15325" max="15328" width="12.85546875" style="163" customWidth="1"/>
    <col min="15329" max="15329" width="10.5703125" style="163" bestFit="1" customWidth="1"/>
    <col min="15330" max="15573" width="8.85546875" style="163"/>
    <col min="15574" max="15574" width="6.42578125" style="163" customWidth="1"/>
    <col min="15575" max="15575" width="53.42578125" style="163" customWidth="1"/>
    <col min="15576" max="15579" width="0" style="163" hidden="1" customWidth="1"/>
    <col min="15580" max="15580" width="12" style="163" customWidth="1"/>
    <col min="15581" max="15584" width="12.85546875" style="163" customWidth="1"/>
    <col min="15585" max="15585" width="10.5703125" style="163" bestFit="1" customWidth="1"/>
    <col min="15586" max="15829" width="8.85546875" style="163"/>
    <col min="15830" max="15830" width="6.42578125" style="163" customWidth="1"/>
    <col min="15831" max="15831" width="53.42578125" style="163" customWidth="1"/>
    <col min="15832" max="15835" width="0" style="163" hidden="1" customWidth="1"/>
    <col min="15836" max="15836" width="12" style="163" customWidth="1"/>
    <col min="15837" max="15840" width="12.85546875" style="163" customWidth="1"/>
    <col min="15841" max="15841" width="10.5703125" style="163" bestFit="1" customWidth="1"/>
    <col min="15842" max="16085" width="8.85546875" style="163"/>
    <col min="16086" max="16086" width="6.42578125" style="163" customWidth="1"/>
    <col min="16087" max="16087" width="53.42578125" style="163" customWidth="1"/>
    <col min="16088" max="16091" width="0" style="163" hidden="1" customWidth="1"/>
    <col min="16092" max="16092" width="12" style="163" customWidth="1"/>
    <col min="16093" max="16096" width="12.85546875" style="163" customWidth="1"/>
    <col min="16097" max="16097" width="10.5703125" style="163" bestFit="1" customWidth="1"/>
    <col min="16098" max="16341" width="8.85546875" style="163"/>
    <col min="16342" max="16343" width="9.140625" style="163" customWidth="1"/>
    <col min="16344" max="16373" width="8.85546875" style="163"/>
    <col min="16374" max="16384" width="8.85546875" style="163" customWidth="1"/>
  </cols>
  <sheetData>
    <row r="1" spans="1:6" ht="18" customHeight="1" x14ac:dyDescent="0.25">
      <c r="A1" s="615" t="s">
        <v>201</v>
      </c>
      <c r="B1" s="618" t="s">
        <v>100</v>
      </c>
      <c r="C1" s="621" t="s">
        <v>203</v>
      </c>
      <c r="D1" s="622"/>
      <c r="E1" s="622"/>
      <c r="F1" s="623"/>
    </row>
    <row r="2" spans="1:6" x14ac:dyDescent="0.25">
      <c r="A2" s="616"/>
      <c r="B2" s="619"/>
      <c r="C2" s="621" t="s">
        <v>221</v>
      </c>
      <c r="D2" s="622"/>
      <c r="E2" s="622"/>
      <c r="F2" s="623"/>
    </row>
    <row r="3" spans="1:6" s="164" customFormat="1" ht="15" customHeight="1" x14ac:dyDescent="0.25">
      <c r="A3" s="616"/>
      <c r="B3" s="619"/>
      <c r="C3" s="624" t="s">
        <v>198</v>
      </c>
      <c r="D3" s="625"/>
      <c r="E3" s="625"/>
      <c r="F3" s="626"/>
    </row>
    <row r="4" spans="1:6" s="164" customFormat="1" ht="1.9" customHeight="1" x14ac:dyDescent="0.25">
      <c r="A4" s="616"/>
      <c r="B4" s="619"/>
      <c r="C4" s="627"/>
      <c r="D4" s="628"/>
      <c r="E4" s="628"/>
      <c r="F4" s="629"/>
    </row>
    <row r="5" spans="1:6" s="166" customFormat="1" ht="14.25" x14ac:dyDescent="0.25">
      <c r="A5" s="617"/>
      <c r="B5" s="620"/>
      <c r="C5" s="165" t="s">
        <v>370</v>
      </c>
      <c r="D5" s="165" t="s">
        <v>371</v>
      </c>
      <c r="E5" s="165" t="s">
        <v>372</v>
      </c>
      <c r="F5" s="165" t="s">
        <v>373</v>
      </c>
    </row>
    <row r="6" spans="1:6" x14ac:dyDescent="0.25">
      <c r="A6" s="167" t="s">
        <v>102</v>
      </c>
      <c r="B6" s="4" t="s">
        <v>103</v>
      </c>
      <c r="C6" s="147"/>
      <c r="D6" s="147"/>
    </row>
    <row r="7" spans="1:6" x14ac:dyDescent="0.25">
      <c r="B7" s="168" t="s">
        <v>104</v>
      </c>
      <c r="C7" s="147"/>
      <c r="D7" s="147"/>
    </row>
    <row r="8" spans="1:6" x14ac:dyDescent="0.25">
      <c r="B8" s="168" t="s">
        <v>105</v>
      </c>
      <c r="C8" s="240">
        <v>170798</v>
      </c>
      <c r="D8" s="240">
        <v>176582</v>
      </c>
      <c r="E8" s="427">
        <v>268278</v>
      </c>
      <c r="F8" s="241">
        <v>265570</v>
      </c>
    </row>
    <row r="9" spans="1:6" x14ac:dyDescent="0.25">
      <c r="B9" s="168" t="s">
        <v>106</v>
      </c>
      <c r="C9" s="240">
        <v>78203</v>
      </c>
      <c r="D9" s="240">
        <v>69309</v>
      </c>
      <c r="E9" s="427">
        <v>79155</v>
      </c>
      <c r="F9" s="241">
        <v>85192</v>
      </c>
    </row>
    <row r="10" spans="1:6" x14ac:dyDescent="0.25">
      <c r="B10" s="168" t="s">
        <v>107</v>
      </c>
      <c r="C10" s="240"/>
      <c r="D10" s="240"/>
      <c r="E10" s="427"/>
      <c r="F10" s="241"/>
    </row>
    <row r="11" spans="1:6" x14ac:dyDescent="0.25">
      <c r="B11" s="168" t="s">
        <v>108</v>
      </c>
      <c r="C11" s="240">
        <v>211668</v>
      </c>
      <c r="D11" s="240">
        <v>166352</v>
      </c>
      <c r="E11" s="427">
        <v>212747</v>
      </c>
      <c r="F11" s="241">
        <v>193093</v>
      </c>
    </row>
    <row r="12" spans="1:6" x14ac:dyDescent="0.25">
      <c r="B12" s="168" t="s">
        <v>109</v>
      </c>
      <c r="C12" s="240">
        <v>1891166</v>
      </c>
      <c r="D12" s="240">
        <v>1338449</v>
      </c>
      <c r="E12" s="427">
        <v>2068638</v>
      </c>
      <c r="F12" s="241">
        <v>2265434</v>
      </c>
    </row>
    <row r="13" spans="1:6" x14ac:dyDescent="0.25">
      <c r="A13" s="167" t="s">
        <v>110</v>
      </c>
      <c r="B13" s="169" t="s">
        <v>111</v>
      </c>
      <c r="C13" s="240"/>
      <c r="D13" s="240"/>
      <c r="E13" s="427"/>
      <c r="F13" s="241"/>
    </row>
    <row r="14" spans="1:6" x14ac:dyDescent="0.25">
      <c r="B14" s="168" t="s">
        <v>112</v>
      </c>
      <c r="C14" s="240">
        <v>204609</v>
      </c>
      <c r="D14" s="240">
        <v>105046</v>
      </c>
      <c r="E14" s="427">
        <v>303496</v>
      </c>
      <c r="F14" s="241">
        <v>248172</v>
      </c>
    </row>
    <row r="15" spans="1:6" x14ac:dyDescent="0.25">
      <c r="B15" s="168" t="s">
        <v>113</v>
      </c>
      <c r="C15" s="240">
        <v>3126601</v>
      </c>
      <c r="D15" s="240">
        <v>2643631</v>
      </c>
      <c r="E15" s="25">
        <v>3143601</v>
      </c>
      <c r="F15" s="241">
        <v>3370380</v>
      </c>
    </row>
    <row r="16" spans="1:6" x14ac:dyDescent="0.25">
      <c r="A16" s="167" t="s">
        <v>114</v>
      </c>
      <c r="B16" s="4" t="s">
        <v>115</v>
      </c>
      <c r="C16" s="240"/>
      <c r="D16" s="240"/>
      <c r="E16" s="432" t="s">
        <v>76</v>
      </c>
      <c r="F16" s="241"/>
    </row>
    <row r="17" spans="1:14" x14ac:dyDescent="0.25">
      <c r="B17" s="168" t="s">
        <v>116</v>
      </c>
      <c r="C17" s="240">
        <v>175357</v>
      </c>
      <c r="D17" s="240">
        <v>390787</v>
      </c>
      <c r="E17" s="427">
        <v>277386</v>
      </c>
      <c r="F17" s="25">
        <v>263005</v>
      </c>
    </row>
    <row r="18" spans="1:14" x14ac:dyDescent="0.25">
      <c r="B18" s="168" t="s">
        <v>117</v>
      </c>
      <c r="E18" s="427"/>
      <c r="F18" s="432" t="s">
        <v>76</v>
      </c>
    </row>
    <row r="19" spans="1:14" x14ac:dyDescent="0.25">
      <c r="B19" s="168" t="s">
        <v>118</v>
      </c>
      <c r="C19" s="240">
        <v>1281802</v>
      </c>
      <c r="D19" s="240">
        <v>1066104.9608600005</v>
      </c>
      <c r="E19" s="427">
        <v>1888973</v>
      </c>
      <c r="F19" s="241">
        <v>1292260</v>
      </c>
    </row>
    <row r="20" spans="1:14" x14ac:dyDescent="0.25">
      <c r="B20" s="168" t="s">
        <v>119</v>
      </c>
      <c r="C20" s="240">
        <v>33767</v>
      </c>
      <c r="D20" s="240">
        <v>149586</v>
      </c>
      <c r="E20" s="427">
        <v>43675</v>
      </c>
      <c r="F20" s="241">
        <v>35547</v>
      </c>
    </row>
    <row r="21" spans="1:14" ht="28.5" x14ac:dyDescent="0.25">
      <c r="A21" s="167" t="s">
        <v>120</v>
      </c>
      <c r="B21" s="169" t="s">
        <v>121</v>
      </c>
      <c r="C21" s="240"/>
      <c r="D21" s="240"/>
      <c r="E21" s="427"/>
      <c r="F21" s="241"/>
    </row>
    <row r="22" spans="1:14" x14ac:dyDescent="0.25">
      <c r="A22" s="168"/>
      <c r="B22" s="168" t="s">
        <v>122</v>
      </c>
      <c r="C22" s="240">
        <v>2235131</v>
      </c>
      <c r="D22" s="240">
        <v>1915140</v>
      </c>
      <c r="E22" s="427">
        <v>2709675</v>
      </c>
      <c r="F22" s="241">
        <v>2553994</v>
      </c>
    </row>
    <row r="23" spans="1:14" x14ac:dyDescent="0.25">
      <c r="B23" s="168" t="s">
        <v>123</v>
      </c>
      <c r="C23" s="240">
        <v>1878576</v>
      </c>
      <c r="D23" s="240">
        <v>1232413</v>
      </c>
      <c r="E23" s="427">
        <v>1956655</v>
      </c>
      <c r="F23" s="241">
        <v>1655742</v>
      </c>
    </row>
    <row r="24" spans="1:14" ht="28.5" x14ac:dyDescent="0.25">
      <c r="A24" s="167" t="s">
        <v>124</v>
      </c>
      <c r="B24" s="169" t="s">
        <v>125</v>
      </c>
      <c r="C24" s="240"/>
      <c r="D24" s="240"/>
      <c r="E24" s="427"/>
      <c r="F24" s="241"/>
    </row>
    <row r="25" spans="1:14" x14ac:dyDescent="0.25">
      <c r="B25" s="170" t="s">
        <v>126</v>
      </c>
      <c r="C25" s="240">
        <v>58130</v>
      </c>
      <c r="D25" s="240">
        <v>37336</v>
      </c>
      <c r="E25" s="427">
        <v>36486</v>
      </c>
      <c r="F25" s="241">
        <v>90889</v>
      </c>
    </row>
    <row r="26" spans="1:14" x14ac:dyDescent="0.25">
      <c r="B26" s="168" t="s">
        <v>127</v>
      </c>
      <c r="C26" s="240"/>
      <c r="D26" s="240"/>
      <c r="E26" s="427"/>
      <c r="F26" s="241"/>
    </row>
    <row r="27" spans="1:14" x14ac:dyDescent="0.25">
      <c r="B27" s="168" t="s">
        <v>128</v>
      </c>
      <c r="C27" s="240">
        <v>309837</v>
      </c>
      <c r="D27" s="240">
        <v>340028</v>
      </c>
      <c r="E27" s="427">
        <v>556224</v>
      </c>
      <c r="F27" s="241">
        <v>772948</v>
      </c>
      <c r="M27" s="163" t="s">
        <v>76</v>
      </c>
    </row>
    <row r="28" spans="1:14" x14ac:dyDescent="0.25">
      <c r="B28" s="168" t="s">
        <v>129</v>
      </c>
      <c r="C28" s="240">
        <v>34311</v>
      </c>
      <c r="D28" s="240">
        <v>19622</v>
      </c>
      <c r="E28" s="427">
        <v>40612</v>
      </c>
      <c r="F28" s="241">
        <v>39057</v>
      </c>
    </row>
    <row r="29" spans="1:14" x14ac:dyDescent="0.25">
      <c r="B29" s="168" t="s">
        <v>130</v>
      </c>
      <c r="C29" s="240">
        <v>934112</v>
      </c>
      <c r="D29" s="240">
        <v>689395</v>
      </c>
      <c r="E29" s="427">
        <v>1236516</v>
      </c>
      <c r="F29" s="241">
        <v>941268</v>
      </c>
    </row>
    <row r="30" spans="1:14" s="167" customFormat="1" x14ac:dyDescent="0.25">
      <c r="A30" s="167" t="s">
        <v>131</v>
      </c>
      <c r="B30" s="169" t="s">
        <v>132</v>
      </c>
      <c r="C30" s="240"/>
      <c r="D30" s="240"/>
      <c r="E30" s="428"/>
      <c r="F30" s="338"/>
    </row>
    <row r="31" spans="1:14" x14ac:dyDescent="0.25">
      <c r="A31" s="167"/>
      <c r="B31" s="170" t="s">
        <v>133</v>
      </c>
      <c r="C31" s="240">
        <v>127211</v>
      </c>
      <c r="D31" s="240">
        <v>144242</v>
      </c>
      <c r="E31" s="427">
        <v>185677</v>
      </c>
      <c r="F31" s="241">
        <v>154600</v>
      </c>
    </row>
    <row r="32" spans="1:14" ht="14.1" customHeight="1" x14ac:dyDescent="0.25">
      <c r="B32" s="168" t="s">
        <v>134</v>
      </c>
      <c r="C32" s="240">
        <v>397230</v>
      </c>
      <c r="D32" s="240">
        <v>319779</v>
      </c>
      <c r="E32" s="427">
        <v>447990</v>
      </c>
      <c r="F32" s="241">
        <v>458129</v>
      </c>
      <c r="I32" s="33"/>
      <c r="J32" s="33"/>
      <c r="K32" s="33"/>
      <c r="L32" s="33"/>
      <c r="M32" s="33"/>
      <c r="N32" s="33"/>
    </row>
    <row r="33" spans="1:15" x14ac:dyDescent="0.25">
      <c r="B33" s="168" t="s">
        <v>135</v>
      </c>
      <c r="C33" s="240">
        <v>381787</v>
      </c>
      <c r="D33" s="240">
        <v>367644</v>
      </c>
      <c r="E33" s="427">
        <v>541267</v>
      </c>
      <c r="F33" s="241">
        <v>512459</v>
      </c>
      <c r="I33" s="47"/>
      <c r="J33" s="32"/>
      <c r="K33" s="32"/>
      <c r="L33" s="32"/>
      <c r="M33" s="32"/>
      <c r="N33" s="32"/>
      <c r="O33" s="241"/>
    </row>
    <row r="34" spans="1:15" s="167" customFormat="1" x14ac:dyDescent="0.25">
      <c r="A34" s="167" t="s">
        <v>136</v>
      </c>
      <c r="B34" s="169" t="s">
        <v>137</v>
      </c>
      <c r="C34" s="427">
        <v>324256.41296999902</v>
      </c>
      <c r="D34" s="427">
        <v>196236.08814000152</v>
      </c>
      <c r="E34" s="427">
        <v>35261</v>
      </c>
      <c r="F34" s="241">
        <v>6478</v>
      </c>
      <c r="I34" s="47"/>
      <c r="J34" s="32"/>
      <c r="K34" s="32"/>
      <c r="L34" s="32"/>
      <c r="M34" s="32"/>
      <c r="N34" s="32"/>
      <c r="O34" s="241"/>
    </row>
    <row r="35" spans="1:15" s="167" customFormat="1" x14ac:dyDescent="0.25">
      <c r="B35" s="170"/>
      <c r="C35" s="338"/>
      <c r="D35" s="428"/>
      <c r="E35" s="428"/>
      <c r="F35" s="338"/>
      <c r="J35" s="32"/>
      <c r="K35" s="32"/>
      <c r="L35" s="32"/>
      <c r="M35" s="32"/>
      <c r="N35" s="32"/>
      <c r="O35" s="241"/>
    </row>
    <row r="36" spans="1:15" s="167" customFormat="1" x14ac:dyDescent="0.25">
      <c r="B36" s="4" t="s">
        <v>138</v>
      </c>
      <c r="C36" s="242">
        <v>13854552.412969999</v>
      </c>
      <c r="D36" s="55">
        <v>11367682.049000002</v>
      </c>
      <c r="E36" s="428">
        <v>16032312</v>
      </c>
      <c r="F36" s="338">
        <v>15204217</v>
      </c>
      <c r="I36" s="47"/>
      <c r="J36" s="32"/>
      <c r="K36" s="32"/>
      <c r="L36" s="32"/>
      <c r="M36" s="32"/>
      <c r="N36" s="32"/>
      <c r="O36" s="241"/>
    </row>
    <row r="37" spans="1:15" s="167" customFormat="1" x14ac:dyDescent="0.25">
      <c r="B37" s="174" t="s">
        <v>146</v>
      </c>
      <c r="C37" s="429"/>
      <c r="D37" s="430"/>
      <c r="E37" s="432" t="s">
        <v>76</v>
      </c>
      <c r="F37" s="432" t="s">
        <v>76</v>
      </c>
      <c r="H37" s="338"/>
      <c r="I37" s="34"/>
      <c r="J37" s="32"/>
      <c r="K37" s="32"/>
      <c r="L37" s="32"/>
      <c r="M37" s="32"/>
      <c r="N37" s="32"/>
      <c r="O37" s="241"/>
    </row>
    <row r="38" spans="1:15" s="167" customFormat="1" x14ac:dyDescent="0.25">
      <c r="B38" s="176" t="s">
        <v>147</v>
      </c>
      <c r="C38" s="177">
        <v>2544968</v>
      </c>
      <c r="D38" s="177">
        <v>2255168</v>
      </c>
      <c r="E38" s="431">
        <v>3265899</v>
      </c>
      <c r="F38" s="431">
        <v>3326942</v>
      </c>
      <c r="I38" s="47"/>
      <c r="J38" s="34"/>
      <c r="K38" s="34"/>
      <c r="L38" s="34"/>
      <c r="M38" s="34"/>
      <c r="N38" s="34"/>
      <c r="O38" s="241"/>
    </row>
    <row r="39" spans="1:15" s="167" customFormat="1" x14ac:dyDescent="0.25">
      <c r="B39" s="176" t="s">
        <v>148</v>
      </c>
      <c r="C39" s="177">
        <v>6735488</v>
      </c>
      <c r="D39" s="177">
        <v>5553792</v>
      </c>
      <c r="E39" s="431">
        <v>7442354</v>
      </c>
      <c r="F39" s="431">
        <v>6972777</v>
      </c>
      <c r="I39" s="47"/>
      <c r="J39" s="32"/>
      <c r="K39" s="32"/>
      <c r="L39" s="32"/>
      <c r="M39" s="32"/>
      <c r="N39" s="32"/>
      <c r="O39" s="241"/>
    </row>
    <row r="40" spans="1:15" s="167" customFormat="1" x14ac:dyDescent="0.25">
      <c r="B40" s="176" t="s">
        <v>149</v>
      </c>
      <c r="C40" s="177">
        <v>2909908</v>
      </c>
      <c r="D40" s="177">
        <v>2259045</v>
      </c>
      <c r="E40" s="431">
        <v>3363339</v>
      </c>
      <c r="F40" s="431">
        <v>3514871</v>
      </c>
      <c r="I40" s="47"/>
      <c r="J40" s="34"/>
      <c r="K40" s="34"/>
      <c r="L40" s="34"/>
      <c r="M40" s="34"/>
      <c r="N40" s="34"/>
    </row>
    <row r="41" spans="1:15" x14ac:dyDescent="0.25">
      <c r="C41" s="111"/>
      <c r="I41" s="47"/>
      <c r="J41" s="34"/>
      <c r="K41" s="34"/>
      <c r="L41" s="34"/>
      <c r="M41" s="34"/>
      <c r="N41" s="34"/>
    </row>
    <row r="42" spans="1:15" s="52" customFormat="1" ht="73.150000000000006" customHeight="1" x14ac:dyDescent="0.25">
      <c r="A42" s="433" t="s">
        <v>139</v>
      </c>
      <c r="B42" s="609" t="s">
        <v>140</v>
      </c>
      <c r="C42" s="610"/>
      <c r="D42" s="610"/>
      <c r="E42" s="611"/>
      <c r="F42" s="612"/>
    </row>
    <row r="43" spans="1:15" s="52" customFormat="1" x14ac:dyDescent="0.25">
      <c r="A43" s="434">
        <v>1</v>
      </c>
      <c r="B43" s="630" t="s">
        <v>141</v>
      </c>
      <c r="C43" s="631"/>
      <c r="D43" s="631"/>
      <c r="E43" s="611"/>
      <c r="F43" s="612"/>
      <c r="G43" s="143"/>
      <c r="H43" s="143"/>
      <c r="I43" s="143"/>
      <c r="J43" s="143"/>
    </row>
    <row r="44" spans="1:15" s="52" customFormat="1" x14ac:dyDescent="0.25">
      <c r="A44" s="434">
        <v>2</v>
      </c>
      <c r="B44" s="630" t="s">
        <v>142</v>
      </c>
      <c r="C44" s="631"/>
      <c r="D44" s="631"/>
      <c r="E44" s="611"/>
      <c r="F44" s="612"/>
      <c r="G44" s="143"/>
      <c r="H44" s="143"/>
      <c r="I44" s="143"/>
      <c r="J44" s="143"/>
    </row>
    <row r="45" spans="1:15" s="52" customFormat="1" x14ac:dyDescent="0.25">
      <c r="A45" s="434">
        <v>3</v>
      </c>
      <c r="B45" s="630" t="s">
        <v>143</v>
      </c>
      <c r="C45" s="631"/>
      <c r="D45" s="631"/>
      <c r="E45" s="611"/>
      <c r="F45" s="612"/>
      <c r="G45" s="143"/>
      <c r="H45" s="143"/>
      <c r="I45" s="143"/>
      <c r="J45" s="143"/>
    </row>
    <row r="46" spans="1:15" s="42" customFormat="1" ht="44.1" customHeight="1" x14ac:dyDescent="0.25">
      <c r="A46" s="435" t="s">
        <v>144</v>
      </c>
      <c r="B46" s="609" t="s">
        <v>145</v>
      </c>
      <c r="C46" s="610"/>
      <c r="D46" s="610"/>
      <c r="E46" s="611"/>
      <c r="F46" s="612"/>
    </row>
    <row r="47" spans="1:15" s="42" customFormat="1" x14ac:dyDescent="0.25">
      <c r="A47" s="434" t="s">
        <v>75</v>
      </c>
      <c r="B47" s="613" t="s">
        <v>207</v>
      </c>
      <c r="C47" s="614"/>
      <c r="D47" s="611"/>
      <c r="E47" s="611"/>
      <c r="F47" s="612"/>
    </row>
    <row r="48" spans="1:15" s="42" customFormat="1" x14ac:dyDescent="0.25">
      <c r="A48" s="434" t="s">
        <v>46</v>
      </c>
      <c r="B48" s="613" t="s">
        <v>196</v>
      </c>
      <c r="C48" s="476"/>
      <c r="D48" s="476"/>
      <c r="E48" s="476"/>
      <c r="F48" s="477"/>
    </row>
    <row r="49" spans="2:5" s="42" customFormat="1" x14ac:dyDescent="0.25">
      <c r="B49" s="19"/>
      <c r="C49" s="145"/>
      <c r="D49" s="32"/>
      <c r="E49" s="31"/>
    </row>
    <row r="50" spans="2:5" s="42" customFormat="1" x14ac:dyDescent="0.25">
      <c r="B50" s="436"/>
      <c r="C50" s="50"/>
      <c r="D50" s="34"/>
      <c r="E50" s="31"/>
    </row>
    <row r="51" spans="2:5" s="42" customFormat="1" x14ac:dyDescent="0.25">
      <c r="B51" s="436"/>
      <c r="C51" s="50"/>
      <c r="D51" s="34"/>
      <c r="E51" s="31"/>
    </row>
    <row r="52" spans="2:5" x14ac:dyDescent="0.25">
      <c r="B52" s="174"/>
      <c r="C52" s="111"/>
      <c r="D52" s="34"/>
    </row>
    <row r="53" spans="2:5" x14ac:dyDescent="0.25">
      <c r="C53" s="111"/>
      <c r="D53" s="34"/>
    </row>
    <row r="54" spans="2:5" x14ac:dyDescent="0.25">
      <c r="C54" s="111"/>
      <c r="D54" s="34"/>
    </row>
    <row r="55" spans="2:5" x14ac:dyDescent="0.25">
      <c r="C55" s="111"/>
      <c r="D55" s="178"/>
    </row>
    <row r="56" spans="2:5" x14ac:dyDescent="0.25">
      <c r="C56" s="111"/>
    </row>
    <row r="57" spans="2:5" x14ac:dyDescent="0.25">
      <c r="C57" s="111"/>
    </row>
    <row r="58" spans="2:5" x14ac:dyDescent="0.25">
      <c r="C58" s="111"/>
    </row>
    <row r="59" spans="2:5" x14ac:dyDescent="0.25">
      <c r="C59" s="111"/>
    </row>
    <row r="60" spans="2:5" x14ac:dyDescent="0.25">
      <c r="C60" s="111"/>
    </row>
    <row r="61" spans="2:5" x14ac:dyDescent="0.25">
      <c r="C61" s="111"/>
    </row>
    <row r="62" spans="2:5" x14ac:dyDescent="0.25">
      <c r="C62" s="111"/>
    </row>
    <row r="63" spans="2:5" x14ac:dyDescent="0.25">
      <c r="C63" s="111"/>
    </row>
    <row r="64" spans="2:5" x14ac:dyDescent="0.25">
      <c r="C64" s="111"/>
    </row>
    <row r="65" spans="3:3" x14ac:dyDescent="0.25">
      <c r="C65" s="111"/>
    </row>
    <row r="66" spans="3:3" x14ac:dyDescent="0.25">
      <c r="C66" s="111"/>
    </row>
    <row r="67" spans="3:3" x14ac:dyDescent="0.25">
      <c r="C67" s="111"/>
    </row>
    <row r="68" spans="3:3" x14ac:dyDescent="0.25">
      <c r="C68" s="111"/>
    </row>
    <row r="69" spans="3:3" x14ac:dyDescent="0.25">
      <c r="C69" s="111"/>
    </row>
    <row r="70" spans="3:3" x14ac:dyDescent="0.25">
      <c r="C70" s="111"/>
    </row>
    <row r="71" spans="3:3" x14ac:dyDescent="0.25">
      <c r="C71" s="111"/>
    </row>
    <row r="72" spans="3:3" x14ac:dyDescent="0.25">
      <c r="C72" s="111"/>
    </row>
    <row r="73" spans="3:3" x14ac:dyDescent="0.25">
      <c r="C73" s="111"/>
    </row>
    <row r="74" spans="3:3" x14ac:dyDescent="0.25">
      <c r="C74" s="111"/>
    </row>
    <row r="75" spans="3:3" x14ac:dyDescent="0.25">
      <c r="C75" s="111"/>
    </row>
    <row r="76" spans="3:3" x14ac:dyDescent="0.25">
      <c r="C76" s="111"/>
    </row>
    <row r="77" spans="3:3" x14ac:dyDescent="0.25">
      <c r="C77" s="111"/>
    </row>
    <row r="78" spans="3:3" x14ac:dyDescent="0.25">
      <c r="C78" s="111"/>
    </row>
    <row r="79" spans="3:3" x14ac:dyDescent="0.25">
      <c r="C79" s="111"/>
    </row>
    <row r="80" spans="3:3" x14ac:dyDescent="0.25">
      <c r="C80" s="111"/>
    </row>
    <row r="81" spans="3:3" x14ac:dyDescent="0.25">
      <c r="C81" s="111"/>
    </row>
    <row r="82" spans="3:3" x14ac:dyDescent="0.25">
      <c r="C82" s="111"/>
    </row>
    <row r="83" spans="3:3" x14ac:dyDescent="0.25">
      <c r="C83" s="111"/>
    </row>
    <row r="84" spans="3:3" x14ac:dyDescent="0.25">
      <c r="C84" s="111"/>
    </row>
    <row r="85" spans="3:3" x14ac:dyDescent="0.25">
      <c r="C85" s="111"/>
    </row>
    <row r="86" spans="3:3" x14ac:dyDescent="0.25">
      <c r="C86" s="111"/>
    </row>
    <row r="87" spans="3:3" x14ac:dyDescent="0.25">
      <c r="C87" s="111"/>
    </row>
    <row r="88" spans="3:3" x14ac:dyDescent="0.25">
      <c r="C88" s="111"/>
    </row>
    <row r="89" spans="3:3" x14ac:dyDescent="0.25">
      <c r="C89" s="111"/>
    </row>
    <row r="90" spans="3:3" x14ac:dyDescent="0.25">
      <c r="C90" s="111"/>
    </row>
    <row r="91" spans="3:3" x14ac:dyDescent="0.25">
      <c r="C91" s="111"/>
    </row>
    <row r="92" spans="3:3" x14ac:dyDescent="0.25">
      <c r="C92" s="111"/>
    </row>
    <row r="93" spans="3:3" x14ac:dyDescent="0.25">
      <c r="C93" s="111"/>
    </row>
    <row r="94" spans="3:3" x14ac:dyDescent="0.25">
      <c r="C94" s="111"/>
    </row>
    <row r="95" spans="3:3" x14ac:dyDescent="0.25">
      <c r="C95" s="111"/>
    </row>
    <row r="96" spans="3:3" x14ac:dyDescent="0.25">
      <c r="C96" s="111"/>
    </row>
    <row r="97" spans="3:3" x14ac:dyDescent="0.25">
      <c r="C97" s="111"/>
    </row>
    <row r="98" spans="3:3" x14ac:dyDescent="0.25">
      <c r="C98" s="111"/>
    </row>
    <row r="99" spans="3:3" x14ac:dyDescent="0.25">
      <c r="C99" s="111"/>
    </row>
    <row r="100" spans="3:3" x14ac:dyDescent="0.25">
      <c r="C100" s="111"/>
    </row>
    <row r="101" spans="3:3" x14ac:dyDescent="0.25">
      <c r="C101" s="111"/>
    </row>
    <row r="102" spans="3:3" x14ac:dyDescent="0.25">
      <c r="C102" s="111"/>
    </row>
    <row r="103" spans="3:3" x14ac:dyDescent="0.25">
      <c r="C103" s="111"/>
    </row>
    <row r="104" spans="3:3" x14ac:dyDescent="0.25">
      <c r="C104" s="111"/>
    </row>
    <row r="105" spans="3:3" x14ac:dyDescent="0.25">
      <c r="C105" s="111"/>
    </row>
    <row r="106" spans="3:3" x14ac:dyDescent="0.25">
      <c r="C106" s="111"/>
    </row>
    <row r="107" spans="3:3" x14ac:dyDescent="0.25">
      <c r="C107" s="111"/>
    </row>
    <row r="108" spans="3:3" x14ac:dyDescent="0.25">
      <c r="C108" s="111"/>
    </row>
    <row r="109" spans="3:3" x14ac:dyDescent="0.25">
      <c r="C109" s="111"/>
    </row>
    <row r="110" spans="3:3" x14ac:dyDescent="0.25">
      <c r="C110" s="111"/>
    </row>
    <row r="111" spans="3:3" x14ac:dyDescent="0.25">
      <c r="C111" s="111"/>
    </row>
    <row r="112" spans="3:3" x14ac:dyDescent="0.25">
      <c r="C112" s="111"/>
    </row>
    <row r="113" spans="3:3" x14ac:dyDescent="0.25">
      <c r="C113" s="111"/>
    </row>
    <row r="114" spans="3:3" x14ac:dyDescent="0.25">
      <c r="C114" s="111"/>
    </row>
    <row r="115" spans="3:3" x14ac:dyDescent="0.25">
      <c r="C115" s="111"/>
    </row>
    <row r="116" spans="3:3" x14ac:dyDescent="0.25">
      <c r="C116" s="111"/>
    </row>
    <row r="117" spans="3:3" x14ac:dyDescent="0.25">
      <c r="C117" s="111"/>
    </row>
    <row r="118" spans="3:3" x14ac:dyDescent="0.25">
      <c r="C118" s="111"/>
    </row>
    <row r="119" spans="3:3" x14ac:dyDescent="0.25">
      <c r="C119" s="111"/>
    </row>
    <row r="120" spans="3:3" x14ac:dyDescent="0.25">
      <c r="C120" s="111"/>
    </row>
    <row r="121" spans="3:3" x14ac:dyDescent="0.25">
      <c r="C121" s="111"/>
    </row>
    <row r="122" spans="3:3" x14ac:dyDescent="0.25">
      <c r="C122" s="111"/>
    </row>
    <row r="123" spans="3:3" x14ac:dyDescent="0.25">
      <c r="C123" s="111"/>
    </row>
    <row r="124" spans="3:3" x14ac:dyDescent="0.25">
      <c r="C124" s="111"/>
    </row>
    <row r="125" spans="3:3" x14ac:dyDescent="0.25">
      <c r="C125" s="111"/>
    </row>
    <row r="126" spans="3:3" x14ac:dyDescent="0.25">
      <c r="C126" s="111"/>
    </row>
    <row r="127" spans="3:3" x14ac:dyDescent="0.25">
      <c r="C127" s="111"/>
    </row>
    <row r="128" spans="3:3" x14ac:dyDescent="0.25">
      <c r="C128" s="111"/>
    </row>
    <row r="129" spans="2:3" x14ac:dyDescent="0.25">
      <c r="C129" s="111"/>
    </row>
    <row r="130" spans="2:3" x14ac:dyDescent="0.25">
      <c r="C130" s="111"/>
    </row>
    <row r="131" spans="2:3" x14ac:dyDescent="0.25">
      <c r="C131" s="111"/>
    </row>
    <row r="132" spans="2:3" x14ac:dyDescent="0.25">
      <c r="B132" s="168" t="s">
        <v>76</v>
      </c>
      <c r="C132" s="111"/>
    </row>
    <row r="133" spans="2:3" x14ac:dyDescent="0.25">
      <c r="C133" s="111"/>
    </row>
    <row r="134" spans="2:3" x14ac:dyDescent="0.25">
      <c r="C134" s="111"/>
    </row>
    <row r="135" spans="2:3" x14ac:dyDescent="0.25">
      <c r="C135" s="111"/>
    </row>
    <row r="136" spans="2:3" x14ac:dyDescent="0.25">
      <c r="C136" s="111"/>
    </row>
    <row r="137" spans="2:3" x14ac:dyDescent="0.25">
      <c r="C137" s="111"/>
    </row>
    <row r="138" spans="2:3" x14ac:dyDescent="0.25">
      <c r="C138" s="111"/>
    </row>
    <row r="139" spans="2:3" x14ac:dyDescent="0.25">
      <c r="C139" s="111"/>
    </row>
    <row r="140" spans="2:3" x14ac:dyDescent="0.25">
      <c r="C140" s="111"/>
    </row>
    <row r="141" spans="2:3" x14ac:dyDescent="0.25">
      <c r="C141" s="111"/>
    </row>
    <row r="142" spans="2:3" x14ac:dyDescent="0.25">
      <c r="C142" s="111"/>
    </row>
    <row r="143" spans="2:3" x14ac:dyDescent="0.25">
      <c r="C143" s="111"/>
    </row>
    <row r="144" spans="2:3" x14ac:dyDescent="0.25">
      <c r="C144" s="111"/>
    </row>
    <row r="145" spans="3:3" x14ac:dyDescent="0.25">
      <c r="C145" s="111"/>
    </row>
    <row r="146" spans="3:3" x14ac:dyDescent="0.25">
      <c r="C146" s="111"/>
    </row>
    <row r="147" spans="3:3" x14ac:dyDescent="0.25">
      <c r="C147" s="111"/>
    </row>
    <row r="148" spans="3:3" x14ac:dyDescent="0.25">
      <c r="C148" s="111"/>
    </row>
    <row r="149" spans="3:3" x14ac:dyDescent="0.25">
      <c r="C149" s="111"/>
    </row>
    <row r="150" spans="3:3" x14ac:dyDescent="0.25">
      <c r="C150" s="111"/>
    </row>
    <row r="151" spans="3:3" x14ac:dyDescent="0.25">
      <c r="C151" s="111"/>
    </row>
    <row r="152" spans="3:3" x14ac:dyDescent="0.25">
      <c r="C152" s="111"/>
    </row>
    <row r="153" spans="3:3" x14ac:dyDescent="0.25">
      <c r="C153" s="111"/>
    </row>
    <row r="154" spans="3:3" x14ac:dyDescent="0.25">
      <c r="C154" s="111"/>
    </row>
    <row r="155" spans="3:3" x14ac:dyDescent="0.25">
      <c r="C155" s="111"/>
    </row>
    <row r="156" spans="3:3" x14ac:dyDescent="0.25">
      <c r="C156" s="111"/>
    </row>
    <row r="157" spans="3:3" x14ac:dyDescent="0.25">
      <c r="C157" s="111"/>
    </row>
    <row r="158" spans="3:3" x14ac:dyDescent="0.25">
      <c r="C158" s="111"/>
    </row>
    <row r="159" spans="3:3" x14ac:dyDescent="0.25">
      <c r="C159" s="111"/>
    </row>
    <row r="160" spans="3:3" x14ac:dyDescent="0.25">
      <c r="C160" s="111"/>
    </row>
    <row r="161" spans="3:3" x14ac:dyDescent="0.25">
      <c r="C161" s="111"/>
    </row>
    <row r="162" spans="3:3" x14ac:dyDescent="0.25">
      <c r="C162" s="111"/>
    </row>
    <row r="163" spans="3:3" x14ac:dyDescent="0.25">
      <c r="C163" s="111"/>
    </row>
    <row r="164" spans="3:3" x14ac:dyDescent="0.25">
      <c r="C164" s="111"/>
    </row>
    <row r="165" spans="3:3" x14ac:dyDescent="0.25">
      <c r="C165" s="111"/>
    </row>
    <row r="166" spans="3:3" x14ac:dyDescent="0.25">
      <c r="C166" s="111"/>
    </row>
    <row r="167" spans="3:3" x14ac:dyDescent="0.25">
      <c r="C167" s="111"/>
    </row>
    <row r="168" spans="3:3" x14ac:dyDescent="0.25">
      <c r="C168" s="111"/>
    </row>
    <row r="169" spans="3:3" x14ac:dyDescent="0.25">
      <c r="C169" s="111"/>
    </row>
    <row r="170" spans="3:3" x14ac:dyDescent="0.25">
      <c r="C170" s="111"/>
    </row>
    <row r="171" spans="3:3" x14ac:dyDescent="0.25">
      <c r="C171" s="111"/>
    </row>
    <row r="172" spans="3:3" x14ac:dyDescent="0.25">
      <c r="C172" s="111"/>
    </row>
    <row r="173" spans="3:3" x14ac:dyDescent="0.25">
      <c r="C173" s="111"/>
    </row>
    <row r="174" spans="3:3" x14ac:dyDescent="0.25">
      <c r="C174" s="111"/>
    </row>
    <row r="175" spans="3:3" x14ac:dyDescent="0.25">
      <c r="C175" s="111"/>
    </row>
    <row r="176" spans="3:3" x14ac:dyDescent="0.25">
      <c r="C176" s="111"/>
    </row>
    <row r="177" spans="3:3" x14ac:dyDescent="0.25">
      <c r="C177" s="111"/>
    </row>
    <row r="178" spans="3:3" x14ac:dyDescent="0.25">
      <c r="C178" s="111"/>
    </row>
    <row r="179" spans="3:3" x14ac:dyDescent="0.25">
      <c r="C179" s="111"/>
    </row>
    <row r="180" spans="3:3" x14ac:dyDescent="0.25">
      <c r="C180" s="111"/>
    </row>
    <row r="181" spans="3:3" x14ac:dyDescent="0.25">
      <c r="C181" s="111"/>
    </row>
    <row r="182" spans="3:3" x14ac:dyDescent="0.25">
      <c r="C182" s="111"/>
    </row>
    <row r="183" spans="3:3" x14ac:dyDescent="0.25">
      <c r="C183" s="111"/>
    </row>
    <row r="184" spans="3:3" x14ac:dyDescent="0.25">
      <c r="C184" s="111"/>
    </row>
    <row r="185" spans="3:3" x14ac:dyDescent="0.25">
      <c r="C185" s="111"/>
    </row>
    <row r="186" spans="3:3" x14ac:dyDescent="0.25">
      <c r="C186" s="111"/>
    </row>
    <row r="187" spans="3:3" x14ac:dyDescent="0.25">
      <c r="C187" s="111"/>
    </row>
    <row r="188" spans="3:3" x14ac:dyDescent="0.25">
      <c r="C188" s="111"/>
    </row>
    <row r="189" spans="3:3" x14ac:dyDescent="0.25">
      <c r="C189" s="111"/>
    </row>
    <row r="190" spans="3:3" x14ac:dyDescent="0.25">
      <c r="C190" s="111"/>
    </row>
    <row r="191" spans="3:3" x14ac:dyDescent="0.25">
      <c r="C191" s="111"/>
    </row>
    <row r="192" spans="3:3" x14ac:dyDescent="0.25">
      <c r="C192" s="111"/>
    </row>
    <row r="193" spans="3:3" x14ac:dyDescent="0.25">
      <c r="C193" s="111"/>
    </row>
    <row r="194" spans="3:3" x14ac:dyDescent="0.25">
      <c r="C194" s="111"/>
    </row>
    <row r="195" spans="3:3" x14ac:dyDescent="0.25">
      <c r="C195" s="111"/>
    </row>
    <row r="196" spans="3:3" x14ac:dyDescent="0.25">
      <c r="C196" s="111"/>
    </row>
    <row r="197" spans="3:3" x14ac:dyDescent="0.25">
      <c r="C197" s="111"/>
    </row>
    <row r="198" spans="3:3" x14ac:dyDescent="0.25">
      <c r="C198" s="111"/>
    </row>
    <row r="199" spans="3:3" x14ac:dyDescent="0.25">
      <c r="C199" s="111"/>
    </row>
    <row r="200" spans="3:3" x14ac:dyDescent="0.25">
      <c r="C200" s="111"/>
    </row>
    <row r="201" spans="3:3" x14ac:dyDescent="0.25">
      <c r="C201" s="111"/>
    </row>
    <row r="202" spans="3:3" x14ac:dyDescent="0.25">
      <c r="C202" s="111"/>
    </row>
    <row r="203" spans="3:3" x14ac:dyDescent="0.25">
      <c r="C203" s="111"/>
    </row>
    <row r="204" spans="3:3" x14ac:dyDescent="0.25">
      <c r="C204" s="111"/>
    </row>
    <row r="205" spans="3:3" x14ac:dyDescent="0.25">
      <c r="C205" s="111"/>
    </row>
    <row r="206" spans="3:3" x14ac:dyDescent="0.25">
      <c r="C206" s="111"/>
    </row>
    <row r="207" spans="3:3" x14ac:dyDescent="0.25">
      <c r="C207" s="111"/>
    </row>
    <row r="208" spans="3:3" x14ac:dyDescent="0.25">
      <c r="C208" s="111"/>
    </row>
    <row r="209" spans="3:3" x14ac:dyDescent="0.25">
      <c r="C209" s="111"/>
    </row>
    <row r="210" spans="3:3" x14ac:dyDescent="0.25">
      <c r="C210" s="111"/>
    </row>
    <row r="211" spans="3:3" x14ac:dyDescent="0.25">
      <c r="C211" s="111"/>
    </row>
    <row r="212" spans="3:3" x14ac:dyDescent="0.25">
      <c r="C212" s="111"/>
    </row>
    <row r="213" spans="3:3" x14ac:dyDescent="0.25">
      <c r="C213" s="111"/>
    </row>
    <row r="214" spans="3:3" x14ac:dyDescent="0.25">
      <c r="C214" s="111"/>
    </row>
    <row r="215" spans="3:3" x14ac:dyDescent="0.25">
      <c r="C215" s="111"/>
    </row>
    <row r="216" spans="3:3" x14ac:dyDescent="0.25">
      <c r="C216" s="111"/>
    </row>
    <row r="217" spans="3:3" x14ac:dyDescent="0.25">
      <c r="C217" s="111"/>
    </row>
    <row r="218" spans="3:3" x14ac:dyDescent="0.25">
      <c r="C218" s="111"/>
    </row>
    <row r="219" spans="3:3" x14ac:dyDescent="0.25">
      <c r="C219" s="111"/>
    </row>
    <row r="220" spans="3:3" x14ac:dyDescent="0.25">
      <c r="C220" s="111"/>
    </row>
    <row r="221" spans="3:3" x14ac:dyDescent="0.25">
      <c r="C221" s="111"/>
    </row>
    <row r="222" spans="3:3" x14ac:dyDescent="0.25">
      <c r="C222" s="111"/>
    </row>
    <row r="223" spans="3:3" x14ac:dyDescent="0.25">
      <c r="C223" s="111"/>
    </row>
    <row r="224" spans="3:3" x14ac:dyDescent="0.25">
      <c r="C224" s="111"/>
    </row>
    <row r="225" spans="3:3" x14ac:dyDescent="0.25">
      <c r="C225" s="111"/>
    </row>
    <row r="226" spans="3:3" x14ac:dyDescent="0.25">
      <c r="C226" s="111"/>
    </row>
    <row r="227" spans="3:3" x14ac:dyDescent="0.25">
      <c r="C227" s="111"/>
    </row>
    <row r="228" spans="3:3" x14ac:dyDescent="0.25">
      <c r="C228" s="111"/>
    </row>
    <row r="229" spans="3:3" x14ac:dyDescent="0.25">
      <c r="C229" s="111"/>
    </row>
    <row r="230" spans="3:3" x14ac:dyDescent="0.25">
      <c r="C230" s="111"/>
    </row>
    <row r="231" spans="3:3" x14ac:dyDescent="0.25">
      <c r="C231" s="111"/>
    </row>
    <row r="232" spans="3:3" x14ac:dyDescent="0.25">
      <c r="C232" s="111"/>
    </row>
    <row r="233" spans="3:3" x14ac:dyDescent="0.25">
      <c r="C233" s="111"/>
    </row>
    <row r="234" spans="3:3" x14ac:dyDescent="0.25">
      <c r="C234" s="111"/>
    </row>
    <row r="235" spans="3:3" x14ac:dyDescent="0.25">
      <c r="C235" s="111"/>
    </row>
    <row r="236" spans="3:3" x14ac:dyDescent="0.25">
      <c r="C236" s="111"/>
    </row>
    <row r="237" spans="3:3" x14ac:dyDescent="0.25">
      <c r="C237" s="111"/>
    </row>
    <row r="238" spans="3:3" x14ac:dyDescent="0.25">
      <c r="C238" s="111"/>
    </row>
    <row r="239" spans="3:3" x14ac:dyDescent="0.25">
      <c r="C239" s="111"/>
    </row>
    <row r="240" spans="3:3" x14ac:dyDescent="0.25">
      <c r="C240" s="111"/>
    </row>
    <row r="241" spans="3:3" x14ac:dyDescent="0.25">
      <c r="C241" s="111"/>
    </row>
    <row r="242" spans="3:3" x14ac:dyDescent="0.25">
      <c r="C242" s="111"/>
    </row>
    <row r="243" spans="3:3" x14ac:dyDescent="0.25">
      <c r="C243" s="111"/>
    </row>
    <row r="244" spans="3:3" x14ac:dyDescent="0.25">
      <c r="C244" s="111"/>
    </row>
    <row r="245" spans="3:3" x14ac:dyDescent="0.25">
      <c r="C245" s="111"/>
    </row>
    <row r="246" spans="3:3" x14ac:dyDescent="0.25">
      <c r="C246" s="111"/>
    </row>
    <row r="247" spans="3:3" x14ac:dyDescent="0.25">
      <c r="C247" s="111"/>
    </row>
    <row r="248" spans="3:3" x14ac:dyDescent="0.25">
      <c r="C248" s="111"/>
    </row>
    <row r="249" spans="3:3" x14ac:dyDescent="0.25">
      <c r="C249" s="111"/>
    </row>
    <row r="250" spans="3:3" x14ac:dyDescent="0.25">
      <c r="C250" s="111"/>
    </row>
    <row r="251" spans="3:3" x14ac:dyDescent="0.25">
      <c r="C251" s="111"/>
    </row>
    <row r="252" spans="3:3" x14ac:dyDescent="0.25">
      <c r="C252" s="111"/>
    </row>
    <row r="253" spans="3:3" x14ac:dyDescent="0.25">
      <c r="C253" s="111"/>
    </row>
    <row r="254" spans="3:3" x14ac:dyDescent="0.25">
      <c r="C254" s="111"/>
    </row>
    <row r="255" spans="3:3" x14ac:dyDescent="0.25">
      <c r="C255" s="111"/>
    </row>
    <row r="256" spans="3:3" x14ac:dyDescent="0.25">
      <c r="C256" s="111"/>
    </row>
    <row r="257" spans="3:3" x14ac:dyDescent="0.25">
      <c r="C257" s="111"/>
    </row>
    <row r="258" spans="3:3" x14ac:dyDescent="0.25">
      <c r="C258" s="111"/>
    </row>
    <row r="259" spans="3:3" x14ac:dyDescent="0.25">
      <c r="C259" s="111"/>
    </row>
    <row r="260" spans="3:3" x14ac:dyDescent="0.25">
      <c r="C260" s="111"/>
    </row>
    <row r="261" spans="3:3" x14ac:dyDescent="0.25">
      <c r="C261" s="111"/>
    </row>
    <row r="262" spans="3:3" x14ac:dyDescent="0.25">
      <c r="C262" s="111"/>
    </row>
    <row r="263" spans="3:3" x14ac:dyDescent="0.25">
      <c r="C263" s="111"/>
    </row>
    <row r="264" spans="3:3" x14ac:dyDescent="0.25">
      <c r="C264" s="111"/>
    </row>
    <row r="265" spans="3:3" x14ac:dyDescent="0.25">
      <c r="C265" s="111"/>
    </row>
    <row r="266" spans="3:3" x14ac:dyDescent="0.25">
      <c r="C266" s="111"/>
    </row>
    <row r="267" spans="3:3" x14ac:dyDescent="0.25">
      <c r="C267" s="111"/>
    </row>
    <row r="268" spans="3:3" x14ac:dyDescent="0.25">
      <c r="C268" s="111"/>
    </row>
    <row r="269" spans="3:3" x14ac:dyDescent="0.25">
      <c r="C269" s="111"/>
    </row>
    <row r="270" spans="3:3" x14ac:dyDescent="0.25">
      <c r="C270" s="111"/>
    </row>
    <row r="271" spans="3:3" x14ac:dyDescent="0.25">
      <c r="C271" s="111"/>
    </row>
    <row r="272" spans="3:3" x14ac:dyDescent="0.25">
      <c r="C272" s="111"/>
    </row>
    <row r="273" spans="3:3" x14ac:dyDescent="0.25">
      <c r="C273" s="111"/>
    </row>
    <row r="274" spans="3:3" x14ac:dyDescent="0.25">
      <c r="C274" s="111"/>
    </row>
    <row r="275" spans="3:3" x14ac:dyDescent="0.25">
      <c r="C275" s="111"/>
    </row>
    <row r="276" spans="3:3" x14ac:dyDescent="0.25">
      <c r="C276" s="111"/>
    </row>
    <row r="277" spans="3:3" x14ac:dyDescent="0.25">
      <c r="C277" s="111"/>
    </row>
    <row r="278" spans="3:3" x14ac:dyDescent="0.25">
      <c r="C278" s="111"/>
    </row>
    <row r="279" spans="3:3" x14ac:dyDescent="0.25">
      <c r="C279" s="111"/>
    </row>
    <row r="280" spans="3:3" x14ac:dyDescent="0.25">
      <c r="C280" s="111"/>
    </row>
    <row r="281" spans="3:3" x14ac:dyDescent="0.25">
      <c r="C281" s="111"/>
    </row>
    <row r="282" spans="3:3" x14ac:dyDescent="0.25">
      <c r="C282" s="111"/>
    </row>
    <row r="283" spans="3:3" x14ac:dyDescent="0.25">
      <c r="C283" s="111"/>
    </row>
    <row r="284" spans="3:3" x14ac:dyDescent="0.25">
      <c r="C284" s="111"/>
    </row>
    <row r="285" spans="3:3" x14ac:dyDescent="0.25">
      <c r="C285" s="111"/>
    </row>
    <row r="286" spans="3:3" x14ac:dyDescent="0.25">
      <c r="C286" s="111"/>
    </row>
    <row r="287" spans="3:3" x14ac:dyDescent="0.25">
      <c r="C287" s="111"/>
    </row>
    <row r="288" spans="3:3" x14ac:dyDescent="0.25">
      <c r="C288" s="111"/>
    </row>
    <row r="289" spans="3:3" x14ac:dyDescent="0.25">
      <c r="C289" s="111"/>
    </row>
    <row r="290" spans="3:3" x14ac:dyDescent="0.25">
      <c r="C290" s="111"/>
    </row>
    <row r="291" spans="3:3" x14ac:dyDescent="0.25">
      <c r="C291" s="111"/>
    </row>
    <row r="292" spans="3:3" x14ac:dyDescent="0.25">
      <c r="C292" s="111"/>
    </row>
    <row r="293" spans="3:3" x14ac:dyDescent="0.25">
      <c r="C293" s="111"/>
    </row>
    <row r="294" spans="3:3" x14ac:dyDescent="0.25">
      <c r="C294" s="111"/>
    </row>
    <row r="295" spans="3:3" x14ac:dyDescent="0.25">
      <c r="C295" s="111"/>
    </row>
    <row r="296" spans="3:3" x14ac:dyDescent="0.25">
      <c r="C296" s="111"/>
    </row>
    <row r="297" spans="3:3" x14ac:dyDescent="0.25">
      <c r="C297" s="111"/>
    </row>
    <row r="298" spans="3:3" x14ac:dyDescent="0.25">
      <c r="C298" s="111"/>
    </row>
    <row r="299" spans="3:3" x14ac:dyDescent="0.25">
      <c r="C299" s="111"/>
    </row>
    <row r="300" spans="3:3" x14ac:dyDescent="0.25">
      <c r="C300" s="111"/>
    </row>
    <row r="301" spans="3:3" x14ac:dyDescent="0.25">
      <c r="C301" s="111"/>
    </row>
    <row r="302" spans="3:3" x14ac:dyDescent="0.25">
      <c r="C302" s="111"/>
    </row>
    <row r="303" spans="3:3" x14ac:dyDescent="0.25">
      <c r="C303" s="111"/>
    </row>
    <row r="304" spans="3:3" x14ac:dyDescent="0.25">
      <c r="C304" s="111"/>
    </row>
    <row r="305" spans="3:3" x14ac:dyDescent="0.25">
      <c r="C305" s="111"/>
    </row>
    <row r="306" spans="3:3" x14ac:dyDescent="0.25">
      <c r="C306" s="111"/>
    </row>
    <row r="307" spans="3:3" x14ac:dyDescent="0.25">
      <c r="C307" s="111"/>
    </row>
    <row r="308" spans="3:3" x14ac:dyDescent="0.25">
      <c r="C308" s="111"/>
    </row>
    <row r="309" spans="3:3" x14ac:dyDescent="0.25">
      <c r="C309" s="111"/>
    </row>
    <row r="310" spans="3:3" x14ac:dyDescent="0.25">
      <c r="C310" s="111"/>
    </row>
    <row r="311" spans="3:3" x14ac:dyDescent="0.25">
      <c r="C311" s="111"/>
    </row>
    <row r="312" spans="3:3" x14ac:dyDescent="0.25">
      <c r="C312" s="111"/>
    </row>
    <row r="313" spans="3:3" x14ac:dyDescent="0.25">
      <c r="C313" s="111"/>
    </row>
    <row r="314" spans="3:3" x14ac:dyDescent="0.25">
      <c r="C314" s="111"/>
    </row>
    <row r="315" spans="3:3" x14ac:dyDescent="0.25">
      <c r="C315" s="111"/>
    </row>
    <row r="316" spans="3:3" x14ac:dyDescent="0.25">
      <c r="C316" s="111"/>
    </row>
    <row r="317" spans="3:3" x14ac:dyDescent="0.25">
      <c r="C317" s="111"/>
    </row>
    <row r="318" spans="3:3" x14ac:dyDescent="0.25">
      <c r="C318" s="111"/>
    </row>
    <row r="319" spans="3:3" x14ac:dyDescent="0.25">
      <c r="C319" s="111"/>
    </row>
    <row r="320" spans="3:3" x14ac:dyDescent="0.25">
      <c r="C320" s="111"/>
    </row>
    <row r="321" spans="3:3" x14ac:dyDescent="0.25">
      <c r="C321" s="111"/>
    </row>
    <row r="322" spans="3:3" x14ac:dyDescent="0.25">
      <c r="C322" s="111"/>
    </row>
    <row r="323" spans="3:3" x14ac:dyDescent="0.25">
      <c r="C323" s="111"/>
    </row>
    <row r="324" spans="3:3" x14ac:dyDescent="0.25">
      <c r="C324" s="111"/>
    </row>
    <row r="325" spans="3:3" x14ac:dyDescent="0.25">
      <c r="C325" s="111"/>
    </row>
    <row r="326" spans="3:3" x14ac:dyDescent="0.25">
      <c r="C326" s="111"/>
    </row>
    <row r="327" spans="3:3" x14ac:dyDescent="0.25">
      <c r="C327" s="111"/>
    </row>
    <row r="328" spans="3:3" x14ac:dyDescent="0.25">
      <c r="C328" s="111"/>
    </row>
    <row r="329" spans="3:3" x14ac:dyDescent="0.25">
      <c r="C329" s="111"/>
    </row>
    <row r="330" spans="3:3" x14ac:dyDescent="0.25">
      <c r="C330" s="111"/>
    </row>
    <row r="331" spans="3:3" x14ac:dyDescent="0.25">
      <c r="C331" s="111"/>
    </row>
    <row r="332" spans="3:3" x14ac:dyDescent="0.25">
      <c r="C332" s="111"/>
    </row>
    <row r="333" spans="3:3" x14ac:dyDescent="0.25">
      <c r="C333" s="111"/>
    </row>
    <row r="334" spans="3:3" x14ac:dyDescent="0.25">
      <c r="C334" s="111"/>
    </row>
    <row r="335" spans="3:3" x14ac:dyDescent="0.25">
      <c r="C335" s="111"/>
    </row>
    <row r="336" spans="3:3" x14ac:dyDescent="0.25">
      <c r="C336" s="111"/>
    </row>
    <row r="337" spans="3:3" x14ac:dyDescent="0.25">
      <c r="C337" s="111"/>
    </row>
    <row r="338" spans="3:3" x14ac:dyDescent="0.25">
      <c r="C338" s="111"/>
    </row>
    <row r="339" spans="3:3" x14ac:dyDescent="0.25">
      <c r="C339" s="111"/>
    </row>
    <row r="340" spans="3:3" x14ac:dyDescent="0.25">
      <c r="C340" s="111"/>
    </row>
    <row r="341" spans="3:3" x14ac:dyDescent="0.25">
      <c r="C341" s="111"/>
    </row>
    <row r="342" spans="3:3" x14ac:dyDescent="0.25">
      <c r="C342" s="111"/>
    </row>
    <row r="343" spans="3:3" x14ac:dyDescent="0.25">
      <c r="C343" s="111"/>
    </row>
    <row r="344" spans="3:3" x14ac:dyDescent="0.25">
      <c r="C344" s="111"/>
    </row>
    <row r="345" spans="3:3" x14ac:dyDescent="0.25">
      <c r="C345" s="111"/>
    </row>
    <row r="346" spans="3:3" x14ac:dyDescent="0.25">
      <c r="C346" s="111"/>
    </row>
    <row r="347" spans="3:3" x14ac:dyDescent="0.25">
      <c r="C347" s="111"/>
    </row>
    <row r="348" spans="3:3" x14ac:dyDescent="0.25">
      <c r="C348" s="111"/>
    </row>
    <row r="349" spans="3:3" x14ac:dyDescent="0.25">
      <c r="C349" s="111"/>
    </row>
    <row r="350" spans="3:3" x14ac:dyDescent="0.25">
      <c r="C350" s="111"/>
    </row>
    <row r="351" spans="3:3" x14ac:dyDescent="0.25">
      <c r="C351" s="111"/>
    </row>
    <row r="352" spans="3:3" x14ac:dyDescent="0.25">
      <c r="C352" s="111"/>
    </row>
    <row r="353" spans="3:3" x14ac:dyDescent="0.25">
      <c r="C353" s="111"/>
    </row>
    <row r="354" spans="3:3" x14ac:dyDescent="0.25">
      <c r="C354" s="111"/>
    </row>
    <row r="355" spans="3:3" x14ac:dyDescent="0.25">
      <c r="C355" s="111"/>
    </row>
    <row r="356" spans="3:3" x14ac:dyDescent="0.25">
      <c r="C356" s="111"/>
    </row>
    <row r="357" spans="3:3" x14ac:dyDescent="0.25">
      <c r="C357" s="111"/>
    </row>
    <row r="358" spans="3:3" x14ac:dyDescent="0.25">
      <c r="C358" s="111"/>
    </row>
    <row r="359" spans="3:3" x14ac:dyDescent="0.25">
      <c r="C359" s="111"/>
    </row>
    <row r="360" spans="3:3" x14ac:dyDescent="0.25">
      <c r="C360" s="111"/>
    </row>
    <row r="361" spans="3:3" x14ac:dyDescent="0.25">
      <c r="C361" s="111"/>
    </row>
    <row r="362" spans="3:3" x14ac:dyDescent="0.25">
      <c r="C362" s="111"/>
    </row>
    <row r="363" spans="3:3" x14ac:dyDescent="0.25">
      <c r="C363" s="111"/>
    </row>
    <row r="364" spans="3:3" x14ac:dyDescent="0.25">
      <c r="C364" s="111"/>
    </row>
    <row r="365" spans="3:3" x14ac:dyDescent="0.25">
      <c r="C365" s="111"/>
    </row>
    <row r="366" spans="3:3" x14ac:dyDescent="0.25">
      <c r="C366" s="111"/>
    </row>
    <row r="367" spans="3:3" x14ac:dyDescent="0.25">
      <c r="C367" s="111"/>
    </row>
    <row r="368" spans="3:3" x14ac:dyDescent="0.25">
      <c r="C368" s="111"/>
    </row>
    <row r="369" spans="3:3" x14ac:dyDescent="0.25">
      <c r="C369" s="111"/>
    </row>
    <row r="370" spans="3:3" x14ac:dyDescent="0.25">
      <c r="C370" s="111"/>
    </row>
    <row r="371" spans="3:3" x14ac:dyDescent="0.25">
      <c r="C371" s="111"/>
    </row>
    <row r="372" spans="3:3" x14ac:dyDescent="0.25">
      <c r="C372" s="111"/>
    </row>
    <row r="373" spans="3:3" x14ac:dyDescent="0.25">
      <c r="C373" s="111"/>
    </row>
    <row r="374" spans="3:3" x14ac:dyDescent="0.25">
      <c r="C374" s="111"/>
    </row>
    <row r="375" spans="3:3" x14ac:dyDescent="0.25">
      <c r="C375" s="111"/>
    </row>
    <row r="376" spans="3:3" x14ac:dyDescent="0.25">
      <c r="C376" s="111"/>
    </row>
    <row r="377" spans="3:3" x14ac:dyDescent="0.25">
      <c r="C377" s="111"/>
    </row>
    <row r="378" spans="3:3" x14ac:dyDescent="0.25">
      <c r="C378" s="111"/>
    </row>
    <row r="379" spans="3:3" x14ac:dyDescent="0.25">
      <c r="C379" s="111"/>
    </row>
    <row r="380" spans="3:3" x14ac:dyDescent="0.25">
      <c r="C380" s="111"/>
    </row>
    <row r="381" spans="3:3" x14ac:dyDescent="0.25">
      <c r="C381" s="111"/>
    </row>
    <row r="382" spans="3:3" x14ac:dyDescent="0.25">
      <c r="C382" s="111"/>
    </row>
    <row r="383" spans="3:3" x14ac:dyDescent="0.25">
      <c r="C383" s="111"/>
    </row>
    <row r="384" spans="3:3" x14ac:dyDescent="0.25">
      <c r="C384" s="111"/>
    </row>
    <row r="385" spans="3:3" x14ac:dyDescent="0.25">
      <c r="C385" s="111"/>
    </row>
    <row r="386" spans="3:3" x14ac:dyDescent="0.25">
      <c r="C386" s="111"/>
    </row>
    <row r="387" spans="3:3" x14ac:dyDescent="0.25">
      <c r="C387" s="111"/>
    </row>
    <row r="388" spans="3:3" x14ac:dyDescent="0.25">
      <c r="C388" s="111"/>
    </row>
    <row r="389" spans="3:3" x14ac:dyDescent="0.25">
      <c r="C389" s="111"/>
    </row>
    <row r="390" spans="3:3" x14ac:dyDescent="0.25">
      <c r="C390" s="111"/>
    </row>
    <row r="391" spans="3:3" x14ac:dyDescent="0.25">
      <c r="C391" s="111"/>
    </row>
    <row r="392" spans="3:3" x14ac:dyDescent="0.25">
      <c r="C392" s="111"/>
    </row>
    <row r="393" spans="3:3" x14ac:dyDescent="0.25">
      <c r="C393" s="111"/>
    </row>
    <row r="394" spans="3:3" x14ac:dyDescent="0.25">
      <c r="C394" s="111"/>
    </row>
    <row r="395" spans="3:3" x14ac:dyDescent="0.25">
      <c r="C395" s="111"/>
    </row>
    <row r="396" spans="3:3" x14ac:dyDescent="0.25">
      <c r="C396" s="111"/>
    </row>
    <row r="397" spans="3:3" x14ac:dyDescent="0.25">
      <c r="C397" s="111"/>
    </row>
    <row r="398" spans="3:3" x14ac:dyDescent="0.25">
      <c r="C398" s="111"/>
    </row>
    <row r="399" spans="3:3" x14ac:dyDescent="0.25">
      <c r="C399" s="111"/>
    </row>
    <row r="400" spans="3:3" x14ac:dyDescent="0.25">
      <c r="C400" s="111"/>
    </row>
    <row r="401" spans="3:3" x14ac:dyDescent="0.25">
      <c r="C401" s="111"/>
    </row>
    <row r="402" spans="3:3" x14ac:dyDescent="0.25">
      <c r="C402" s="111"/>
    </row>
    <row r="403" spans="3:3" x14ac:dyDescent="0.25">
      <c r="C403" s="111"/>
    </row>
    <row r="404" spans="3:3" x14ac:dyDescent="0.25">
      <c r="C404" s="111"/>
    </row>
    <row r="405" spans="3:3" x14ac:dyDescent="0.25">
      <c r="C405" s="111"/>
    </row>
    <row r="406" spans="3:3" x14ac:dyDescent="0.25">
      <c r="C406" s="111"/>
    </row>
    <row r="407" spans="3:3" x14ac:dyDescent="0.25">
      <c r="C407" s="111"/>
    </row>
    <row r="408" spans="3:3" x14ac:dyDescent="0.25">
      <c r="C408" s="111"/>
    </row>
    <row r="409" spans="3:3" x14ac:dyDescent="0.25">
      <c r="C409" s="111"/>
    </row>
    <row r="410" spans="3:3" x14ac:dyDescent="0.25">
      <c r="C410" s="111"/>
    </row>
    <row r="411" spans="3:3" x14ac:dyDescent="0.25">
      <c r="C411" s="111"/>
    </row>
    <row r="412" spans="3:3" x14ac:dyDescent="0.25">
      <c r="C412" s="111"/>
    </row>
    <row r="413" spans="3:3" x14ac:dyDescent="0.25">
      <c r="C413" s="111"/>
    </row>
    <row r="414" spans="3:3" x14ac:dyDescent="0.25">
      <c r="C414" s="111"/>
    </row>
    <row r="415" spans="3:3" x14ac:dyDescent="0.25">
      <c r="C415" s="111"/>
    </row>
    <row r="416" spans="3:3" x14ac:dyDescent="0.25">
      <c r="C416" s="111"/>
    </row>
    <row r="417" spans="3:3" x14ac:dyDescent="0.25">
      <c r="C417" s="111"/>
    </row>
    <row r="418" spans="3:3" x14ac:dyDescent="0.25">
      <c r="C418" s="111"/>
    </row>
    <row r="419" spans="3:3" x14ac:dyDescent="0.25">
      <c r="C419" s="111"/>
    </row>
    <row r="420" spans="3:3" x14ac:dyDescent="0.25">
      <c r="C420" s="111"/>
    </row>
    <row r="421" spans="3:3" x14ac:dyDescent="0.25">
      <c r="C421" s="111"/>
    </row>
    <row r="422" spans="3:3" x14ac:dyDescent="0.25">
      <c r="C422" s="111"/>
    </row>
    <row r="423" spans="3:3" x14ac:dyDescent="0.25">
      <c r="C423" s="111"/>
    </row>
    <row r="424" spans="3:3" x14ac:dyDescent="0.25">
      <c r="C424" s="111"/>
    </row>
    <row r="425" spans="3:3" x14ac:dyDescent="0.25">
      <c r="C425" s="111"/>
    </row>
    <row r="426" spans="3:3" x14ac:dyDescent="0.25">
      <c r="C426" s="111"/>
    </row>
    <row r="427" spans="3:3" x14ac:dyDescent="0.25">
      <c r="C427" s="111"/>
    </row>
    <row r="428" spans="3:3" x14ac:dyDescent="0.25">
      <c r="C428" s="111"/>
    </row>
    <row r="429" spans="3:3" x14ac:dyDescent="0.25">
      <c r="C429" s="111"/>
    </row>
    <row r="430" spans="3:3" x14ac:dyDescent="0.25">
      <c r="C430" s="111"/>
    </row>
    <row r="431" spans="3:3" x14ac:dyDescent="0.25">
      <c r="C431" s="111"/>
    </row>
    <row r="432" spans="3:3" x14ac:dyDescent="0.25">
      <c r="C432" s="111"/>
    </row>
    <row r="433" spans="3:3" x14ac:dyDescent="0.25">
      <c r="C433" s="111"/>
    </row>
    <row r="434" spans="3:3" x14ac:dyDescent="0.25">
      <c r="C434" s="111"/>
    </row>
    <row r="435" spans="3:3" x14ac:dyDescent="0.25">
      <c r="C435" s="111"/>
    </row>
    <row r="436" spans="3:3" x14ac:dyDescent="0.25">
      <c r="C436" s="111"/>
    </row>
    <row r="437" spans="3:3" x14ac:dyDescent="0.25">
      <c r="C437" s="111"/>
    </row>
    <row r="438" spans="3:3" x14ac:dyDescent="0.25">
      <c r="C438" s="111"/>
    </row>
    <row r="439" spans="3:3" x14ac:dyDescent="0.25">
      <c r="C439" s="111"/>
    </row>
    <row r="440" spans="3:3" x14ac:dyDescent="0.25">
      <c r="C440" s="111"/>
    </row>
    <row r="441" spans="3:3" x14ac:dyDescent="0.25">
      <c r="C441" s="111"/>
    </row>
    <row r="442" spans="3:3" x14ac:dyDescent="0.25">
      <c r="C442" s="111"/>
    </row>
    <row r="443" spans="3:3" x14ac:dyDescent="0.25">
      <c r="C443" s="111"/>
    </row>
    <row r="444" spans="3:3" x14ac:dyDescent="0.25">
      <c r="C444" s="111"/>
    </row>
    <row r="445" spans="3:3" x14ac:dyDescent="0.25">
      <c r="C445" s="111"/>
    </row>
    <row r="446" spans="3:3" x14ac:dyDescent="0.25">
      <c r="C446" s="111"/>
    </row>
    <row r="447" spans="3:3" x14ac:dyDescent="0.25">
      <c r="C447" s="111"/>
    </row>
    <row r="448" spans="3:3" x14ac:dyDescent="0.25">
      <c r="C448" s="111"/>
    </row>
    <row r="449" spans="3:3" x14ac:dyDescent="0.25">
      <c r="C449" s="111"/>
    </row>
    <row r="450" spans="3:3" x14ac:dyDescent="0.25">
      <c r="C450" s="111"/>
    </row>
    <row r="451" spans="3:3" x14ac:dyDescent="0.25">
      <c r="C451" s="111"/>
    </row>
    <row r="452" spans="3:3" x14ac:dyDescent="0.25">
      <c r="C452" s="111"/>
    </row>
    <row r="453" spans="3:3" x14ac:dyDescent="0.25">
      <c r="C453" s="111"/>
    </row>
    <row r="454" spans="3:3" x14ac:dyDescent="0.25">
      <c r="C454" s="111"/>
    </row>
    <row r="455" spans="3:3" x14ac:dyDescent="0.25">
      <c r="C455" s="111"/>
    </row>
    <row r="456" spans="3:3" x14ac:dyDescent="0.25">
      <c r="C456" s="111"/>
    </row>
    <row r="457" spans="3:3" x14ac:dyDescent="0.25">
      <c r="C457" s="111"/>
    </row>
    <row r="458" spans="3:3" x14ac:dyDescent="0.25">
      <c r="C458" s="111"/>
    </row>
    <row r="459" spans="3:3" x14ac:dyDescent="0.25">
      <c r="C459" s="111"/>
    </row>
    <row r="460" spans="3:3" x14ac:dyDescent="0.25">
      <c r="C460" s="111"/>
    </row>
    <row r="461" spans="3:3" x14ac:dyDescent="0.25">
      <c r="C461" s="111"/>
    </row>
    <row r="462" spans="3:3" x14ac:dyDescent="0.25">
      <c r="C462" s="111"/>
    </row>
    <row r="463" spans="3:3" x14ac:dyDescent="0.25">
      <c r="C463" s="111"/>
    </row>
    <row r="464" spans="3:3" x14ac:dyDescent="0.25">
      <c r="C464" s="111"/>
    </row>
    <row r="465" spans="3:3" x14ac:dyDescent="0.25">
      <c r="C465" s="111"/>
    </row>
    <row r="466" spans="3:3" x14ac:dyDescent="0.25">
      <c r="C466" s="111"/>
    </row>
    <row r="467" spans="3:3" x14ac:dyDescent="0.25">
      <c r="C467" s="111"/>
    </row>
    <row r="468" spans="3:3" x14ac:dyDescent="0.25">
      <c r="C468" s="111"/>
    </row>
    <row r="469" spans="3:3" x14ac:dyDescent="0.25">
      <c r="C469" s="111"/>
    </row>
    <row r="470" spans="3:3" x14ac:dyDescent="0.25">
      <c r="C470" s="111"/>
    </row>
    <row r="471" spans="3:3" x14ac:dyDescent="0.25">
      <c r="C471" s="111"/>
    </row>
    <row r="472" spans="3:3" x14ac:dyDescent="0.25">
      <c r="C472" s="111"/>
    </row>
    <row r="473" spans="3:3" x14ac:dyDescent="0.25">
      <c r="C473" s="111"/>
    </row>
    <row r="474" spans="3:3" x14ac:dyDescent="0.25">
      <c r="C474" s="111"/>
    </row>
    <row r="475" spans="3:3" x14ac:dyDescent="0.25">
      <c r="C475" s="111"/>
    </row>
    <row r="476" spans="3:3" x14ac:dyDescent="0.25">
      <c r="C476" s="111"/>
    </row>
    <row r="477" spans="3:3" x14ac:dyDescent="0.25">
      <c r="C477" s="111"/>
    </row>
    <row r="478" spans="3:3" x14ac:dyDescent="0.25">
      <c r="C478" s="111"/>
    </row>
    <row r="479" spans="3:3" x14ac:dyDescent="0.25">
      <c r="C479" s="111"/>
    </row>
    <row r="480" spans="3:3" x14ac:dyDescent="0.25">
      <c r="C480" s="111"/>
    </row>
    <row r="481" spans="3:3" x14ac:dyDescent="0.25">
      <c r="C481" s="111"/>
    </row>
    <row r="482" spans="3:3" x14ac:dyDescent="0.25">
      <c r="C482" s="111"/>
    </row>
    <row r="483" spans="3:3" x14ac:dyDescent="0.25">
      <c r="C483" s="111"/>
    </row>
    <row r="484" spans="3:3" x14ac:dyDescent="0.25">
      <c r="C484" s="111"/>
    </row>
    <row r="485" spans="3:3" x14ac:dyDescent="0.25">
      <c r="C485" s="111"/>
    </row>
    <row r="486" spans="3:3" x14ac:dyDescent="0.25">
      <c r="C486" s="111"/>
    </row>
    <row r="487" spans="3:3" x14ac:dyDescent="0.25">
      <c r="C487" s="111"/>
    </row>
    <row r="488" spans="3:3" x14ac:dyDescent="0.25">
      <c r="C488" s="111"/>
    </row>
    <row r="489" spans="3:3" x14ac:dyDescent="0.25">
      <c r="C489" s="111"/>
    </row>
    <row r="490" spans="3:3" x14ac:dyDescent="0.25">
      <c r="C490" s="111"/>
    </row>
    <row r="491" spans="3:3" x14ac:dyDescent="0.25">
      <c r="C491" s="111"/>
    </row>
    <row r="492" spans="3:3" x14ac:dyDescent="0.25">
      <c r="C492" s="111"/>
    </row>
    <row r="493" spans="3:3" x14ac:dyDescent="0.25">
      <c r="C493" s="111"/>
    </row>
    <row r="494" spans="3:3" x14ac:dyDescent="0.25">
      <c r="C494" s="111"/>
    </row>
    <row r="495" spans="3:3" x14ac:dyDescent="0.25">
      <c r="C495" s="111"/>
    </row>
    <row r="496" spans="3:3" x14ac:dyDescent="0.25">
      <c r="C496" s="111"/>
    </row>
    <row r="497" spans="3:3" x14ac:dyDescent="0.25">
      <c r="C497" s="111"/>
    </row>
    <row r="498" spans="3:3" x14ac:dyDescent="0.25">
      <c r="C498" s="111"/>
    </row>
    <row r="499" spans="3:3" x14ac:dyDescent="0.25">
      <c r="C499" s="111"/>
    </row>
    <row r="500" spans="3:3" x14ac:dyDescent="0.25">
      <c r="C500" s="111"/>
    </row>
    <row r="501" spans="3:3" x14ac:dyDescent="0.25">
      <c r="C501" s="111"/>
    </row>
    <row r="502" spans="3:3" x14ac:dyDescent="0.25">
      <c r="C502" s="111"/>
    </row>
    <row r="503" spans="3:3" x14ac:dyDescent="0.25">
      <c r="C503" s="111"/>
    </row>
    <row r="504" spans="3:3" x14ac:dyDescent="0.25">
      <c r="C504" s="111"/>
    </row>
    <row r="505" spans="3:3" x14ac:dyDescent="0.25">
      <c r="C505" s="111"/>
    </row>
    <row r="506" spans="3:3" x14ac:dyDescent="0.25">
      <c r="C506" s="111"/>
    </row>
    <row r="507" spans="3:3" x14ac:dyDescent="0.25">
      <c r="C507" s="111"/>
    </row>
    <row r="508" spans="3:3" x14ac:dyDescent="0.25">
      <c r="C508" s="111"/>
    </row>
    <row r="509" spans="3:3" x14ac:dyDescent="0.25">
      <c r="C509" s="111"/>
    </row>
    <row r="510" spans="3:3" x14ac:dyDescent="0.25">
      <c r="C510" s="111"/>
    </row>
    <row r="511" spans="3:3" x14ac:dyDescent="0.25">
      <c r="C511" s="111"/>
    </row>
    <row r="512" spans="3:3" x14ac:dyDescent="0.25">
      <c r="C512" s="111"/>
    </row>
    <row r="513" spans="3:3" x14ac:dyDescent="0.25">
      <c r="C513" s="111"/>
    </row>
    <row r="514" spans="3:3" x14ac:dyDescent="0.25">
      <c r="C514" s="111"/>
    </row>
    <row r="515" spans="3:3" x14ac:dyDescent="0.25">
      <c r="C515" s="111"/>
    </row>
    <row r="516" spans="3:3" x14ac:dyDescent="0.25">
      <c r="C516" s="111"/>
    </row>
    <row r="517" spans="3:3" x14ac:dyDescent="0.25">
      <c r="C517" s="111"/>
    </row>
    <row r="518" spans="3:3" x14ac:dyDescent="0.25">
      <c r="C518" s="111"/>
    </row>
    <row r="519" spans="3:3" x14ac:dyDescent="0.25">
      <c r="C519" s="111"/>
    </row>
    <row r="520" spans="3:3" x14ac:dyDescent="0.25">
      <c r="C520" s="111"/>
    </row>
    <row r="521" spans="3:3" x14ac:dyDescent="0.25">
      <c r="C521" s="111"/>
    </row>
    <row r="522" spans="3:3" x14ac:dyDescent="0.25">
      <c r="C522" s="111"/>
    </row>
    <row r="523" spans="3:3" x14ac:dyDescent="0.25">
      <c r="C523" s="111"/>
    </row>
    <row r="524" spans="3:3" x14ac:dyDescent="0.25">
      <c r="C524" s="111"/>
    </row>
    <row r="525" spans="3:3" x14ac:dyDescent="0.25">
      <c r="C525" s="111"/>
    </row>
    <row r="526" spans="3:3" x14ac:dyDescent="0.25">
      <c r="C526" s="111"/>
    </row>
    <row r="527" spans="3:3" x14ac:dyDescent="0.25">
      <c r="C527" s="111"/>
    </row>
    <row r="528" spans="3:3" x14ac:dyDescent="0.25">
      <c r="C528" s="111"/>
    </row>
    <row r="529" spans="3:3" x14ac:dyDescent="0.25">
      <c r="C529" s="111"/>
    </row>
    <row r="530" spans="3:3" x14ac:dyDescent="0.25">
      <c r="C530" s="111"/>
    </row>
    <row r="531" spans="3:3" x14ac:dyDescent="0.25">
      <c r="C531" s="111"/>
    </row>
    <row r="532" spans="3:3" x14ac:dyDescent="0.25">
      <c r="C532" s="111"/>
    </row>
    <row r="533" spans="3:3" x14ac:dyDescent="0.25">
      <c r="C533" s="111"/>
    </row>
    <row r="534" spans="3:3" x14ac:dyDescent="0.25">
      <c r="C534" s="111"/>
    </row>
    <row r="535" spans="3:3" x14ac:dyDescent="0.25">
      <c r="C535" s="111"/>
    </row>
    <row r="536" spans="3:3" x14ac:dyDescent="0.25">
      <c r="C536" s="111"/>
    </row>
    <row r="537" spans="3:3" x14ac:dyDescent="0.25">
      <c r="C537" s="111"/>
    </row>
    <row r="538" spans="3:3" x14ac:dyDescent="0.25">
      <c r="C538" s="111"/>
    </row>
    <row r="539" spans="3:3" x14ac:dyDescent="0.25">
      <c r="C539" s="111"/>
    </row>
    <row r="540" spans="3:3" x14ac:dyDescent="0.25">
      <c r="C540" s="111"/>
    </row>
    <row r="541" spans="3:3" x14ac:dyDescent="0.25">
      <c r="C541" s="111"/>
    </row>
    <row r="542" spans="3:3" x14ac:dyDescent="0.25">
      <c r="C542" s="111"/>
    </row>
    <row r="543" spans="3:3" x14ac:dyDescent="0.25">
      <c r="C543" s="111"/>
    </row>
    <row r="544" spans="3:3" x14ac:dyDescent="0.25">
      <c r="C544" s="111"/>
    </row>
    <row r="545" spans="3:3" x14ac:dyDescent="0.25">
      <c r="C545" s="111"/>
    </row>
    <row r="546" spans="3:3" x14ac:dyDescent="0.25">
      <c r="C546" s="111"/>
    </row>
    <row r="547" spans="3:3" x14ac:dyDescent="0.25">
      <c r="C547" s="111"/>
    </row>
    <row r="548" spans="3:3" x14ac:dyDescent="0.25">
      <c r="C548" s="111"/>
    </row>
    <row r="549" spans="3:3" x14ac:dyDescent="0.25">
      <c r="C549" s="111"/>
    </row>
    <row r="550" spans="3:3" x14ac:dyDescent="0.25">
      <c r="C550" s="111"/>
    </row>
    <row r="551" spans="3:3" x14ac:dyDescent="0.25">
      <c r="C551" s="111"/>
    </row>
    <row r="552" spans="3:3" x14ac:dyDescent="0.25">
      <c r="C552" s="111"/>
    </row>
    <row r="553" spans="3:3" x14ac:dyDescent="0.25">
      <c r="C553" s="111"/>
    </row>
    <row r="554" spans="3:3" x14ac:dyDescent="0.25">
      <c r="C554" s="111"/>
    </row>
    <row r="555" spans="3:3" x14ac:dyDescent="0.25">
      <c r="C555" s="111"/>
    </row>
    <row r="556" spans="3:3" x14ac:dyDescent="0.25">
      <c r="C556" s="111"/>
    </row>
    <row r="557" spans="3:3" x14ac:dyDescent="0.25">
      <c r="C557" s="111"/>
    </row>
    <row r="558" spans="3:3" x14ac:dyDescent="0.25">
      <c r="C558" s="111"/>
    </row>
    <row r="559" spans="3:3" x14ac:dyDescent="0.25">
      <c r="C559" s="111"/>
    </row>
    <row r="560" spans="3:3" x14ac:dyDescent="0.25">
      <c r="C560" s="111"/>
    </row>
    <row r="561" spans="3:3" x14ac:dyDescent="0.25">
      <c r="C561" s="111"/>
    </row>
    <row r="562" spans="3:3" x14ac:dyDescent="0.25">
      <c r="C562" s="111"/>
    </row>
    <row r="563" spans="3:3" x14ac:dyDescent="0.25">
      <c r="C563" s="111"/>
    </row>
    <row r="564" spans="3:3" x14ac:dyDescent="0.25">
      <c r="C564" s="111"/>
    </row>
    <row r="565" spans="3:3" x14ac:dyDescent="0.25">
      <c r="C565" s="111"/>
    </row>
    <row r="566" spans="3:3" x14ac:dyDescent="0.25">
      <c r="C566" s="111"/>
    </row>
    <row r="567" spans="3:3" x14ac:dyDescent="0.25">
      <c r="C567" s="111"/>
    </row>
    <row r="568" spans="3:3" x14ac:dyDescent="0.25">
      <c r="C568" s="111"/>
    </row>
    <row r="569" spans="3:3" x14ac:dyDescent="0.25">
      <c r="C569" s="111"/>
    </row>
    <row r="570" spans="3:3" x14ac:dyDescent="0.25">
      <c r="C570" s="111"/>
    </row>
    <row r="571" spans="3:3" x14ac:dyDescent="0.25">
      <c r="C571" s="111"/>
    </row>
    <row r="572" spans="3:3" x14ac:dyDescent="0.25">
      <c r="C572" s="111"/>
    </row>
    <row r="573" spans="3:3" x14ac:dyDescent="0.25">
      <c r="C573" s="111"/>
    </row>
    <row r="574" spans="3:3" x14ac:dyDescent="0.25">
      <c r="C574" s="111"/>
    </row>
    <row r="575" spans="3:3" x14ac:dyDescent="0.25">
      <c r="C575" s="111"/>
    </row>
    <row r="576" spans="3:3" x14ac:dyDescent="0.25">
      <c r="C576" s="111"/>
    </row>
    <row r="577" spans="3:3" x14ac:dyDescent="0.25">
      <c r="C577" s="111"/>
    </row>
    <row r="578" spans="3:3" x14ac:dyDescent="0.25">
      <c r="C578" s="111"/>
    </row>
    <row r="579" spans="3:3" x14ac:dyDescent="0.25">
      <c r="C579" s="111"/>
    </row>
    <row r="580" spans="3:3" x14ac:dyDescent="0.25">
      <c r="C580" s="111"/>
    </row>
    <row r="581" spans="3:3" x14ac:dyDescent="0.25">
      <c r="C581" s="111"/>
    </row>
    <row r="582" spans="3:3" x14ac:dyDescent="0.25">
      <c r="C582" s="111"/>
    </row>
    <row r="583" spans="3:3" x14ac:dyDescent="0.25">
      <c r="C583" s="111"/>
    </row>
    <row r="584" spans="3:3" x14ac:dyDescent="0.25">
      <c r="C584" s="111"/>
    </row>
    <row r="585" spans="3:3" x14ac:dyDescent="0.25">
      <c r="C585" s="111"/>
    </row>
    <row r="586" spans="3:3" x14ac:dyDescent="0.25">
      <c r="C586" s="111"/>
    </row>
    <row r="587" spans="3:3" x14ac:dyDescent="0.25">
      <c r="C587" s="111"/>
    </row>
    <row r="588" spans="3:3" x14ac:dyDescent="0.25">
      <c r="C588" s="111"/>
    </row>
    <row r="589" spans="3:3" x14ac:dyDescent="0.25">
      <c r="C589" s="111"/>
    </row>
    <row r="590" spans="3:3" x14ac:dyDescent="0.25">
      <c r="C590" s="111"/>
    </row>
    <row r="591" spans="3:3" x14ac:dyDescent="0.25">
      <c r="C591" s="111"/>
    </row>
    <row r="592" spans="3:3" x14ac:dyDescent="0.25">
      <c r="C592" s="111"/>
    </row>
    <row r="593" spans="3:3" x14ac:dyDescent="0.25">
      <c r="C593" s="111"/>
    </row>
    <row r="594" spans="3:3" x14ac:dyDescent="0.25">
      <c r="C594" s="111"/>
    </row>
    <row r="595" spans="3:3" x14ac:dyDescent="0.25">
      <c r="C595" s="111"/>
    </row>
    <row r="596" spans="3:3" x14ac:dyDescent="0.25">
      <c r="C596" s="111"/>
    </row>
    <row r="597" spans="3:3" x14ac:dyDescent="0.25">
      <c r="C597" s="111"/>
    </row>
    <row r="598" spans="3:3" x14ac:dyDescent="0.25">
      <c r="C598" s="111"/>
    </row>
    <row r="599" spans="3:3" x14ac:dyDescent="0.25">
      <c r="C599" s="111"/>
    </row>
    <row r="600" spans="3:3" x14ac:dyDescent="0.25">
      <c r="C600" s="111"/>
    </row>
    <row r="601" spans="3:3" x14ac:dyDescent="0.25">
      <c r="C601" s="111"/>
    </row>
    <row r="602" spans="3:3" x14ac:dyDescent="0.25">
      <c r="C602" s="111"/>
    </row>
    <row r="603" spans="3:3" x14ac:dyDescent="0.25">
      <c r="C603" s="111"/>
    </row>
    <row r="604" spans="3:3" x14ac:dyDescent="0.25">
      <c r="C604" s="111"/>
    </row>
    <row r="605" spans="3:3" x14ac:dyDescent="0.25">
      <c r="C605" s="111"/>
    </row>
    <row r="606" spans="3:3" x14ac:dyDescent="0.25">
      <c r="C606" s="111"/>
    </row>
    <row r="607" spans="3:3" x14ac:dyDescent="0.25">
      <c r="C607" s="111"/>
    </row>
    <row r="608" spans="3:3" x14ac:dyDescent="0.25">
      <c r="C608" s="111"/>
    </row>
    <row r="609" spans="3:3" x14ac:dyDescent="0.25">
      <c r="C609" s="111"/>
    </row>
    <row r="610" spans="3:3" x14ac:dyDescent="0.25">
      <c r="C610" s="111"/>
    </row>
    <row r="611" spans="3:3" x14ac:dyDescent="0.25">
      <c r="C611" s="111"/>
    </row>
    <row r="612" spans="3:3" x14ac:dyDescent="0.25">
      <c r="C612" s="111"/>
    </row>
    <row r="613" spans="3:3" x14ac:dyDescent="0.25">
      <c r="C613" s="111"/>
    </row>
    <row r="614" spans="3:3" x14ac:dyDescent="0.25">
      <c r="C614" s="111"/>
    </row>
    <row r="615" spans="3:3" x14ac:dyDescent="0.25">
      <c r="C615" s="111"/>
    </row>
    <row r="616" spans="3:3" x14ac:dyDescent="0.25">
      <c r="C616" s="111"/>
    </row>
    <row r="617" spans="3:3" x14ac:dyDescent="0.25">
      <c r="C617" s="111"/>
    </row>
    <row r="618" spans="3:3" x14ac:dyDescent="0.25">
      <c r="C618" s="111"/>
    </row>
    <row r="619" spans="3:3" x14ac:dyDescent="0.25">
      <c r="C619" s="111"/>
    </row>
    <row r="620" spans="3:3" x14ac:dyDescent="0.25">
      <c r="C620" s="111"/>
    </row>
    <row r="621" spans="3:3" x14ac:dyDescent="0.25">
      <c r="C621" s="111"/>
    </row>
    <row r="622" spans="3:3" x14ac:dyDescent="0.25">
      <c r="C622" s="111"/>
    </row>
    <row r="623" spans="3:3" x14ac:dyDescent="0.25">
      <c r="C623" s="111"/>
    </row>
    <row r="624" spans="3:3" x14ac:dyDescent="0.25">
      <c r="C624" s="111"/>
    </row>
    <row r="625" spans="3:3" x14ac:dyDescent="0.25">
      <c r="C625" s="111"/>
    </row>
    <row r="626" spans="3:3" x14ac:dyDescent="0.25">
      <c r="C626" s="111"/>
    </row>
    <row r="627" spans="3:3" x14ac:dyDescent="0.25">
      <c r="C627" s="111"/>
    </row>
    <row r="628" spans="3:3" x14ac:dyDescent="0.25">
      <c r="C628" s="111"/>
    </row>
    <row r="629" spans="3:3" x14ac:dyDescent="0.25">
      <c r="C629" s="111"/>
    </row>
    <row r="630" spans="3:3" x14ac:dyDescent="0.25">
      <c r="C630" s="111"/>
    </row>
    <row r="631" spans="3:3" x14ac:dyDescent="0.25">
      <c r="C631" s="111"/>
    </row>
    <row r="632" spans="3:3" x14ac:dyDescent="0.25">
      <c r="C632" s="111"/>
    </row>
    <row r="633" spans="3:3" x14ac:dyDescent="0.25">
      <c r="C633" s="111"/>
    </row>
    <row r="634" spans="3:3" x14ac:dyDescent="0.25">
      <c r="C634" s="111"/>
    </row>
    <row r="635" spans="3:3" x14ac:dyDescent="0.25">
      <c r="C635" s="111"/>
    </row>
    <row r="636" spans="3:3" x14ac:dyDescent="0.25">
      <c r="C636" s="111"/>
    </row>
    <row r="637" spans="3:3" x14ac:dyDescent="0.25">
      <c r="C637" s="111"/>
    </row>
    <row r="638" spans="3:3" x14ac:dyDescent="0.25">
      <c r="C638" s="111"/>
    </row>
    <row r="639" spans="3:3" x14ac:dyDescent="0.25">
      <c r="C639" s="111"/>
    </row>
    <row r="640" spans="3:3" x14ac:dyDescent="0.25">
      <c r="C640" s="111"/>
    </row>
    <row r="641" spans="3:3" x14ac:dyDescent="0.25">
      <c r="C641" s="111"/>
    </row>
    <row r="642" spans="3:3" x14ac:dyDescent="0.25">
      <c r="C642" s="111"/>
    </row>
    <row r="643" spans="3:3" x14ac:dyDescent="0.25">
      <c r="C643" s="111"/>
    </row>
    <row r="644" spans="3:3" x14ac:dyDescent="0.25">
      <c r="C644" s="111"/>
    </row>
    <row r="645" spans="3:3" x14ac:dyDescent="0.25">
      <c r="C645" s="111"/>
    </row>
    <row r="646" spans="3:3" x14ac:dyDescent="0.25">
      <c r="C646" s="111"/>
    </row>
    <row r="647" spans="3:3" x14ac:dyDescent="0.25">
      <c r="C647" s="111"/>
    </row>
    <row r="648" spans="3:3" x14ac:dyDescent="0.25">
      <c r="C648" s="111"/>
    </row>
    <row r="649" spans="3:3" x14ac:dyDescent="0.25">
      <c r="C649" s="111"/>
    </row>
    <row r="650" spans="3:3" x14ac:dyDescent="0.25">
      <c r="C650" s="111"/>
    </row>
    <row r="651" spans="3:3" x14ac:dyDescent="0.25">
      <c r="C651" s="111"/>
    </row>
    <row r="652" spans="3:3" x14ac:dyDescent="0.25">
      <c r="C652" s="111"/>
    </row>
    <row r="653" spans="3:3" x14ac:dyDescent="0.25">
      <c r="C653" s="111"/>
    </row>
    <row r="654" spans="3:3" x14ac:dyDescent="0.25">
      <c r="C654" s="111"/>
    </row>
    <row r="655" spans="3:3" x14ac:dyDescent="0.25">
      <c r="C655" s="111"/>
    </row>
    <row r="656" spans="3:3" x14ac:dyDescent="0.25">
      <c r="C656" s="111"/>
    </row>
    <row r="657" spans="3:3" x14ac:dyDescent="0.25">
      <c r="C657" s="111"/>
    </row>
    <row r="658" spans="3:3" x14ac:dyDescent="0.25">
      <c r="C658" s="111"/>
    </row>
    <row r="659" spans="3:3" x14ac:dyDescent="0.25">
      <c r="C659" s="111"/>
    </row>
    <row r="660" spans="3:3" x14ac:dyDescent="0.25">
      <c r="C660" s="111"/>
    </row>
    <row r="661" spans="3:3" x14ac:dyDescent="0.25">
      <c r="C661" s="111"/>
    </row>
    <row r="662" spans="3:3" x14ac:dyDescent="0.25">
      <c r="C662" s="111"/>
    </row>
    <row r="663" spans="3:3" x14ac:dyDescent="0.25">
      <c r="C663" s="111"/>
    </row>
    <row r="664" spans="3:3" x14ac:dyDescent="0.25">
      <c r="C664" s="111"/>
    </row>
    <row r="665" spans="3:3" x14ac:dyDescent="0.25">
      <c r="C665" s="111"/>
    </row>
    <row r="666" spans="3:3" x14ac:dyDescent="0.25">
      <c r="C666" s="111"/>
    </row>
    <row r="667" spans="3:3" x14ac:dyDescent="0.25">
      <c r="C667" s="111"/>
    </row>
    <row r="668" spans="3:3" x14ac:dyDescent="0.25">
      <c r="C668" s="111"/>
    </row>
    <row r="669" spans="3:3" x14ac:dyDescent="0.25">
      <c r="C669" s="111"/>
    </row>
    <row r="670" spans="3:3" x14ac:dyDescent="0.25">
      <c r="C670" s="111"/>
    </row>
    <row r="671" spans="3:3" x14ac:dyDescent="0.25">
      <c r="C671" s="111"/>
    </row>
    <row r="672" spans="3:3" x14ac:dyDescent="0.25">
      <c r="C672" s="111"/>
    </row>
    <row r="673" spans="3:3" x14ac:dyDescent="0.25">
      <c r="C673" s="111"/>
    </row>
    <row r="674" spans="3:3" x14ac:dyDescent="0.25">
      <c r="C674" s="111"/>
    </row>
    <row r="675" spans="3:3" x14ac:dyDescent="0.25">
      <c r="C675" s="111"/>
    </row>
    <row r="676" spans="3:3" x14ac:dyDescent="0.25">
      <c r="C676" s="111"/>
    </row>
    <row r="677" spans="3:3" x14ac:dyDescent="0.25">
      <c r="C677" s="111"/>
    </row>
    <row r="678" spans="3:3" x14ac:dyDescent="0.25">
      <c r="C678" s="111"/>
    </row>
    <row r="679" spans="3:3" x14ac:dyDescent="0.25">
      <c r="C679" s="111"/>
    </row>
    <row r="680" spans="3:3" x14ac:dyDescent="0.25">
      <c r="C680" s="111"/>
    </row>
    <row r="681" spans="3:3" x14ac:dyDescent="0.25">
      <c r="C681" s="111"/>
    </row>
    <row r="682" spans="3:3" x14ac:dyDescent="0.25">
      <c r="C682" s="111"/>
    </row>
    <row r="683" spans="3:3" x14ac:dyDescent="0.25">
      <c r="C683" s="111"/>
    </row>
    <row r="684" spans="3:3" x14ac:dyDescent="0.25">
      <c r="C684" s="111"/>
    </row>
    <row r="685" spans="3:3" x14ac:dyDescent="0.25">
      <c r="C685" s="111"/>
    </row>
    <row r="686" spans="3:3" x14ac:dyDescent="0.25">
      <c r="C686" s="111"/>
    </row>
    <row r="687" spans="3:3" x14ac:dyDescent="0.25">
      <c r="C687" s="111"/>
    </row>
    <row r="688" spans="3:3" x14ac:dyDescent="0.25">
      <c r="C688" s="111"/>
    </row>
    <row r="689" spans="3:3" x14ac:dyDescent="0.25">
      <c r="C689" s="111"/>
    </row>
    <row r="690" spans="3:3" x14ac:dyDescent="0.25">
      <c r="C690" s="111"/>
    </row>
    <row r="691" spans="3:3" x14ac:dyDescent="0.25">
      <c r="C691" s="111"/>
    </row>
    <row r="692" spans="3:3" x14ac:dyDescent="0.25">
      <c r="C692" s="111"/>
    </row>
    <row r="693" spans="3:3" x14ac:dyDescent="0.25">
      <c r="C693" s="111"/>
    </row>
    <row r="694" spans="3:3" x14ac:dyDescent="0.25">
      <c r="C694" s="111"/>
    </row>
    <row r="695" spans="3:3" x14ac:dyDescent="0.25">
      <c r="C695" s="111"/>
    </row>
    <row r="696" spans="3:3" x14ac:dyDescent="0.25">
      <c r="C696" s="111"/>
    </row>
    <row r="697" spans="3:3" x14ac:dyDescent="0.25">
      <c r="C697" s="111"/>
    </row>
    <row r="698" spans="3:3" x14ac:dyDescent="0.25">
      <c r="C698" s="111"/>
    </row>
    <row r="699" spans="3:3" x14ac:dyDescent="0.25">
      <c r="C699" s="111"/>
    </row>
    <row r="700" spans="3:3" x14ac:dyDescent="0.25">
      <c r="C700" s="111"/>
    </row>
    <row r="701" spans="3:3" x14ac:dyDescent="0.25">
      <c r="C701" s="111"/>
    </row>
    <row r="702" spans="3:3" x14ac:dyDescent="0.25">
      <c r="C702" s="111"/>
    </row>
    <row r="703" spans="3:3" x14ac:dyDescent="0.25">
      <c r="C703" s="111"/>
    </row>
    <row r="704" spans="3:3" x14ac:dyDescent="0.25">
      <c r="C704" s="111"/>
    </row>
    <row r="705" spans="3:3" x14ac:dyDescent="0.25">
      <c r="C705" s="111"/>
    </row>
    <row r="706" spans="3:3" x14ac:dyDescent="0.25">
      <c r="C706" s="111"/>
    </row>
    <row r="707" spans="3:3" x14ac:dyDescent="0.25">
      <c r="C707" s="111"/>
    </row>
    <row r="708" spans="3:3" x14ac:dyDescent="0.25">
      <c r="C708" s="111"/>
    </row>
    <row r="709" spans="3:3" x14ac:dyDescent="0.25">
      <c r="C709" s="111"/>
    </row>
    <row r="710" spans="3:3" x14ac:dyDescent="0.25">
      <c r="C710" s="111"/>
    </row>
    <row r="711" spans="3:3" x14ac:dyDescent="0.25">
      <c r="C711" s="111"/>
    </row>
    <row r="712" spans="3:3" x14ac:dyDescent="0.25">
      <c r="C712" s="111"/>
    </row>
    <row r="713" spans="3:3" x14ac:dyDescent="0.25">
      <c r="C713" s="111"/>
    </row>
    <row r="714" spans="3:3" x14ac:dyDescent="0.25">
      <c r="C714" s="111"/>
    </row>
    <row r="715" spans="3:3" x14ac:dyDescent="0.25">
      <c r="C715" s="111"/>
    </row>
    <row r="716" spans="3:3" x14ac:dyDescent="0.25">
      <c r="C716" s="111"/>
    </row>
    <row r="717" spans="3:3" x14ac:dyDescent="0.25">
      <c r="C717" s="111"/>
    </row>
    <row r="718" spans="3:3" x14ac:dyDescent="0.25">
      <c r="C718" s="111"/>
    </row>
    <row r="719" spans="3:3" x14ac:dyDescent="0.25">
      <c r="C719" s="111"/>
    </row>
    <row r="720" spans="3:3" x14ac:dyDescent="0.25">
      <c r="C720" s="111"/>
    </row>
    <row r="721" spans="3:3" x14ac:dyDescent="0.25">
      <c r="C721" s="111"/>
    </row>
    <row r="722" spans="3:3" x14ac:dyDescent="0.25">
      <c r="C722" s="111"/>
    </row>
    <row r="723" spans="3:3" x14ac:dyDescent="0.25">
      <c r="C723" s="111"/>
    </row>
    <row r="724" spans="3:3" x14ac:dyDescent="0.25">
      <c r="C724" s="111"/>
    </row>
    <row r="725" spans="3:3" x14ac:dyDescent="0.25">
      <c r="C725" s="111"/>
    </row>
    <row r="726" spans="3:3" x14ac:dyDescent="0.25">
      <c r="C726" s="111"/>
    </row>
    <row r="727" spans="3:3" x14ac:dyDescent="0.25">
      <c r="C727" s="111"/>
    </row>
    <row r="728" spans="3:3" x14ac:dyDescent="0.25">
      <c r="C728" s="111"/>
    </row>
    <row r="729" spans="3:3" x14ac:dyDescent="0.25">
      <c r="C729" s="111"/>
    </row>
    <row r="730" spans="3:3" x14ac:dyDescent="0.25">
      <c r="C730" s="111"/>
    </row>
    <row r="731" spans="3:3" x14ac:dyDescent="0.25">
      <c r="C731" s="111"/>
    </row>
    <row r="732" spans="3:3" x14ac:dyDescent="0.25">
      <c r="C732" s="111"/>
    </row>
    <row r="733" spans="3:3" x14ac:dyDescent="0.25">
      <c r="C733" s="111"/>
    </row>
    <row r="734" spans="3:3" x14ac:dyDescent="0.25">
      <c r="C734" s="111"/>
    </row>
    <row r="735" spans="3:3" x14ac:dyDescent="0.25">
      <c r="C735" s="111"/>
    </row>
    <row r="736" spans="3:3" x14ac:dyDescent="0.25">
      <c r="C736" s="111"/>
    </row>
    <row r="737" spans="3:3" x14ac:dyDescent="0.25">
      <c r="C737" s="111"/>
    </row>
    <row r="738" spans="3:3" x14ac:dyDescent="0.25">
      <c r="C738" s="111"/>
    </row>
    <row r="739" spans="3:3" x14ac:dyDescent="0.25">
      <c r="C739" s="111"/>
    </row>
    <row r="740" spans="3:3" x14ac:dyDescent="0.25">
      <c r="C740" s="111"/>
    </row>
    <row r="741" spans="3:3" x14ac:dyDescent="0.25">
      <c r="C741" s="111"/>
    </row>
    <row r="742" spans="3:3" x14ac:dyDescent="0.25">
      <c r="C742" s="111"/>
    </row>
    <row r="743" spans="3:3" x14ac:dyDescent="0.25">
      <c r="C743" s="111"/>
    </row>
    <row r="744" spans="3:3" x14ac:dyDescent="0.25">
      <c r="C744" s="111"/>
    </row>
    <row r="745" spans="3:3" x14ac:dyDescent="0.25">
      <c r="C745" s="111"/>
    </row>
    <row r="746" spans="3:3" x14ac:dyDescent="0.25">
      <c r="C746" s="111"/>
    </row>
    <row r="747" spans="3:3" x14ac:dyDescent="0.25">
      <c r="C747" s="111"/>
    </row>
    <row r="748" spans="3:3" x14ac:dyDescent="0.25">
      <c r="C748" s="111"/>
    </row>
    <row r="749" spans="3:3" x14ac:dyDescent="0.25">
      <c r="C749" s="111"/>
    </row>
    <row r="750" spans="3:3" x14ac:dyDescent="0.25">
      <c r="C750" s="111"/>
    </row>
    <row r="751" spans="3:3" x14ac:dyDescent="0.25">
      <c r="C751" s="111"/>
    </row>
    <row r="752" spans="3:3" x14ac:dyDescent="0.25">
      <c r="C752" s="111"/>
    </row>
    <row r="753" spans="3:3" x14ac:dyDescent="0.25">
      <c r="C753" s="111"/>
    </row>
    <row r="754" spans="3:3" x14ac:dyDescent="0.25">
      <c r="C754" s="111"/>
    </row>
    <row r="755" spans="3:3" x14ac:dyDescent="0.25">
      <c r="C755" s="111"/>
    </row>
    <row r="756" spans="3:3" x14ac:dyDescent="0.25">
      <c r="C756" s="111"/>
    </row>
    <row r="757" spans="3:3" x14ac:dyDescent="0.25">
      <c r="C757" s="111"/>
    </row>
    <row r="758" spans="3:3" x14ac:dyDescent="0.25">
      <c r="C758" s="111"/>
    </row>
    <row r="759" spans="3:3" x14ac:dyDescent="0.25">
      <c r="C759" s="111"/>
    </row>
    <row r="760" spans="3:3" x14ac:dyDescent="0.25">
      <c r="C760" s="111"/>
    </row>
    <row r="761" spans="3:3" x14ac:dyDescent="0.25">
      <c r="C761" s="111"/>
    </row>
    <row r="762" spans="3:3" x14ac:dyDescent="0.25">
      <c r="C762" s="111"/>
    </row>
    <row r="763" spans="3:3" x14ac:dyDescent="0.25">
      <c r="C763" s="111"/>
    </row>
    <row r="764" spans="3:3" x14ac:dyDescent="0.25">
      <c r="C764" s="111"/>
    </row>
    <row r="765" spans="3:3" x14ac:dyDescent="0.25">
      <c r="C765" s="111"/>
    </row>
    <row r="766" spans="3:3" x14ac:dyDescent="0.25">
      <c r="C766" s="111"/>
    </row>
    <row r="767" spans="3:3" x14ac:dyDescent="0.25">
      <c r="C767" s="111"/>
    </row>
    <row r="768" spans="3:3" x14ac:dyDescent="0.25">
      <c r="C768" s="111"/>
    </row>
    <row r="769" spans="3:3" x14ac:dyDescent="0.25">
      <c r="C769" s="111"/>
    </row>
    <row r="770" spans="3:3" x14ac:dyDescent="0.25">
      <c r="C770" s="111"/>
    </row>
    <row r="771" spans="3:3" x14ac:dyDescent="0.25">
      <c r="C771" s="111"/>
    </row>
    <row r="772" spans="3:3" x14ac:dyDescent="0.25">
      <c r="C772" s="111"/>
    </row>
    <row r="773" spans="3:3" x14ac:dyDescent="0.25">
      <c r="C773" s="111"/>
    </row>
    <row r="774" spans="3:3" x14ac:dyDescent="0.25">
      <c r="C774" s="111"/>
    </row>
    <row r="775" spans="3:3" x14ac:dyDescent="0.25">
      <c r="C775" s="111"/>
    </row>
    <row r="776" spans="3:3" x14ac:dyDescent="0.25">
      <c r="C776" s="111"/>
    </row>
    <row r="777" spans="3:3" x14ac:dyDescent="0.25">
      <c r="C777" s="111"/>
    </row>
    <row r="778" spans="3:3" x14ac:dyDescent="0.25">
      <c r="C778" s="111"/>
    </row>
    <row r="779" spans="3:3" x14ac:dyDescent="0.25">
      <c r="C779" s="111"/>
    </row>
    <row r="780" spans="3:3" x14ac:dyDescent="0.25">
      <c r="C780" s="111"/>
    </row>
    <row r="781" spans="3:3" x14ac:dyDescent="0.25">
      <c r="C781" s="111"/>
    </row>
    <row r="782" spans="3:3" x14ac:dyDescent="0.25">
      <c r="C782" s="111"/>
    </row>
    <row r="783" spans="3:3" x14ac:dyDescent="0.25">
      <c r="C783" s="111"/>
    </row>
    <row r="784" spans="3:3" x14ac:dyDescent="0.25">
      <c r="C784" s="111"/>
    </row>
    <row r="785" spans="3:3" x14ac:dyDescent="0.25">
      <c r="C785" s="111"/>
    </row>
    <row r="786" spans="3:3" x14ac:dyDescent="0.25">
      <c r="C786" s="111"/>
    </row>
    <row r="787" spans="3:3" x14ac:dyDescent="0.25">
      <c r="C787" s="111"/>
    </row>
    <row r="788" spans="3:3" x14ac:dyDescent="0.25">
      <c r="C788" s="111"/>
    </row>
    <row r="789" spans="3:3" x14ac:dyDescent="0.25">
      <c r="C789" s="111"/>
    </row>
    <row r="790" spans="3:3" x14ac:dyDescent="0.25">
      <c r="C790" s="111"/>
    </row>
    <row r="791" spans="3:3" x14ac:dyDescent="0.25">
      <c r="C791" s="111"/>
    </row>
    <row r="792" spans="3:3" x14ac:dyDescent="0.25">
      <c r="C792" s="111"/>
    </row>
    <row r="793" spans="3:3" x14ac:dyDescent="0.25">
      <c r="C793" s="111"/>
    </row>
    <row r="794" spans="3:3" x14ac:dyDescent="0.25">
      <c r="C794" s="111"/>
    </row>
    <row r="795" spans="3:3" x14ac:dyDescent="0.25">
      <c r="C795" s="111"/>
    </row>
    <row r="796" spans="3:3" x14ac:dyDescent="0.25">
      <c r="C796" s="111"/>
    </row>
    <row r="797" spans="3:3" x14ac:dyDescent="0.25">
      <c r="C797" s="111"/>
    </row>
    <row r="798" spans="3:3" x14ac:dyDescent="0.25">
      <c r="C798" s="111"/>
    </row>
    <row r="799" spans="3:3" x14ac:dyDescent="0.25">
      <c r="C799" s="111"/>
    </row>
    <row r="800" spans="3:3" x14ac:dyDescent="0.25">
      <c r="C800" s="111"/>
    </row>
    <row r="801" spans="3:3" x14ac:dyDescent="0.25">
      <c r="C801" s="111"/>
    </row>
    <row r="802" spans="3:3" x14ac:dyDescent="0.25">
      <c r="C802" s="111"/>
    </row>
    <row r="803" spans="3:3" x14ac:dyDescent="0.25">
      <c r="C803" s="111"/>
    </row>
    <row r="804" spans="3:3" x14ac:dyDescent="0.25">
      <c r="C804" s="111"/>
    </row>
    <row r="805" spans="3:3" x14ac:dyDescent="0.25">
      <c r="C805" s="111"/>
    </row>
    <row r="806" spans="3:3" x14ac:dyDescent="0.25">
      <c r="C806" s="111"/>
    </row>
    <row r="807" spans="3:3" x14ac:dyDescent="0.25">
      <c r="C807" s="111"/>
    </row>
    <row r="808" spans="3:3" x14ac:dyDescent="0.25">
      <c r="C808" s="111"/>
    </row>
    <row r="809" spans="3:3" x14ac:dyDescent="0.25">
      <c r="C809" s="111"/>
    </row>
    <row r="810" spans="3:3" x14ac:dyDescent="0.25">
      <c r="C810" s="111"/>
    </row>
    <row r="811" spans="3:3" x14ac:dyDescent="0.25">
      <c r="C811" s="111"/>
    </row>
    <row r="812" spans="3:3" x14ac:dyDescent="0.25">
      <c r="C812" s="111"/>
    </row>
    <row r="813" spans="3:3" x14ac:dyDescent="0.25">
      <c r="C813" s="111"/>
    </row>
    <row r="814" spans="3:3" x14ac:dyDescent="0.25">
      <c r="C814" s="111"/>
    </row>
    <row r="815" spans="3:3" x14ac:dyDescent="0.25">
      <c r="C815" s="111"/>
    </row>
    <row r="816" spans="3:3" x14ac:dyDescent="0.25">
      <c r="C816" s="111"/>
    </row>
    <row r="817" spans="3:3" x14ac:dyDescent="0.25">
      <c r="C817" s="111"/>
    </row>
    <row r="818" spans="3:3" x14ac:dyDescent="0.25">
      <c r="C818" s="111"/>
    </row>
    <row r="819" spans="3:3" x14ac:dyDescent="0.25">
      <c r="C819" s="111"/>
    </row>
    <row r="820" spans="3:3" x14ac:dyDescent="0.25">
      <c r="C820" s="111"/>
    </row>
    <row r="821" spans="3:3" x14ac:dyDescent="0.25">
      <c r="C821" s="111"/>
    </row>
    <row r="822" spans="3:3" x14ac:dyDescent="0.25">
      <c r="C822" s="111"/>
    </row>
    <row r="823" spans="3:3" x14ac:dyDescent="0.25">
      <c r="C823" s="111"/>
    </row>
    <row r="824" spans="3:3" x14ac:dyDescent="0.25">
      <c r="C824" s="111"/>
    </row>
    <row r="825" spans="3:3" x14ac:dyDescent="0.25">
      <c r="C825" s="111"/>
    </row>
    <row r="826" spans="3:3" x14ac:dyDescent="0.25">
      <c r="C826" s="111"/>
    </row>
    <row r="827" spans="3:3" x14ac:dyDescent="0.25">
      <c r="C827" s="111"/>
    </row>
    <row r="828" spans="3:3" x14ac:dyDescent="0.25">
      <c r="C828" s="111"/>
    </row>
    <row r="829" spans="3:3" x14ac:dyDescent="0.25">
      <c r="C829" s="111"/>
    </row>
    <row r="830" spans="3:3" x14ac:dyDescent="0.25">
      <c r="C830" s="111"/>
    </row>
    <row r="831" spans="3:3" x14ac:dyDescent="0.25">
      <c r="C831" s="111"/>
    </row>
    <row r="832" spans="3:3" x14ac:dyDescent="0.25">
      <c r="C832" s="111"/>
    </row>
    <row r="833" spans="3:3" x14ac:dyDescent="0.25">
      <c r="C833" s="111"/>
    </row>
    <row r="834" spans="3:3" x14ac:dyDescent="0.25">
      <c r="C834" s="111"/>
    </row>
    <row r="835" spans="3:3" x14ac:dyDescent="0.25">
      <c r="C835" s="111"/>
    </row>
    <row r="836" spans="3:3" x14ac:dyDescent="0.25">
      <c r="C836" s="111"/>
    </row>
    <row r="837" spans="3:3" x14ac:dyDescent="0.25">
      <c r="C837" s="111"/>
    </row>
    <row r="838" spans="3:3" x14ac:dyDescent="0.25">
      <c r="C838" s="111"/>
    </row>
    <row r="839" spans="3:3" x14ac:dyDescent="0.25">
      <c r="C839" s="111"/>
    </row>
    <row r="840" spans="3:3" x14ac:dyDescent="0.25">
      <c r="C840" s="111"/>
    </row>
    <row r="841" spans="3:3" x14ac:dyDescent="0.25">
      <c r="C841" s="111"/>
    </row>
    <row r="842" spans="3:3" x14ac:dyDescent="0.25">
      <c r="C842" s="111"/>
    </row>
    <row r="843" spans="3:3" x14ac:dyDescent="0.25">
      <c r="C843" s="111"/>
    </row>
    <row r="844" spans="3:3" x14ac:dyDescent="0.25">
      <c r="C844" s="111"/>
    </row>
    <row r="845" spans="3:3" x14ac:dyDescent="0.25">
      <c r="C845" s="111"/>
    </row>
    <row r="846" spans="3:3" x14ac:dyDescent="0.25">
      <c r="C846" s="111"/>
    </row>
    <row r="847" spans="3:3" x14ac:dyDescent="0.25">
      <c r="C847" s="111"/>
    </row>
    <row r="848" spans="3:3" x14ac:dyDescent="0.25">
      <c r="C848" s="111"/>
    </row>
    <row r="849" spans="3:3" x14ac:dyDescent="0.25">
      <c r="C849" s="111"/>
    </row>
    <row r="850" spans="3:3" x14ac:dyDescent="0.25">
      <c r="C850" s="111"/>
    </row>
    <row r="851" spans="3:3" x14ac:dyDescent="0.25">
      <c r="C851" s="111"/>
    </row>
    <row r="852" spans="3:3" x14ac:dyDescent="0.25">
      <c r="C852" s="111"/>
    </row>
    <row r="853" spans="3:3" x14ac:dyDescent="0.25">
      <c r="C853" s="111"/>
    </row>
    <row r="854" spans="3:3" x14ac:dyDescent="0.25">
      <c r="C854" s="111"/>
    </row>
    <row r="855" spans="3:3" x14ac:dyDescent="0.25">
      <c r="C855" s="111"/>
    </row>
    <row r="856" spans="3:3" x14ac:dyDescent="0.25">
      <c r="C856" s="111"/>
    </row>
    <row r="857" spans="3:3" x14ac:dyDescent="0.25">
      <c r="C857" s="111"/>
    </row>
    <row r="858" spans="3:3" x14ac:dyDescent="0.25">
      <c r="C858" s="111"/>
    </row>
    <row r="859" spans="3:3" x14ac:dyDescent="0.25">
      <c r="C859" s="111"/>
    </row>
    <row r="860" spans="3:3" x14ac:dyDescent="0.25">
      <c r="C860" s="111"/>
    </row>
    <row r="861" spans="3:3" x14ac:dyDescent="0.25">
      <c r="C861" s="111"/>
    </row>
    <row r="862" spans="3:3" x14ac:dyDescent="0.25">
      <c r="C862" s="111"/>
    </row>
    <row r="863" spans="3:3" x14ac:dyDescent="0.25">
      <c r="C863" s="111"/>
    </row>
    <row r="864" spans="3:3" x14ac:dyDescent="0.25">
      <c r="C864" s="111"/>
    </row>
    <row r="865" spans="3:3" x14ac:dyDescent="0.25">
      <c r="C865" s="111"/>
    </row>
    <row r="866" spans="3:3" x14ac:dyDescent="0.25">
      <c r="C866" s="111"/>
    </row>
    <row r="867" spans="3:3" x14ac:dyDescent="0.25">
      <c r="C867" s="111"/>
    </row>
    <row r="868" spans="3:3" x14ac:dyDescent="0.25">
      <c r="C868" s="111"/>
    </row>
    <row r="869" spans="3:3" x14ac:dyDescent="0.25">
      <c r="C869" s="111"/>
    </row>
    <row r="870" spans="3:3" x14ac:dyDescent="0.25">
      <c r="C870" s="111"/>
    </row>
    <row r="871" spans="3:3" x14ac:dyDescent="0.25">
      <c r="C871" s="111"/>
    </row>
    <row r="872" spans="3:3" x14ac:dyDescent="0.25">
      <c r="C872" s="111"/>
    </row>
    <row r="873" spans="3:3" x14ac:dyDescent="0.25">
      <c r="C873" s="111"/>
    </row>
    <row r="874" spans="3:3" x14ac:dyDescent="0.25">
      <c r="C874" s="111"/>
    </row>
    <row r="875" spans="3:3" x14ac:dyDescent="0.25">
      <c r="C875" s="111"/>
    </row>
    <row r="876" spans="3:3" x14ac:dyDescent="0.25">
      <c r="C876" s="111"/>
    </row>
    <row r="877" spans="3:3" x14ac:dyDescent="0.25">
      <c r="C877" s="111"/>
    </row>
    <row r="878" spans="3:3" x14ac:dyDescent="0.25">
      <c r="C878" s="111"/>
    </row>
    <row r="879" spans="3:3" x14ac:dyDescent="0.25">
      <c r="C879" s="111"/>
    </row>
    <row r="880" spans="3:3" x14ac:dyDescent="0.25">
      <c r="C880" s="111"/>
    </row>
    <row r="881" spans="3:3" x14ac:dyDescent="0.25">
      <c r="C881" s="111"/>
    </row>
    <row r="882" spans="3:3" x14ac:dyDescent="0.25">
      <c r="C882" s="111"/>
    </row>
    <row r="883" spans="3:3" x14ac:dyDescent="0.25">
      <c r="C883" s="111"/>
    </row>
    <row r="884" spans="3:3" x14ac:dyDescent="0.25">
      <c r="C884" s="111"/>
    </row>
    <row r="885" spans="3:3" x14ac:dyDescent="0.25">
      <c r="C885" s="111"/>
    </row>
    <row r="886" spans="3:3" x14ac:dyDescent="0.25">
      <c r="C886" s="111"/>
    </row>
    <row r="887" spans="3:3" x14ac:dyDescent="0.25">
      <c r="C887" s="111"/>
    </row>
    <row r="888" spans="3:3" x14ac:dyDescent="0.25">
      <c r="C888" s="111"/>
    </row>
    <row r="889" spans="3:3" x14ac:dyDescent="0.25">
      <c r="C889" s="111"/>
    </row>
    <row r="890" spans="3:3" x14ac:dyDescent="0.25">
      <c r="C890" s="111"/>
    </row>
    <row r="891" spans="3:3" x14ac:dyDescent="0.25">
      <c r="C891" s="111"/>
    </row>
    <row r="892" spans="3:3" x14ac:dyDescent="0.25">
      <c r="C892" s="111"/>
    </row>
    <row r="893" spans="3:3" x14ac:dyDescent="0.25">
      <c r="C893" s="111"/>
    </row>
    <row r="894" spans="3:3" x14ac:dyDescent="0.25">
      <c r="C894" s="111"/>
    </row>
    <row r="895" spans="3:3" x14ac:dyDescent="0.25">
      <c r="C895" s="111"/>
    </row>
    <row r="896" spans="3:3" x14ac:dyDescent="0.25">
      <c r="C896" s="111"/>
    </row>
    <row r="897" spans="3:3" x14ac:dyDescent="0.25">
      <c r="C897" s="111"/>
    </row>
    <row r="898" spans="3:3" x14ac:dyDescent="0.25">
      <c r="C898" s="111"/>
    </row>
    <row r="899" spans="3:3" x14ac:dyDescent="0.25">
      <c r="C899" s="111"/>
    </row>
    <row r="900" spans="3:3" x14ac:dyDescent="0.25">
      <c r="C900" s="111"/>
    </row>
    <row r="901" spans="3:3" x14ac:dyDescent="0.25">
      <c r="C901" s="111"/>
    </row>
    <row r="902" spans="3:3" x14ac:dyDescent="0.25">
      <c r="C902" s="111"/>
    </row>
    <row r="903" spans="3:3" x14ac:dyDescent="0.25">
      <c r="C903" s="111"/>
    </row>
    <row r="904" spans="3:3" x14ac:dyDescent="0.25">
      <c r="C904" s="111"/>
    </row>
    <row r="905" spans="3:3" x14ac:dyDescent="0.25">
      <c r="C905" s="111"/>
    </row>
    <row r="906" spans="3:3" x14ac:dyDescent="0.25">
      <c r="C906" s="111"/>
    </row>
    <row r="907" spans="3:3" x14ac:dyDescent="0.25">
      <c r="C907" s="111"/>
    </row>
    <row r="908" spans="3:3" x14ac:dyDescent="0.25">
      <c r="C908" s="111"/>
    </row>
    <row r="909" spans="3:3" x14ac:dyDescent="0.25">
      <c r="C909" s="111"/>
    </row>
    <row r="910" spans="3:3" x14ac:dyDescent="0.25">
      <c r="C910" s="111"/>
    </row>
    <row r="911" spans="3:3" x14ac:dyDescent="0.25">
      <c r="C911" s="111"/>
    </row>
    <row r="912" spans="3:3" x14ac:dyDescent="0.25">
      <c r="C912" s="111"/>
    </row>
    <row r="913" spans="3:3" x14ac:dyDescent="0.25">
      <c r="C913" s="111"/>
    </row>
    <row r="914" spans="3:3" x14ac:dyDescent="0.25">
      <c r="C914" s="111"/>
    </row>
    <row r="915" spans="3:3" x14ac:dyDescent="0.25">
      <c r="C915" s="111"/>
    </row>
    <row r="916" spans="3:3" x14ac:dyDescent="0.25">
      <c r="C916" s="111"/>
    </row>
    <row r="917" spans="3:3" x14ac:dyDescent="0.25">
      <c r="C917" s="111"/>
    </row>
    <row r="918" spans="3:3" x14ac:dyDescent="0.25">
      <c r="C918" s="111"/>
    </row>
    <row r="919" spans="3:3" x14ac:dyDescent="0.25">
      <c r="C919" s="111"/>
    </row>
    <row r="920" spans="3:3" x14ac:dyDescent="0.25">
      <c r="C920" s="111"/>
    </row>
    <row r="921" spans="3:3" x14ac:dyDescent="0.25">
      <c r="C921" s="111"/>
    </row>
    <row r="922" spans="3:3" x14ac:dyDescent="0.25">
      <c r="C922" s="111"/>
    </row>
    <row r="923" spans="3:3" x14ac:dyDescent="0.25">
      <c r="C923" s="111"/>
    </row>
    <row r="924" spans="3:3" x14ac:dyDescent="0.25">
      <c r="C924" s="111"/>
    </row>
    <row r="925" spans="3:3" x14ac:dyDescent="0.25">
      <c r="C925" s="111"/>
    </row>
    <row r="926" spans="3:3" x14ac:dyDescent="0.25">
      <c r="C926" s="111"/>
    </row>
    <row r="927" spans="3:3" x14ac:dyDescent="0.25">
      <c r="C927" s="111"/>
    </row>
    <row r="928" spans="3:3" x14ac:dyDescent="0.25">
      <c r="C928" s="111"/>
    </row>
    <row r="929" spans="3:3" x14ac:dyDescent="0.25">
      <c r="C929" s="111"/>
    </row>
    <row r="930" spans="3:3" x14ac:dyDescent="0.25">
      <c r="C930" s="111"/>
    </row>
    <row r="931" spans="3:3" x14ac:dyDescent="0.25">
      <c r="C931" s="111"/>
    </row>
    <row r="932" spans="3:3" x14ac:dyDescent="0.25">
      <c r="C932" s="111"/>
    </row>
    <row r="933" spans="3:3" x14ac:dyDescent="0.25">
      <c r="C933" s="111"/>
    </row>
    <row r="934" spans="3:3" x14ac:dyDescent="0.25">
      <c r="C934" s="111"/>
    </row>
    <row r="935" spans="3:3" x14ac:dyDescent="0.25">
      <c r="C935" s="111"/>
    </row>
    <row r="936" spans="3:3" x14ac:dyDescent="0.25">
      <c r="C936" s="111"/>
    </row>
    <row r="937" spans="3:3" x14ac:dyDescent="0.25">
      <c r="C937" s="111"/>
    </row>
    <row r="938" spans="3:3" x14ac:dyDescent="0.25">
      <c r="C938" s="111"/>
    </row>
    <row r="939" spans="3:3" x14ac:dyDescent="0.25">
      <c r="C939" s="111"/>
    </row>
    <row r="940" spans="3:3" x14ac:dyDescent="0.25">
      <c r="C940" s="111"/>
    </row>
    <row r="941" spans="3:3" x14ac:dyDescent="0.25">
      <c r="C941" s="111"/>
    </row>
    <row r="942" spans="3:3" x14ac:dyDescent="0.25">
      <c r="C942" s="111"/>
    </row>
    <row r="943" spans="3:3" x14ac:dyDescent="0.25">
      <c r="C943" s="111"/>
    </row>
    <row r="944" spans="3:3" x14ac:dyDescent="0.25">
      <c r="C944" s="111"/>
    </row>
    <row r="945" spans="3:3" x14ac:dyDescent="0.25">
      <c r="C945" s="111"/>
    </row>
    <row r="946" spans="3:3" x14ac:dyDescent="0.25">
      <c r="C946" s="111"/>
    </row>
    <row r="947" spans="3:3" x14ac:dyDescent="0.25">
      <c r="C947" s="111"/>
    </row>
    <row r="948" spans="3:3" x14ac:dyDescent="0.25">
      <c r="C948" s="111"/>
    </row>
    <row r="949" spans="3:3" x14ac:dyDescent="0.25">
      <c r="C949" s="111"/>
    </row>
    <row r="950" spans="3:3" x14ac:dyDescent="0.25">
      <c r="C950" s="111"/>
    </row>
    <row r="951" spans="3:3" x14ac:dyDescent="0.25">
      <c r="C951" s="111"/>
    </row>
    <row r="952" spans="3:3" x14ac:dyDescent="0.25">
      <c r="C952" s="111"/>
    </row>
    <row r="953" spans="3:3" x14ac:dyDescent="0.25">
      <c r="C953" s="111"/>
    </row>
    <row r="954" spans="3:3" x14ac:dyDescent="0.25">
      <c r="C954" s="111"/>
    </row>
    <row r="955" spans="3:3" x14ac:dyDescent="0.25">
      <c r="C955" s="111"/>
    </row>
    <row r="956" spans="3:3" x14ac:dyDescent="0.25">
      <c r="C956" s="111"/>
    </row>
    <row r="957" spans="3:3" x14ac:dyDescent="0.25">
      <c r="C957" s="111"/>
    </row>
    <row r="958" spans="3:3" x14ac:dyDescent="0.25">
      <c r="C958" s="111"/>
    </row>
    <row r="959" spans="3:3" x14ac:dyDescent="0.25">
      <c r="C959" s="111"/>
    </row>
    <row r="960" spans="3:3" x14ac:dyDescent="0.25">
      <c r="C960" s="111"/>
    </row>
    <row r="961" spans="3:3" x14ac:dyDescent="0.25">
      <c r="C961" s="111"/>
    </row>
    <row r="962" spans="3:3" x14ac:dyDescent="0.25">
      <c r="C962" s="111"/>
    </row>
    <row r="963" spans="3:3" x14ac:dyDescent="0.25">
      <c r="C963" s="111"/>
    </row>
    <row r="964" spans="3:3" x14ac:dyDescent="0.25">
      <c r="C964" s="111"/>
    </row>
    <row r="965" spans="3:3" x14ac:dyDescent="0.25">
      <c r="C965" s="111"/>
    </row>
    <row r="966" spans="3:3" x14ac:dyDescent="0.25">
      <c r="C966" s="111"/>
    </row>
    <row r="967" spans="3:3" x14ac:dyDescent="0.25">
      <c r="C967" s="111"/>
    </row>
    <row r="968" spans="3:3" x14ac:dyDescent="0.25">
      <c r="C968" s="111"/>
    </row>
    <row r="969" spans="3:3" x14ac:dyDescent="0.25">
      <c r="C969" s="111"/>
    </row>
    <row r="970" spans="3:3" x14ac:dyDescent="0.25">
      <c r="C970" s="111"/>
    </row>
    <row r="971" spans="3:3" x14ac:dyDescent="0.25">
      <c r="C971" s="111"/>
    </row>
    <row r="972" spans="3:3" x14ac:dyDescent="0.25">
      <c r="C972" s="111"/>
    </row>
    <row r="973" spans="3:3" x14ac:dyDescent="0.25">
      <c r="C973" s="111"/>
    </row>
    <row r="974" spans="3:3" x14ac:dyDescent="0.25">
      <c r="C974" s="111"/>
    </row>
    <row r="975" spans="3:3" x14ac:dyDescent="0.25">
      <c r="C975" s="111"/>
    </row>
    <row r="976" spans="3:3" x14ac:dyDescent="0.25">
      <c r="C976" s="111"/>
    </row>
    <row r="977" spans="3:3" x14ac:dyDescent="0.25">
      <c r="C977" s="111"/>
    </row>
    <row r="978" spans="3:3" x14ac:dyDescent="0.25">
      <c r="C978" s="111"/>
    </row>
    <row r="979" spans="3:3" x14ac:dyDescent="0.25">
      <c r="C979" s="111"/>
    </row>
    <row r="980" spans="3:3" x14ac:dyDescent="0.25">
      <c r="C980" s="111"/>
    </row>
    <row r="981" spans="3:3" x14ac:dyDescent="0.25">
      <c r="C981" s="111"/>
    </row>
    <row r="982" spans="3:3" x14ac:dyDescent="0.25">
      <c r="C982" s="111"/>
    </row>
    <row r="983" spans="3:3" x14ac:dyDescent="0.25">
      <c r="C983" s="111"/>
    </row>
    <row r="984" spans="3:3" x14ac:dyDescent="0.25">
      <c r="C984" s="111"/>
    </row>
    <row r="985" spans="3:3" x14ac:dyDescent="0.25">
      <c r="C985" s="111"/>
    </row>
    <row r="986" spans="3:3" x14ac:dyDescent="0.25">
      <c r="C986" s="111"/>
    </row>
    <row r="987" spans="3:3" x14ac:dyDescent="0.25">
      <c r="C987" s="111"/>
    </row>
    <row r="988" spans="3:3" x14ac:dyDescent="0.25">
      <c r="C988" s="111"/>
    </row>
    <row r="989" spans="3:3" x14ac:dyDescent="0.25">
      <c r="C989" s="111"/>
    </row>
    <row r="990" spans="3:3" x14ac:dyDescent="0.25">
      <c r="C990" s="111"/>
    </row>
    <row r="991" spans="3:3" x14ac:dyDescent="0.25">
      <c r="C991" s="111"/>
    </row>
    <row r="992" spans="3:3" x14ac:dyDescent="0.25">
      <c r="C992" s="111"/>
    </row>
    <row r="993" spans="3:3" x14ac:dyDescent="0.25">
      <c r="C993" s="111"/>
    </row>
    <row r="994" spans="3:3" x14ac:dyDescent="0.25">
      <c r="C994" s="111"/>
    </row>
    <row r="995" spans="3:3" x14ac:dyDescent="0.25">
      <c r="C995" s="111"/>
    </row>
    <row r="996" spans="3:3" x14ac:dyDescent="0.25">
      <c r="C996" s="111"/>
    </row>
    <row r="997" spans="3:3" x14ac:dyDescent="0.25">
      <c r="C997" s="111"/>
    </row>
    <row r="998" spans="3:3" x14ac:dyDescent="0.25">
      <c r="C998" s="111"/>
    </row>
    <row r="999" spans="3:3" x14ac:dyDescent="0.25">
      <c r="C999" s="111"/>
    </row>
    <row r="1000" spans="3:3" x14ac:dyDescent="0.25">
      <c r="C1000" s="111"/>
    </row>
    <row r="1001" spans="3:3" x14ac:dyDescent="0.25">
      <c r="C1001" s="111"/>
    </row>
    <row r="1002" spans="3:3" x14ac:dyDescent="0.25">
      <c r="C1002" s="111"/>
    </row>
    <row r="1003" spans="3:3" x14ac:dyDescent="0.25">
      <c r="C1003" s="111"/>
    </row>
    <row r="1004" spans="3:3" x14ac:dyDescent="0.25">
      <c r="C1004" s="111"/>
    </row>
    <row r="1005" spans="3:3" x14ac:dyDescent="0.25">
      <c r="C1005" s="111"/>
    </row>
    <row r="1006" spans="3:3" x14ac:dyDescent="0.25">
      <c r="C1006" s="111"/>
    </row>
    <row r="1007" spans="3:3" x14ac:dyDescent="0.25">
      <c r="C1007" s="111"/>
    </row>
    <row r="1008" spans="3:3" x14ac:dyDescent="0.25">
      <c r="C1008" s="111"/>
    </row>
    <row r="1009" spans="3:3" x14ac:dyDescent="0.25">
      <c r="C1009" s="111"/>
    </row>
    <row r="1010" spans="3:3" x14ac:dyDescent="0.25">
      <c r="C1010" s="111"/>
    </row>
    <row r="1011" spans="3:3" x14ac:dyDescent="0.25">
      <c r="C1011" s="111"/>
    </row>
    <row r="1012" spans="3:3" x14ac:dyDescent="0.25">
      <c r="C1012" s="111"/>
    </row>
    <row r="1013" spans="3:3" x14ac:dyDescent="0.25">
      <c r="C1013" s="111"/>
    </row>
    <row r="1014" spans="3:3" x14ac:dyDescent="0.25">
      <c r="C1014" s="111"/>
    </row>
    <row r="1015" spans="3:3" x14ac:dyDescent="0.25">
      <c r="C1015" s="111"/>
    </row>
    <row r="1016" spans="3:3" x14ac:dyDescent="0.25">
      <c r="C1016" s="111"/>
    </row>
    <row r="1017" spans="3:3" x14ac:dyDescent="0.25">
      <c r="C1017" s="111"/>
    </row>
    <row r="1018" spans="3:3" x14ac:dyDescent="0.25">
      <c r="C1018" s="111"/>
    </row>
    <row r="1019" spans="3:3" x14ac:dyDescent="0.25">
      <c r="C1019" s="111"/>
    </row>
    <row r="1020" spans="3:3" x14ac:dyDescent="0.25">
      <c r="C1020" s="111"/>
    </row>
    <row r="1021" spans="3:3" x14ac:dyDescent="0.25">
      <c r="C1021" s="111"/>
    </row>
    <row r="1022" spans="3:3" x14ac:dyDescent="0.25">
      <c r="C1022" s="111"/>
    </row>
    <row r="1023" spans="3:3" x14ac:dyDescent="0.25">
      <c r="C1023" s="111"/>
    </row>
    <row r="1024" spans="3:3" x14ac:dyDescent="0.25">
      <c r="C1024" s="111"/>
    </row>
    <row r="1025" spans="3:3" x14ac:dyDescent="0.25">
      <c r="C1025" s="111"/>
    </row>
    <row r="1026" spans="3:3" x14ac:dyDescent="0.25">
      <c r="C1026" s="111"/>
    </row>
    <row r="1027" spans="3:3" x14ac:dyDescent="0.25">
      <c r="C1027" s="111"/>
    </row>
    <row r="1028" spans="3:3" x14ac:dyDescent="0.25">
      <c r="C1028" s="111"/>
    </row>
    <row r="1029" spans="3:3" x14ac:dyDescent="0.25">
      <c r="C1029" s="111"/>
    </row>
    <row r="1030" spans="3:3" x14ac:dyDescent="0.25">
      <c r="C1030" s="111"/>
    </row>
    <row r="1031" spans="3:3" x14ac:dyDescent="0.25">
      <c r="C1031" s="111"/>
    </row>
    <row r="1032" spans="3:3" x14ac:dyDescent="0.25">
      <c r="C1032" s="111"/>
    </row>
    <row r="1033" spans="3:3" x14ac:dyDescent="0.25">
      <c r="C1033" s="111"/>
    </row>
    <row r="1034" spans="3:3" x14ac:dyDescent="0.25">
      <c r="C1034" s="111"/>
    </row>
    <row r="1035" spans="3:3" x14ac:dyDescent="0.25">
      <c r="C1035" s="111"/>
    </row>
    <row r="1036" spans="3:3" x14ac:dyDescent="0.25">
      <c r="C1036" s="111"/>
    </row>
    <row r="1037" spans="3:3" x14ac:dyDescent="0.25">
      <c r="C1037" s="111"/>
    </row>
    <row r="1038" spans="3:3" x14ac:dyDescent="0.25">
      <c r="C1038" s="111"/>
    </row>
    <row r="1039" spans="3:3" x14ac:dyDescent="0.25">
      <c r="C1039" s="111"/>
    </row>
    <row r="1040" spans="3:3" x14ac:dyDescent="0.25">
      <c r="C1040" s="111"/>
    </row>
    <row r="1041" spans="3:3" x14ac:dyDescent="0.25">
      <c r="C1041" s="111"/>
    </row>
    <row r="1042" spans="3:3" x14ac:dyDescent="0.25">
      <c r="C1042" s="111"/>
    </row>
    <row r="1043" spans="3:3" x14ac:dyDescent="0.25">
      <c r="C1043" s="111"/>
    </row>
    <row r="1044" spans="3:3" x14ac:dyDescent="0.25">
      <c r="C1044" s="111"/>
    </row>
    <row r="1045" spans="3:3" x14ac:dyDescent="0.25">
      <c r="C1045" s="111"/>
    </row>
    <row r="1046" spans="3:3" x14ac:dyDescent="0.25">
      <c r="C1046" s="111"/>
    </row>
    <row r="1047" spans="3:3" x14ac:dyDescent="0.25">
      <c r="C1047" s="111"/>
    </row>
    <row r="1048" spans="3:3" x14ac:dyDescent="0.25">
      <c r="C1048" s="111"/>
    </row>
    <row r="1049" spans="3:3" x14ac:dyDescent="0.25">
      <c r="C1049" s="111"/>
    </row>
    <row r="1050" spans="3:3" x14ac:dyDescent="0.25">
      <c r="C1050" s="111"/>
    </row>
    <row r="1051" spans="3:3" x14ac:dyDescent="0.25">
      <c r="C1051" s="111"/>
    </row>
    <row r="1052" spans="3:3" x14ac:dyDescent="0.25">
      <c r="C1052" s="111"/>
    </row>
    <row r="1053" spans="3:3" x14ac:dyDescent="0.25">
      <c r="C1053" s="111"/>
    </row>
    <row r="1054" spans="3:3" x14ac:dyDescent="0.25">
      <c r="C1054" s="111"/>
    </row>
    <row r="1055" spans="3:3" x14ac:dyDescent="0.25">
      <c r="C1055" s="111"/>
    </row>
    <row r="1056" spans="3:3" x14ac:dyDescent="0.25">
      <c r="C1056" s="111"/>
    </row>
    <row r="1057" spans="3:3" x14ac:dyDescent="0.25">
      <c r="C1057" s="111"/>
    </row>
    <row r="1058" spans="3:3" x14ac:dyDescent="0.25">
      <c r="C1058" s="111"/>
    </row>
    <row r="1059" spans="3:3" x14ac:dyDescent="0.25">
      <c r="C1059" s="111"/>
    </row>
    <row r="1060" spans="3:3" x14ac:dyDescent="0.25">
      <c r="C1060" s="111"/>
    </row>
    <row r="1061" spans="3:3" x14ac:dyDescent="0.25">
      <c r="C1061" s="111"/>
    </row>
    <row r="1062" spans="3:3" x14ac:dyDescent="0.25">
      <c r="C1062" s="111"/>
    </row>
    <row r="1063" spans="3:3" x14ac:dyDescent="0.25">
      <c r="C1063" s="111"/>
    </row>
    <row r="1064" spans="3:3" x14ac:dyDescent="0.25">
      <c r="C1064" s="111"/>
    </row>
    <row r="1065" spans="3:3" x14ac:dyDescent="0.25">
      <c r="C1065" s="111"/>
    </row>
    <row r="1066" spans="3:3" x14ac:dyDescent="0.25">
      <c r="C1066" s="111"/>
    </row>
    <row r="1067" spans="3:3" x14ac:dyDescent="0.25">
      <c r="C1067" s="111"/>
    </row>
    <row r="1068" spans="3:3" x14ac:dyDescent="0.25">
      <c r="C1068" s="111"/>
    </row>
    <row r="1069" spans="3:3" x14ac:dyDescent="0.25">
      <c r="C1069" s="111"/>
    </row>
    <row r="1070" spans="3:3" x14ac:dyDescent="0.25">
      <c r="C1070" s="111"/>
    </row>
    <row r="1071" spans="3:3" x14ac:dyDescent="0.25">
      <c r="C1071" s="111"/>
    </row>
    <row r="1072" spans="3:3" x14ac:dyDescent="0.25">
      <c r="C1072" s="111"/>
    </row>
    <row r="1073" spans="3:3" x14ac:dyDescent="0.25">
      <c r="C1073" s="111"/>
    </row>
    <row r="1074" spans="3:3" x14ac:dyDescent="0.25">
      <c r="C1074" s="111"/>
    </row>
    <row r="1075" spans="3:3" x14ac:dyDescent="0.25">
      <c r="C1075" s="111"/>
    </row>
    <row r="1076" spans="3:3" x14ac:dyDescent="0.25">
      <c r="C1076" s="111"/>
    </row>
    <row r="1077" spans="3:3" x14ac:dyDescent="0.25">
      <c r="C1077" s="111"/>
    </row>
    <row r="1078" spans="3:3" x14ac:dyDescent="0.25">
      <c r="C1078" s="111"/>
    </row>
    <row r="1079" spans="3:3" x14ac:dyDescent="0.25">
      <c r="C1079" s="111"/>
    </row>
    <row r="1080" spans="3:3" x14ac:dyDescent="0.25">
      <c r="C1080" s="179"/>
    </row>
    <row r="1081" spans="3:3" x14ac:dyDescent="0.25">
      <c r="C1081" s="179"/>
    </row>
    <row r="1082" spans="3:3" x14ac:dyDescent="0.25">
      <c r="C1082" s="179"/>
    </row>
    <row r="1083" spans="3:3" x14ac:dyDescent="0.25">
      <c r="C1083" s="179"/>
    </row>
    <row r="1084" spans="3:3" x14ac:dyDescent="0.25">
      <c r="C1084" s="179"/>
    </row>
    <row r="1085" spans="3:3" x14ac:dyDescent="0.25">
      <c r="C1085" s="179"/>
    </row>
    <row r="1086" spans="3:3" x14ac:dyDescent="0.25">
      <c r="C1086" s="179"/>
    </row>
    <row r="1087" spans="3:3" x14ac:dyDescent="0.25">
      <c r="C1087" s="179"/>
    </row>
    <row r="1088" spans="3:3" x14ac:dyDescent="0.25">
      <c r="C1088" s="179"/>
    </row>
    <row r="1089" spans="3:3" x14ac:dyDescent="0.25">
      <c r="C1089" s="179"/>
    </row>
    <row r="1090" spans="3:3" x14ac:dyDescent="0.25">
      <c r="C1090" s="179"/>
    </row>
    <row r="1091" spans="3:3" x14ac:dyDescent="0.25">
      <c r="C1091" s="179"/>
    </row>
    <row r="1092" spans="3:3" x14ac:dyDescent="0.25">
      <c r="C1092" s="179"/>
    </row>
    <row r="1093" spans="3:3" x14ac:dyDescent="0.25">
      <c r="C1093" s="179"/>
    </row>
    <row r="1094" spans="3:3" x14ac:dyDescent="0.25">
      <c r="C1094" s="179"/>
    </row>
    <row r="1095" spans="3:3" x14ac:dyDescent="0.25">
      <c r="C1095" s="179"/>
    </row>
    <row r="1096" spans="3:3" x14ac:dyDescent="0.25">
      <c r="C1096" s="179"/>
    </row>
    <row r="1097" spans="3:3" x14ac:dyDescent="0.25">
      <c r="C1097" s="179"/>
    </row>
    <row r="1098" spans="3:3" x14ac:dyDescent="0.25">
      <c r="C1098" s="179"/>
    </row>
    <row r="1099" spans="3:3" x14ac:dyDescent="0.25">
      <c r="C1099" s="179"/>
    </row>
    <row r="1100" spans="3:3" x14ac:dyDescent="0.25">
      <c r="C1100" s="179"/>
    </row>
    <row r="1101" spans="3:3" x14ac:dyDescent="0.25">
      <c r="C1101" s="179"/>
    </row>
    <row r="1102" spans="3:3" x14ac:dyDescent="0.25">
      <c r="C1102" s="179"/>
    </row>
    <row r="1103" spans="3:3" x14ac:dyDescent="0.25">
      <c r="C1103" s="179"/>
    </row>
    <row r="1104" spans="3:3" x14ac:dyDescent="0.25">
      <c r="C1104" s="179"/>
    </row>
    <row r="1105" spans="3:3" x14ac:dyDescent="0.25">
      <c r="C1105" s="179"/>
    </row>
    <row r="1106" spans="3:3" x14ac:dyDescent="0.25">
      <c r="C1106" s="179"/>
    </row>
    <row r="1107" spans="3:3" x14ac:dyDescent="0.25">
      <c r="C1107" s="179"/>
    </row>
    <row r="1108" spans="3:3" x14ac:dyDescent="0.25">
      <c r="C1108" s="179"/>
    </row>
    <row r="1109" spans="3:3" x14ac:dyDescent="0.25">
      <c r="C1109" s="179"/>
    </row>
    <row r="1110" spans="3:3" x14ac:dyDescent="0.25">
      <c r="C1110" s="179"/>
    </row>
    <row r="1111" spans="3:3" x14ac:dyDescent="0.25">
      <c r="C1111" s="179"/>
    </row>
    <row r="1112" spans="3:3" x14ac:dyDescent="0.25">
      <c r="C1112" s="179"/>
    </row>
    <row r="1113" spans="3:3" x14ac:dyDescent="0.25">
      <c r="C1113" s="179"/>
    </row>
    <row r="1114" spans="3:3" x14ac:dyDescent="0.25">
      <c r="C1114" s="179"/>
    </row>
    <row r="1115" spans="3:3" x14ac:dyDescent="0.25">
      <c r="C1115" s="179"/>
    </row>
    <row r="1116" spans="3:3" x14ac:dyDescent="0.25">
      <c r="C1116" s="179"/>
    </row>
    <row r="1117" spans="3:3" x14ac:dyDescent="0.25">
      <c r="C1117" s="179"/>
    </row>
    <row r="1118" spans="3:3" x14ac:dyDescent="0.25">
      <c r="C1118" s="179"/>
    </row>
    <row r="1119" spans="3:3" x14ac:dyDescent="0.25">
      <c r="C1119" s="179"/>
    </row>
    <row r="1120" spans="3:3" x14ac:dyDescent="0.25">
      <c r="C1120" s="179"/>
    </row>
    <row r="1121" spans="3:3" x14ac:dyDescent="0.25">
      <c r="C1121" s="179"/>
    </row>
    <row r="1122" spans="3:3" x14ac:dyDescent="0.25">
      <c r="C1122" s="179"/>
    </row>
    <row r="1123" spans="3:3" x14ac:dyDescent="0.25">
      <c r="C1123" s="179"/>
    </row>
    <row r="1124" spans="3:3" x14ac:dyDescent="0.25">
      <c r="C1124" s="179"/>
    </row>
    <row r="1125" spans="3:3" x14ac:dyDescent="0.25">
      <c r="C1125" s="179"/>
    </row>
    <row r="1126" spans="3:3" x14ac:dyDescent="0.25">
      <c r="C1126" s="179"/>
    </row>
    <row r="1127" spans="3:3" x14ac:dyDescent="0.25">
      <c r="C1127" s="179"/>
    </row>
    <row r="1128" spans="3:3" x14ac:dyDescent="0.25">
      <c r="C1128" s="179"/>
    </row>
    <row r="1129" spans="3:3" x14ac:dyDescent="0.25">
      <c r="C1129" s="179"/>
    </row>
    <row r="1130" spans="3:3" x14ac:dyDescent="0.25">
      <c r="C1130" s="179"/>
    </row>
    <row r="1131" spans="3:3" x14ac:dyDescent="0.25">
      <c r="C1131" s="179"/>
    </row>
    <row r="1132" spans="3:3" x14ac:dyDescent="0.25">
      <c r="C1132" s="179"/>
    </row>
    <row r="1133" spans="3:3" x14ac:dyDescent="0.25">
      <c r="C1133" s="179"/>
    </row>
    <row r="1134" spans="3:3" x14ac:dyDescent="0.25">
      <c r="C1134" s="179"/>
    </row>
    <row r="1135" spans="3:3" x14ac:dyDescent="0.25">
      <c r="C1135" s="179"/>
    </row>
    <row r="1136" spans="3:3" x14ac:dyDescent="0.25">
      <c r="C1136" s="179"/>
    </row>
    <row r="1137" spans="3:3" x14ac:dyDescent="0.25">
      <c r="C1137" s="179"/>
    </row>
    <row r="1138" spans="3:3" x14ac:dyDescent="0.25">
      <c r="C1138" s="179"/>
    </row>
    <row r="1139" spans="3:3" x14ac:dyDescent="0.25">
      <c r="C1139" s="179"/>
    </row>
    <row r="1140" spans="3:3" x14ac:dyDescent="0.25">
      <c r="C1140" s="179"/>
    </row>
    <row r="1141" spans="3:3" x14ac:dyDescent="0.25">
      <c r="C1141" s="179"/>
    </row>
    <row r="1142" spans="3:3" x14ac:dyDescent="0.25">
      <c r="C1142" s="179"/>
    </row>
    <row r="1143" spans="3:3" x14ac:dyDescent="0.25">
      <c r="C1143" s="179"/>
    </row>
    <row r="1144" spans="3:3" x14ac:dyDescent="0.25">
      <c r="C1144" s="179"/>
    </row>
    <row r="1145" spans="3:3" x14ac:dyDescent="0.25">
      <c r="C1145" s="179"/>
    </row>
    <row r="1146" spans="3:3" x14ac:dyDescent="0.25">
      <c r="C1146" s="179"/>
    </row>
    <row r="1147" spans="3:3" x14ac:dyDescent="0.25">
      <c r="C1147" s="179"/>
    </row>
    <row r="1148" spans="3:3" x14ac:dyDescent="0.25">
      <c r="C1148" s="179"/>
    </row>
    <row r="1149" spans="3:3" x14ac:dyDescent="0.25">
      <c r="C1149" s="179"/>
    </row>
    <row r="1150" spans="3:3" x14ac:dyDescent="0.25">
      <c r="C1150" s="179"/>
    </row>
    <row r="1151" spans="3:3" x14ac:dyDescent="0.25">
      <c r="C1151" s="179"/>
    </row>
    <row r="1152" spans="3:3" x14ac:dyDescent="0.25">
      <c r="C1152" s="179"/>
    </row>
    <row r="1153" spans="3:3" x14ac:dyDescent="0.25">
      <c r="C1153" s="179"/>
    </row>
    <row r="1154" spans="3:3" x14ac:dyDescent="0.25">
      <c r="C1154" s="179"/>
    </row>
    <row r="1155" spans="3:3" x14ac:dyDescent="0.25">
      <c r="C1155" s="179"/>
    </row>
    <row r="1156" spans="3:3" x14ac:dyDescent="0.25">
      <c r="C1156" s="179"/>
    </row>
    <row r="1157" spans="3:3" x14ac:dyDescent="0.25">
      <c r="C1157" s="179"/>
    </row>
    <row r="1158" spans="3:3" x14ac:dyDescent="0.25">
      <c r="C1158" s="179"/>
    </row>
    <row r="1159" spans="3:3" x14ac:dyDescent="0.25">
      <c r="C1159" s="179"/>
    </row>
    <row r="1160" spans="3:3" x14ac:dyDescent="0.25">
      <c r="C1160" s="179"/>
    </row>
    <row r="1161" spans="3:3" x14ac:dyDescent="0.25">
      <c r="C1161" s="179"/>
    </row>
    <row r="1162" spans="3:3" x14ac:dyDescent="0.25">
      <c r="C1162" s="179"/>
    </row>
    <row r="1163" spans="3:3" x14ac:dyDescent="0.25">
      <c r="C1163" s="179"/>
    </row>
    <row r="1164" spans="3:3" x14ac:dyDescent="0.25">
      <c r="C1164" s="179"/>
    </row>
    <row r="1165" spans="3:3" x14ac:dyDescent="0.25">
      <c r="C1165" s="179"/>
    </row>
    <row r="1166" spans="3:3" x14ac:dyDescent="0.25">
      <c r="C1166" s="179"/>
    </row>
    <row r="1167" spans="3:3" x14ac:dyDescent="0.25">
      <c r="C1167" s="179"/>
    </row>
    <row r="1168" spans="3:3" x14ac:dyDescent="0.25">
      <c r="C1168" s="179"/>
    </row>
    <row r="1169" spans="3:3" x14ac:dyDescent="0.25">
      <c r="C1169" s="179"/>
    </row>
    <row r="1170" spans="3:3" x14ac:dyDescent="0.25">
      <c r="C1170" s="179"/>
    </row>
    <row r="1171" spans="3:3" x14ac:dyDescent="0.25">
      <c r="C1171" s="179"/>
    </row>
    <row r="1172" spans="3:3" x14ac:dyDescent="0.25">
      <c r="C1172" s="179"/>
    </row>
    <row r="1173" spans="3:3" x14ac:dyDescent="0.25">
      <c r="C1173" s="179"/>
    </row>
    <row r="1174" spans="3:3" x14ac:dyDescent="0.25">
      <c r="C1174" s="179"/>
    </row>
    <row r="1175" spans="3:3" x14ac:dyDescent="0.25">
      <c r="C1175" s="179"/>
    </row>
    <row r="1176" spans="3:3" x14ac:dyDescent="0.25">
      <c r="C1176" s="179"/>
    </row>
    <row r="1177" spans="3:3" x14ac:dyDescent="0.25">
      <c r="C1177" s="179"/>
    </row>
    <row r="1178" spans="3:3" x14ac:dyDescent="0.25">
      <c r="C1178" s="179"/>
    </row>
    <row r="1179" spans="3:3" x14ac:dyDescent="0.25">
      <c r="C1179" s="179"/>
    </row>
    <row r="1180" spans="3:3" x14ac:dyDescent="0.25">
      <c r="C1180" s="179"/>
    </row>
    <row r="1181" spans="3:3" x14ac:dyDescent="0.25">
      <c r="C1181" s="179"/>
    </row>
    <row r="1182" spans="3:3" x14ac:dyDescent="0.25">
      <c r="C1182" s="179"/>
    </row>
    <row r="1183" spans="3:3" x14ac:dyDescent="0.25">
      <c r="C1183" s="179"/>
    </row>
    <row r="1184" spans="3:3" x14ac:dyDescent="0.25">
      <c r="C1184" s="179"/>
    </row>
    <row r="1185" spans="3:3" x14ac:dyDescent="0.25">
      <c r="C1185" s="179"/>
    </row>
    <row r="1186" spans="3:3" x14ac:dyDescent="0.25">
      <c r="C1186" s="179"/>
    </row>
    <row r="1187" spans="3:3" x14ac:dyDescent="0.25">
      <c r="C1187" s="179"/>
    </row>
    <row r="1188" spans="3:3" x14ac:dyDescent="0.25">
      <c r="C1188" s="179"/>
    </row>
    <row r="1189" spans="3:3" x14ac:dyDescent="0.25">
      <c r="C1189" s="179"/>
    </row>
    <row r="1190" spans="3:3" x14ac:dyDescent="0.25">
      <c r="C1190" s="179"/>
    </row>
    <row r="1191" spans="3:3" x14ac:dyDescent="0.25">
      <c r="C1191" s="179"/>
    </row>
    <row r="1192" spans="3:3" x14ac:dyDescent="0.25">
      <c r="C1192" s="179"/>
    </row>
    <row r="1193" spans="3:3" x14ac:dyDescent="0.25">
      <c r="C1193" s="179"/>
    </row>
    <row r="1194" spans="3:3" x14ac:dyDescent="0.25">
      <c r="C1194" s="179"/>
    </row>
    <row r="1195" spans="3:3" x14ac:dyDescent="0.25">
      <c r="C1195" s="179"/>
    </row>
    <row r="1196" spans="3:3" x14ac:dyDescent="0.25">
      <c r="C1196" s="179"/>
    </row>
    <row r="1197" spans="3:3" x14ac:dyDescent="0.25">
      <c r="C1197" s="179"/>
    </row>
    <row r="1198" spans="3:3" x14ac:dyDescent="0.25">
      <c r="C1198" s="179"/>
    </row>
    <row r="1199" spans="3:3" x14ac:dyDescent="0.25">
      <c r="C1199" s="179"/>
    </row>
    <row r="1200" spans="3:3" x14ac:dyDescent="0.25">
      <c r="C1200" s="179"/>
    </row>
    <row r="1201" spans="3:3" x14ac:dyDescent="0.25">
      <c r="C1201" s="179"/>
    </row>
    <row r="1202" spans="3:3" x14ac:dyDescent="0.25">
      <c r="C1202" s="179"/>
    </row>
    <row r="1203" spans="3:3" x14ac:dyDescent="0.25">
      <c r="C1203" s="179"/>
    </row>
    <row r="1204" spans="3:3" x14ac:dyDescent="0.25">
      <c r="C1204" s="179"/>
    </row>
    <row r="1205" spans="3:3" x14ac:dyDescent="0.25">
      <c r="C1205" s="179"/>
    </row>
    <row r="1206" spans="3:3" x14ac:dyDescent="0.25">
      <c r="C1206" s="179"/>
    </row>
    <row r="1207" spans="3:3" x14ac:dyDescent="0.25">
      <c r="C1207" s="179"/>
    </row>
    <row r="1208" spans="3:3" x14ac:dyDescent="0.25">
      <c r="C1208" s="179"/>
    </row>
    <row r="1209" spans="3:3" x14ac:dyDescent="0.25">
      <c r="C1209" s="179"/>
    </row>
    <row r="1210" spans="3:3" x14ac:dyDescent="0.25">
      <c r="C1210" s="179"/>
    </row>
    <row r="1211" spans="3:3" x14ac:dyDescent="0.25">
      <c r="C1211" s="179"/>
    </row>
    <row r="1212" spans="3:3" x14ac:dyDescent="0.25">
      <c r="C1212" s="179"/>
    </row>
    <row r="1213" spans="3:3" x14ac:dyDescent="0.25">
      <c r="C1213" s="179"/>
    </row>
    <row r="1214" spans="3:3" x14ac:dyDescent="0.25">
      <c r="C1214" s="179"/>
    </row>
    <row r="1215" spans="3:3" x14ac:dyDescent="0.25">
      <c r="C1215" s="179"/>
    </row>
    <row r="1216" spans="3:3" x14ac:dyDescent="0.25">
      <c r="C1216" s="179"/>
    </row>
    <row r="1217" spans="3:3" x14ac:dyDescent="0.25">
      <c r="C1217" s="179"/>
    </row>
    <row r="1218" spans="3:3" x14ac:dyDescent="0.25">
      <c r="C1218" s="179"/>
    </row>
    <row r="1219" spans="3:3" x14ac:dyDescent="0.25">
      <c r="C1219" s="179"/>
    </row>
    <row r="1220" spans="3:3" x14ac:dyDescent="0.25">
      <c r="C1220" s="179"/>
    </row>
    <row r="1221" spans="3:3" x14ac:dyDescent="0.25">
      <c r="C1221" s="179"/>
    </row>
    <row r="1222" spans="3:3" x14ac:dyDescent="0.25">
      <c r="C1222" s="179"/>
    </row>
    <row r="1223" spans="3:3" x14ac:dyDescent="0.25">
      <c r="C1223" s="179"/>
    </row>
    <row r="1224" spans="3:3" x14ac:dyDescent="0.25">
      <c r="C1224" s="179"/>
    </row>
    <row r="1225" spans="3:3" x14ac:dyDescent="0.25">
      <c r="C1225" s="179"/>
    </row>
    <row r="1226" spans="3:3" x14ac:dyDescent="0.25">
      <c r="C1226" s="179"/>
    </row>
    <row r="1227" spans="3:3" x14ac:dyDescent="0.25">
      <c r="C1227" s="179"/>
    </row>
    <row r="1228" spans="3:3" x14ac:dyDescent="0.25">
      <c r="C1228" s="179"/>
    </row>
    <row r="1229" spans="3:3" x14ac:dyDescent="0.25">
      <c r="C1229" s="179"/>
    </row>
    <row r="1230" spans="3:3" x14ac:dyDescent="0.25">
      <c r="C1230" s="179"/>
    </row>
    <row r="1231" spans="3:3" x14ac:dyDescent="0.25">
      <c r="C1231" s="179"/>
    </row>
    <row r="1232" spans="3:3" x14ac:dyDescent="0.25">
      <c r="C1232" s="179"/>
    </row>
    <row r="1233" spans="3:3" x14ac:dyDescent="0.25">
      <c r="C1233" s="179"/>
    </row>
    <row r="1234" spans="3:3" x14ac:dyDescent="0.25">
      <c r="C1234" s="179"/>
    </row>
    <row r="1235" spans="3:3" x14ac:dyDescent="0.25">
      <c r="C1235" s="179"/>
    </row>
    <row r="1236" spans="3:3" x14ac:dyDescent="0.25">
      <c r="C1236" s="179"/>
    </row>
    <row r="1237" spans="3:3" x14ac:dyDescent="0.25">
      <c r="C1237" s="179"/>
    </row>
    <row r="1238" spans="3:3" x14ac:dyDescent="0.25">
      <c r="C1238" s="179"/>
    </row>
    <row r="1239" spans="3:3" x14ac:dyDescent="0.25">
      <c r="C1239" s="179"/>
    </row>
    <row r="1240" spans="3:3" x14ac:dyDescent="0.25">
      <c r="C1240" s="179"/>
    </row>
    <row r="1241" spans="3:3" x14ac:dyDescent="0.25">
      <c r="C1241" s="179"/>
    </row>
    <row r="1242" spans="3:3" x14ac:dyDescent="0.25">
      <c r="C1242" s="179"/>
    </row>
    <row r="1243" spans="3:3" x14ac:dyDescent="0.25">
      <c r="C1243" s="179"/>
    </row>
    <row r="1244" spans="3:3" x14ac:dyDescent="0.25">
      <c r="C1244" s="179"/>
    </row>
    <row r="1245" spans="3:3" x14ac:dyDescent="0.25">
      <c r="C1245" s="179"/>
    </row>
    <row r="1246" spans="3:3" x14ac:dyDescent="0.25">
      <c r="C1246" s="179"/>
    </row>
    <row r="1247" spans="3:3" x14ac:dyDescent="0.25">
      <c r="C1247" s="179"/>
    </row>
    <row r="1248" spans="3:3" x14ac:dyDescent="0.25">
      <c r="C1248" s="179"/>
    </row>
    <row r="1249" spans="3:3" x14ac:dyDescent="0.25">
      <c r="C1249" s="179"/>
    </row>
    <row r="1250" spans="3:3" x14ac:dyDescent="0.25">
      <c r="C1250" s="179"/>
    </row>
    <row r="1251" spans="3:3" x14ac:dyDescent="0.25">
      <c r="C1251" s="179"/>
    </row>
    <row r="1252" spans="3:3" x14ac:dyDescent="0.25">
      <c r="C1252" s="179"/>
    </row>
    <row r="1253" spans="3:3" x14ac:dyDescent="0.25">
      <c r="C1253" s="179"/>
    </row>
    <row r="1254" spans="3:3" x14ac:dyDescent="0.25">
      <c r="C1254" s="179"/>
    </row>
    <row r="1255" spans="3:3" x14ac:dyDescent="0.25">
      <c r="C1255" s="179"/>
    </row>
    <row r="1256" spans="3:3" x14ac:dyDescent="0.25">
      <c r="C1256" s="179"/>
    </row>
    <row r="1257" spans="3:3" x14ac:dyDescent="0.25">
      <c r="C1257" s="179"/>
    </row>
    <row r="1258" spans="3:3" x14ac:dyDescent="0.25">
      <c r="C1258" s="179"/>
    </row>
    <row r="1259" spans="3:3" x14ac:dyDescent="0.25">
      <c r="C1259" s="179"/>
    </row>
    <row r="1260" spans="3:3" x14ac:dyDescent="0.25">
      <c r="C1260" s="179"/>
    </row>
    <row r="1261" spans="3:3" x14ac:dyDescent="0.25">
      <c r="C1261" s="179"/>
    </row>
    <row r="1262" spans="3:3" x14ac:dyDescent="0.25">
      <c r="C1262" s="179"/>
    </row>
    <row r="1263" spans="3:3" x14ac:dyDescent="0.25">
      <c r="C1263" s="179"/>
    </row>
    <row r="1264" spans="3:3" x14ac:dyDescent="0.25">
      <c r="C1264" s="179"/>
    </row>
    <row r="1265" spans="3:3" x14ac:dyDescent="0.25">
      <c r="C1265" s="179"/>
    </row>
    <row r="1266" spans="3:3" x14ac:dyDescent="0.25">
      <c r="C1266" s="179"/>
    </row>
    <row r="1267" spans="3:3" x14ac:dyDescent="0.25">
      <c r="C1267" s="179"/>
    </row>
    <row r="1268" spans="3:3" x14ac:dyDescent="0.25">
      <c r="C1268" s="179"/>
    </row>
    <row r="1269" spans="3:3" x14ac:dyDescent="0.25">
      <c r="C1269" s="179"/>
    </row>
    <row r="1270" spans="3:3" x14ac:dyDescent="0.25">
      <c r="C1270" s="179"/>
    </row>
    <row r="1271" spans="3:3" x14ac:dyDescent="0.25">
      <c r="C1271" s="179"/>
    </row>
    <row r="1272" spans="3:3" x14ac:dyDescent="0.25">
      <c r="C1272" s="179"/>
    </row>
    <row r="1273" spans="3:3" x14ac:dyDescent="0.25">
      <c r="C1273" s="179"/>
    </row>
    <row r="1274" spans="3:3" x14ac:dyDescent="0.25">
      <c r="C1274" s="179"/>
    </row>
    <row r="1275" spans="3:3" x14ac:dyDescent="0.25">
      <c r="C1275" s="179"/>
    </row>
    <row r="1276" spans="3:3" x14ac:dyDescent="0.25">
      <c r="C1276" s="179"/>
    </row>
    <row r="1277" spans="3:3" x14ac:dyDescent="0.25">
      <c r="C1277" s="179"/>
    </row>
    <row r="1278" spans="3:3" x14ac:dyDescent="0.25">
      <c r="C1278" s="179"/>
    </row>
    <row r="1279" spans="3:3" x14ac:dyDescent="0.25">
      <c r="C1279" s="179"/>
    </row>
    <row r="1280" spans="3:3" x14ac:dyDescent="0.25">
      <c r="C1280" s="179"/>
    </row>
    <row r="1281" spans="3:3" x14ac:dyDescent="0.25">
      <c r="C1281" s="179"/>
    </row>
    <row r="1282" spans="3:3" x14ac:dyDescent="0.25">
      <c r="C1282" s="179"/>
    </row>
    <row r="1283" spans="3:3" x14ac:dyDescent="0.25">
      <c r="C1283" s="179"/>
    </row>
    <row r="1284" spans="3:3" x14ac:dyDescent="0.25">
      <c r="C1284" s="179"/>
    </row>
    <row r="1285" spans="3:3" x14ac:dyDescent="0.25">
      <c r="C1285" s="179"/>
    </row>
    <row r="1286" spans="3:3" x14ac:dyDescent="0.25">
      <c r="C1286" s="179"/>
    </row>
    <row r="1287" spans="3:3" x14ac:dyDescent="0.25">
      <c r="C1287" s="179"/>
    </row>
    <row r="1288" spans="3:3" x14ac:dyDescent="0.25">
      <c r="C1288" s="179"/>
    </row>
    <row r="1289" spans="3:3" x14ac:dyDescent="0.25">
      <c r="C1289" s="179"/>
    </row>
    <row r="1290" spans="3:3" x14ac:dyDescent="0.25">
      <c r="C1290" s="179"/>
    </row>
    <row r="1291" spans="3:3" x14ac:dyDescent="0.25">
      <c r="C1291" s="179"/>
    </row>
    <row r="1292" spans="3:3" x14ac:dyDescent="0.25">
      <c r="C1292" s="179"/>
    </row>
    <row r="1293" spans="3:3" x14ac:dyDescent="0.25">
      <c r="C1293" s="179"/>
    </row>
    <row r="1294" spans="3:3" x14ac:dyDescent="0.25">
      <c r="C1294" s="179"/>
    </row>
    <row r="1295" spans="3:3" x14ac:dyDescent="0.25">
      <c r="C1295" s="179"/>
    </row>
    <row r="1296" spans="3:3" x14ac:dyDescent="0.25">
      <c r="C1296" s="179"/>
    </row>
    <row r="1297" spans="3:3" x14ac:dyDescent="0.25">
      <c r="C1297" s="179"/>
    </row>
    <row r="1298" spans="3:3" x14ac:dyDescent="0.25">
      <c r="C1298" s="179"/>
    </row>
    <row r="1299" spans="3:3" x14ac:dyDescent="0.25">
      <c r="C1299" s="179"/>
    </row>
    <row r="1300" spans="3:3" x14ac:dyDescent="0.25">
      <c r="C1300" s="179"/>
    </row>
    <row r="1301" spans="3:3" x14ac:dyDescent="0.25">
      <c r="C1301" s="179"/>
    </row>
    <row r="1302" spans="3:3" x14ac:dyDescent="0.25">
      <c r="C1302" s="179"/>
    </row>
    <row r="1303" spans="3:3" x14ac:dyDescent="0.25">
      <c r="C1303" s="179"/>
    </row>
    <row r="1304" spans="3:3" x14ac:dyDescent="0.25">
      <c r="C1304" s="179"/>
    </row>
    <row r="1305" spans="3:3" x14ac:dyDescent="0.25">
      <c r="C1305" s="179"/>
    </row>
    <row r="1306" spans="3:3" x14ac:dyDescent="0.25">
      <c r="C1306" s="179"/>
    </row>
    <row r="1307" spans="3:3" x14ac:dyDescent="0.25">
      <c r="C1307" s="179"/>
    </row>
    <row r="1308" spans="3:3" x14ac:dyDescent="0.25">
      <c r="C1308" s="179"/>
    </row>
    <row r="1309" spans="3:3" x14ac:dyDescent="0.25">
      <c r="C1309" s="179"/>
    </row>
    <row r="1310" spans="3:3" x14ac:dyDescent="0.25">
      <c r="C1310" s="179"/>
    </row>
    <row r="1311" spans="3:3" x14ac:dyDescent="0.25">
      <c r="C1311" s="179"/>
    </row>
    <row r="1312" spans="3:3" x14ac:dyDescent="0.25">
      <c r="C1312" s="179"/>
    </row>
    <row r="1313" spans="3:3" x14ac:dyDescent="0.25">
      <c r="C1313" s="179"/>
    </row>
    <row r="1314" spans="3:3" x14ac:dyDescent="0.25">
      <c r="C1314" s="179"/>
    </row>
    <row r="1315" spans="3:3" x14ac:dyDescent="0.25">
      <c r="C1315" s="179"/>
    </row>
    <row r="1316" spans="3:3" x14ac:dyDescent="0.25">
      <c r="C1316" s="179"/>
    </row>
    <row r="1317" spans="3:3" x14ac:dyDescent="0.25">
      <c r="C1317" s="179"/>
    </row>
    <row r="1318" spans="3:3" x14ac:dyDescent="0.25">
      <c r="C1318" s="179"/>
    </row>
    <row r="1319" spans="3:3" x14ac:dyDescent="0.25">
      <c r="C1319" s="179"/>
    </row>
    <row r="1320" spans="3:3" x14ac:dyDescent="0.25">
      <c r="C1320" s="179"/>
    </row>
    <row r="1321" spans="3:3" x14ac:dyDescent="0.25">
      <c r="C1321" s="179"/>
    </row>
    <row r="1322" spans="3:3" x14ac:dyDescent="0.25">
      <c r="C1322" s="179"/>
    </row>
    <row r="1323" spans="3:3" x14ac:dyDescent="0.25">
      <c r="C1323" s="179"/>
    </row>
    <row r="1324" spans="3:3" x14ac:dyDescent="0.25">
      <c r="C1324" s="179"/>
    </row>
    <row r="1325" spans="3:3" x14ac:dyDescent="0.25">
      <c r="C1325" s="179"/>
    </row>
    <row r="1326" spans="3:3" x14ac:dyDescent="0.25">
      <c r="C1326" s="179"/>
    </row>
    <row r="1327" spans="3:3" x14ac:dyDescent="0.25">
      <c r="C1327" s="179"/>
    </row>
    <row r="1328" spans="3:3" x14ac:dyDescent="0.25">
      <c r="C1328" s="179"/>
    </row>
    <row r="1329" spans="3:3" x14ac:dyDescent="0.25">
      <c r="C1329" s="179"/>
    </row>
    <row r="1330" spans="3:3" x14ac:dyDescent="0.25">
      <c r="C1330" s="179"/>
    </row>
    <row r="1331" spans="3:3" x14ac:dyDescent="0.25">
      <c r="C1331" s="179"/>
    </row>
    <row r="1332" spans="3:3" x14ac:dyDescent="0.25">
      <c r="C1332" s="179"/>
    </row>
    <row r="1333" spans="3:3" x14ac:dyDescent="0.25">
      <c r="C1333" s="179"/>
    </row>
    <row r="1334" spans="3:3" x14ac:dyDescent="0.25">
      <c r="C1334" s="179"/>
    </row>
    <row r="1335" spans="3:3" x14ac:dyDescent="0.25">
      <c r="C1335" s="179"/>
    </row>
    <row r="1336" spans="3:3" x14ac:dyDescent="0.25">
      <c r="C1336" s="179"/>
    </row>
    <row r="1337" spans="3:3" x14ac:dyDescent="0.25">
      <c r="C1337" s="179"/>
    </row>
    <row r="1338" spans="3:3" x14ac:dyDescent="0.25">
      <c r="C1338" s="179"/>
    </row>
    <row r="1339" spans="3:3" x14ac:dyDescent="0.25">
      <c r="C1339" s="179"/>
    </row>
    <row r="1340" spans="3:3" x14ac:dyDescent="0.25">
      <c r="C1340" s="179"/>
    </row>
    <row r="1341" spans="3:3" x14ac:dyDescent="0.25">
      <c r="C1341" s="179"/>
    </row>
    <row r="1342" spans="3:3" x14ac:dyDescent="0.25">
      <c r="C1342" s="179"/>
    </row>
    <row r="1343" spans="3:3" x14ac:dyDescent="0.25">
      <c r="C1343" s="179"/>
    </row>
    <row r="1344" spans="3:3" x14ac:dyDescent="0.25">
      <c r="C1344" s="179"/>
    </row>
    <row r="1345" spans="3:3" x14ac:dyDescent="0.25">
      <c r="C1345" s="179"/>
    </row>
    <row r="1346" spans="3:3" x14ac:dyDescent="0.25">
      <c r="C1346" s="179"/>
    </row>
    <row r="1347" spans="3:3" x14ac:dyDescent="0.25">
      <c r="C1347" s="179"/>
    </row>
    <row r="1348" spans="3:3" x14ac:dyDescent="0.25">
      <c r="C1348" s="179"/>
    </row>
    <row r="1349" spans="3:3" x14ac:dyDescent="0.25">
      <c r="C1349" s="179"/>
    </row>
    <row r="1350" spans="3:3" x14ac:dyDescent="0.25">
      <c r="C1350" s="179"/>
    </row>
    <row r="1351" spans="3:3" x14ac:dyDescent="0.25">
      <c r="C1351" s="179"/>
    </row>
    <row r="1352" spans="3:3" x14ac:dyDescent="0.25">
      <c r="C1352" s="179"/>
    </row>
    <row r="1353" spans="3:3" x14ac:dyDescent="0.25">
      <c r="C1353" s="179"/>
    </row>
    <row r="1354" spans="3:3" x14ac:dyDescent="0.25">
      <c r="C1354" s="179"/>
    </row>
    <row r="1355" spans="3:3" x14ac:dyDescent="0.25">
      <c r="C1355" s="179"/>
    </row>
    <row r="1356" spans="3:3" x14ac:dyDescent="0.25">
      <c r="C1356" s="179"/>
    </row>
    <row r="1357" spans="3:3" x14ac:dyDescent="0.25">
      <c r="C1357" s="179"/>
    </row>
    <row r="1358" spans="3:3" x14ac:dyDescent="0.25">
      <c r="C1358" s="179"/>
    </row>
    <row r="1359" spans="3:3" x14ac:dyDescent="0.25">
      <c r="C1359" s="179"/>
    </row>
    <row r="1360" spans="3:3" x14ac:dyDescent="0.25">
      <c r="C1360" s="179"/>
    </row>
    <row r="1361" spans="3:3" x14ac:dyDescent="0.25">
      <c r="C1361" s="179"/>
    </row>
    <row r="1362" spans="3:3" x14ac:dyDescent="0.25">
      <c r="C1362" s="179"/>
    </row>
    <row r="1363" spans="3:3" x14ac:dyDescent="0.25">
      <c r="C1363" s="179"/>
    </row>
    <row r="1364" spans="3:3" x14ac:dyDescent="0.25">
      <c r="C1364" s="179"/>
    </row>
    <row r="1365" spans="3:3" x14ac:dyDescent="0.25">
      <c r="C1365" s="179"/>
    </row>
    <row r="1366" spans="3:3" x14ac:dyDescent="0.25">
      <c r="C1366" s="179"/>
    </row>
    <row r="1367" spans="3:3" x14ac:dyDescent="0.25">
      <c r="C1367" s="179"/>
    </row>
    <row r="1368" spans="3:3" x14ac:dyDescent="0.25">
      <c r="C1368" s="179"/>
    </row>
    <row r="1369" spans="3:3" x14ac:dyDescent="0.25">
      <c r="C1369" s="179"/>
    </row>
    <row r="1370" spans="3:3" x14ac:dyDescent="0.25">
      <c r="C1370" s="179"/>
    </row>
    <row r="1371" spans="3:3" x14ac:dyDescent="0.25">
      <c r="C1371" s="179"/>
    </row>
    <row r="1372" spans="3:3" x14ac:dyDescent="0.25">
      <c r="C1372" s="179"/>
    </row>
    <row r="1373" spans="3:3" x14ac:dyDescent="0.25">
      <c r="C1373" s="179"/>
    </row>
    <row r="1374" spans="3:3" x14ac:dyDescent="0.25">
      <c r="C1374" s="179"/>
    </row>
    <row r="1375" spans="3:3" x14ac:dyDescent="0.25">
      <c r="C1375" s="179"/>
    </row>
    <row r="1376" spans="3:3" x14ac:dyDescent="0.25">
      <c r="C1376" s="179"/>
    </row>
    <row r="1377" spans="3:3" x14ac:dyDescent="0.25">
      <c r="C1377" s="179"/>
    </row>
    <row r="1378" spans="3:3" x14ac:dyDescent="0.25">
      <c r="C1378" s="179"/>
    </row>
    <row r="1379" spans="3:3" x14ac:dyDescent="0.25">
      <c r="C1379" s="179"/>
    </row>
    <row r="1380" spans="3:3" x14ac:dyDescent="0.25">
      <c r="C1380" s="179"/>
    </row>
    <row r="1381" spans="3:3" x14ac:dyDescent="0.25">
      <c r="C1381" s="179"/>
    </row>
    <row r="1382" spans="3:3" x14ac:dyDescent="0.25">
      <c r="C1382" s="179"/>
    </row>
    <row r="1383" spans="3:3" x14ac:dyDescent="0.25">
      <c r="C1383" s="179"/>
    </row>
    <row r="1384" spans="3:3" x14ac:dyDescent="0.25">
      <c r="C1384" s="179"/>
    </row>
    <row r="1385" spans="3:3" x14ac:dyDescent="0.25">
      <c r="C1385" s="179"/>
    </row>
    <row r="1386" spans="3:3" x14ac:dyDescent="0.25">
      <c r="C1386" s="179"/>
    </row>
    <row r="1387" spans="3:3" x14ac:dyDescent="0.25">
      <c r="C1387" s="179"/>
    </row>
    <row r="1388" spans="3:3" x14ac:dyDescent="0.25">
      <c r="C1388" s="179"/>
    </row>
    <row r="1389" spans="3:3" x14ac:dyDescent="0.25">
      <c r="C1389" s="179"/>
    </row>
    <row r="1390" spans="3:3" x14ac:dyDescent="0.25">
      <c r="C1390" s="179"/>
    </row>
    <row r="1391" spans="3:3" x14ac:dyDescent="0.25">
      <c r="C1391" s="179"/>
    </row>
    <row r="1392" spans="3:3" x14ac:dyDescent="0.25">
      <c r="C1392" s="179"/>
    </row>
    <row r="1393" spans="3:3" x14ac:dyDescent="0.25">
      <c r="C1393" s="179"/>
    </row>
    <row r="1394" spans="3:3" x14ac:dyDescent="0.25">
      <c r="C1394" s="179"/>
    </row>
    <row r="1395" spans="3:3" x14ac:dyDescent="0.25">
      <c r="C1395" s="179"/>
    </row>
    <row r="1396" spans="3:3" x14ac:dyDescent="0.25">
      <c r="C1396" s="179"/>
    </row>
    <row r="1397" spans="3:3" x14ac:dyDescent="0.25">
      <c r="C1397" s="179"/>
    </row>
    <row r="1398" spans="3:3" x14ac:dyDescent="0.25">
      <c r="C1398" s="179"/>
    </row>
    <row r="1399" spans="3:3" x14ac:dyDescent="0.25">
      <c r="C1399" s="179"/>
    </row>
    <row r="1400" spans="3:3" x14ac:dyDescent="0.25">
      <c r="C1400" s="179"/>
    </row>
    <row r="1401" spans="3:3" x14ac:dyDescent="0.25">
      <c r="C1401" s="179"/>
    </row>
    <row r="1402" spans="3:3" x14ac:dyDescent="0.25">
      <c r="C1402" s="179"/>
    </row>
    <row r="1403" spans="3:3" x14ac:dyDescent="0.25">
      <c r="C1403" s="179"/>
    </row>
    <row r="1404" spans="3:3" x14ac:dyDescent="0.25">
      <c r="C1404" s="179"/>
    </row>
    <row r="1405" spans="3:3" x14ac:dyDescent="0.25">
      <c r="C1405" s="179"/>
    </row>
    <row r="1406" spans="3:3" x14ac:dyDescent="0.25">
      <c r="C1406" s="179"/>
    </row>
    <row r="1407" spans="3:3" x14ac:dyDescent="0.25">
      <c r="C1407" s="179"/>
    </row>
    <row r="1408" spans="3:3" x14ac:dyDescent="0.25">
      <c r="C1408" s="179"/>
    </row>
    <row r="1409" spans="3:3" x14ac:dyDescent="0.25">
      <c r="C1409" s="179"/>
    </row>
    <row r="1410" spans="3:3" x14ac:dyDescent="0.25">
      <c r="C1410" s="179"/>
    </row>
    <row r="1411" spans="3:3" x14ac:dyDescent="0.25">
      <c r="C1411" s="179"/>
    </row>
    <row r="1412" spans="3:3" x14ac:dyDescent="0.25">
      <c r="C1412" s="179"/>
    </row>
    <row r="1413" spans="3:3" x14ac:dyDescent="0.25">
      <c r="C1413" s="179"/>
    </row>
    <row r="1414" spans="3:3" x14ac:dyDescent="0.25">
      <c r="C1414" s="179"/>
    </row>
    <row r="1415" spans="3:3" x14ac:dyDescent="0.25">
      <c r="C1415" s="179"/>
    </row>
    <row r="1416" spans="3:3" x14ac:dyDescent="0.25">
      <c r="C1416" s="179"/>
    </row>
    <row r="1417" spans="3:3" x14ac:dyDescent="0.25">
      <c r="C1417" s="179"/>
    </row>
    <row r="1418" spans="3:3" x14ac:dyDescent="0.25">
      <c r="C1418" s="179"/>
    </row>
    <row r="1419" spans="3:3" x14ac:dyDescent="0.25">
      <c r="C1419" s="179"/>
    </row>
    <row r="1420" spans="3:3" x14ac:dyDescent="0.25">
      <c r="C1420" s="179"/>
    </row>
    <row r="1421" spans="3:3" x14ac:dyDescent="0.25">
      <c r="C1421" s="179"/>
    </row>
    <row r="1422" spans="3:3" x14ac:dyDescent="0.25">
      <c r="C1422" s="179"/>
    </row>
    <row r="1423" spans="3:3" x14ac:dyDescent="0.25">
      <c r="C1423" s="179"/>
    </row>
    <row r="1424" spans="3:3" x14ac:dyDescent="0.25">
      <c r="C1424" s="179"/>
    </row>
    <row r="1425" spans="3:3" x14ac:dyDescent="0.25">
      <c r="C1425" s="179"/>
    </row>
    <row r="1426" spans="3:3" x14ac:dyDescent="0.25">
      <c r="C1426" s="179"/>
    </row>
    <row r="1427" spans="3:3" x14ac:dyDescent="0.25">
      <c r="C1427" s="179"/>
    </row>
    <row r="1428" spans="3:3" x14ac:dyDescent="0.25">
      <c r="C1428" s="179"/>
    </row>
    <row r="1429" spans="3:3" x14ac:dyDescent="0.25">
      <c r="C1429" s="179"/>
    </row>
    <row r="1430" spans="3:3" x14ac:dyDescent="0.25">
      <c r="C1430" s="179"/>
    </row>
    <row r="1431" spans="3:3" x14ac:dyDescent="0.25">
      <c r="C1431" s="179"/>
    </row>
    <row r="1432" spans="3:3" x14ac:dyDescent="0.25">
      <c r="C1432" s="179"/>
    </row>
    <row r="1433" spans="3:3" x14ac:dyDescent="0.25">
      <c r="C1433" s="179"/>
    </row>
    <row r="1434" spans="3:3" x14ac:dyDescent="0.25">
      <c r="C1434" s="179"/>
    </row>
    <row r="1435" spans="3:3" x14ac:dyDescent="0.25">
      <c r="C1435" s="179"/>
    </row>
    <row r="1436" spans="3:3" x14ac:dyDescent="0.25">
      <c r="C1436" s="179"/>
    </row>
    <row r="1437" spans="3:3" x14ac:dyDescent="0.25">
      <c r="C1437" s="179"/>
    </row>
    <row r="1438" spans="3:3" x14ac:dyDescent="0.25">
      <c r="C1438" s="179"/>
    </row>
    <row r="1439" spans="3:3" x14ac:dyDescent="0.25">
      <c r="C1439" s="179"/>
    </row>
    <row r="1440" spans="3:3" x14ac:dyDescent="0.25">
      <c r="C1440" s="179"/>
    </row>
    <row r="1441" spans="3:3" x14ac:dyDescent="0.25">
      <c r="C1441" s="179"/>
    </row>
    <row r="1442" spans="3:3" x14ac:dyDescent="0.25">
      <c r="C1442" s="179"/>
    </row>
    <row r="1443" spans="3:3" x14ac:dyDescent="0.25">
      <c r="C1443" s="179"/>
    </row>
    <row r="1444" spans="3:3" x14ac:dyDescent="0.25">
      <c r="C1444" s="179"/>
    </row>
    <row r="1445" spans="3:3" x14ac:dyDescent="0.25">
      <c r="C1445" s="179"/>
    </row>
    <row r="1446" spans="3:3" x14ac:dyDescent="0.25">
      <c r="C1446" s="179"/>
    </row>
    <row r="1447" spans="3:3" x14ac:dyDescent="0.25">
      <c r="C1447" s="179"/>
    </row>
    <row r="1448" spans="3:3" x14ac:dyDescent="0.25">
      <c r="C1448" s="179"/>
    </row>
    <row r="1449" spans="3:3" x14ac:dyDescent="0.25">
      <c r="C1449" s="179"/>
    </row>
    <row r="1450" spans="3:3" x14ac:dyDescent="0.25">
      <c r="C1450" s="179"/>
    </row>
    <row r="1451" spans="3:3" x14ac:dyDescent="0.25">
      <c r="C1451" s="179"/>
    </row>
    <row r="1452" spans="3:3" x14ac:dyDescent="0.25">
      <c r="C1452" s="179"/>
    </row>
    <row r="1453" spans="3:3" x14ac:dyDescent="0.25">
      <c r="C1453" s="179"/>
    </row>
    <row r="1454" spans="3:3" x14ac:dyDescent="0.25">
      <c r="C1454" s="179"/>
    </row>
    <row r="1455" spans="3:3" x14ac:dyDescent="0.25">
      <c r="C1455" s="179"/>
    </row>
    <row r="1456" spans="3:3" x14ac:dyDescent="0.25">
      <c r="C1456" s="179"/>
    </row>
    <row r="1457" spans="3:3" x14ac:dyDescent="0.25">
      <c r="C1457" s="179"/>
    </row>
    <row r="1458" spans="3:3" x14ac:dyDescent="0.25">
      <c r="C1458" s="179"/>
    </row>
    <row r="1459" spans="3:3" x14ac:dyDescent="0.25">
      <c r="C1459" s="179"/>
    </row>
    <row r="1460" spans="3:3" x14ac:dyDescent="0.25">
      <c r="C1460" s="179"/>
    </row>
    <row r="1461" spans="3:3" x14ac:dyDescent="0.25">
      <c r="C1461" s="179"/>
    </row>
    <row r="1462" spans="3:3" x14ac:dyDescent="0.25">
      <c r="C1462" s="179"/>
    </row>
    <row r="1463" spans="3:3" x14ac:dyDescent="0.25">
      <c r="C1463" s="179"/>
    </row>
    <row r="1464" spans="3:3" x14ac:dyDescent="0.25">
      <c r="C1464" s="179"/>
    </row>
    <row r="1465" spans="3:3" x14ac:dyDescent="0.25">
      <c r="C1465" s="179"/>
    </row>
    <row r="1466" spans="3:3" x14ac:dyDescent="0.25">
      <c r="C1466" s="179"/>
    </row>
    <row r="1467" spans="3:3" x14ac:dyDescent="0.25">
      <c r="C1467" s="179"/>
    </row>
    <row r="1468" spans="3:3" x14ac:dyDescent="0.25">
      <c r="C1468" s="179"/>
    </row>
    <row r="1469" spans="3:3" x14ac:dyDescent="0.25">
      <c r="C1469" s="179"/>
    </row>
    <row r="1470" spans="3:3" x14ac:dyDescent="0.25">
      <c r="C1470" s="179"/>
    </row>
    <row r="1471" spans="3:3" x14ac:dyDescent="0.25">
      <c r="C1471" s="179"/>
    </row>
    <row r="1472" spans="3:3" x14ac:dyDescent="0.25">
      <c r="C1472" s="179"/>
    </row>
    <row r="1473" spans="3:3" x14ac:dyDescent="0.25">
      <c r="C1473" s="179"/>
    </row>
    <row r="1474" spans="3:3" x14ac:dyDescent="0.25">
      <c r="C1474" s="179"/>
    </row>
    <row r="1475" spans="3:3" x14ac:dyDescent="0.25">
      <c r="C1475" s="179"/>
    </row>
    <row r="1476" spans="3:3" x14ac:dyDescent="0.25">
      <c r="C1476" s="179"/>
    </row>
    <row r="1477" spans="3:3" x14ac:dyDescent="0.25">
      <c r="C1477" s="179"/>
    </row>
    <row r="1478" spans="3:3" x14ac:dyDescent="0.25">
      <c r="C1478" s="179"/>
    </row>
    <row r="1479" spans="3:3" x14ac:dyDescent="0.25">
      <c r="C1479" s="179"/>
    </row>
    <row r="1480" spans="3:3" x14ac:dyDescent="0.25">
      <c r="C1480" s="179"/>
    </row>
    <row r="1481" spans="3:3" x14ac:dyDescent="0.25">
      <c r="C1481" s="179"/>
    </row>
    <row r="1482" spans="3:3" x14ac:dyDescent="0.25">
      <c r="C1482" s="179"/>
    </row>
    <row r="1483" spans="3:3" x14ac:dyDescent="0.25">
      <c r="C1483" s="179"/>
    </row>
    <row r="1484" spans="3:3" x14ac:dyDescent="0.25">
      <c r="C1484" s="179"/>
    </row>
    <row r="1485" spans="3:3" x14ac:dyDescent="0.25">
      <c r="C1485" s="179"/>
    </row>
    <row r="1486" spans="3:3" x14ac:dyDescent="0.25">
      <c r="C1486" s="179"/>
    </row>
    <row r="1487" spans="3:3" x14ac:dyDescent="0.25">
      <c r="C1487" s="179"/>
    </row>
    <row r="1488" spans="3:3" x14ac:dyDescent="0.25">
      <c r="C1488" s="179"/>
    </row>
    <row r="1489" spans="3:3" x14ac:dyDescent="0.25">
      <c r="C1489" s="179"/>
    </row>
    <row r="1490" spans="3:3" x14ac:dyDescent="0.25">
      <c r="C1490" s="179"/>
    </row>
    <row r="1491" spans="3:3" x14ac:dyDescent="0.25">
      <c r="C1491" s="179"/>
    </row>
    <row r="1492" spans="3:3" x14ac:dyDescent="0.25">
      <c r="C1492" s="179"/>
    </row>
    <row r="1493" spans="3:3" x14ac:dyDescent="0.25">
      <c r="C1493" s="179"/>
    </row>
    <row r="1494" spans="3:3" x14ac:dyDescent="0.25">
      <c r="C1494" s="179"/>
    </row>
    <row r="1495" spans="3:3" x14ac:dyDescent="0.25">
      <c r="C1495" s="179"/>
    </row>
    <row r="1496" spans="3:3" x14ac:dyDescent="0.25">
      <c r="C1496" s="179"/>
    </row>
    <row r="1497" spans="3:3" x14ac:dyDescent="0.25">
      <c r="C1497" s="179"/>
    </row>
    <row r="1498" spans="3:3" x14ac:dyDescent="0.25">
      <c r="C1498" s="179"/>
    </row>
    <row r="1499" spans="3:3" x14ac:dyDescent="0.25">
      <c r="C1499" s="179"/>
    </row>
    <row r="1500" spans="3:3" x14ac:dyDescent="0.25">
      <c r="C1500" s="179"/>
    </row>
    <row r="1501" spans="3:3" x14ac:dyDescent="0.25">
      <c r="C1501" s="179"/>
    </row>
    <row r="1502" spans="3:3" x14ac:dyDescent="0.25">
      <c r="C1502" s="179"/>
    </row>
    <row r="1503" spans="3:3" x14ac:dyDescent="0.25">
      <c r="C1503" s="179"/>
    </row>
    <row r="1504" spans="3:3" x14ac:dyDescent="0.25">
      <c r="C1504" s="179"/>
    </row>
    <row r="1505" spans="3:3" x14ac:dyDescent="0.25">
      <c r="C1505" s="179"/>
    </row>
    <row r="1506" spans="3:3" x14ac:dyDescent="0.25">
      <c r="C1506" s="179"/>
    </row>
    <row r="1507" spans="3:3" x14ac:dyDescent="0.25">
      <c r="C1507" s="179"/>
    </row>
    <row r="1508" spans="3:3" x14ac:dyDescent="0.25">
      <c r="C1508" s="179"/>
    </row>
    <row r="1509" spans="3:3" x14ac:dyDescent="0.25">
      <c r="C1509" s="179"/>
    </row>
    <row r="1510" spans="3:3" x14ac:dyDescent="0.25">
      <c r="C1510" s="179"/>
    </row>
    <row r="1511" spans="3:3" x14ac:dyDescent="0.25">
      <c r="C1511" s="179"/>
    </row>
    <row r="1512" spans="3:3" x14ac:dyDescent="0.25">
      <c r="C1512" s="179"/>
    </row>
    <row r="1513" spans="3:3" x14ac:dyDescent="0.25">
      <c r="C1513" s="179"/>
    </row>
    <row r="1514" spans="3:3" x14ac:dyDescent="0.25">
      <c r="C1514" s="179"/>
    </row>
    <row r="1515" spans="3:3" x14ac:dyDescent="0.25">
      <c r="C1515" s="179"/>
    </row>
    <row r="1516" spans="3:3" x14ac:dyDescent="0.25">
      <c r="C1516" s="179"/>
    </row>
    <row r="1517" spans="3:3" x14ac:dyDescent="0.25">
      <c r="C1517" s="179"/>
    </row>
    <row r="1518" spans="3:3" x14ac:dyDescent="0.25">
      <c r="C1518" s="179"/>
    </row>
    <row r="1519" spans="3:3" x14ac:dyDescent="0.25">
      <c r="C1519" s="179"/>
    </row>
    <row r="1520" spans="3:3" x14ac:dyDescent="0.25">
      <c r="C1520" s="179"/>
    </row>
    <row r="1521" spans="3:3" x14ac:dyDescent="0.25">
      <c r="C1521" s="179"/>
    </row>
    <row r="1522" spans="3:3" x14ac:dyDescent="0.25">
      <c r="C1522" s="179"/>
    </row>
    <row r="1523" spans="3:3" x14ac:dyDescent="0.25">
      <c r="C1523" s="179"/>
    </row>
    <row r="1524" spans="3:3" x14ac:dyDescent="0.25">
      <c r="C1524" s="179"/>
    </row>
    <row r="1525" spans="3:3" x14ac:dyDescent="0.25">
      <c r="C1525" s="179"/>
    </row>
    <row r="1526" spans="3:3" x14ac:dyDescent="0.25">
      <c r="C1526" s="179"/>
    </row>
    <row r="1527" spans="3:3" x14ac:dyDescent="0.25">
      <c r="C1527" s="179"/>
    </row>
    <row r="1528" spans="3:3" x14ac:dyDescent="0.25">
      <c r="C1528" s="179"/>
    </row>
    <row r="1529" spans="3:3" x14ac:dyDescent="0.25">
      <c r="C1529" s="179"/>
    </row>
    <row r="1530" spans="3:3" x14ac:dyDescent="0.25">
      <c r="C1530" s="179"/>
    </row>
    <row r="1531" spans="3:3" x14ac:dyDescent="0.25">
      <c r="C1531" s="179"/>
    </row>
    <row r="1532" spans="3:3" x14ac:dyDescent="0.25">
      <c r="C1532" s="179"/>
    </row>
    <row r="1533" spans="3:3" x14ac:dyDescent="0.25">
      <c r="C1533" s="179"/>
    </row>
    <row r="1534" spans="3:3" x14ac:dyDescent="0.25">
      <c r="C1534" s="179"/>
    </row>
    <row r="1535" spans="3:3" x14ac:dyDescent="0.25">
      <c r="C1535" s="179"/>
    </row>
    <row r="1536" spans="3:3" x14ac:dyDescent="0.25">
      <c r="C1536" s="179"/>
    </row>
    <row r="1537" spans="3:3" x14ac:dyDescent="0.25">
      <c r="C1537" s="179"/>
    </row>
    <row r="1538" spans="3:3" x14ac:dyDescent="0.25">
      <c r="C1538" s="179"/>
    </row>
    <row r="1539" spans="3:3" x14ac:dyDescent="0.25">
      <c r="C1539" s="179"/>
    </row>
    <row r="1540" spans="3:3" x14ac:dyDescent="0.25">
      <c r="C1540" s="179"/>
    </row>
    <row r="1541" spans="3:3" x14ac:dyDescent="0.25">
      <c r="C1541" s="179"/>
    </row>
    <row r="1542" spans="3:3" x14ac:dyDescent="0.25">
      <c r="C1542" s="179"/>
    </row>
    <row r="1543" spans="3:3" x14ac:dyDescent="0.25">
      <c r="C1543" s="179"/>
    </row>
    <row r="1544" spans="3:3" x14ac:dyDescent="0.25">
      <c r="C1544" s="179"/>
    </row>
    <row r="1545" spans="3:3" x14ac:dyDescent="0.25">
      <c r="C1545" s="179"/>
    </row>
    <row r="1546" spans="3:3" x14ac:dyDescent="0.25">
      <c r="C1546" s="179"/>
    </row>
    <row r="1547" spans="3:3" x14ac:dyDescent="0.25">
      <c r="C1547" s="179"/>
    </row>
    <row r="1548" spans="3:3" x14ac:dyDescent="0.25">
      <c r="C1548" s="179"/>
    </row>
    <row r="1549" spans="3:3" x14ac:dyDescent="0.25">
      <c r="C1549" s="179"/>
    </row>
    <row r="1550" spans="3:3" x14ac:dyDescent="0.25">
      <c r="C1550" s="179"/>
    </row>
    <row r="1551" spans="3:3" x14ac:dyDescent="0.25">
      <c r="C1551" s="179"/>
    </row>
    <row r="1552" spans="3:3" x14ac:dyDescent="0.25">
      <c r="C1552" s="179"/>
    </row>
    <row r="1553" spans="3:3" x14ac:dyDescent="0.25">
      <c r="C1553" s="179"/>
    </row>
    <row r="1554" spans="3:3" x14ac:dyDescent="0.25">
      <c r="C1554" s="179"/>
    </row>
    <row r="1555" spans="3:3" x14ac:dyDescent="0.25">
      <c r="C1555" s="179"/>
    </row>
    <row r="1556" spans="3:3" x14ac:dyDescent="0.25">
      <c r="C1556" s="179"/>
    </row>
    <row r="1557" spans="3:3" x14ac:dyDescent="0.25">
      <c r="C1557" s="179"/>
    </row>
    <row r="1558" spans="3:3" x14ac:dyDescent="0.25">
      <c r="C1558" s="179"/>
    </row>
    <row r="1559" spans="3:3" x14ac:dyDescent="0.25">
      <c r="C1559" s="179"/>
    </row>
    <row r="1560" spans="3:3" x14ac:dyDescent="0.25">
      <c r="C1560" s="179"/>
    </row>
    <row r="1561" spans="3:3" x14ac:dyDescent="0.25">
      <c r="C1561" s="179"/>
    </row>
    <row r="1562" spans="3:3" x14ac:dyDescent="0.25">
      <c r="C1562" s="179"/>
    </row>
    <row r="1563" spans="3:3" x14ac:dyDescent="0.25">
      <c r="C1563" s="179"/>
    </row>
    <row r="1564" spans="3:3" x14ac:dyDescent="0.25">
      <c r="C1564" s="179"/>
    </row>
    <row r="1565" spans="3:3" x14ac:dyDescent="0.25">
      <c r="C1565" s="179"/>
    </row>
    <row r="1566" spans="3:3" x14ac:dyDescent="0.25">
      <c r="C1566" s="179"/>
    </row>
    <row r="1567" spans="3:3" x14ac:dyDescent="0.25">
      <c r="C1567" s="179"/>
    </row>
    <row r="1568" spans="3:3" x14ac:dyDescent="0.25">
      <c r="C1568" s="179"/>
    </row>
    <row r="1569" spans="3:3" x14ac:dyDescent="0.25">
      <c r="C1569" s="179"/>
    </row>
    <row r="1570" spans="3:3" x14ac:dyDescent="0.25">
      <c r="C1570" s="179"/>
    </row>
    <row r="1571" spans="3:3" x14ac:dyDescent="0.25">
      <c r="C1571" s="179"/>
    </row>
    <row r="1572" spans="3:3" x14ac:dyDescent="0.25">
      <c r="C1572" s="179"/>
    </row>
    <row r="1573" spans="3:3" x14ac:dyDescent="0.25">
      <c r="C1573" s="179"/>
    </row>
    <row r="1574" spans="3:3" x14ac:dyDescent="0.25">
      <c r="C1574" s="179"/>
    </row>
    <row r="1575" spans="3:3" x14ac:dyDescent="0.25">
      <c r="C1575" s="179"/>
    </row>
    <row r="1576" spans="3:3" x14ac:dyDescent="0.25">
      <c r="C1576" s="179"/>
    </row>
    <row r="1577" spans="3:3" x14ac:dyDescent="0.25">
      <c r="C1577" s="179"/>
    </row>
    <row r="1578" spans="3:3" x14ac:dyDescent="0.25">
      <c r="C1578" s="179"/>
    </row>
    <row r="1579" spans="3:3" x14ac:dyDescent="0.25">
      <c r="C1579" s="179"/>
    </row>
    <row r="1580" spans="3:3" x14ac:dyDescent="0.25">
      <c r="C1580" s="179"/>
    </row>
    <row r="1581" spans="3:3" x14ac:dyDescent="0.25">
      <c r="C1581" s="179"/>
    </row>
    <row r="1582" spans="3:3" x14ac:dyDescent="0.25">
      <c r="C1582" s="179"/>
    </row>
    <row r="1583" spans="3:3" x14ac:dyDescent="0.25">
      <c r="C1583" s="179"/>
    </row>
    <row r="1584" spans="3:3" x14ac:dyDescent="0.25">
      <c r="C1584" s="179"/>
    </row>
    <row r="1585" spans="3:3" x14ac:dyDescent="0.25">
      <c r="C1585" s="179"/>
    </row>
    <row r="1586" spans="3:3" x14ac:dyDescent="0.25">
      <c r="C1586" s="179"/>
    </row>
    <row r="1587" spans="3:3" x14ac:dyDescent="0.25">
      <c r="C1587" s="179"/>
    </row>
    <row r="1588" spans="3:3" x14ac:dyDescent="0.25">
      <c r="C1588" s="179"/>
    </row>
    <row r="1589" spans="3:3" x14ac:dyDescent="0.25">
      <c r="C1589" s="179"/>
    </row>
    <row r="1590" spans="3:3" x14ac:dyDescent="0.25">
      <c r="C1590" s="179"/>
    </row>
    <row r="1591" spans="3:3" x14ac:dyDescent="0.25">
      <c r="C1591" s="179"/>
    </row>
    <row r="1592" spans="3:3" x14ac:dyDescent="0.25">
      <c r="C1592" s="179"/>
    </row>
    <row r="1593" spans="3:3" x14ac:dyDescent="0.25">
      <c r="C1593" s="179"/>
    </row>
    <row r="1594" spans="3:3" x14ac:dyDescent="0.25">
      <c r="C1594" s="179"/>
    </row>
    <row r="1595" spans="3:3" x14ac:dyDescent="0.25">
      <c r="C1595" s="179"/>
    </row>
    <row r="1596" spans="3:3" x14ac:dyDescent="0.25">
      <c r="C1596" s="179"/>
    </row>
    <row r="1597" spans="3:3" x14ac:dyDescent="0.25">
      <c r="C1597" s="179"/>
    </row>
    <row r="1598" spans="3:3" x14ac:dyDescent="0.25">
      <c r="C1598" s="179"/>
    </row>
    <row r="1599" spans="3:3" x14ac:dyDescent="0.25">
      <c r="C1599" s="179"/>
    </row>
    <row r="1600" spans="3:3" x14ac:dyDescent="0.25">
      <c r="C1600" s="179"/>
    </row>
    <row r="1601" spans="3:3" x14ac:dyDescent="0.25">
      <c r="C1601" s="179"/>
    </row>
    <row r="1602" spans="3:3" x14ac:dyDescent="0.25">
      <c r="C1602" s="179"/>
    </row>
    <row r="1603" spans="3:3" x14ac:dyDescent="0.25">
      <c r="C1603" s="179"/>
    </row>
    <row r="1604" spans="3:3" x14ac:dyDescent="0.25">
      <c r="C1604" s="179"/>
    </row>
    <row r="1605" spans="3:3" x14ac:dyDescent="0.25">
      <c r="C1605" s="179"/>
    </row>
    <row r="1606" spans="3:3" x14ac:dyDescent="0.25">
      <c r="C1606" s="179"/>
    </row>
    <row r="1607" spans="3:3" x14ac:dyDescent="0.25">
      <c r="C1607" s="179"/>
    </row>
    <row r="1608" spans="3:3" x14ac:dyDescent="0.25">
      <c r="C1608" s="179"/>
    </row>
    <row r="1609" spans="3:3" x14ac:dyDescent="0.25">
      <c r="C1609" s="179"/>
    </row>
    <row r="1610" spans="3:3" x14ac:dyDescent="0.25">
      <c r="C1610" s="179"/>
    </row>
    <row r="1611" spans="3:3" x14ac:dyDescent="0.25">
      <c r="C1611" s="179"/>
    </row>
    <row r="1612" spans="3:3" x14ac:dyDescent="0.25">
      <c r="C1612" s="179"/>
    </row>
    <row r="1613" spans="3:3" x14ac:dyDescent="0.25">
      <c r="C1613" s="179"/>
    </row>
    <row r="1614" spans="3:3" x14ac:dyDescent="0.25">
      <c r="C1614" s="179"/>
    </row>
    <row r="1615" spans="3:3" x14ac:dyDescent="0.25">
      <c r="C1615" s="179"/>
    </row>
    <row r="1616" spans="3:3" x14ac:dyDescent="0.25">
      <c r="C1616" s="179"/>
    </row>
    <row r="1617" spans="3:3" x14ac:dyDescent="0.25">
      <c r="C1617" s="179"/>
    </row>
    <row r="1618" spans="3:3" x14ac:dyDescent="0.25">
      <c r="C1618" s="179"/>
    </row>
    <row r="1619" spans="3:3" x14ac:dyDescent="0.25">
      <c r="C1619" s="179"/>
    </row>
    <row r="1620" spans="3:3" x14ac:dyDescent="0.25">
      <c r="C1620" s="179"/>
    </row>
    <row r="1621" spans="3:3" x14ac:dyDescent="0.25">
      <c r="C1621" s="179"/>
    </row>
    <row r="1622" spans="3:3" x14ac:dyDescent="0.25">
      <c r="C1622" s="179"/>
    </row>
    <row r="1623" spans="3:3" x14ac:dyDescent="0.25">
      <c r="C1623" s="179"/>
    </row>
    <row r="1624" spans="3:3" x14ac:dyDescent="0.25">
      <c r="C1624" s="179"/>
    </row>
    <row r="1625" spans="3:3" x14ac:dyDescent="0.25">
      <c r="C1625" s="179"/>
    </row>
    <row r="1626" spans="3:3" x14ac:dyDescent="0.25">
      <c r="C1626" s="179"/>
    </row>
    <row r="1627" spans="3:3" x14ac:dyDescent="0.25">
      <c r="C1627" s="179"/>
    </row>
    <row r="1628" spans="3:3" x14ac:dyDescent="0.25">
      <c r="C1628" s="179"/>
    </row>
    <row r="1629" spans="3:3" x14ac:dyDescent="0.25">
      <c r="C1629" s="179"/>
    </row>
    <row r="1630" spans="3:3" x14ac:dyDescent="0.25">
      <c r="C1630" s="179"/>
    </row>
    <row r="1631" spans="3:3" x14ac:dyDescent="0.25">
      <c r="C1631" s="179"/>
    </row>
    <row r="1632" spans="3:3" x14ac:dyDescent="0.25">
      <c r="C1632" s="179"/>
    </row>
    <row r="1633" spans="3:3" x14ac:dyDescent="0.25">
      <c r="C1633" s="179"/>
    </row>
    <row r="1634" spans="3:3" x14ac:dyDescent="0.25">
      <c r="C1634" s="179"/>
    </row>
    <row r="1635" spans="3:3" x14ac:dyDescent="0.25">
      <c r="C1635" s="179"/>
    </row>
    <row r="1636" spans="3:3" x14ac:dyDescent="0.25">
      <c r="C1636" s="179"/>
    </row>
    <row r="1637" spans="3:3" x14ac:dyDescent="0.25">
      <c r="C1637" s="179"/>
    </row>
    <row r="1638" spans="3:3" x14ac:dyDescent="0.25">
      <c r="C1638" s="179"/>
    </row>
    <row r="1639" spans="3:3" x14ac:dyDescent="0.25">
      <c r="C1639" s="179"/>
    </row>
    <row r="1640" spans="3:3" x14ac:dyDescent="0.25">
      <c r="C1640" s="179"/>
    </row>
    <row r="1641" spans="3:3" x14ac:dyDescent="0.25">
      <c r="C1641" s="179"/>
    </row>
    <row r="1642" spans="3:3" x14ac:dyDescent="0.25">
      <c r="C1642" s="179"/>
    </row>
    <row r="1643" spans="3:3" x14ac:dyDescent="0.25">
      <c r="C1643" s="179"/>
    </row>
    <row r="1644" spans="3:3" x14ac:dyDescent="0.25">
      <c r="C1644" s="179"/>
    </row>
    <row r="1645" spans="3:3" x14ac:dyDescent="0.25">
      <c r="C1645" s="179"/>
    </row>
    <row r="1646" spans="3:3" x14ac:dyDescent="0.25">
      <c r="C1646" s="179"/>
    </row>
    <row r="1647" spans="3:3" x14ac:dyDescent="0.25">
      <c r="C1647" s="179"/>
    </row>
    <row r="1648" spans="3:3" x14ac:dyDescent="0.25">
      <c r="C1648" s="179"/>
    </row>
    <row r="1649" spans="3:3" x14ac:dyDescent="0.25">
      <c r="C1649" s="179"/>
    </row>
    <row r="1650" spans="3:3" x14ac:dyDescent="0.25">
      <c r="C1650" s="179"/>
    </row>
    <row r="1651" spans="3:3" x14ac:dyDescent="0.25">
      <c r="C1651" s="179"/>
    </row>
    <row r="1652" spans="3:3" x14ac:dyDescent="0.25">
      <c r="C1652" s="179"/>
    </row>
    <row r="1653" spans="3:3" x14ac:dyDescent="0.25">
      <c r="C1653" s="179"/>
    </row>
    <row r="1654" spans="3:3" x14ac:dyDescent="0.25">
      <c r="C1654" s="179"/>
    </row>
    <row r="1655" spans="3:3" x14ac:dyDescent="0.25">
      <c r="C1655" s="179"/>
    </row>
    <row r="1656" spans="3:3" x14ac:dyDescent="0.25">
      <c r="C1656" s="179"/>
    </row>
    <row r="1657" spans="3:3" x14ac:dyDescent="0.25">
      <c r="C1657" s="179"/>
    </row>
    <row r="1658" spans="3:3" x14ac:dyDescent="0.25">
      <c r="C1658" s="179"/>
    </row>
    <row r="1659" spans="3:3" x14ac:dyDescent="0.25">
      <c r="C1659" s="179"/>
    </row>
    <row r="1660" spans="3:3" x14ac:dyDescent="0.25">
      <c r="C1660" s="179"/>
    </row>
    <row r="1661" spans="3:3" x14ac:dyDescent="0.25">
      <c r="C1661" s="179"/>
    </row>
    <row r="1662" spans="3:3" x14ac:dyDescent="0.25">
      <c r="C1662" s="179"/>
    </row>
    <row r="1663" spans="3:3" x14ac:dyDescent="0.25">
      <c r="C1663" s="179"/>
    </row>
    <row r="1664" spans="3:3" x14ac:dyDescent="0.25">
      <c r="C1664" s="179"/>
    </row>
    <row r="1665" spans="3:3" x14ac:dyDescent="0.25">
      <c r="C1665" s="179"/>
    </row>
    <row r="1666" spans="3:3" x14ac:dyDescent="0.25">
      <c r="C1666" s="179"/>
    </row>
    <row r="1667" spans="3:3" x14ac:dyDescent="0.25">
      <c r="C1667" s="179"/>
    </row>
    <row r="1668" spans="3:3" x14ac:dyDescent="0.25">
      <c r="C1668" s="179"/>
    </row>
    <row r="1669" spans="3:3" x14ac:dyDescent="0.25">
      <c r="C1669" s="179"/>
    </row>
    <row r="1670" spans="3:3" x14ac:dyDescent="0.25">
      <c r="C1670" s="179"/>
    </row>
    <row r="1671" spans="3:3" x14ac:dyDescent="0.25">
      <c r="C1671" s="179"/>
    </row>
    <row r="1672" spans="3:3" x14ac:dyDescent="0.25">
      <c r="C1672" s="179"/>
    </row>
    <row r="1673" spans="3:3" x14ac:dyDescent="0.25">
      <c r="C1673" s="179"/>
    </row>
    <row r="1674" spans="3:3" x14ac:dyDescent="0.25">
      <c r="C1674" s="179"/>
    </row>
    <row r="1675" spans="3:3" x14ac:dyDescent="0.25">
      <c r="C1675" s="179"/>
    </row>
    <row r="1676" spans="3:3" x14ac:dyDescent="0.25">
      <c r="C1676" s="179"/>
    </row>
    <row r="1677" spans="3:3" x14ac:dyDescent="0.25">
      <c r="C1677" s="179"/>
    </row>
    <row r="1678" spans="3:3" x14ac:dyDescent="0.25">
      <c r="C1678" s="179"/>
    </row>
  </sheetData>
  <mergeCells count="12">
    <mergeCell ref="B46:F46"/>
    <mergeCell ref="B47:F47"/>
    <mergeCell ref="B48:F48"/>
    <mergeCell ref="A1:A5"/>
    <mergeCell ref="B1:B5"/>
    <mergeCell ref="C1:F1"/>
    <mergeCell ref="C2:F2"/>
    <mergeCell ref="C3:F4"/>
    <mergeCell ref="B42:F42"/>
    <mergeCell ref="B43:F43"/>
    <mergeCell ref="B44:F44"/>
    <mergeCell ref="B45:F45"/>
  </mergeCells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F16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D14" sqref="D14"/>
    </sheetView>
  </sheetViews>
  <sheetFormatPr defaultColWidth="9.140625" defaultRowHeight="12.75" x14ac:dyDescent="0.2"/>
  <cols>
    <col min="1" max="2" width="10.42578125" style="45" customWidth="1"/>
    <col min="3" max="25" width="12.7109375" style="45" customWidth="1"/>
    <col min="26" max="26" width="9.140625" style="45"/>
    <col min="27" max="27" width="7.140625" style="45" bestFit="1" customWidth="1"/>
    <col min="28" max="28" width="11.5703125" style="45" bestFit="1" customWidth="1"/>
    <col min="29" max="29" width="9.140625" style="45"/>
    <col min="30" max="32" width="10.140625" style="45" bestFit="1" customWidth="1"/>
    <col min="33" max="16384" width="9.140625" style="45"/>
  </cols>
  <sheetData>
    <row r="1" spans="1:25" s="106" customFormat="1" ht="18.75" x14ac:dyDescent="0.3">
      <c r="A1" s="468" t="s">
        <v>47</v>
      </c>
      <c r="B1" s="469"/>
      <c r="C1" s="472" t="s">
        <v>176</v>
      </c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4"/>
    </row>
    <row r="2" spans="1:25" s="6" customFormat="1" ht="15.75" x14ac:dyDescent="0.3">
      <c r="A2" s="470"/>
      <c r="B2" s="471"/>
      <c r="C2" s="100"/>
      <c r="D2" s="475" t="s">
        <v>221</v>
      </c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7"/>
    </row>
    <row r="3" spans="1:25" s="107" customFormat="1" ht="14.25" customHeight="1" x14ac:dyDescent="0.2">
      <c r="A3" s="461" t="s">
        <v>97</v>
      </c>
      <c r="B3" s="462"/>
      <c r="C3" s="107" t="s">
        <v>7</v>
      </c>
      <c r="D3" s="107" t="s">
        <v>8</v>
      </c>
      <c r="E3" s="107" t="s">
        <v>9</v>
      </c>
      <c r="F3" s="107" t="s">
        <v>10</v>
      </c>
      <c r="G3" s="107" t="s">
        <v>11</v>
      </c>
      <c r="H3" s="107" t="s">
        <v>12</v>
      </c>
      <c r="I3" s="107" t="s">
        <v>13</v>
      </c>
      <c r="J3" s="299" t="s">
        <v>14</v>
      </c>
      <c r="K3" s="299" t="s">
        <v>15</v>
      </c>
      <c r="L3" s="299" t="s">
        <v>16</v>
      </c>
      <c r="M3" s="299" t="s">
        <v>17</v>
      </c>
      <c r="N3" s="299" t="s">
        <v>18</v>
      </c>
      <c r="O3" s="299" t="s">
        <v>19</v>
      </c>
      <c r="P3" s="299" t="s">
        <v>20</v>
      </c>
      <c r="Q3" s="299" t="s">
        <v>21</v>
      </c>
      <c r="R3" s="299" t="s">
        <v>22</v>
      </c>
      <c r="S3" s="299" t="s">
        <v>23</v>
      </c>
      <c r="T3" s="299" t="s">
        <v>24</v>
      </c>
      <c r="U3" s="300" t="s">
        <v>48</v>
      </c>
      <c r="V3" s="299" t="s">
        <v>25</v>
      </c>
      <c r="W3" s="299" t="s">
        <v>49</v>
      </c>
      <c r="X3" s="301" t="s">
        <v>50</v>
      </c>
      <c r="Y3" s="478" t="s">
        <v>1</v>
      </c>
    </row>
    <row r="4" spans="1:25" s="108" customFormat="1" ht="89.25" customHeight="1" x14ac:dyDescent="0.2">
      <c r="A4" s="463"/>
      <c r="B4" s="464"/>
      <c r="C4" s="356" t="s">
        <v>77</v>
      </c>
      <c r="D4" s="356" t="s">
        <v>78</v>
      </c>
      <c r="E4" s="356" t="s">
        <v>79</v>
      </c>
      <c r="F4" s="356" t="s">
        <v>166</v>
      </c>
      <c r="G4" s="356" t="s">
        <v>80</v>
      </c>
      <c r="H4" s="356" t="s">
        <v>81</v>
      </c>
      <c r="I4" s="356" t="s">
        <v>82</v>
      </c>
      <c r="J4" s="356" t="s">
        <v>167</v>
      </c>
      <c r="K4" s="356" t="s">
        <v>84</v>
      </c>
      <c r="L4" s="356" t="s">
        <v>85</v>
      </c>
      <c r="M4" s="356" t="s">
        <v>86</v>
      </c>
      <c r="N4" s="356" t="s">
        <v>87</v>
      </c>
      <c r="O4" s="356" t="s">
        <v>88</v>
      </c>
      <c r="P4" s="356" t="s">
        <v>89</v>
      </c>
      <c r="Q4" s="356" t="s">
        <v>90</v>
      </c>
      <c r="R4" s="356" t="s">
        <v>91</v>
      </c>
      <c r="S4" s="356" t="s">
        <v>92</v>
      </c>
      <c r="T4" s="356" t="s">
        <v>93</v>
      </c>
      <c r="U4" s="373" t="s">
        <v>94</v>
      </c>
      <c r="V4" s="356" t="s">
        <v>95</v>
      </c>
      <c r="W4" s="356" t="s">
        <v>96</v>
      </c>
      <c r="X4" s="299" t="s">
        <v>26</v>
      </c>
      <c r="Y4" s="479"/>
    </row>
    <row r="5" spans="1:25" s="83" customFormat="1" ht="15" x14ac:dyDescent="0.2">
      <c r="A5" s="459" t="s">
        <v>151</v>
      </c>
      <c r="B5" s="460"/>
      <c r="C5" s="83" t="s">
        <v>27</v>
      </c>
      <c r="D5" s="83" t="s">
        <v>28</v>
      </c>
      <c r="E5" s="83" t="s">
        <v>29</v>
      </c>
      <c r="F5" s="83" t="s">
        <v>30</v>
      </c>
      <c r="G5" s="83" t="s">
        <v>31</v>
      </c>
      <c r="H5" s="83" t="s">
        <v>32</v>
      </c>
      <c r="I5" s="83" t="s">
        <v>33</v>
      </c>
      <c r="J5" s="83" t="s">
        <v>34</v>
      </c>
      <c r="K5" s="83" t="s">
        <v>35</v>
      </c>
      <c r="L5" s="83" t="s">
        <v>36</v>
      </c>
      <c r="M5" s="83" t="s">
        <v>37</v>
      </c>
      <c r="N5" s="83" t="s">
        <v>38</v>
      </c>
      <c r="O5" s="83" t="s">
        <v>39</v>
      </c>
      <c r="P5" s="83" t="s">
        <v>40</v>
      </c>
      <c r="Q5" s="83" t="s">
        <v>41</v>
      </c>
      <c r="R5" s="83" t="s">
        <v>42</v>
      </c>
      <c r="S5" s="83" t="s">
        <v>43</v>
      </c>
      <c r="T5" s="83" t="s">
        <v>44</v>
      </c>
      <c r="U5" s="83" t="s">
        <v>51</v>
      </c>
      <c r="V5" s="83" t="s">
        <v>45</v>
      </c>
      <c r="W5" s="83" t="s">
        <v>56</v>
      </c>
      <c r="X5" s="83" t="s">
        <v>192</v>
      </c>
    </row>
    <row r="6" spans="1:25" s="83" customFormat="1" ht="14.25" x14ac:dyDescent="0.2">
      <c r="A6" s="465" t="s">
        <v>197</v>
      </c>
      <c r="B6" s="466"/>
    </row>
    <row r="7" spans="1:25" s="83" customFormat="1" ht="15" x14ac:dyDescent="0.25">
      <c r="A7" s="480">
        <v>2012</v>
      </c>
      <c r="B7" s="481"/>
      <c r="C7" s="34">
        <v>412257.951</v>
      </c>
      <c r="D7" s="34">
        <v>724417.45400000003</v>
      </c>
      <c r="E7" s="34">
        <v>108700.749</v>
      </c>
      <c r="F7" s="34">
        <v>648465.93299999996</v>
      </c>
      <c r="G7" s="34">
        <v>1338046.3470000001</v>
      </c>
      <c r="H7" s="34">
        <v>845466.42200000002</v>
      </c>
      <c r="I7" s="34">
        <v>657470.81499999994</v>
      </c>
      <c r="J7" s="34">
        <v>19245.25</v>
      </c>
      <c r="K7" s="34">
        <v>36713.536999999997</v>
      </c>
      <c r="L7" s="34">
        <v>337644.63199999998</v>
      </c>
      <c r="M7" s="34">
        <v>295541.272</v>
      </c>
      <c r="N7" s="34">
        <v>88100.718999999997</v>
      </c>
      <c r="O7" s="34">
        <v>122047.058</v>
      </c>
      <c r="P7" s="34">
        <v>1530.846</v>
      </c>
      <c r="Q7" s="34">
        <v>1815476.1070000001</v>
      </c>
      <c r="R7" s="34">
        <v>5420429.5219999999</v>
      </c>
      <c r="S7" s="34">
        <v>1407672.7830000001</v>
      </c>
      <c r="T7" s="34">
        <v>269133.06800000003</v>
      </c>
      <c r="U7" s="34">
        <v>5563.6589999999997</v>
      </c>
      <c r="V7" s="34">
        <v>255707.451</v>
      </c>
      <c r="W7" s="34">
        <v>553.18399999999997</v>
      </c>
      <c r="X7" s="34">
        <v>23787.507000000001</v>
      </c>
      <c r="Y7" s="49">
        <v>14833972.265999999</v>
      </c>
    </row>
    <row r="8" spans="1:25" s="33" customFormat="1" ht="15" x14ac:dyDescent="0.25">
      <c r="A8" s="457">
        <v>2013</v>
      </c>
      <c r="B8" s="467"/>
      <c r="C8" s="26">
        <v>471644.16499999998</v>
      </c>
      <c r="D8" s="26">
        <v>795379.39300000004</v>
      </c>
      <c r="E8" s="26">
        <v>84405.377999999997</v>
      </c>
      <c r="F8" s="26">
        <v>744274.06099999999</v>
      </c>
      <c r="G8" s="26">
        <v>1637169.067</v>
      </c>
      <c r="H8" s="26">
        <v>893692.80799999996</v>
      </c>
      <c r="I8" s="26">
        <v>677631.08299999998</v>
      </c>
      <c r="J8" s="26">
        <v>18083.420999999998</v>
      </c>
      <c r="K8" s="26">
        <v>28584.295999999998</v>
      </c>
      <c r="L8" s="26">
        <v>413194.84499999997</v>
      </c>
      <c r="M8" s="26">
        <v>312321.74400000001</v>
      </c>
      <c r="N8" s="26">
        <v>77346.862999999998</v>
      </c>
      <c r="O8" s="26">
        <v>126453.079</v>
      </c>
      <c r="P8" s="29">
        <v>1453.4269999999999</v>
      </c>
      <c r="Q8" s="29">
        <v>1324472.4779999999</v>
      </c>
      <c r="R8" s="29">
        <v>4006510.872</v>
      </c>
      <c r="S8" s="29">
        <v>1330265.3570000001</v>
      </c>
      <c r="T8" s="29">
        <v>227064.27299999999</v>
      </c>
      <c r="U8" s="29">
        <v>8364.7489999999998</v>
      </c>
      <c r="V8" s="29">
        <v>276236.55200000003</v>
      </c>
      <c r="W8" s="29">
        <v>548.21799999999996</v>
      </c>
      <c r="X8" s="29">
        <v>25164.025000000001</v>
      </c>
      <c r="Y8" s="49">
        <v>13480260.154000001</v>
      </c>
    </row>
    <row r="9" spans="1:25" s="33" customFormat="1" ht="15" x14ac:dyDescent="0.25">
      <c r="A9" s="457">
        <v>2014</v>
      </c>
      <c r="B9" s="467"/>
      <c r="C9" s="34">
        <v>454696.34399999998</v>
      </c>
      <c r="D9" s="34">
        <v>860766.723</v>
      </c>
      <c r="E9" s="34">
        <v>108645.716</v>
      </c>
      <c r="F9" s="34">
        <v>778873.40899999999</v>
      </c>
      <c r="G9" s="34">
        <v>2020527.561999999</v>
      </c>
      <c r="H9" s="34">
        <v>8698797.5109999999</v>
      </c>
      <c r="I9" s="34">
        <v>589994.70700000005</v>
      </c>
      <c r="J9" s="34">
        <v>16925.162</v>
      </c>
      <c r="K9" s="34">
        <v>31608.975999999999</v>
      </c>
      <c r="L9" s="34">
        <v>356008.98200000002</v>
      </c>
      <c r="M9" s="34">
        <v>331951.32400000002</v>
      </c>
      <c r="N9" s="34">
        <v>77404.535000000003</v>
      </c>
      <c r="O9" s="34">
        <v>217605.84599999999</v>
      </c>
      <c r="P9" s="34">
        <v>2661.857</v>
      </c>
      <c r="Q9" s="34">
        <v>1243661.416</v>
      </c>
      <c r="R9" s="34">
        <v>3889269.2110000001</v>
      </c>
      <c r="S9" s="34">
        <v>1311379.7819999999</v>
      </c>
      <c r="T9" s="34">
        <v>225312.50200000001</v>
      </c>
      <c r="U9" s="34">
        <v>2426.134</v>
      </c>
      <c r="V9" s="34">
        <v>194277.45300000001</v>
      </c>
      <c r="W9" s="34">
        <v>840.87699999999995</v>
      </c>
      <c r="X9" s="34">
        <v>33639.226000000002</v>
      </c>
      <c r="Y9" s="49">
        <v>21447275.255000006</v>
      </c>
    </row>
    <row r="10" spans="1:25" s="33" customFormat="1" ht="15" x14ac:dyDescent="0.25">
      <c r="A10" s="457">
        <v>2015</v>
      </c>
      <c r="B10" s="458"/>
      <c r="C10" s="34">
        <v>484476.17599999998</v>
      </c>
      <c r="D10" s="34">
        <v>966483.63500000001</v>
      </c>
      <c r="E10" s="34">
        <v>126012.303</v>
      </c>
      <c r="F10" s="34">
        <v>842912.196</v>
      </c>
      <c r="G10" s="34">
        <v>1758065.1950000001</v>
      </c>
      <c r="H10" s="34">
        <v>1178802.936</v>
      </c>
      <c r="I10" s="34">
        <v>638007.97400000005</v>
      </c>
      <c r="J10" s="34">
        <v>19790.095000000001</v>
      </c>
      <c r="K10" s="34">
        <v>30647.171999999999</v>
      </c>
      <c r="L10" s="34">
        <v>344643.022</v>
      </c>
      <c r="M10" s="34">
        <v>471422.00699999998</v>
      </c>
      <c r="N10" s="34">
        <v>90461.005999999994</v>
      </c>
      <c r="O10" s="34">
        <v>155806.63399999999</v>
      </c>
      <c r="P10" s="34">
        <v>3509.681</v>
      </c>
      <c r="Q10" s="34">
        <v>1202541.4790000001</v>
      </c>
      <c r="R10" s="34">
        <v>3981747.1129999999</v>
      </c>
      <c r="S10" s="34">
        <v>1284240.514</v>
      </c>
      <c r="T10" s="34">
        <v>242939.01199999999</v>
      </c>
      <c r="U10" s="34">
        <v>2466.1959999999999</v>
      </c>
      <c r="V10" s="34">
        <v>290960.98100000003</v>
      </c>
      <c r="W10" s="34">
        <v>680.93899999999996</v>
      </c>
      <c r="X10" s="34">
        <v>60188.451999999997</v>
      </c>
      <c r="Y10" s="49">
        <v>14176804.718</v>
      </c>
    </row>
    <row r="11" spans="1:25" s="33" customFormat="1" ht="15" x14ac:dyDescent="0.25">
      <c r="A11" s="457">
        <v>2016</v>
      </c>
      <c r="B11" s="458"/>
      <c r="C11" s="34">
        <v>542643.56499999994</v>
      </c>
      <c r="D11" s="34">
        <v>1019497.852</v>
      </c>
      <c r="E11" s="34">
        <v>137096.853</v>
      </c>
      <c r="F11" s="34">
        <v>994218.13500000001</v>
      </c>
      <c r="G11" s="34">
        <v>2465704.4619999998</v>
      </c>
      <c r="H11" s="34">
        <v>948156.41500000004</v>
      </c>
      <c r="I11" s="34">
        <v>682445.84600000002</v>
      </c>
      <c r="J11" s="34">
        <v>22460.645</v>
      </c>
      <c r="K11" s="34">
        <v>22535.334999999999</v>
      </c>
      <c r="L11" s="34">
        <v>346355.79100000003</v>
      </c>
      <c r="M11" s="34">
        <v>416570.60399999999</v>
      </c>
      <c r="N11" s="34">
        <v>79991.497000000003</v>
      </c>
      <c r="O11" s="34">
        <v>133096.68599999999</v>
      </c>
      <c r="P11" s="34">
        <v>5879.4639999999999</v>
      </c>
      <c r="Q11" s="34">
        <v>1232186.4680000001</v>
      </c>
      <c r="R11" s="34">
        <v>3431836.2420000001</v>
      </c>
      <c r="S11" s="34">
        <v>1155271.659</v>
      </c>
      <c r="T11" s="34">
        <v>226106.08300000001</v>
      </c>
      <c r="U11" s="34">
        <v>6096.7340000000004</v>
      </c>
      <c r="V11" s="34">
        <v>336850.23100000003</v>
      </c>
      <c r="W11" s="34">
        <v>255.43</v>
      </c>
      <c r="X11" s="34">
        <v>24972.931</v>
      </c>
      <c r="Y11" s="49">
        <v>14230228.928000001</v>
      </c>
    </row>
    <row r="12" spans="1:25" s="33" customFormat="1" ht="15" x14ac:dyDescent="0.25">
      <c r="A12" s="457" t="s">
        <v>370</v>
      </c>
      <c r="B12" s="458"/>
      <c r="C12" s="34">
        <v>500081.55599999998</v>
      </c>
      <c r="D12" s="34">
        <v>859535.80200000003</v>
      </c>
      <c r="E12" s="34">
        <v>118945.10599999999</v>
      </c>
      <c r="F12" s="34">
        <v>1049030.1839999999</v>
      </c>
      <c r="G12" s="34">
        <v>1706576</v>
      </c>
      <c r="H12" s="34">
        <v>1096903.709</v>
      </c>
      <c r="I12" s="34">
        <v>738869.61400000006</v>
      </c>
      <c r="J12" s="34">
        <v>21731.008999999998</v>
      </c>
      <c r="K12" s="34">
        <v>20743.052000000003</v>
      </c>
      <c r="L12" s="34">
        <v>321520.28099999996</v>
      </c>
      <c r="M12" s="34">
        <v>368384.45799999998</v>
      </c>
      <c r="N12" s="34">
        <v>89132.032000000007</v>
      </c>
      <c r="O12" s="34">
        <v>133349.19099999999</v>
      </c>
      <c r="P12" s="34">
        <v>4294.0410000000002</v>
      </c>
      <c r="Q12" s="34">
        <v>1310895.6770000001</v>
      </c>
      <c r="R12" s="34">
        <v>4237258.5630000001</v>
      </c>
      <c r="S12" s="34">
        <v>821823.36199999996</v>
      </c>
      <c r="T12" s="34">
        <v>264393.31200000003</v>
      </c>
      <c r="U12" s="34">
        <v>3999.3539999999998</v>
      </c>
      <c r="V12" s="34">
        <v>214026.58400000003</v>
      </c>
      <c r="W12" s="34">
        <v>1925.5309999999999</v>
      </c>
      <c r="X12" s="34">
        <v>31290.828000000005</v>
      </c>
      <c r="Y12" s="49">
        <v>13914709.245999999</v>
      </c>
    </row>
    <row r="13" spans="1:25" s="33" customFormat="1" ht="15" x14ac:dyDescent="0.25">
      <c r="A13" s="457" t="s">
        <v>371</v>
      </c>
      <c r="B13" s="458"/>
      <c r="C13" s="34">
        <v>411006.21244000015</v>
      </c>
      <c r="D13" s="34">
        <v>726448.39368000021</v>
      </c>
      <c r="E13" s="34">
        <v>79390.544279999987</v>
      </c>
      <c r="F13" s="34">
        <v>645410.27598000027</v>
      </c>
      <c r="G13" s="34">
        <v>1831480.2755000005</v>
      </c>
      <c r="H13" s="34">
        <v>914977.73828000005</v>
      </c>
      <c r="I13" s="34">
        <v>566853.00818999996</v>
      </c>
      <c r="J13" s="34">
        <v>18939.311860000005</v>
      </c>
      <c r="K13" s="34">
        <v>21850.406469999998</v>
      </c>
      <c r="L13" s="34">
        <v>258468.02405000004</v>
      </c>
      <c r="M13" s="34">
        <v>256498.35724000007</v>
      </c>
      <c r="N13" s="34">
        <v>62448.514130000032</v>
      </c>
      <c r="O13" s="34">
        <v>123856.30894000005</v>
      </c>
      <c r="P13" s="34">
        <v>6475.1370399999996</v>
      </c>
      <c r="Q13" s="34">
        <v>981637.68284000072</v>
      </c>
      <c r="R13" s="34">
        <v>3218325.4860000024</v>
      </c>
      <c r="S13" s="34">
        <v>778248.82135000022</v>
      </c>
      <c r="T13" s="34">
        <v>267933.68777999992</v>
      </c>
      <c r="U13" s="34">
        <v>9737.8459900000016</v>
      </c>
      <c r="V13" s="34">
        <v>235938.50917000018</v>
      </c>
      <c r="W13" s="34">
        <v>676.78844000000004</v>
      </c>
      <c r="X13" s="34">
        <v>17528.441209999997</v>
      </c>
      <c r="Y13" s="49">
        <v>11434129.770860003</v>
      </c>
    </row>
    <row r="14" spans="1:25" s="33" customFormat="1" ht="15" x14ac:dyDescent="0.25">
      <c r="A14" s="457" t="s">
        <v>372</v>
      </c>
      <c r="B14" s="458"/>
      <c r="C14" s="34">
        <f>SUM(C44:C55)</f>
        <v>590613.87510479998</v>
      </c>
      <c r="D14" s="34">
        <f t="shared" ref="D14:Y14" si="0">SUM(D44:D55)</f>
        <v>973468.888800001</v>
      </c>
      <c r="E14" s="34">
        <f t="shared" si="0"/>
        <v>118499.44631000001</v>
      </c>
      <c r="F14" s="34">
        <f t="shared" si="0"/>
        <v>1100667.9120399989</v>
      </c>
      <c r="G14" s="34">
        <f t="shared" si="0"/>
        <v>2574164.9558199989</v>
      </c>
      <c r="H14" s="34">
        <f t="shared" si="0"/>
        <v>1352607.7389700003</v>
      </c>
      <c r="I14" s="34">
        <f t="shared" si="0"/>
        <v>840782.90032000048</v>
      </c>
      <c r="J14" s="34">
        <f t="shared" si="0"/>
        <v>30329.630070000007</v>
      </c>
      <c r="K14" s="34">
        <f t="shared" si="0"/>
        <v>20950.07632</v>
      </c>
      <c r="L14" s="34">
        <f t="shared" si="0"/>
        <v>330213.94627429981</v>
      </c>
      <c r="M14" s="34">
        <f t="shared" si="0"/>
        <v>390263.04445899988</v>
      </c>
      <c r="N14" s="34">
        <f t="shared" si="0"/>
        <v>99078.692899999995</v>
      </c>
      <c r="O14" s="34">
        <f t="shared" si="0"/>
        <v>151466.02081000002</v>
      </c>
      <c r="P14" s="34">
        <f t="shared" si="0"/>
        <v>6908.3703899999982</v>
      </c>
      <c r="Q14" s="34">
        <f t="shared" si="0"/>
        <v>1695595.3467180012</v>
      </c>
      <c r="R14" s="34">
        <f t="shared" si="0"/>
        <v>4767789.2662988994</v>
      </c>
      <c r="S14" s="34">
        <f t="shared" si="0"/>
        <v>1210175.2877000014</v>
      </c>
      <c r="T14" s="34">
        <f t="shared" si="0"/>
        <v>255439.4713600002</v>
      </c>
      <c r="U14" s="34">
        <f t="shared" si="0"/>
        <v>4137.9949700000006</v>
      </c>
      <c r="V14" s="34">
        <f t="shared" si="0"/>
        <v>278607.49767999991</v>
      </c>
      <c r="W14" s="34">
        <f t="shared" si="0"/>
        <v>249.11107000000001</v>
      </c>
      <c r="X14" s="34">
        <f t="shared" si="0"/>
        <v>21646.598100000003</v>
      </c>
      <c r="Y14" s="238">
        <f t="shared" si="0"/>
        <v>16813656.072485004</v>
      </c>
    </row>
    <row r="15" spans="1:25" s="33" customFormat="1" ht="15" x14ac:dyDescent="0.25">
      <c r="A15" s="457" t="s">
        <v>373</v>
      </c>
      <c r="B15" s="458"/>
      <c r="C15" s="34">
        <f t="shared" ref="C15:I15" si="1">SUM(C57:C68)</f>
        <v>641824.04921000008</v>
      </c>
      <c r="D15" s="34">
        <f t="shared" si="1"/>
        <v>1122392.7492999998</v>
      </c>
      <c r="E15" s="34">
        <f t="shared" si="1"/>
        <v>99655.151119999995</v>
      </c>
      <c r="F15" s="34">
        <f t="shared" si="1"/>
        <v>1121847.3001349997</v>
      </c>
      <c r="G15" s="34">
        <f t="shared" si="1"/>
        <v>2816586.0859499997</v>
      </c>
      <c r="H15" s="34">
        <f t="shared" si="1"/>
        <v>1207319.3167400002</v>
      </c>
      <c r="I15" s="34">
        <f t="shared" si="1"/>
        <v>780496.52552380017</v>
      </c>
      <c r="J15" s="34">
        <f t="shared" ref="J15:Y15" si="2">SUM(J57:J68)</f>
        <v>25878.578049999996</v>
      </c>
      <c r="K15" s="34">
        <f t="shared" si="2"/>
        <v>18908.392989999997</v>
      </c>
      <c r="L15" s="34">
        <f t="shared" si="2"/>
        <v>239483.86542000005</v>
      </c>
      <c r="M15" s="34">
        <f t="shared" si="2"/>
        <v>402274.97053000005</v>
      </c>
      <c r="N15" s="34">
        <f t="shared" si="2"/>
        <v>88560.087320000006</v>
      </c>
      <c r="O15" s="34">
        <f t="shared" si="2"/>
        <v>167206.25637000002</v>
      </c>
      <c r="P15" s="34">
        <f t="shared" si="2"/>
        <v>5098.171690000001</v>
      </c>
      <c r="Q15" s="34">
        <f t="shared" si="2"/>
        <v>1386598.5221556996</v>
      </c>
      <c r="R15" s="34">
        <f t="shared" si="2"/>
        <v>4127221.2955242014</v>
      </c>
      <c r="S15" s="34">
        <f t="shared" si="2"/>
        <v>1330786.7321900001</v>
      </c>
      <c r="T15" s="34">
        <f t="shared" si="2"/>
        <v>242365.05329999997</v>
      </c>
      <c r="U15" s="34">
        <f t="shared" si="2"/>
        <v>803.13641999999993</v>
      </c>
      <c r="V15" s="34">
        <f t="shared" si="2"/>
        <v>277272.04772479995</v>
      </c>
      <c r="W15" s="34">
        <f t="shared" si="2"/>
        <v>1530.4017800000004</v>
      </c>
      <c r="X15" s="34">
        <f t="shared" si="2"/>
        <v>15331.65568</v>
      </c>
      <c r="Y15" s="238">
        <f t="shared" si="2"/>
        <v>16119440.3451235</v>
      </c>
    </row>
    <row r="16" spans="1:25" s="33" customFormat="1" ht="15" x14ac:dyDescent="0.25">
      <c r="A16" s="185"/>
      <c r="B16" s="186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4"/>
      <c r="Q16" s="34"/>
      <c r="R16" s="34"/>
      <c r="S16" s="34"/>
      <c r="T16" s="34"/>
      <c r="U16" s="34"/>
      <c r="V16" s="34"/>
      <c r="W16" s="34"/>
      <c r="X16" s="34"/>
      <c r="Y16" s="187"/>
    </row>
    <row r="17" spans="1:32" s="33" customFormat="1" ht="15" x14ac:dyDescent="0.25">
      <c r="A17" s="115" t="s">
        <v>62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4"/>
      <c r="Q17" s="34"/>
      <c r="R17" s="34"/>
      <c r="S17" s="34"/>
      <c r="T17" s="34"/>
      <c r="U17" s="34"/>
      <c r="V17" s="34"/>
      <c r="W17" s="34"/>
      <c r="X17" s="34"/>
      <c r="Y17" s="187"/>
    </row>
    <row r="18" spans="1:32" ht="15.75" x14ac:dyDescent="0.25">
      <c r="A18" s="64" t="s">
        <v>370</v>
      </c>
      <c r="B18" s="61" t="s">
        <v>71</v>
      </c>
      <c r="C18" s="34">
        <v>32844.92</v>
      </c>
      <c r="D18" s="34">
        <v>81944.266000000003</v>
      </c>
      <c r="E18" s="34">
        <v>9517.9269999999997</v>
      </c>
      <c r="F18" s="34">
        <v>92750.645999999993</v>
      </c>
      <c r="G18" s="34">
        <v>158247.54300000001</v>
      </c>
      <c r="H18" s="34">
        <v>106915.959</v>
      </c>
      <c r="I18" s="34">
        <v>61029.114000000001</v>
      </c>
      <c r="J18" s="34">
        <v>1724.203</v>
      </c>
      <c r="K18" s="34">
        <v>1504.52</v>
      </c>
      <c r="L18" s="34">
        <v>35769.779000000002</v>
      </c>
      <c r="M18" s="34">
        <v>30017.731</v>
      </c>
      <c r="N18" s="34">
        <v>8185.8620000000001</v>
      </c>
      <c r="O18" s="34">
        <v>14189.178</v>
      </c>
      <c r="P18" s="34">
        <v>122.53</v>
      </c>
      <c r="Q18" s="34">
        <v>114112.197</v>
      </c>
      <c r="R18" s="34">
        <v>296264.77899999998</v>
      </c>
      <c r="S18" s="34">
        <v>75320.009000000005</v>
      </c>
      <c r="T18" s="34">
        <v>24125.99</v>
      </c>
      <c r="U18" s="34">
        <v>218.708</v>
      </c>
      <c r="V18" s="34">
        <v>19462.764999999999</v>
      </c>
      <c r="W18" s="34">
        <v>69.391000000000005</v>
      </c>
      <c r="X18" s="34">
        <v>2619.8679999999999</v>
      </c>
      <c r="Y18" s="40">
        <f t="shared" ref="Y18:Y29" si="3">SUM(C18:X18)</f>
        <v>1166957.885</v>
      </c>
      <c r="Z18" s="33"/>
      <c r="AA18" s="33"/>
      <c r="AB18" s="345"/>
      <c r="AC18" s="33"/>
      <c r="AD18" s="33"/>
      <c r="AE18" s="33"/>
      <c r="AF18" s="33"/>
    </row>
    <row r="19" spans="1:32" ht="15.75" x14ac:dyDescent="0.25">
      <c r="A19" s="61"/>
      <c r="B19" s="61" t="s">
        <v>72</v>
      </c>
      <c r="C19" s="34">
        <v>35440.739000000001</v>
      </c>
      <c r="D19" s="34">
        <v>52710.904999999999</v>
      </c>
      <c r="E19" s="34">
        <v>11535.222</v>
      </c>
      <c r="F19" s="34">
        <v>95279.044999999998</v>
      </c>
      <c r="G19" s="34">
        <v>124846.955</v>
      </c>
      <c r="H19" s="34">
        <v>77517.095000000001</v>
      </c>
      <c r="I19" s="34">
        <v>49227.531999999999</v>
      </c>
      <c r="J19" s="34">
        <v>1688.827</v>
      </c>
      <c r="K19" s="34">
        <v>1508.039</v>
      </c>
      <c r="L19" s="34">
        <v>28966.187000000002</v>
      </c>
      <c r="M19" s="34">
        <v>23225.952000000001</v>
      </c>
      <c r="N19" s="34">
        <v>7400.335</v>
      </c>
      <c r="O19" s="34">
        <v>8244.34</v>
      </c>
      <c r="P19" s="34">
        <v>97.012</v>
      </c>
      <c r="Q19" s="34">
        <v>101730.673</v>
      </c>
      <c r="R19" s="34">
        <v>298477.37800000003</v>
      </c>
      <c r="S19" s="34">
        <v>49550.258000000002</v>
      </c>
      <c r="T19" s="34">
        <v>20795.842000000001</v>
      </c>
      <c r="U19" s="34">
        <v>455.19900000000001</v>
      </c>
      <c r="V19" s="34">
        <v>17021.554</v>
      </c>
      <c r="W19" s="34">
        <v>178.536</v>
      </c>
      <c r="X19" s="34">
        <v>4279.8010000000004</v>
      </c>
      <c r="Y19" s="40">
        <f t="shared" si="3"/>
        <v>1010177.426</v>
      </c>
      <c r="Z19" s="33"/>
      <c r="AA19" s="33"/>
      <c r="AB19" s="345"/>
      <c r="AC19" s="33"/>
      <c r="AD19" s="33"/>
      <c r="AE19" s="33"/>
      <c r="AF19" s="33"/>
    </row>
    <row r="20" spans="1:32" ht="15.75" x14ac:dyDescent="0.25">
      <c r="A20" s="61"/>
      <c r="B20" s="61" t="s">
        <v>67</v>
      </c>
      <c r="C20" s="34">
        <v>41311.264000000003</v>
      </c>
      <c r="D20" s="34">
        <v>70344.365999999995</v>
      </c>
      <c r="E20" s="34">
        <v>8171.2719999999999</v>
      </c>
      <c r="F20" s="34">
        <v>112520.79</v>
      </c>
      <c r="G20" s="34">
        <v>164437.41099999999</v>
      </c>
      <c r="H20" s="34">
        <v>104150.84600000001</v>
      </c>
      <c r="I20" s="34">
        <v>65261.648999999998</v>
      </c>
      <c r="J20" s="34">
        <v>1705.3810000000001</v>
      </c>
      <c r="K20" s="34">
        <v>1718.952</v>
      </c>
      <c r="L20" s="34">
        <v>27436.332999999999</v>
      </c>
      <c r="M20" s="34">
        <v>27219.754000000001</v>
      </c>
      <c r="N20" s="34">
        <v>6144.9939999999997</v>
      </c>
      <c r="O20" s="34">
        <v>9860.2980000000007</v>
      </c>
      <c r="P20" s="34">
        <v>123.074</v>
      </c>
      <c r="Q20" s="34">
        <v>120759.192</v>
      </c>
      <c r="R20" s="34">
        <v>331138.73300000001</v>
      </c>
      <c r="S20" s="34">
        <v>63643.205999999998</v>
      </c>
      <c r="T20" s="34">
        <v>21158.45</v>
      </c>
      <c r="U20" s="34">
        <v>104.617</v>
      </c>
      <c r="V20" s="34">
        <v>15154.439</v>
      </c>
      <c r="W20" s="34">
        <v>47.801000000000002</v>
      </c>
      <c r="X20" s="34">
        <v>2297.2689999999998</v>
      </c>
      <c r="Y20" s="40">
        <f t="shared" si="3"/>
        <v>1194710.091</v>
      </c>
      <c r="Z20" s="33"/>
      <c r="AA20" s="33"/>
      <c r="AB20" s="345"/>
      <c r="AC20" s="33"/>
      <c r="AD20" s="33"/>
      <c r="AE20" s="33"/>
      <c r="AF20" s="33"/>
    </row>
    <row r="21" spans="1:32" ht="15.75" x14ac:dyDescent="0.25">
      <c r="A21" s="61"/>
      <c r="B21" s="61" t="s">
        <v>68</v>
      </c>
      <c r="C21" s="34">
        <v>39373.328999999998</v>
      </c>
      <c r="D21" s="34">
        <v>48795.572999999997</v>
      </c>
      <c r="E21" s="34">
        <v>9564.7250000000004</v>
      </c>
      <c r="F21" s="34">
        <v>83093.976999999999</v>
      </c>
      <c r="G21" s="34">
        <v>76151.365000000005</v>
      </c>
      <c r="H21" s="34">
        <v>88911.638999999996</v>
      </c>
      <c r="I21" s="34">
        <v>61371.506000000001</v>
      </c>
      <c r="J21" s="34">
        <v>1736.9110000000001</v>
      </c>
      <c r="K21" s="34">
        <v>954.59500000000003</v>
      </c>
      <c r="L21" s="34">
        <v>28150.855</v>
      </c>
      <c r="M21" s="34">
        <v>30136.093000000001</v>
      </c>
      <c r="N21" s="34">
        <v>6936.8209999999999</v>
      </c>
      <c r="O21" s="34">
        <v>8463.8040000000001</v>
      </c>
      <c r="P21" s="34">
        <v>96.757000000000005</v>
      </c>
      <c r="Q21" s="34">
        <v>113150.80499999999</v>
      </c>
      <c r="R21" s="34">
        <v>445302.60100000002</v>
      </c>
      <c r="S21" s="34">
        <v>51643.822</v>
      </c>
      <c r="T21" s="34">
        <v>17816.278999999999</v>
      </c>
      <c r="U21" s="34">
        <v>37.271999999999998</v>
      </c>
      <c r="V21" s="34">
        <v>14148.464</v>
      </c>
      <c r="W21" s="34">
        <v>5.827</v>
      </c>
      <c r="X21" s="34">
        <v>3055.4140000000002</v>
      </c>
      <c r="Y21" s="40">
        <f t="shared" si="3"/>
        <v>1128898.4340000001</v>
      </c>
      <c r="Z21" s="33"/>
      <c r="AA21" s="33"/>
      <c r="AB21" s="345"/>
      <c r="AC21" s="33"/>
      <c r="AD21" s="33"/>
      <c r="AE21" s="33"/>
      <c r="AF21" s="33"/>
    </row>
    <row r="22" spans="1:32" ht="15.75" x14ac:dyDescent="0.25">
      <c r="A22" s="61"/>
      <c r="B22" s="61" t="s">
        <v>6</v>
      </c>
      <c r="C22" s="34">
        <v>51118.747000000003</v>
      </c>
      <c r="D22" s="34">
        <v>82902.854000000007</v>
      </c>
      <c r="E22" s="34">
        <v>7330.5169999999998</v>
      </c>
      <c r="F22" s="34">
        <v>80776.490000000005</v>
      </c>
      <c r="G22" s="34">
        <v>337522.62900000002</v>
      </c>
      <c r="H22" s="34">
        <v>96034.544999999998</v>
      </c>
      <c r="I22" s="34">
        <v>56715.309000000001</v>
      </c>
      <c r="J22" s="34">
        <v>1787.1130000000001</v>
      </c>
      <c r="K22" s="34">
        <v>2062.2829999999999</v>
      </c>
      <c r="L22" s="34">
        <v>33859.254000000001</v>
      </c>
      <c r="M22" s="34">
        <v>75643.497000000003</v>
      </c>
      <c r="N22" s="34">
        <v>7692.3760000000002</v>
      </c>
      <c r="O22" s="34">
        <v>14216.343999999999</v>
      </c>
      <c r="P22" s="34">
        <v>221.672</v>
      </c>
      <c r="Q22" s="34">
        <v>157646.15700000001</v>
      </c>
      <c r="R22" s="34">
        <v>685267.87899999996</v>
      </c>
      <c r="S22" s="34">
        <v>57641.95</v>
      </c>
      <c r="T22" s="34">
        <v>20560.169000000002</v>
      </c>
      <c r="U22" s="34">
        <v>686.87199999999996</v>
      </c>
      <c r="V22" s="34">
        <v>24452.819</v>
      </c>
      <c r="W22" s="34">
        <v>15.967000000000001</v>
      </c>
      <c r="X22" s="34">
        <v>3483.4949999999999</v>
      </c>
      <c r="Y22" s="40">
        <f t="shared" si="3"/>
        <v>1797638.9380000001</v>
      </c>
      <c r="Z22" s="33"/>
      <c r="AA22" s="33"/>
      <c r="AB22" s="345"/>
      <c r="AC22" s="33"/>
      <c r="AD22" s="33"/>
      <c r="AE22" s="33"/>
      <c r="AF22" s="33"/>
    </row>
    <row r="23" spans="1:32" ht="15.75" x14ac:dyDescent="0.25">
      <c r="A23" s="61"/>
      <c r="B23" s="61" t="s">
        <v>69</v>
      </c>
      <c r="C23" s="34">
        <v>55566.7</v>
      </c>
      <c r="D23" s="34">
        <v>92925.414000000004</v>
      </c>
      <c r="E23" s="34">
        <v>11645.058999999999</v>
      </c>
      <c r="F23" s="34">
        <v>85988.770999999993</v>
      </c>
      <c r="G23" s="34">
        <v>161059.856</v>
      </c>
      <c r="H23" s="34">
        <v>103765.155</v>
      </c>
      <c r="I23" s="34">
        <v>69672.422999999995</v>
      </c>
      <c r="J23" s="34">
        <v>2157.5619999999999</v>
      </c>
      <c r="K23" s="34">
        <v>1665.3320000000001</v>
      </c>
      <c r="L23" s="34">
        <v>31757.190999999999</v>
      </c>
      <c r="M23" s="34">
        <v>29607.695</v>
      </c>
      <c r="N23" s="34">
        <v>6673.4870000000001</v>
      </c>
      <c r="O23" s="34">
        <v>15221.259</v>
      </c>
      <c r="P23" s="34">
        <v>184.53700000000001</v>
      </c>
      <c r="Q23" s="34">
        <v>119714.81</v>
      </c>
      <c r="R23" s="34">
        <v>295500.16700000002</v>
      </c>
      <c r="S23" s="34">
        <v>62712.93</v>
      </c>
      <c r="T23" s="34">
        <v>21222.975999999999</v>
      </c>
      <c r="U23" s="34">
        <v>96.150999999999996</v>
      </c>
      <c r="V23" s="34">
        <v>19434.793000000001</v>
      </c>
      <c r="W23" s="34">
        <v>22.696000000000002</v>
      </c>
      <c r="X23" s="34">
        <v>7222.7380000000003</v>
      </c>
      <c r="Y23" s="40">
        <f t="shared" si="3"/>
        <v>1193817.702</v>
      </c>
      <c r="Z23" s="33"/>
      <c r="AA23" s="33"/>
      <c r="AB23" s="345"/>
      <c r="AC23" s="33"/>
      <c r="AD23" s="33"/>
      <c r="AE23" s="33"/>
      <c r="AF23" s="33"/>
    </row>
    <row r="24" spans="1:32" ht="15.75" x14ac:dyDescent="0.25">
      <c r="A24" s="61"/>
      <c r="B24" s="61" t="s">
        <v>70</v>
      </c>
      <c r="C24" s="34">
        <v>47098.377</v>
      </c>
      <c r="D24" s="34">
        <v>66227.006999999998</v>
      </c>
      <c r="E24" s="34">
        <v>10528.121999999999</v>
      </c>
      <c r="F24" s="34">
        <v>85033.347999999998</v>
      </c>
      <c r="G24" s="34">
        <v>152699.361</v>
      </c>
      <c r="H24" s="34">
        <v>78946.922000000006</v>
      </c>
      <c r="I24" s="34">
        <v>64176.843000000001</v>
      </c>
      <c r="J24" s="34">
        <v>1961.0239999999999</v>
      </c>
      <c r="K24" s="34">
        <v>2298.991</v>
      </c>
      <c r="L24" s="34">
        <v>24738.344000000001</v>
      </c>
      <c r="M24" s="34">
        <v>29285.741000000002</v>
      </c>
      <c r="N24" s="34">
        <v>9127.7019999999993</v>
      </c>
      <c r="O24" s="34">
        <v>10823.678</v>
      </c>
      <c r="P24" s="34">
        <v>2596.7179999999998</v>
      </c>
      <c r="Q24" s="34">
        <v>119267.238</v>
      </c>
      <c r="R24" s="34">
        <v>334385.41100000002</v>
      </c>
      <c r="S24" s="34">
        <v>143004.728</v>
      </c>
      <c r="T24" s="34">
        <v>17813.428</v>
      </c>
      <c r="U24" s="34">
        <v>175.47300000000001</v>
      </c>
      <c r="V24" s="34">
        <v>22173.59</v>
      </c>
      <c r="W24" s="34">
        <v>14.768000000000001</v>
      </c>
      <c r="X24" s="34">
        <v>2204.2550000000001</v>
      </c>
      <c r="Y24" s="40">
        <f t="shared" si="3"/>
        <v>1224581.0690000001</v>
      </c>
      <c r="Z24" s="33"/>
      <c r="AA24" s="33"/>
      <c r="AB24" s="345"/>
      <c r="AC24" s="33"/>
      <c r="AD24" s="33"/>
      <c r="AE24" s="33"/>
      <c r="AF24" s="33"/>
    </row>
    <row r="25" spans="1:32" ht="15.75" x14ac:dyDescent="0.25">
      <c r="A25" s="61"/>
      <c r="B25" s="61" t="s">
        <v>73</v>
      </c>
      <c r="C25" s="34">
        <v>57235.074000000001</v>
      </c>
      <c r="D25" s="34">
        <v>88337.244000000006</v>
      </c>
      <c r="E25" s="34">
        <v>11778.727999999999</v>
      </c>
      <c r="F25" s="34">
        <v>101284.32</v>
      </c>
      <c r="G25" s="34">
        <v>108518.80100000001</v>
      </c>
      <c r="H25" s="34">
        <v>98189.225000000006</v>
      </c>
      <c r="I25" s="34">
        <v>80701.452999999994</v>
      </c>
      <c r="J25" s="34">
        <v>2644.8580000000002</v>
      </c>
      <c r="K25" s="34">
        <v>2788.6729999999998</v>
      </c>
      <c r="L25" s="34">
        <v>34576.803999999996</v>
      </c>
      <c r="M25" s="34">
        <v>31005.476999999999</v>
      </c>
      <c r="N25" s="34">
        <v>7883.4170000000004</v>
      </c>
      <c r="O25" s="34">
        <v>12508.558000000001</v>
      </c>
      <c r="P25" s="34">
        <v>187.036</v>
      </c>
      <c r="Q25" s="34">
        <v>126595.542</v>
      </c>
      <c r="R25" s="34">
        <v>365198.484</v>
      </c>
      <c r="S25" s="34">
        <v>84369.721000000005</v>
      </c>
      <c r="T25" s="34">
        <v>33486.048999999999</v>
      </c>
      <c r="U25" s="34">
        <v>379.74799999999999</v>
      </c>
      <c r="V25" s="34">
        <v>26178.98</v>
      </c>
      <c r="W25" s="34">
        <v>31.382999999999999</v>
      </c>
      <c r="X25" s="34">
        <v>2202.5230000000001</v>
      </c>
      <c r="Y25" s="40">
        <f t="shared" si="3"/>
        <v>1276082.0979999995</v>
      </c>
      <c r="Z25" s="33"/>
      <c r="AA25" s="33"/>
      <c r="AB25" s="345"/>
      <c r="AC25" s="33"/>
      <c r="AD25" s="33"/>
      <c r="AE25" s="33"/>
      <c r="AF25" s="33"/>
    </row>
    <row r="26" spans="1:32" ht="15.75" x14ac:dyDescent="0.25">
      <c r="A26" s="61"/>
      <c r="B26" s="61" t="s">
        <v>63</v>
      </c>
      <c r="C26" s="34">
        <v>42262.033000000003</v>
      </c>
      <c r="D26" s="34">
        <v>89771.73</v>
      </c>
      <c r="E26" s="34">
        <v>14135.919</v>
      </c>
      <c r="F26" s="34">
        <v>77278.976999999999</v>
      </c>
      <c r="G26" s="34">
        <v>123202.617</v>
      </c>
      <c r="H26" s="34">
        <v>93221.975999999995</v>
      </c>
      <c r="I26" s="34">
        <v>64328.374000000003</v>
      </c>
      <c r="J26" s="34">
        <v>1942.184</v>
      </c>
      <c r="K26" s="34">
        <v>2481.877</v>
      </c>
      <c r="L26" s="34">
        <v>25391.327000000001</v>
      </c>
      <c r="M26" s="34">
        <v>26878.593000000001</v>
      </c>
      <c r="N26" s="34">
        <v>10319.268</v>
      </c>
      <c r="O26" s="34">
        <v>12070.684999999999</v>
      </c>
      <c r="P26" s="34">
        <v>245.33099999999999</v>
      </c>
      <c r="Q26" s="34">
        <v>105826.605</v>
      </c>
      <c r="R26" s="34">
        <v>313910.92200000002</v>
      </c>
      <c r="S26" s="34">
        <v>91317.025999999998</v>
      </c>
      <c r="T26" s="34">
        <v>32656.363000000001</v>
      </c>
      <c r="U26" s="34">
        <v>1138.3800000000001</v>
      </c>
      <c r="V26" s="34">
        <v>18338.011999999999</v>
      </c>
      <c r="W26" s="34">
        <v>7.6340000000000003</v>
      </c>
      <c r="X26" s="34">
        <v>1151.4090000000001</v>
      </c>
      <c r="Y26" s="40">
        <f t="shared" si="3"/>
        <v>1147877.2420000001</v>
      </c>
      <c r="Z26" s="33"/>
      <c r="AA26" s="33"/>
      <c r="AB26" s="345"/>
      <c r="AC26" s="33"/>
      <c r="AD26" s="33"/>
      <c r="AE26" s="33"/>
      <c r="AF26" s="33"/>
    </row>
    <row r="27" spans="1:32" ht="15.75" x14ac:dyDescent="0.25">
      <c r="A27" s="32"/>
      <c r="B27" s="61" t="s">
        <v>64</v>
      </c>
      <c r="C27" s="34">
        <v>57248.771000000001</v>
      </c>
      <c r="D27" s="34">
        <v>66417.695999999996</v>
      </c>
      <c r="E27" s="34">
        <v>8913.2639999999992</v>
      </c>
      <c r="F27" s="34">
        <v>93956.119000000006</v>
      </c>
      <c r="G27" s="34">
        <v>150303.25700000001</v>
      </c>
      <c r="H27" s="34">
        <v>89582.337</v>
      </c>
      <c r="I27" s="34">
        <v>62115.440999999999</v>
      </c>
      <c r="J27" s="34">
        <v>1784.269</v>
      </c>
      <c r="K27" s="34">
        <v>2576.0239999999999</v>
      </c>
      <c r="L27" s="34">
        <v>24377.496999999999</v>
      </c>
      <c r="M27" s="34">
        <v>26789.256000000001</v>
      </c>
      <c r="N27" s="34">
        <v>6867.509</v>
      </c>
      <c r="O27" s="34">
        <v>15202.014999999999</v>
      </c>
      <c r="P27" s="34">
        <v>102.708</v>
      </c>
      <c r="Q27" s="34">
        <v>116940.12</v>
      </c>
      <c r="R27" s="34">
        <v>449452.755</v>
      </c>
      <c r="S27" s="34">
        <v>75976.596000000005</v>
      </c>
      <c r="T27" s="34">
        <v>31578.648000000001</v>
      </c>
      <c r="U27" s="34">
        <v>690.69399999999996</v>
      </c>
      <c r="V27" s="34">
        <v>18349.794000000002</v>
      </c>
      <c r="W27" s="34">
        <v>24.623000000000001</v>
      </c>
      <c r="X27" s="34">
        <v>1889.1379999999999</v>
      </c>
      <c r="Y27" s="40">
        <f t="shared" si="3"/>
        <v>1301138.5309999997</v>
      </c>
      <c r="Z27" s="33"/>
      <c r="AA27" s="33"/>
      <c r="AB27" s="345"/>
      <c r="AC27" s="33"/>
      <c r="AD27" s="33"/>
      <c r="AE27" s="33"/>
      <c r="AF27" s="33"/>
    </row>
    <row r="28" spans="1:32" ht="15.75" x14ac:dyDescent="0.25">
      <c r="A28" s="61"/>
      <c r="B28" s="61" t="s">
        <v>65</v>
      </c>
      <c r="C28" s="34">
        <v>22827.236000000001</v>
      </c>
      <c r="D28" s="34">
        <v>63877.614000000001</v>
      </c>
      <c r="E28" s="34">
        <v>9742.7839999999997</v>
      </c>
      <c r="F28" s="34">
        <v>84677.274999999994</v>
      </c>
      <c r="G28" s="34">
        <v>88729.964999999997</v>
      </c>
      <c r="H28" s="34">
        <v>73945.372000000003</v>
      </c>
      <c r="I28" s="34">
        <v>61904.468999999997</v>
      </c>
      <c r="J28" s="34">
        <v>1525.3879999999999</v>
      </c>
      <c r="K28" s="34">
        <v>705.01800000000003</v>
      </c>
      <c r="L28" s="34">
        <v>15376.174999999999</v>
      </c>
      <c r="M28" s="34">
        <v>19664.72</v>
      </c>
      <c r="N28" s="34">
        <v>6469.7730000000001</v>
      </c>
      <c r="O28" s="34">
        <v>8171.5739999999996</v>
      </c>
      <c r="P28" s="34">
        <v>283.08800000000002</v>
      </c>
      <c r="Q28" s="34">
        <v>62894.949000000001</v>
      </c>
      <c r="R28" s="34">
        <v>258489.606</v>
      </c>
      <c r="S28" s="34">
        <v>33914.430999999997</v>
      </c>
      <c r="T28" s="34">
        <v>14854.458000000001</v>
      </c>
      <c r="U28" s="34">
        <v>16.239999999999998</v>
      </c>
      <c r="V28" s="34">
        <v>10593.191999999999</v>
      </c>
      <c r="W28" s="34">
        <v>1504.67</v>
      </c>
      <c r="X28" s="34">
        <v>490.98099999999999</v>
      </c>
      <c r="Y28" s="40">
        <f t="shared" si="3"/>
        <v>840658.97799999989</v>
      </c>
      <c r="Z28" s="33"/>
      <c r="AA28" s="33"/>
      <c r="AB28" s="345"/>
      <c r="AC28" s="33"/>
      <c r="AD28" s="33"/>
      <c r="AE28" s="33"/>
      <c r="AF28" s="33"/>
    </row>
    <row r="29" spans="1:32" ht="15.75" x14ac:dyDescent="0.25">
      <c r="A29" s="61"/>
      <c r="B29" s="61" t="s">
        <v>66</v>
      </c>
      <c r="C29" s="34">
        <v>17754.366000000002</v>
      </c>
      <c r="D29" s="34">
        <v>55281.133000000002</v>
      </c>
      <c r="E29" s="34">
        <v>6081.567</v>
      </c>
      <c r="F29" s="34">
        <v>56390.425999999999</v>
      </c>
      <c r="G29" s="34">
        <v>60856.24</v>
      </c>
      <c r="H29" s="34">
        <v>85722.638000000006</v>
      </c>
      <c r="I29" s="34">
        <v>42365.500999999997</v>
      </c>
      <c r="J29" s="34">
        <v>1073.289</v>
      </c>
      <c r="K29" s="34">
        <v>478.74799999999999</v>
      </c>
      <c r="L29" s="34">
        <v>11120.535</v>
      </c>
      <c r="M29" s="34">
        <v>18909.949000000001</v>
      </c>
      <c r="N29" s="34">
        <v>5430.4880000000003</v>
      </c>
      <c r="O29" s="34">
        <v>4377.4579999999996</v>
      </c>
      <c r="P29" s="34">
        <v>33.578000000000003</v>
      </c>
      <c r="Q29" s="34">
        <v>52257.389000000003</v>
      </c>
      <c r="R29" s="34">
        <v>163869.848</v>
      </c>
      <c r="S29" s="34">
        <v>32728.685000000001</v>
      </c>
      <c r="T29" s="34">
        <v>8324.66</v>
      </c>
      <c r="U29" s="34">
        <v>0</v>
      </c>
      <c r="V29" s="34">
        <v>8718.1820000000007</v>
      </c>
      <c r="W29" s="34">
        <v>2.2349999999999999</v>
      </c>
      <c r="X29" s="34">
        <v>393.93700000000001</v>
      </c>
      <c r="Y29" s="40">
        <f t="shared" si="3"/>
        <v>632170.85200000007</v>
      </c>
      <c r="Z29" s="33"/>
      <c r="AA29" s="33"/>
      <c r="AB29" s="345"/>
      <c r="AC29" s="33"/>
      <c r="AD29" s="33"/>
      <c r="AE29" s="33"/>
      <c r="AF29" s="33"/>
    </row>
    <row r="30" spans="1:32" ht="15" x14ac:dyDescent="0.25">
      <c r="A30" s="61"/>
      <c r="B30" s="34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75"/>
      <c r="AA30" s="33"/>
      <c r="AB30" s="440"/>
      <c r="AC30" s="33"/>
      <c r="AD30" s="33"/>
      <c r="AE30" s="33"/>
      <c r="AF30" s="33"/>
    </row>
    <row r="31" spans="1:32" ht="15" x14ac:dyDescent="0.25">
      <c r="A31" s="64" t="s">
        <v>371</v>
      </c>
      <c r="B31" s="61" t="s">
        <v>71</v>
      </c>
      <c r="C31" s="109">
        <v>18998.963670000008</v>
      </c>
      <c r="D31" s="109">
        <v>18613.78323999999</v>
      </c>
      <c r="E31" s="109">
        <v>622.50594000000012</v>
      </c>
      <c r="F31" s="109">
        <v>20308.015820000004</v>
      </c>
      <c r="G31" s="109">
        <v>107497.31872000002</v>
      </c>
      <c r="H31" s="109">
        <v>44586.029869999998</v>
      </c>
      <c r="I31" s="109">
        <v>22771.78249999999</v>
      </c>
      <c r="J31" s="109">
        <v>719.00612000000024</v>
      </c>
      <c r="K31" s="109">
        <v>721.74491</v>
      </c>
      <c r="L31" s="109">
        <v>8028.694169999997</v>
      </c>
      <c r="M31" s="109">
        <v>10027.374829999993</v>
      </c>
      <c r="N31" s="109">
        <v>3008.0062200000034</v>
      </c>
      <c r="O31" s="109">
        <v>8949.4941199999957</v>
      </c>
      <c r="P31" s="109">
        <v>17.6905</v>
      </c>
      <c r="Q31" s="109">
        <v>41759.514079999986</v>
      </c>
      <c r="R31" s="109">
        <v>168058.20712000021</v>
      </c>
      <c r="S31" s="109">
        <v>26145.900529999963</v>
      </c>
      <c r="T31" s="109">
        <v>8982.2951200000098</v>
      </c>
      <c r="U31" s="109">
        <v>14.534870000000002</v>
      </c>
      <c r="V31" s="109">
        <v>12283.006209999987</v>
      </c>
      <c r="W31" s="109">
        <v>0.16979</v>
      </c>
      <c r="X31" s="109">
        <v>1347.85166</v>
      </c>
      <c r="Y31" s="40">
        <f>SUM(C31:X31)</f>
        <v>523461.89001000021</v>
      </c>
      <c r="AA31" s="33"/>
      <c r="AB31" s="440"/>
      <c r="AC31" s="33"/>
      <c r="AD31" s="33"/>
      <c r="AE31" s="33"/>
      <c r="AF31" s="33"/>
    </row>
    <row r="32" spans="1:32" ht="15" x14ac:dyDescent="0.25">
      <c r="A32" s="61"/>
      <c r="B32" s="61" t="s">
        <v>72</v>
      </c>
      <c r="C32" s="109">
        <v>16005.144599999994</v>
      </c>
      <c r="D32" s="109">
        <v>12074.206150000011</v>
      </c>
      <c r="E32" s="109">
        <v>873.95564000000013</v>
      </c>
      <c r="F32" s="109">
        <v>13396.303369999998</v>
      </c>
      <c r="G32" s="109">
        <v>70034.022460000051</v>
      </c>
      <c r="H32" s="109">
        <v>29867.995500000005</v>
      </c>
      <c r="I32" s="109">
        <v>19333.481949999972</v>
      </c>
      <c r="J32" s="109">
        <v>1086.1925300000003</v>
      </c>
      <c r="K32" s="109">
        <v>2330.7514600000009</v>
      </c>
      <c r="L32" s="109">
        <v>17034.163720000008</v>
      </c>
      <c r="M32" s="109">
        <v>9056.9585599999955</v>
      </c>
      <c r="N32" s="109">
        <v>2767.4190300000014</v>
      </c>
      <c r="O32" s="109">
        <v>6881.682050000004</v>
      </c>
      <c r="P32" s="109">
        <v>80.982629999999986</v>
      </c>
      <c r="Q32" s="109">
        <v>42769.909260000051</v>
      </c>
      <c r="R32" s="109">
        <v>154181.02447000044</v>
      </c>
      <c r="S32" s="109">
        <v>30373.933970000027</v>
      </c>
      <c r="T32" s="109">
        <v>10930.082370000006</v>
      </c>
      <c r="U32" s="109">
        <v>0</v>
      </c>
      <c r="V32" s="109">
        <v>14109.530570000014</v>
      </c>
      <c r="W32" s="109">
        <v>0.15065999999999999</v>
      </c>
      <c r="X32" s="109">
        <v>2663.9814300000003</v>
      </c>
      <c r="Y32" s="40">
        <f t="shared" ref="Y32:Y42" si="4">SUM(C32:X32)</f>
        <v>455851.87238000054</v>
      </c>
      <c r="AA32" s="33"/>
      <c r="AB32" s="440"/>
      <c r="AC32" s="33"/>
      <c r="AD32" s="33"/>
      <c r="AE32" s="33"/>
      <c r="AF32" s="33"/>
    </row>
    <row r="33" spans="1:32" ht="15" x14ac:dyDescent="0.25">
      <c r="A33" s="61"/>
      <c r="B33" s="61" t="s">
        <v>67</v>
      </c>
      <c r="C33" s="109">
        <v>20996.07531</v>
      </c>
      <c r="D33" s="109">
        <v>16079.759519999987</v>
      </c>
      <c r="E33" s="109">
        <v>1155.9299300000002</v>
      </c>
      <c r="F33" s="109">
        <v>17635.797099999992</v>
      </c>
      <c r="G33" s="109">
        <v>133946.53165999998</v>
      </c>
      <c r="H33" s="109">
        <v>34270.920609999986</v>
      </c>
      <c r="I33" s="109">
        <v>19031.29265999997</v>
      </c>
      <c r="J33" s="109">
        <v>794.21779999999944</v>
      </c>
      <c r="K33" s="109">
        <v>1035.7999799999996</v>
      </c>
      <c r="L33" s="109">
        <v>13876.965960000005</v>
      </c>
      <c r="M33" s="109">
        <v>8531.8837999999942</v>
      </c>
      <c r="N33" s="109">
        <v>1808.6879299999998</v>
      </c>
      <c r="O33" s="109">
        <v>5873.9101899999978</v>
      </c>
      <c r="P33" s="109">
        <v>87.237979999999993</v>
      </c>
      <c r="Q33" s="109">
        <v>48082.296949999924</v>
      </c>
      <c r="R33" s="109">
        <v>141131.99391000014</v>
      </c>
      <c r="S33" s="109">
        <v>27991.575529999966</v>
      </c>
      <c r="T33" s="109">
        <v>11927.499240000006</v>
      </c>
      <c r="U33" s="109">
        <v>176.72982000000002</v>
      </c>
      <c r="V33" s="109">
        <v>9921.912409999999</v>
      </c>
      <c r="W33" s="109">
        <v>9.2844699999999989</v>
      </c>
      <c r="X33" s="109">
        <v>1769.8823299999997</v>
      </c>
      <c r="Y33" s="40">
        <f t="shared" si="4"/>
        <v>516136.18508999998</v>
      </c>
      <c r="AA33" s="33"/>
      <c r="AB33" s="440"/>
      <c r="AC33" s="33"/>
      <c r="AD33" s="33"/>
      <c r="AE33" s="33"/>
      <c r="AF33" s="33"/>
    </row>
    <row r="34" spans="1:32" ht="15" x14ac:dyDescent="0.25">
      <c r="A34" s="61"/>
      <c r="B34" s="61" t="s">
        <v>68</v>
      </c>
      <c r="C34" s="109">
        <v>22662.191080000011</v>
      </c>
      <c r="D34" s="109">
        <v>7878.4310300000034</v>
      </c>
      <c r="E34" s="109">
        <v>682.05385999999976</v>
      </c>
      <c r="F34" s="109">
        <v>21589.883569999947</v>
      </c>
      <c r="G34" s="109">
        <v>74051.725320000012</v>
      </c>
      <c r="H34" s="109">
        <v>42091.08297000001</v>
      </c>
      <c r="I34" s="109">
        <v>23166.239750000019</v>
      </c>
      <c r="J34" s="109">
        <v>973.65457000000049</v>
      </c>
      <c r="K34" s="109">
        <v>1411.7865899999997</v>
      </c>
      <c r="L34" s="109">
        <v>11746.97401</v>
      </c>
      <c r="M34" s="109">
        <v>9473.9973999999966</v>
      </c>
      <c r="N34" s="109">
        <v>2759.5256700000004</v>
      </c>
      <c r="O34" s="109">
        <v>6608.2047600000005</v>
      </c>
      <c r="P34" s="109">
        <v>97.227600000000024</v>
      </c>
      <c r="Q34" s="109">
        <v>49785.51847000009</v>
      </c>
      <c r="R34" s="109">
        <v>143597.02709000016</v>
      </c>
      <c r="S34" s="109">
        <v>84850.857039999988</v>
      </c>
      <c r="T34" s="109">
        <v>10577.149430000007</v>
      </c>
      <c r="U34" s="109">
        <v>18.53115</v>
      </c>
      <c r="V34" s="109">
        <v>10122.331530000005</v>
      </c>
      <c r="W34" s="109">
        <v>12.474220000000001</v>
      </c>
      <c r="X34" s="109">
        <v>1398.5280299999997</v>
      </c>
      <c r="Y34" s="40">
        <f t="shared" si="4"/>
        <v>525555.39514000027</v>
      </c>
      <c r="AA34" s="33"/>
      <c r="AB34" s="440"/>
      <c r="AC34" s="33"/>
      <c r="AD34" s="33"/>
      <c r="AE34" s="33"/>
      <c r="AF34" s="33"/>
    </row>
    <row r="35" spans="1:32" ht="15" x14ac:dyDescent="0.25">
      <c r="A35" s="61"/>
      <c r="B35" s="61" t="s">
        <v>6</v>
      </c>
      <c r="C35" s="109">
        <v>17414.008510000007</v>
      </c>
      <c r="D35" s="109">
        <v>18945.832210000022</v>
      </c>
      <c r="E35" s="109">
        <v>945.06150000000025</v>
      </c>
      <c r="F35" s="109">
        <v>20637.849540000032</v>
      </c>
      <c r="G35" s="109">
        <v>27976.360509999988</v>
      </c>
      <c r="H35" s="109">
        <v>53446.234170000018</v>
      </c>
      <c r="I35" s="109">
        <v>23362.653660000014</v>
      </c>
      <c r="J35" s="109">
        <v>741.14764000000025</v>
      </c>
      <c r="K35" s="109">
        <v>2055.62826</v>
      </c>
      <c r="L35" s="109">
        <v>14378.652680000003</v>
      </c>
      <c r="M35" s="109">
        <v>9578.5923499999935</v>
      </c>
      <c r="N35" s="109">
        <v>2132.3778899999998</v>
      </c>
      <c r="O35" s="109">
        <v>11248.023980000002</v>
      </c>
      <c r="P35" s="109">
        <v>127.81451</v>
      </c>
      <c r="Q35" s="109">
        <v>57762.286930000075</v>
      </c>
      <c r="R35" s="109">
        <v>182861.09529999975</v>
      </c>
      <c r="S35" s="109">
        <v>29271.53365000003</v>
      </c>
      <c r="T35" s="109">
        <v>11742.800149999999</v>
      </c>
      <c r="U35" s="109">
        <v>0</v>
      </c>
      <c r="V35" s="109">
        <v>14088.237989999974</v>
      </c>
      <c r="W35" s="109">
        <v>121.40132000000001</v>
      </c>
      <c r="X35" s="109">
        <v>564.19066999999995</v>
      </c>
      <c r="Y35" s="40">
        <f t="shared" si="4"/>
        <v>499401.78341999999</v>
      </c>
      <c r="AA35" s="33"/>
      <c r="AB35" s="440"/>
      <c r="AC35" s="33"/>
      <c r="AD35" s="33"/>
      <c r="AE35" s="33"/>
      <c r="AF35" s="33"/>
    </row>
    <row r="36" spans="1:32" ht="15" x14ac:dyDescent="0.25">
      <c r="A36" s="61"/>
      <c r="B36" s="61" t="s">
        <v>69</v>
      </c>
      <c r="C36" s="109">
        <v>35551.502870000004</v>
      </c>
      <c r="D36" s="109">
        <v>79386.009730000093</v>
      </c>
      <c r="E36" s="109">
        <v>7108.0585299999993</v>
      </c>
      <c r="F36" s="109">
        <v>71462.686860000089</v>
      </c>
      <c r="G36" s="109">
        <v>226718.46892000016</v>
      </c>
      <c r="H36" s="109">
        <v>74126.112129999994</v>
      </c>
      <c r="I36" s="109">
        <v>56460.927340000162</v>
      </c>
      <c r="J36" s="109">
        <v>1639.1837300000002</v>
      </c>
      <c r="K36" s="109">
        <v>2731.6769399999985</v>
      </c>
      <c r="L36" s="109">
        <v>29916.503530000016</v>
      </c>
      <c r="M36" s="109">
        <v>21699.238290000019</v>
      </c>
      <c r="N36" s="109">
        <v>7342.7668999999969</v>
      </c>
      <c r="O36" s="109">
        <v>12994.29930000001</v>
      </c>
      <c r="P36" s="109">
        <v>106.13815000000002</v>
      </c>
      <c r="Q36" s="109">
        <v>104835.37190000045</v>
      </c>
      <c r="R36" s="109">
        <v>332448.44212000055</v>
      </c>
      <c r="S36" s="109">
        <v>48324.061150000023</v>
      </c>
      <c r="T36" s="109">
        <v>15865.878949999971</v>
      </c>
      <c r="U36" s="109">
        <v>264.39231000000001</v>
      </c>
      <c r="V36" s="109">
        <v>27225.861150000052</v>
      </c>
      <c r="W36" s="109">
        <v>28.076619999999998</v>
      </c>
      <c r="X36" s="109">
        <v>808.14664999999991</v>
      </c>
      <c r="Y36" s="40">
        <f t="shared" si="4"/>
        <v>1157043.8040700017</v>
      </c>
      <c r="AA36" s="33"/>
      <c r="AB36" s="440"/>
      <c r="AC36" s="33"/>
      <c r="AD36" s="33"/>
      <c r="AE36" s="33"/>
      <c r="AF36" s="33"/>
    </row>
    <row r="37" spans="1:32" ht="15" x14ac:dyDescent="0.25">
      <c r="A37" s="61"/>
      <c r="B37" s="61" t="s">
        <v>70</v>
      </c>
      <c r="C37" s="109">
        <v>38846.007800000014</v>
      </c>
      <c r="D37" s="109">
        <v>95912.028239999985</v>
      </c>
      <c r="E37" s="109">
        <v>7893.1554099999985</v>
      </c>
      <c r="F37" s="109">
        <v>57415.577340000011</v>
      </c>
      <c r="G37" s="109">
        <v>106241.95632999999</v>
      </c>
      <c r="H37" s="109">
        <v>76487.349299999856</v>
      </c>
      <c r="I37" s="109">
        <v>56027.609709999997</v>
      </c>
      <c r="J37" s="109">
        <v>2065.681869999999</v>
      </c>
      <c r="K37" s="109">
        <v>2725.4373199999995</v>
      </c>
      <c r="L37" s="109">
        <v>30404.716140000015</v>
      </c>
      <c r="M37" s="109">
        <v>42004.989929999996</v>
      </c>
      <c r="N37" s="109">
        <v>5788.9046500000059</v>
      </c>
      <c r="O37" s="109">
        <v>13071.842649999986</v>
      </c>
      <c r="P37" s="109">
        <v>86.354960000000005</v>
      </c>
      <c r="Q37" s="109">
        <v>97437.415339999934</v>
      </c>
      <c r="R37" s="109">
        <v>275327.00170000107</v>
      </c>
      <c r="S37" s="109">
        <v>57314.278239999963</v>
      </c>
      <c r="T37" s="109">
        <v>23870.062279999973</v>
      </c>
      <c r="U37" s="109">
        <v>40.71443</v>
      </c>
      <c r="V37" s="109">
        <v>32813.745200000005</v>
      </c>
      <c r="W37" s="109">
        <v>273.34001999999998</v>
      </c>
      <c r="X37" s="109">
        <v>782.32783000000006</v>
      </c>
      <c r="Y37" s="40">
        <f t="shared" si="4"/>
        <v>1022830.4966900009</v>
      </c>
      <c r="AA37" s="33"/>
      <c r="AB37" s="440"/>
      <c r="AC37" s="33"/>
      <c r="AD37" s="33"/>
      <c r="AE37" s="33"/>
      <c r="AF37" s="33"/>
    </row>
    <row r="38" spans="1:32" ht="15" x14ac:dyDescent="0.25">
      <c r="A38" s="61"/>
      <c r="B38" s="61" t="s">
        <v>73</v>
      </c>
      <c r="C38" s="109">
        <v>50073.772680000024</v>
      </c>
      <c r="D38" s="109">
        <v>91511.790799999872</v>
      </c>
      <c r="E38" s="109">
        <v>11213.712469999993</v>
      </c>
      <c r="F38" s="109">
        <v>86284.629209999664</v>
      </c>
      <c r="G38" s="109">
        <v>257303.9964400001</v>
      </c>
      <c r="H38" s="109">
        <v>96456.331850000104</v>
      </c>
      <c r="I38" s="109">
        <v>66348.786229999969</v>
      </c>
      <c r="J38" s="109">
        <v>2232.5205799999994</v>
      </c>
      <c r="K38" s="109">
        <v>2480.745910000001</v>
      </c>
      <c r="L38" s="109">
        <v>35091.126309999985</v>
      </c>
      <c r="M38" s="109">
        <v>28976.168160000027</v>
      </c>
      <c r="N38" s="109">
        <v>8514.1515200000031</v>
      </c>
      <c r="O38" s="109">
        <v>12745.86998000001</v>
      </c>
      <c r="P38" s="109">
        <v>66.903239999999997</v>
      </c>
      <c r="Q38" s="109">
        <v>104931.79146999997</v>
      </c>
      <c r="R38" s="109">
        <v>354273.1317599999</v>
      </c>
      <c r="S38" s="109">
        <v>68017.271459999974</v>
      </c>
      <c r="T38" s="109">
        <v>20067.068560000011</v>
      </c>
      <c r="U38" s="109">
        <v>794.92525999999998</v>
      </c>
      <c r="V38" s="109">
        <v>28729.177260000059</v>
      </c>
      <c r="W38" s="109">
        <v>42.340100000000007</v>
      </c>
      <c r="X38" s="109">
        <v>1618.10752</v>
      </c>
      <c r="Y38" s="40">
        <f t="shared" si="4"/>
        <v>1327774.3187699993</v>
      </c>
      <c r="AA38" s="33"/>
      <c r="AB38" s="440"/>
      <c r="AC38" s="33"/>
      <c r="AD38" s="33"/>
      <c r="AE38" s="33"/>
      <c r="AF38" s="33"/>
    </row>
    <row r="39" spans="1:32" ht="15" x14ac:dyDescent="0.25">
      <c r="A39" s="61"/>
      <c r="B39" s="61" t="s">
        <v>63</v>
      </c>
      <c r="C39" s="109">
        <v>42043.336499999983</v>
      </c>
      <c r="D39" s="109">
        <v>83521.749009999956</v>
      </c>
      <c r="E39" s="109">
        <v>7942.9688499999966</v>
      </c>
      <c r="F39" s="109">
        <v>57415.972970000199</v>
      </c>
      <c r="G39" s="109">
        <v>98762.79416999995</v>
      </c>
      <c r="H39" s="109">
        <v>90763.417429999929</v>
      </c>
      <c r="I39" s="109">
        <v>53765.191129999992</v>
      </c>
      <c r="J39" s="109">
        <v>1286.5014900000008</v>
      </c>
      <c r="K39" s="109">
        <v>2633.109349999997</v>
      </c>
      <c r="L39" s="109">
        <v>23337.142490000013</v>
      </c>
      <c r="M39" s="109">
        <v>24316.408669999968</v>
      </c>
      <c r="N39" s="109">
        <v>5675.3135000000002</v>
      </c>
      <c r="O39" s="109">
        <v>9372.4239599999983</v>
      </c>
      <c r="P39" s="109">
        <v>58.931639999999994</v>
      </c>
      <c r="Q39" s="109">
        <v>83274.565130000017</v>
      </c>
      <c r="R39" s="109">
        <v>259301.78983999984</v>
      </c>
      <c r="S39" s="109">
        <v>149442.53777999981</v>
      </c>
      <c r="T39" s="109">
        <v>89490.227000000028</v>
      </c>
      <c r="U39" s="109">
        <v>10.81643</v>
      </c>
      <c r="V39" s="109">
        <v>21613.351100000025</v>
      </c>
      <c r="W39" s="109">
        <v>39.962379999999996</v>
      </c>
      <c r="X39" s="109">
        <v>1652.4140500000003</v>
      </c>
      <c r="Y39" s="40">
        <f t="shared" si="4"/>
        <v>1105720.9248699995</v>
      </c>
      <c r="AA39" s="33"/>
      <c r="AB39" s="440"/>
      <c r="AC39" s="33"/>
      <c r="AD39" s="33"/>
      <c r="AE39" s="33"/>
      <c r="AF39" s="33"/>
    </row>
    <row r="40" spans="1:32" ht="15" x14ac:dyDescent="0.25">
      <c r="A40" s="32"/>
      <c r="B40" s="61" t="s">
        <v>64</v>
      </c>
      <c r="C40" s="109">
        <v>55701.60457000001</v>
      </c>
      <c r="D40" s="109">
        <v>118045.98374000023</v>
      </c>
      <c r="E40" s="109">
        <v>14944.899219999992</v>
      </c>
      <c r="F40" s="109">
        <v>92386.733919999897</v>
      </c>
      <c r="G40" s="109">
        <v>283338.27821000014</v>
      </c>
      <c r="H40" s="109">
        <v>104365.243</v>
      </c>
      <c r="I40" s="109">
        <v>75042.501519999932</v>
      </c>
      <c r="J40" s="109">
        <v>2441.6185300000029</v>
      </c>
      <c r="K40" s="109">
        <v>1401.7068099999999</v>
      </c>
      <c r="L40" s="109">
        <v>24638.57495999998</v>
      </c>
      <c r="M40" s="109">
        <v>27786.867069999917</v>
      </c>
      <c r="N40" s="109">
        <v>6798.5827300000064</v>
      </c>
      <c r="O40" s="109">
        <v>11672.125870000018</v>
      </c>
      <c r="P40" s="109">
        <v>994.57700000000023</v>
      </c>
      <c r="Q40" s="109">
        <v>109331.71578000009</v>
      </c>
      <c r="R40" s="109">
        <v>446275.64443999919</v>
      </c>
      <c r="S40" s="109">
        <v>112646.24307999999</v>
      </c>
      <c r="T40" s="109">
        <v>28345.503509999962</v>
      </c>
      <c r="U40" s="109">
        <v>8204.5151500000011</v>
      </c>
      <c r="V40" s="109">
        <v>22774.521730000008</v>
      </c>
      <c r="W40" s="109">
        <v>20.486739999999998</v>
      </c>
      <c r="X40" s="109">
        <v>2334.9685199999994</v>
      </c>
      <c r="Y40" s="40">
        <f t="shared" si="4"/>
        <v>1549492.8960999995</v>
      </c>
      <c r="AA40" s="33"/>
      <c r="AB40" s="440"/>
      <c r="AC40" s="33"/>
      <c r="AD40" s="33"/>
      <c r="AE40" s="33"/>
      <c r="AF40" s="33"/>
    </row>
    <row r="41" spans="1:32" ht="15" x14ac:dyDescent="0.25">
      <c r="A41" s="61"/>
      <c r="B41" s="61" t="s">
        <v>65</v>
      </c>
      <c r="C41" s="109">
        <v>46897.344370000028</v>
      </c>
      <c r="D41" s="109">
        <v>90811.903879999983</v>
      </c>
      <c r="E41" s="109">
        <v>16325.875700000008</v>
      </c>
      <c r="F41" s="109">
        <v>102186.02319999997</v>
      </c>
      <c r="G41" s="109">
        <v>302901.35970000009</v>
      </c>
      <c r="H41" s="109">
        <v>145609.9762700001</v>
      </c>
      <c r="I41" s="109">
        <v>82956.826509999984</v>
      </c>
      <c r="J41" s="109">
        <v>2676.3235499999996</v>
      </c>
      <c r="K41" s="109">
        <v>1080.38057</v>
      </c>
      <c r="L41" s="109">
        <v>30267.256270000031</v>
      </c>
      <c r="M41" s="109">
        <v>37764.593530000129</v>
      </c>
      <c r="N41" s="109">
        <v>9621.8170700000155</v>
      </c>
      <c r="O41" s="109">
        <v>13456.820460000019</v>
      </c>
      <c r="P41" s="109">
        <v>1500.5320200000003</v>
      </c>
      <c r="Q41" s="109">
        <v>122644.34244999994</v>
      </c>
      <c r="R41" s="109">
        <v>461280.79503999918</v>
      </c>
      <c r="S41" s="109">
        <v>76924.895900000221</v>
      </c>
      <c r="T41" s="109">
        <v>19993.016059999976</v>
      </c>
      <c r="U41" s="109">
        <v>212.68657000000002</v>
      </c>
      <c r="V41" s="109">
        <v>22779.790700000034</v>
      </c>
      <c r="W41" s="109">
        <v>99.086679999999987</v>
      </c>
      <c r="X41" s="109">
        <v>1131.5947200000001</v>
      </c>
      <c r="Y41" s="40">
        <f t="shared" si="4"/>
        <v>1589123.2412199993</v>
      </c>
      <c r="AA41" s="33"/>
      <c r="AB41" s="440"/>
      <c r="AC41" s="33"/>
      <c r="AD41" s="33"/>
      <c r="AE41" s="33"/>
      <c r="AF41" s="33"/>
    </row>
    <row r="42" spans="1:32" ht="15" x14ac:dyDescent="0.25">
      <c r="A42" s="61"/>
      <c r="B42" s="61" t="s">
        <v>66</v>
      </c>
      <c r="C42" s="109">
        <v>45816.260480000034</v>
      </c>
      <c r="D42" s="109">
        <v>93666.916130000085</v>
      </c>
      <c r="E42" s="109">
        <v>9682.3672299999998</v>
      </c>
      <c r="F42" s="109">
        <v>84690.803080000405</v>
      </c>
      <c r="G42" s="109">
        <v>142707.46305999998</v>
      </c>
      <c r="H42" s="109">
        <v>122907.04518000002</v>
      </c>
      <c r="I42" s="109">
        <v>68585.715229999987</v>
      </c>
      <c r="J42" s="109">
        <v>2283.2634500000008</v>
      </c>
      <c r="K42" s="109">
        <v>1241.6383700000006</v>
      </c>
      <c r="L42" s="109">
        <v>19747.253809999984</v>
      </c>
      <c r="M42" s="109">
        <v>27281.284650000038</v>
      </c>
      <c r="N42" s="109">
        <v>6230.9610199999952</v>
      </c>
      <c r="O42" s="109">
        <v>10981.611619999996</v>
      </c>
      <c r="P42" s="109">
        <v>3250.7468099999992</v>
      </c>
      <c r="Q42" s="109">
        <v>119022.95508000015</v>
      </c>
      <c r="R42" s="109">
        <v>299589.33321000205</v>
      </c>
      <c r="S42" s="109">
        <v>66945.733020000131</v>
      </c>
      <c r="T42" s="109">
        <v>16142.105109999982</v>
      </c>
      <c r="U42" s="109">
        <v>0</v>
      </c>
      <c r="V42" s="109">
        <v>19477.043320000001</v>
      </c>
      <c r="W42" s="109">
        <v>30.015440000000005</v>
      </c>
      <c r="X42" s="109">
        <v>1456.4477999999999</v>
      </c>
      <c r="Y42" s="40">
        <f t="shared" si="4"/>
        <v>1161736.9631000028</v>
      </c>
      <c r="AA42" s="33"/>
      <c r="AB42" s="33"/>
      <c r="AC42" s="33"/>
      <c r="AD42" s="33"/>
      <c r="AE42" s="33"/>
      <c r="AF42" s="33"/>
    </row>
    <row r="43" spans="1:32" s="33" customFormat="1" ht="15" x14ac:dyDescent="0.25">
      <c r="A43" s="11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4"/>
      <c r="Q43" s="34"/>
      <c r="R43" s="34"/>
      <c r="S43" s="34"/>
      <c r="T43" s="34"/>
      <c r="U43" s="34"/>
      <c r="V43" s="34"/>
      <c r="W43" s="34"/>
      <c r="X43" s="34"/>
      <c r="Y43" s="437"/>
    </row>
    <row r="44" spans="1:32" ht="15" x14ac:dyDescent="0.25">
      <c r="A44" s="64" t="s">
        <v>372</v>
      </c>
      <c r="B44" s="34" t="s">
        <v>71</v>
      </c>
      <c r="C44" s="34">
        <v>38710.957860000039</v>
      </c>
      <c r="D44" s="34">
        <v>86976.200989999968</v>
      </c>
      <c r="E44" s="34">
        <v>12733.097269999998</v>
      </c>
      <c r="F44" s="34">
        <v>74987.405269999799</v>
      </c>
      <c r="G44" s="34">
        <v>202916.32630999995</v>
      </c>
      <c r="H44" s="34">
        <v>120124.88101999988</v>
      </c>
      <c r="I44" s="34">
        <v>70724.157926000189</v>
      </c>
      <c r="J44" s="34">
        <v>1947.3286400000022</v>
      </c>
      <c r="K44" s="34">
        <v>1086.4242999999999</v>
      </c>
      <c r="L44" s="34">
        <v>32070.218939999995</v>
      </c>
      <c r="M44" s="34">
        <v>29054.40654999996</v>
      </c>
      <c r="N44" s="34">
        <v>8639.7136799999971</v>
      </c>
      <c r="O44" s="34">
        <v>8932.6241200000059</v>
      </c>
      <c r="P44" s="34">
        <v>111.68764000000002</v>
      </c>
      <c r="Q44" s="34">
        <v>121181.22812000058</v>
      </c>
      <c r="R44" s="34">
        <v>343707.58585999988</v>
      </c>
      <c r="S44" s="34">
        <v>81839.195640000034</v>
      </c>
      <c r="T44" s="34">
        <v>20944.654880000035</v>
      </c>
      <c r="U44" s="34">
        <v>14.929040000000001</v>
      </c>
      <c r="V44" s="34">
        <v>19865.791779999981</v>
      </c>
      <c r="W44" s="34">
        <v>11.45818</v>
      </c>
      <c r="X44" s="34">
        <v>1259.1714099999999</v>
      </c>
      <c r="Y44" s="40">
        <v>1277839.4454260005</v>
      </c>
    </row>
    <row r="45" spans="1:32" ht="15" x14ac:dyDescent="0.25">
      <c r="A45" s="61"/>
      <c r="B45" s="34" t="s">
        <v>72</v>
      </c>
      <c r="C45" s="34">
        <v>40641.310190000018</v>
      </c>
      <c r="D45" s="34">
        <v>64455.648360000123</v>
      </c>
      <c r="E45" s="34">
        <v>9166.8439199999993</v>
      </c>
      <c r="F45" s="34">
        <v>117734.46413999943</v>
      </c>
      <c r="G45" s="34">
        <v>214420.46067999984</v>
      </c>
      <c r="H45" s="34">
        <v>89312.311209999752</v>
      </c>
      <c r="I45" s="34">
        <v>62486.911599999592</v>
      </c>
      <c r="J45" s="34">
        <v>2237.2318700000001</v>
      </c>
      <c r="K45" s="34">
        <v>1995.9186700000025</v>
      </c>
      <c r="L45" s="34">
        <v>24393.85017999995</v>
      </c>
      <c r="M45" s="34">
        <v>29166.424119999992</v>
      </c>
      <c r="N45" s="34">
        <v>7059.6727999999866</v>
      </c>
      <c r="O45" s="34">
        <v>12090.878590000008</v>
      </c>
      <c r="P45" s="34">
        <v>208.12460999999996</v>
      </c>
      <c r="Q45" s="34">
        <v>122913.11746000034</v>
      </c>
      <c r="R45" s="34">
        <v>315322.98195999942</v>
      </c>
      <c r="S45" s="34">
        <v>99827.410800000391</v>
      </c>
      <c r="T45" s="34">
        <v>18971.367869999976</v>
      </c>
      <c r="U45" s="34">
        <v>9.047600000000001</v>
      </c>
      <c r="V45" s="34">
        <v>23163.29813999993</v>
      </c>
      <c r="W45" s="34">
        <v>12.230799999999999</v>
      </c>
      <c r="X45" s="34">
        <v>2441.8567400000002</v>
      </c>
      <c r="Y45" s="40">
        <v>1258031.3623099988</v>
      </c>
    </row>
    <row r="46" spans="1:32" ht="15" x14ac:dyDescent="0.25">
      <c r="A46" s="61"/>
      <c r="B46" s="34" t="s">
        <v>67</v>
      </c>
      <c r="C46" s="34">
        <v>44068.862019999986</v>
      </c>
      <c r="D46" s="34">
        <v>81523.412290000269</v>
      </c>
      <c r="E46" s="34">
        <v>5254.6594200000045</v>
      </c>
      <c r="F46" s="34">
        <v>88176.097709999362</v>
      </c>
      <c r="G46" s="34">
        <v>169345.08248999954</v>
      </c>
      <c r="H46" s="34">
        <v>128590.88320000016</v>
      </c>
      <c r="I46" s="34">
        <v>60705.760650000346</v>
      </c>
      <c r="J46" s="34">
        <v>1752.4623700000004</v>
      </c>
      <c r="K46" s="34">
        <v>2832.3438200000014</v>
      </c>
      <c r="L46" s="34">
        <v>21671.758984299991</v>
      </c>
      <c r="M46" s="34">
        <v>25147.236600000004</v>
      </c>
      <c r="N46" s="34">
        <v>6769.8910900000001</v>
      </c>
      <c r="O46" s="34">
        <v>11592.25846000001</v>
      </c>
      <c r="P46" s="34">
        <v>301.03787000000011</v>
      </c>
      <c r="Q46" s="34">
        <v>120808.81702000024</v>
      </c>
      <c r="R46" s="34">
        <v>348073.08616000024</v>
      </c>
      <c r="S46" s="34">
        <v>114255.53850000021</v>
      </c>
      <c r="T46" s="34">
        <v>19921.677149999996</v>
      </c>
      <c r="U46" s="34">
        <v>1.0276700000000001</v>
      </c>
      <c r="V46" s="34">
        <v>14244.773920000007</v>
      </c>
      <c r="W46" s="34">
        <v>19.181699999999999</v>
      </c>
      <c r="X46" s="34">
        <v>1801.5540899999994</v>
      </c>
      <c r="Y46" s="40">
        <v>1266857.403184301</v>
      </c>
    </row>
    <row r="47" spans="1:32" ht="15" x14ac:dyDescent="0.25">
      <c r="A47" s="61"/>
      <c r="B47" s="34" t="s">
        <v>68</v>
      </c>
      <c r="C47" s="34">
        <v>48722.814899999998</v>
      </c>
      <c r="D47" s="34">
        <v>68166.578420000034</v>
      </c>
      <c r="E47" s="34">
        <v>10469.058990000005</v>
      </c>
      <c r="F47" s="34">
        <v>101250.55512000012</v>
      </c>
      <c r="G47" s="34">
        <v>191182.59308999998</v>
      </c>
      <c r="H47" s="34">
        <v>120989.18285999986</v>
      </c>
      <c r="I47" s="34">
        <v>77783.073870000138</v>
      </c>
      <c r="J47" s="34">
        <v>2127.30213</v>
      </c>
      <c r="K47" s="34">
        <v>1570.6010700000006</v>
      </c>
      <c r="L47" s="34">
        <v>22298.183249999976</v>
      </c>
      <c r="M47" s="34">
        <v>38780.155610000184</v>
      </c>
      <c r="N47" s="34">
        <v>7013.957330000002</v>
      </c>
      <c r="O47" s="34">
        <v>7978.7733900000003</v>
      </c>
      <c r="P47" s="34">
        <v>56.824560000000005</v>
      </c>
      <c r="Q47" s="34">
        <v>133827.66740000027</v>
      </c>
      <c r="R47" s="34">
        <v>371163.38232999941</v>
      </c>
      <c r="S47" s="34">
        <v>83849.274750000026</v>
      </c>
      <c r="T47" s="34">
        <v>13599.030710000012</v>
      </c>
      <c r="U47" s="34">
        <v>33.34391999999999</v>
      </c>
      <c r="V47" s="34">
        <v>19307.154140000002</v>
      </c>
      <c r="W47" s="34">
        <v>12.256870000000001</v>
      </c>
      <c r="X47" s="34">
        <v>1278.4134900000001</v>
      </c>
      <c r="Y47" s="40">
        <v>1321460.1781999997</v>
      </c>
      <c r="Z47" s="63"/>
    </row>
    <row r="48" spans="1:32" ht="15" x14ac:dyDescent="0.25">
      <c r="A48" s="61"/>
      <c r="B48" s="34" t="s">
        <v>6</v>
      </c>
      <c r="C48" s="34">
        <v>67375.302620000017</v>
      </c>
      <c r="D48" s="34">
        <v>65822.853860000119</v>
      </c>
      <c r="E48" s="34">
        <v>8630.8304799999969</v>
      </c>
      <c r="F48" s="34">
        <v>86648.42175999991</v>
      </c>
      <c r="G48" s="34">
        <v>223456.99812999993</v>
      </c>
      <c r="H48" s="34">
        <v>107779.15909000042</v>
      </c>
      <c r="I48" s="34">
        <v>73304.721520000094</v>
      </c>
      <c r="J48" s="34">
        <v>2199.8199000000009</v>
      </c>
      <c r="K48" s="34">
        <v>1663.8463200000006</v>
      </c>
      <c r="L48" s="34">
        <v>26631.938529999945</v>
      </c>
      <c r="M48" s="34">
        <v>28136.021309999964</v>
      </c>
      <c r="N48" s="34">
        <v>7839.5851599999905</v>
      </c>
      <c r="O48" s="34">
        <v>13659.714190000028</v>
      </c>
      <c r="P48" s="34">
        <v>95.01715999999999</v>
      </c>
      <c r="Q48" s="34">
        <v>167586.73410000021</v>
      </c>
      <c r="R48" s="34">
        <v>440494.75357999862</v>
      </c>
      <c r="S48" s="34">
        <v>93876.517650000067</v>
      </c>
      <c r="T48" s="34">
        <v>24003.769390000009</v>
      </c>
      <c r="U48" s="34">
        <v>363.34252999999995</v>
      </c>
      <c r="V48" s="34">
        <v>24668.03722999998</v>
      </c>
      <c r="W48" s="34">
        <v>26.156140000000001</v>
      </c>
      <c r="X48" s="34">
        <v>1422.5962600000003</v>
      </c>
      <c r="Y48" s="40">
        <v>1465686.1369099994</v>
      </c>
    </row>
    <row r="49" spans="1:27" ht="15" x14ac:dyDescent="0.25">
      <c r="A49" s="61"/>
      <c r="B49" s="34" t="s">
        <v>69</v>
      </c>
      <c r="C49" s="34">
        <v>50863.945719999996</v>
      </c>
      <c r="D49" s="34">
        <v>88886.743610000063</v>
      </c>
      <c r="E49" s="34">
        <v>6676.6508100000001</v>
      </c>
      <c r="F49" s="34">
        <v>97174.285590000334</v>
      </c>
      <c r="G49" s="34">
        <v>217676.20151000001</v>
      </c>
      <c r="H49" s="34">
        <v>121602.65865000022</v>
      </c>
      <c r="I49" s="34">
        <v>77609.5105200002</v>
      </c>
      <c r="J49" s="34">
        <v>2712.783110000003</v>
      </c>
      <c r="K49" s="34">
        <v>1486.7730899999983</v>
      </c>
      <c r="L49" s="34">
        <v>27083.140769999991</v>
      </c>
      <c r="M49" s="34">
        <v>34408.420419999929</v>
      </c>
      <c r="N49" s="34">
        <v>11625.809239999988</v>
      </c>
      <c r="O49" s="34">
        <v>11274.068059999998</v>
      </c>
      <c r="P49" s="34">
        <v>78.918849999999992</v>
      </c>
      <c r="Q49" s="34">
        <v>240501.79893999966</v>
      </c>
      <c r="R49" s="34">
        <v>385020.43925000093</v>
      </c>
      <c r="S49" s="34">
        <v>86796.657900000151</v>
      </c>
      <c r="T49" s="34">
        <v>18058.09219000001</v>
      </c>
      <c r="U49" s="34">
        <v>14.25714</v>
      </c>
      <c r="V49" s="34">
        <v>23279.334439999999</v>
      </c>
      <c r="W49" s="34">
        <v>16.021080000000001</v>
      </c>
      <c r="X49" s="34">
        <v>1598.32772</v>
      </c>
      <c r="Y49" s="40">
        <v>1504444.8386100016</v>
      </c>
    </row>
    <row r="50" spans="1:27" ht="15" x14ac:dyDescent="0.25">
      <c r="A50" s="61"/>
      <c r="B50" s="34" t="s">
        <v>70</v>
      </c>
      <c r="C50" s="34">
        <v>45884.280204799987</v>
      </c>
      <c r="D50" s="34">
        <v>61550.013480000089</v>
      </c>
      <c r="E50" s="34">
        <v>8774.0236800000021</v>
      </c>
      <c r="F50" s="34">
        <v>85229.134649999949</v>
      </c>
      <c r="G50" s="34">
        <v>188373.84779999987</v>
      </c>
      <c r="H50" s="34">
        <v>122365.3535100001</v>
      </c>
      <c r="I50" s="34">
        <v>64824.334549999927</v>
      </c>
      <c r="J50" s="34">
        <v>3063.5795800000019</v>
      </c>
      <c r="K50" s="34">
        <v>2032.2847900000017</v>
      </c>
      <c r="L50" s="34">
        <v>26022.562389999992</v>
      </c>
      <c r="M50" s="34">
        <v>38299.755800000006</v>
      </c>
      <c r="N50" s="34">
        <v>8205.2810300000128</v>
      </c>
      <c r="O50" s="34">
        <v>17587.71811999998</v>
      </c>
      <c r="P50" s="34">
        <v>1867.6154900000001</v>
      </c>
      <c r="Q50" s="34">
        <v>142206.29113999978</v>
      </c>
      <c r="R50" s="34">
        <v>411446.62352000194</v>
      </c>
      <c r="S50" s="34">
        <v>139927.22736500029</v>
      </c>
      <c r="T50" s="34">
        <v>26417.127760000069</v>
      </c>
      <c r="U50" s="34">
        <v>3317.9498900000003</v>
      </c>
      <c r="V50" s="34">
        <v>30113.771700000012</v>
      </c>
      <c r="W50" s="34">
        <v>47.55836</v>
      </c>
      <c r="X50" s="34">
        <v>1006.0388900000003</v>
      </c>
      <c r="Y50" s="40">
        <v>1428562.373699802</v>
      </c>
    </row>
    <row r="51" spans="1:27" ht="15" x14ac:dyDescent="0.25">
      <c r="A51" s="61"/>
      <c r="B51" s="34" t="s">
        <v>73</v>
      </c>
      <c r="C51" s="34">
        <v>46516.281439999955</v>
      </c>
      <c r="D51" s="34">
        <v>105548.27676000001</v>
      </c>
      <c r="E51" s="34">
        <v>8025.423450000003</v>
      </c>
      <c r="F51" s="34">
        <v>84939.785890000101</v>
      </c>
      <c r="G51" s="34">
        <v>382074.60356999957</v>
      </c>
      <c r="H51" s="34">
        <v>138060.11131000039</v>
      </c>
      <c r="I51" s="34">
        <v>72406.899009999921</v>
      </c>
      <c r="J51" s="34">
        <v>3067.5260900000044</v>
      </c>
      <c r="K51" s="34">
        <v>1407.4882499999985</v>
      </c>
      <c r="L51" s="34">
        <v>26511.068840000058</v>
      </c>
      <c r="M51" s="34">
        <v>36460.431549000037</v>
      </c>
      <c r="N51" s="34">
        <v>8015.831809999996</v>
      </c>
      <c r="O51" s="34">
        <v>13325.490479999968</v>
      </c>
      <c r="P51" s="34">
        <v>118.96644999999998</v>
      </c>
      <c r="Q51" s="34">
        <v>136514.79431799997</v>
      </c>
      <c r="R51" s="34">
        <v>433790.22498000204</v>
      </c>
      <c r="S51" s="34">
        <v>105639.75105500012</v>
      </c>
      <c r="T51" s="34">
        <v>27000.338749999893</v>
      </c>
      <c r="U51" s="34">
        <v>193.84864000000002</v>
      </c>
      <c r="V51" s="34">
        <v>25464.334959999971</v>
      </c>
      <c r="W51" s="34">
        <v>1.96506</v>
      </c>
      <c r="X51" s="34">
        <v>2531.5652900000005</v>
      </c>
      <c r="Y51" s="40">
        <v>1657615.0079520021</v>
      </c>
    </row>
    <row r="52" spans="1:27" ht="15" x14ac:dyDescent="0.25">
      <c r="A52" s="61"/>
      <c r="B52" s="34" t="s">
        <v>63</v>
      </c>
      <c r="C52" s="34">
        <v>43190.698040000017</v>
      </c>
      <c r="D52" s="34">
        <v>93761.681830000147</v>
      </c>
      <c r="E52" s="34">
        <v>12180.452420000003</v>
      </c>
      <c r="F52" s="34">
        <v>87710.925779999714</v>
      </c>
      <c r="G52" s="34">
        <v>150168.31583999988</v>
      </c>
      <c r="H52" s="34">
        <v>95857.295709999613</v>
      </c>
      <c r="I52" s="34">
        <v>67339.034630000097</v>
      </c>
      <c r="J52" s="34">
        <v>2577.9953099999984</v>
      </c>
      <c r="K52" s="34">
        <v>1253.1167500000001</v>
      </c>
      <c r="L52" s="34">
        <v>33694.589810000012</v>
      </c>
      <c r="M52" s="34">
        <v>30483.126039999916</v>
      </c>
      <c r="N52" s="34">
        <v>9755.5377200000057</v>
      </c>
      <c r="O52" s="34">
        <v>10774.049880000002</v>
      </c>
      <c r="P52" s="34">
        <v>80.95714000000001</v>
      </c>
      <c r="Q52" s="34">
        <v>118630.7733600004</v>
      </c>
      <c r="R52" s="34">
        <v>402051.67670199933</v>
      </c>
      <c r="S52" s="34">
        <v>97319.77147000008</v>
      </c>
      <c r="T52" s="34">
        <v>22124.754350000039</v>
      </c>
      <c r="U52" s="34">
        <v>63.296779999999998</v>
      </c>
      <c r="V52" s="34">
        <v>24583.624560000044</v>
      </c>
      <c r="W52" s="34">
        <v>32.713340000000002</v>
      </c>
      <c r="X52" s="34">
        <v>1826.4428299999997</v>
      </c>
      <c r="Y52" s="40">
        <v>1305460.8302919995</v>
      </c>
    </row>
    <row r="53" spans="1:27" ht="15" x14ac:dyDescent="0.25">
      <c r="A53" s="32"/>
      <c r="B53" s="34" t="s">
        <v>64</v>
      </c>
      <c r="C53" s="34">
        <v>53859.223870000009</v>
      </c>
      <c r="D53" s="34">
        <v>75562.577350000327</v>
      </c>
      <c r="E53" s="34">
        <v>16984.957859999999</v>
      </c>
      <c r="F53" s="34">
        <v>98621.799029999849</v>
      </c>
      <c r="G53" s="34">
        <v>206499.89933000019</v>
      </c>
      <c r="H53" s="34">
        <v>114677.16280000006</v>
      </c>
      <c r="I53" s="34">
        <v>86652.435968999955</v>
      </c>
      <c r="J53" s="34">
        <v>2786.4389899999969</v>
      </c>
      <c r="K53" s="34">
        <v>2741.5906299999992</v>
      </c>
      <c r="L53" s="34">
        <v>33365.812519999956</v>
      </c>
      <c r="M53" s="34">
        <v>36576.906679999935</v>
      </c>
      <c r="N53" s="34">
        <v>8588.6230200000082</v>
      </c>
      <c r="O53" s="34">
        <v>17245.872759999998</v>
      </c>
      <c r="P53" s="34">
        <v>3606.3282699999986</v>
      </c>
      <c r="Q53" s="34">
        <v>150042.6721599997</v>
      </c>
      <c r="R53" s="34">
        <v>500152.45659289841</v>
      </c>
      <c r="S53" s="34">
        <v>131042.38043999986</v>
      </c>
      <c r="T53" s="34">
        <v>24791.124730000076</v>
      </c>
      <c r="U53" s="34">
        <v>69.672169999999994</v>
      </c>
      <c r="V53" s="34">
        <v>25260.098040000008</v>
      </c>
      <c r="W53" s="34">
        <v>43.789830000000002</v>
      </c>
      <c r="X53" s="34">
        <v>2055.3114700000001</v>
      </c>
      <c r="Y53" s="40">
        <v>1591227.1345118983</v>
      </c>
    </row>
    <row r="54" spans="1:27" ht="15" x14ac:dyDescent="0.25">
      <c r="A54" s="61"/>
      <c r="B54" s="34" t="s">
        <v>65</v>
      </c>
      <c r="C54" s="34">
        <v>53808.299290000017</v>
      </c>
      <c r="D54" s="34">
        <v>117183.34659000002</v>
      </c>
      <c r="E54" s="34">
        <v>10970.869890000007</v>
      </c>
      <c r="F54" s="34">
        <v>88938.238900000404</v>
      </c>
      <c r="G54" s="34">
        <v>197522.32234000019</v>
      </c>
      <c r="H54" s="34">
        <v>104514.89098</v>
      </c>
      <c r="I54" s="34">
        <v>70597.522219999955</v>
      </c>
      <c r="J54" s="34">
        <v>3125.208299999998</v>
      </c>
      <c r="K54" s="34">
        <v>1457.9166899999998</v>
      </c>
      <c r="L54" s="34">
        <v>29843.844080000003</v>
      </c>
      <c r="M54" s="34">
        <v>37841.467929999948</v>
      </c>
      <c r="N54" s="34">
        <v>8499.6800099999909</v>
      </c>
      <c r="O54" s="34">
        <v>12111.472360000002</v>
      </c>
      <c r="P54" s="34">
        <v>215.93659999999997</v>
      </c>
      <c r="Q54" s="34">
        <v>118268.40980999992</v>
      </c>
      <c r="R54" s="34">
        <v>435147.71279999852</v>
      </c>
      <c r="S54" s="34">
        <v>93241.233420000208</v>
      </c>
      <c r="T54" s="34">
        <v>20687.47227000006</v>
      </c>
      <c r="U54" s="34">
        <v>56.498969999999993</v>
      </c>
      <c r="V54" s="34">
        <v>23175.069819999913</v>
      </c>
      <c r="W54" s="34">
        <v>12.559460000000003</v>
      </c>
      <c r="X54" s="34">
        <v>1307.3220799999999</v>
      </c>
      <c r="Y54" s="40">
        <v>1428527.2948099992</v>
      </c>
    </row>
    <row r="55" spans="1:27" ht="15" x14ac:dyDescent="0.25">
      <c r="A55" s="61"/>
      <c r="B55" s="34" t="s">
        <v>66</v>
      </c>
      <c r="C55" s="34">
        <v>56971.898949999988</v>
      </c>
      <c r="D55" s="34">
        <v>64031.555259999855</v>
      </c>
      <c r="E55" s="34">
        <v>8632.5781200000019</v>
      </c>
      <c r="F55" s="34">
        <v>89256.798200000063</v>
      </c>
      <c r="G55" s="34">
        <v>230528.30472999986</v>
      </c>
      <c r="H55" s="34">
        <v>88733.848629999964</v>
      </c>
      <c r="I55" s="34">
        <v>56348.537855000104</v>
      </c>
      <c r="J55" s="34">
        <v>2731.9537800000044</v>
      </c>
      <c r="K55" s="34">
        <v>1421.7719399999996</v>
      </c>
      <c r="L55" s="34">
        <v>26626.977979999978</v>
      </c>
      <c r="M55" s="34">
        <v>25908.691849999974</v>
      </c>
      <c r="N55" s="34">
        <v>7065.1100099999994</v>
      </c>
      <c r="O55" s="34">
        <v>14893.100400000003</v>
      </c>
      <c r="P55" s="34">
        <v>166.95574999999999</v>
      </c>
      <c r="Q55" s="34">
        <v>123113.04289000035</v>
      </c>
      <c r="R55" s="34">
        <v>381418.34256400098</v>
      </c>
      <c r="S55" s="34">
        <v>82560.328710000002</v>
      </c>
      <c r="T55" s="34">
        <v>18920.061310000041</v>
      </c>
      <c r="U55" s="34">
        <v>0.78061999999999998</v>
      </c>
      <c r="V55" s="34">
        <v>25482.208950000026</v>
      </c>
      <c r="W55" s="34">
        <v>13.22025</v>
      </c>
      <c r="X55" s="34">
        <v>3117.9978299999993</v>
      </c>
      <c r="Y55" s="40">
        <v>1307944.0665790013</v>
      </c>
    </row>
    <row r="56" spans="1:27" ht="15" x14ac:dyDescent="0.25">
      <c r="A56" s="61"/>
      <c r="B56" s="3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75"/>
    </row>
    <row r="57" spans="1:27" ht="15" x14ac:dyDescent="0.25">
      <c r="A57" s="64" t="s">
        <v>373</v>
      </c>
      <c r="B57" s="34" t="s">
        <v>71</v>
      </c>
      <c r="C57" s="378">
        <v>41885.409449999985</v>
      </c>
      <c r="D57" s="378">
        <v>109000.04823999995</v>
      </c>
      <c r="E57" s="378">
        <v>7107.6119000000008</v>
      </c>
      <c r="F57" s="378">
        <v>88672.698605000027</v>
      </c>
      <c r="G57" s="378">
        <v>139069.44574</v>
      </c>
      <c r="H57" s="378">
        <v>100107.68271000004</v>
      </c>
      <c r="I57" s="378">
        <v>56583.927389999997</v>
      </c>
      <c r="J57" s="378">
        <v>2654.6025500000001</v>
      </c>
      <c r="K57" s="378">
        <v>1390.14445</v>
      </c>
      <c r="L57" s="378">
        <v>30545.78182</v>
      </c>
      <c r="M57" s="378">
        <v>35631.511859999999</v>
      </c>
      <c r="N57" s="378">
        <v>8676.4824300000018</v>
      </c>
      <c r="O57" s="378">
        <v>17402.948810000002</v>
      </c>
      <c r="P57" s="378">
        <v>82.462580000000017</v>
      </c>
      <c r="Q57" s="378">
        <v>132468.38074570009</v>
      </c>
      <c r="R57" s="378">
        <v>410575.41879199998</v>
      </c>
      <c r="S57" s="378">
        <v>116160.35505</v>
      </c>
      <c r="T57" s="378">
        <v>17827.428720000007</v>
      </c>
      <c r="U57" s="378">
        <v>20.123620000000003</v>
      </c>
      <c r="V57" s="378">
        <v>24531.558999999994</v>
      </c>
      <c r="W57" s="378">
        <v>35.450470000000003</v>
      </c>
      <c r="X57" s="378">
        <v>1743.9418199999996</v>
      </c>
      <c r="Y57" s="40">
        <v>1342173.4167527</v>
      </c>
      <c r="Z57" s="357"/>
      <c r="AA57" s="88"/>
    </row>
    <row r="58" spans="1:27" ht="15" x14ac:dyDescent="0.25">
      <c r="A58" s="61"/>
      <c r="B58" s="34" t="s">
        <v>72</v>
      </c>
      <c r="C58" s="378">
        <v>46800.140429999999</v>
      </c>
      <c r="D58" s="378">
        <v>77763.646440000011</v>
      </c>
      <c r="E58" s="378">
        <v>7982.9441099999985</v>
      </c>
      <c r="F58" s="378">
        <v>96196.034169999955</v>
      </c>
      <c r="G58" s="378">
        <v>405802.04792000022</v>
      </c>
      <c r="H58" s="378">
        <v>144759.37221000003</v>
      </c>
      <c r="I58" s="378">
        <v>54267.411140000018</v>
      </c>
      <c r="J58" s="378">
        <v>1184.0863400000001</v>
      </c>
      <c r="K58" s="378">
        <v>1413.6472200000001</v>
      </c>
      <c r="L58" s="378">
        <v>19755.599040000008</v>
      </c>
      <c r="M58" s="378">
        <v>22257.492410000003</v>
      </c>
      <c r="N58" s="378">
        <v>5087.6938500000006</v>
      </c>
      <c r="O58" s="378">
        <v>13252.595639999998</v>
      </c>
      <c r="P58" s="378">
        <v>94.822969999999998</v>
      </c>
      <c r="Q58" s="378">
        <v>90358.816309999966</v>
      </c>
      <c r="R58" s="378">
        <v>502278.38553600025</v>
      </c>
      <c r="S58" s="378">
        <v>172424.25416000004</v>
      </c>
      <c r="T58" s="378">
        <v>19900.940839999999</v>
      </c>
      <c r="U58" s="378">
        <v>40.187369999999994</v>
      </c>
      <c r="V58" s="378">
        <v>17294.0385412</v>
      </c>
      <c r="W58" s="378">
        <v>13.6065</v>
      </c>
      <c r="X58" s="378">
        <v>2630.3308999999999</v>
      </c>
      <c r="Y58" s="40">
        <v>1701558.0940472004</v>
      </c>
      <c r="Z58" s="357"/>
      <c r="AA58" s="88"/>
    </row>
    <row r="59" spans="1:27" ht="15" x14ac:dyDescent="0.25">
      <c r="A59" s="61"/>
      <c r="B59" s="34" t="s">
        <v>67</v>
      </c>
      <c r="C59" s="378">
        <v>62655.21562000001</v>
      </c>
      <c r="D59" s="378">
        <v>120818.40403000003</v>
      </c>
      <c r="E59" s="378">
        <v>7859.9931200000001</v>
      </c>
      <c r="F59" s="378">
        <v>80128.618700000035</v>
      </c>
      <c r="G59" s="378">
        <v>366943.26130000013</v>
      </c>
      <c r="H59" s="378">
        <v>111917.02527000004</v>
      </c>
      <c r="I59" s="378">
        <v>67730.357445800008</v>
      </c>
      <c r="J59" s="378">
        <v>1698.7448199999999</v>
      </c>
      <c r="K59" s="378">
        <v>705.36286999999993</v>
      </c>
      <c r="L59" s="378">
        <v>26502.578379999999</v>
      </c>
      <c r="M59" s="378">
        <v>26300.375559999989</v>
      </c>
      <c r="N59" s="378">
        <v>7552.3146500000012</v>
      </c>
      <c r="O59" s="378">
        <v>8140.4363300000005</v>
      </c>
      <c r="P59" s="378">
        <v>1537.5655400000001</v>
      </c>
      <c r="Q59" s="378">
        <v>110276.48993</v>
      </c>
      <c r="R59" s="378">
        <v>354814.46218000015</v>
      </c>
      <c r="S59" s="378">
        <v>115689.88663000001</v>
      </c>
      <c r="T59" s="378">
        <v>21290.001690000005</v>
      </c>
      <c r="U59" s="378">
        <v>236.35873999999998</v>
      </c>
      <c r="V59" s="378">
        <v>14395.572620000008</v>
      </c>
      <c r="W59" s="378">
        <v>156.28736000000001</v>
      </c>
      <c r="X59" s="378">
        <v>1384.2423400000005</v>
      </c>
      <c r="Y59" s="40">
        <v>1508733.5551258007</v>
      </c>
      <c r="Z59" s="357"/>
      <c r="AA59" s="88"/>
    </row>
    <row r="60" spans="1:27" ht="15" x14ac:dyDescent="0.25">
      <c r="A60" s="61"/>
      <c r="B60" s="34" t="s">
        <v>68</v>
      </c>
      <c r="C60" s="378">
        <v>62171.768840000004</v>
      </c>
      <c r="D60" s="378">
        <v>118639.36517000002</v>
      </c>
      <c r="E60" s="378">
        <v>8454.2810700000009</v>
      </c>
      <c r="F60" s="378">
        <v>100158.29111000001</v>
      </c>
      <c r="G60" s="378">
        <v>307364.62007000006</v>
      </c>
      <c r="H60" s="378">
        <v>87073.819130000003</v>
      </c>
      <c r="I60" s="378">
        <v>67037.06024999998</v>
      </c>
      <c r="J60" s="378">
        <v>1613.4083500000002</v>
      </c>
      <c r="K60" s="378">
        <v>1105.4198900000001</v>
      </c>
      <c r="L60" s="378">
        <v>14805.736980000001</v>
      </c>
      <c r="M60" s="378">
        <v>35095.01748000001</v>
      </c>
      <c r="N60" s="378">
        <v>7296.7930599999981</v>
      </c>
      <c r="O60" s="378">
        <v>10087.946930000004</v>
      </c>
      <c r="P60" s="378">
        <v>49.477090000000004</v>
      </c>
      <c r="Q60" s="378">
        <v>117283.32932999999</v>
      </c>
      <c r="R60" s="378">
        <v>296790.74488120008</v>
      </c>
      <c r="S60" s="378">
        <v>100802.21442999995</v>
      </c>
      <c r="T60" s="378">
        <v>20547.818299999995</v>
      </c>
      <c r="U60" s="378">
        <v>0</v>
      </c>
      <c r="V60" s="378">
        <v>16779.893519999998</v>
      </c>
      <c r="W60" s="378">
        <v>2.72838</v>
      </c>
      <c r="X60" s="378">
        <v>1112.7668600000002</v>
      </c>
      <c r="Y60" s="40">
        <v>1374272.5011212002</v>
      </c>
      <c r="Z60" s="357"/>
      <c r="AA60" s="88"/>
    </row>
    <row r="61" spans="1:27" ht="15" x14ac:dyDescent="0.25">
      <c r="A61" s="61"/>
      <c r="B61" s="34" t="s">
        <v>6</v>
      </c>
      <c r="C61" s="379">
        <v>50368.95340000002</v>
      </c>
      <c r="D61" s="379">
        <v>77294.80114000001</v>
      </c>
      <c r="E61" s="379">
        <v>5266.3221499999991</v>
      </c>
      <c r="F61" s="379">
        <v>108989.34013999994</v>
      </c>
      <c r="G61" s="379">
        <v>277523.6296899998</v>
      </c>
      <c r="H61" s="379">
        <v>79526.82017000005</v>
      </c>
      <c r="I61" s="379">
        <v>69845.163809999969</v>
      </c>
      <c r="J61" s="379">
        <v>2373.3428599999993</v>
      </c>
      <c r="K61" s="379">
        <v>3022.2150199999996</v>
      </c>
      <c r="L61" s="379">
        <v>14487.998609999999</v>
      </c>
      <c r="M61" s="379">
        <v>33596.735659999998</v>
      </c>
      <c r="N61" s="379">
        <v>7673.8228499999987</v>
      </c>
      <c r="O61" s="379">
        <v>13174.16279</v>
      </c>
      <c r="P61" s="379">
        <v>35.561459999999997</v>
      </c>
      <c r="Q61" s="380">
        <v>128458.00114000031</v>
      </c>
      <c r="R61" s="380">
        <v>279931.30639000074</v>
      </c>
      <c r="S61" s="379">
        <v>91420.474860000002</v>
      </c>
      <c r="T61" s="379">
        <v>18474.589179999995</v>
      </c>
      <c r="U61" s="379">
        <v>0</v>
      </c>
      <c r="V61" s="379">
        <v>21363.417999999983</v>
      </c>
      <c r="W61" s="379">
        <v>0</v>
      </c>
      <c r="X61" s="379">
        <v>1520.2415400000004</v>
      </c>
      <c r="Y61" s="40">
        <v>1284346.9008600004</v>
      </c>
      <c r="Z61" s="357"/>
      <c r="AA61" s="88"/>
    </row>
    <row r="62" spans="1:27" ht="15" x14ac:dyDescent="0.25">
      <c r="A62" s="61"/>
      <c r="B62" s="34" t="s">
        <v>69</v>
      </c>
      <c r="C62" s="379">
        <v>50914.435650000007</v>
      </c>
      <c r="D62" s="379">
        <v>82304.246289999981</v>
      </c>
      <c r="E62" s="379">
        <v>9075.7151099999992</v>
      </c>
      <c r="F62" s="379">
        <v>81002.686130000002</v>
      </c>
      <c r="G62" s="379">
        <v>139737.33331000005</v>
      </c>
      <c r="H62" s="379">
        <v>104289.40406999999</v>
      </c>
      <c r="I62" s="379">
        <v>66997.405887999979</v>
      </c>
      <c r="J62" s="379">
        <v>1564.0821699999995</v>
      </c>
      <c r="K62" s="379">
        <v>984.48354000000006</v>
      </c>
      <c r="L62" s="379">
        <v>15118.067750000002</v>
      </c>
      <c r="M62" s="379">
        <v>31723.423269999999</v>
      </c>
      <c r="N62" s="379">
        <v>4118.9626200000002</v>
      </c>
      <c r="O62" s="379">
        <v>11262.415259999998</v>
      </c>
      <c r="P62" s="379">
        <v>39.081780000000002</v>
      </c>
      <c r="Q62" s="380">
        <v>118739.3668199994</v>
      </c>
      <c r="R62" s="380">
        <v>328296.28345000115</v>
      </c>
      <c r="S62" s="379">
        <v>92335.817220000041</v>
      </c>
      <c r="T62" s="379">
        <v>16416.889380000011</v>
      </c>
      <c r="U62" s="379">
        <v>1.6516</v>
      </c>
      <c r="V62" s="379">
        <v>21319.614080000021</v>
      </c>
      <c r="W62" s="379">
        <v>3.9634099999999997</v>
      </c>
      <c r="X62" s="379">
        <v>883.28811999999994</v>
      </c>
      <c r="Y62" s="40">
        <v>1177128.6169179997</v>
      </c>
      <c r="Z62" s="357"/>
      <c r="AA62" s="88"/>
    </row>
    <row r="63" spans="1:27" ht="15" x14ac:dyDescent="0.25">
      <c r="A63" s="61"/>
      <c r="B63" s="34" t="s">
        <v>70</v>
      </c>
      <c r="C63" s="378">
        <v>56323.960399999996</v>
      </c>
      <c r="D63" s="378">
        <v>92129.460310000009</v>
      </c>
      <c r="E63" s="378">
        <v>7721.6745399999991</v>
      </c>
      <c r="F63" s="378">
        <v>86688.294850000035</v>
      </c>
      <c r="G63" s="378">
        <v>175591.60559999998</v>
      </c>
      <c r="H63" s="378">
        <v>109299.17630000004</v>
      </c>
      <c r="I63" s="378">
        <v>72153.160079999972</v>
      </c>
      <c r="J63" s="378">
        <v>2447.74766</v>
      </c>
      <c r="K63" s="378">
        <v>2834.3292800000004</v>
      </c>
      <c r="L63" s="378">
        <v>22018.067980000011</v>
      </c>
      <c r="M63" s="378">
        <v>37111.571000000018</v>
      </c>
      <c r="N63" s="378">
        <v>6590.8278600000012</v>
      </c>
      <c r="O63" s="378">
        <v>17431.902120000006</v>
      </c>
      <c r="P63" s="378">
        <v>801.20441999999991</v>
      </c>
      <c r="Q63" s="378">
        <v>130414.29678</v>
      </c>
      <c r="R63" s="378">
        <v>345923.55828000017</v>
      </c>
      <c r="S63" s="378">
        <v>86377.15475999999</v>
      </c>
      <c r="T63" s="378">
        <v>24312.682809999977</v>
      </c>
      <c r="U63" s="378">
        <v>5.7537200000000004</v>
      </c>
      <c r="V63" s="378">
        <v>26076.965609599993</v>
      </c>
      <c r="W63" s="378">
        <v>218.1335</v>
      </c>
      <c r="X63" s="378">
        <v>593.51218000000017</v>
      </c>
      <c r="Y63" s="40">
        <v>1303065.0400396001</v>
      </c>
      <c r="Z63" s="357"/>
      <c r="AA63" s="88"/>
    </row>
    <row r="64" spans="1:27" ht="15" x14ac:dyDescent="0.25">
      <c r="A64" s="61"/>
      <c r="B64" s="34" t="s">
        <v>73</v>
      </c>
      <c r="C64" s="378">
        <v>44988.980590000021</v>
      </c>
      <c r="D64" s="378">
        <v>55727.774090000014</v>
      </c>
      <c r="E64" s="378">
        <v>7866.17407</v>
      </c>
      <c r="F64" s="378">
        <v>100030.6948999999</v>
      </c>
      <c r="G64" s="378">
        <v>94717.644549999968</v>
      </c>
      <c r="H64" s="378">
        <v>116707.34626999988</v>
      </c>
      <c r="I64" s="378">
        <v>73049.842709999983</v>
      </c>
      <c r="J64" s="378">
        <v>1982.8257600000004</v>
      </c>
      <c r="K64" s="378">
        <v>1721.8757700000006</v>
      </c>
      <c r="L64" s="378">
        <v>16674.524930000003</v>
      </c>
      <c r="M64" s="378">
        <v>36669.692090000004</v>
      </c>
      <c r="N64" s="378">
        <v>8226.1279800000011</v>
      </c>
      <c r="O64" s="378">
        <v>13273.352319999998</v>
      </c>
      <c r="P64" s="378">
        <v>1759.7548599999998</v>
      </c>
      <c r="Q64" s="378">
        <v>108211.96201999996</v>
      </c>
      <c r="R64" s="378">
        <v>275722.29687000014</v>
      </c>
      <c r="S64" s="378">
        <v>97317.95312999998</v>
      </c>
      <c r="T64" s="378">
        <v>14785.358330000001</v>
      </c>
      <c r="U64" s="378">
        <v>101.63217000000002</v>
      </c>
      <c r="V64" s="378">
        <v>21375.588729999992</v>
      </c>
      <c r="W64" s="378">
        <v>1.6362099999999999</v>
      </c>
      <c r="X64" s="378">
        <v>640.77539999999988</v>
      </c>
      <c r="Y64" s="40">
        <v>1091553.8137499997</v>
      </c>
      <c r="Z64" s="357"/>
      <c r="AA64" s="88"/>
    </row>
    <row r="65" spans="1:27" ht="15" x14ac:dyDescent="0.25">
      <c r="A65" s="61"/>
      <c r="B65" s="34" t="s">
        <v>63</v>
      </c>
      <c r="C65" s="378">
        <v>56998.498319999984</v>
      </c>
      <c r="D65" s="378">
        <v>75857.64171000004</v>
      </c>
      <c r="E65" s="378">
        <v>9219.1980399999993</v>
      </c>
      <c r="F65" s="378">
        <v>91184.303259999957</v>
      </c>
      <c r="G65" s="378">
        <v>399108.30018999986</v>
      </c>
      <c r="H65" s="378">
        <v>105365.68953999999</v>
      </c>
      <c r="I65" s="378">
        <v>57038.838180000028</v>
      </c>
      <c r="J65" s="378">
        <v>2101.7152999999998</v>
      </c>
      <c r="K65" s="378">
        <v>1069.92239</v>
      </c>
      <c r="L65" s="378">
        <v>20415.676960000001</v>
      </c>
      <c r="M65" s="378">
        <v>37852.227270000018</v>
      </c>
      <c r="N65" s="378">
        <v>6482.456720000001</v>
      </c>
      <c r="O65" s="378">
        <v>13356.400890000003</v>
      </c>
      <c r="P65" s="378">
        <v>57.006679999999996</v>
      </c>
      <c r="Q65" s="378">
        <v>120026.35179999977</v>
      </c>
      <c r="R65" s="378">
        <v>329376.76399999962</v>
      </c>
      <c r="S65" s="378">
        <v>119545.99665999992</v>
      </c>
      <c r="T65" s="378">
        <v>28503.159180000028</v>
      </c>
      <c r="U65" s="378">
        <v>144.58665999999999</v>
      </c>
      <c r="V65" s="378">
        <v>23397.554799999994</v>
      </c>
      <c r="W65" s="378">
        <v>42.286869999999993</v>
      </c>
      <c r="X65" s="378">
        <v>1256.8751499999996</v>
      </c>
      <c r="Y65" s="40">
        <v>1498401.4505699994</v>
      </c>
      <c r="Z65" s="357"/>
      <c r="AA65" s="88"/>
    </row>
    <row r="66" spans="1:27" ht="15" x14ac:dyDescent="0.25">
      <c r="A66" s="32"/>
      <c r="B66" s="34" t="s">
        <v>64</v>
      </c>
      <c r="C66" s="378">
        <v>50459.32956000002</v>
      </c>
      <c r="D66" s="378">
        <v>65780.345059999992</v>
      </c>
      <c r="E66" s="378">
        <v>6701.5581000000002</v>
      </c>
      <c r="F66" s="378">
        <v>88497.192019999973</v>
      </c>
      <c r="G66" s="378">
        <v>272654.62822000001</v>
      </c>
      <c r="H66" s="378">
        <v>83367.087990000058</v>
      </c>
      <c r="I66" s="378">
        <v>67292.236540000027</v>
      </c>
      <c r="J66" s="378">
        <v>2194.4161499999996</v>
      </c>
      <c r="K66" s="378">
        <v>1331.8419800000001</v>
      </c>
      <c r="L66" s="378">
        <v>19919.189610000012</v>
      </c>
      <c r="M66" s="378">
        <v>31775.713709999985</v>
      </c>
      <c r="N66" s="378">
        <v>9268.0963599999977</v>
      </c>
      <c r="O66" s="378">
        <v>16347.860549999998</v>
      </c>
      <c r="P66" s="378">
        <v>65.07468999999999</v>
      </c>
      <c r="Q66" s="378">
        <v>117221.45580000007</v>
      </c>
      <c r="R66" s="378">
        <v>386180.79615999945</v>
      </c>
      <c r="S66" s="378">
        <v>99512.262210000015</v>
      </c>
      <c r="T66" s="378">
        <v>22772.97102999999</v>
      </c>
      <c r="U66" s="378">
        <v>249.46965</v>
      </c>
      <c r="V66" s="378">
        <v>33045.691859999992</v>
      </c>
      <c r="W66" s="378">
        <v>1033.0857900000001</v>
      </c>
      <c r="X66" s="378">
        <v>1231.6347899999998</v>
      </c>
      <c r="Y66" s="40">
        <v>1376901.9378299997</v>
      </c>
      <c r="Z66" s="357"/>
      <c r="AA66" s="88"/>
    </row>
    <row r="67" spans="1:27" ht="15" x14ac:dyDescent="0.25">
      <c r="A67" s="61"/>
      <c r="B67" s="34" t="s">
        <v>65</v>
      </c>
      <c r="C67" s="378">
        <v>50811.696529999994</v>
      </c>
      <c r="D67" s="378">
        <v>143423.87349999987</v>
      </c>
      <c r="E67" s="378">
        <v>10228.321969999999</v>
      </c>
      <c r="F67" s="378">
        <v>96350.26413000004</v>
      </c>
      <c r="G67" s="378">
        <v>143019.60895000005</v>
      </c>
      <c r="H67" s="378">
        <v>74840.411829999968</v>
      </c>
      <c r="I67" s="378">
        <v>59329.017599999985</v>
      </c>
      <c r="J67" s="378">
        <v>3019.138089999999</v>
      </c>
      <c r="K67" s="378">
        <v>1390.6045900000001</v>
      </c>
      <c r="L67" s="378">
        <v>16777.306160000007</v>
      </c>
      <c r="M67" s="378">
        <v>34546.536040000006</v>
      </c>
      <c r="N67" s="378">
        <v>7909.6058699999994</v>
      </c>
      <c r="O67" s="378">
        <v>17956.045760000001</v>
      </c>
      <c r="P67" s="378">
        <v>281.30831999999998</v>
      </c>
      <c r="Q67" s="378">
        <v>117108.83825999999</v>
      </c>
      <c r="R67" s="378">
        <v>332060.03071499983</v>
      </c>
      <c r="S67" s="378">
        <v>101859.25228999999</v>
      </c>
      <c r="T67" s="378">
        <v>16104.790589999991</v>
      </c>
      <c r="U67" s="378">
        <v>0</v>
      </c>
      <c r="V67" s="378">
        <v>26318.803234000017</v>
      </c>
      <c r="W67" s="378">
        <v>13.68674</v>
      </c>
      <c r="X67" s="378">
        <v>1138.0543500000001</v>
      </c>
      <c r="Y67" s="40">
        <v>1254487.1955190001</v>
      </c>
      <c r="Z67" s="357"/>
      <c r="AA67" s="88"/>
    </row>
    <row r="68" spans="1:27" ht="15" x14ac:dyDescent="0.25">
      <c r="A68" s="61"/>
      <c r="B68" s="34" t="s">
        <v>66</v>
      </c>
      <c r="C68" s="378">
        <v>67445.66042</v>
      </c>
      <c r="D68" s="378">
        <v>103653.14331999997</v>
      </c>
      <c r="E68" s="378">
        <v>12171.356939999998</v>
      </c>
      <c r="F68" s="378">
        <v>103948.88211999992</v>
      </c>
      <c r="G68" s="378">
        <v>95053.960410000014</v>
      </c>
      <c r="H68" s="378">
        <v>90065.481249999983</v>
      </c>
      <c r="I68" s="378">
        <v>69172.104490000012</v>
      </c>
      <c r="J68" s="378">
        <v>3044.4679999999989</v>
      </c>
      <c r="K68" s="378">
        <v>1938.5459900000003</v>
      </c>
      <c r="L68" s="378">
        <v>22463.337199999998</v>
      </c>
      <c r="M68" s="378">
        <v>39714.674180000002</v>
      </c>
      <c r="N68" s="378">
        <v>9676.9030700000021</v>
      </c>
      <c r="O68" s="378">
        <v>15520.188970000003</v>
      </c>
      <c r="P68" s="378">
        <v>294.85130000000004</v>
      </c>
      <c r="Q68" s="378">
        <v>96031.233219999966</v>
      </c>
      <c r="R68" s="378">
        <v>285271.24826999998</v>
      </c>
      <c r="S68" s="378">
        <v>137341.11079000001</v>
      </c>
      <c r="T68" s="378">
        <v>21428.423249999985</v>
      </c>
      <c r="U68" s="378">
        <v>3.3728899999999999</v>
      </c>
      <c r="V68" s="378">
        <v>31373.347730000005</v>
      </c>
      <c r="W68" s="378">
        <v>9.5365500000000001</v>
      </c>
      <c r="X68" s="378">
        <v>1195.9922300000003</v>
      </c>
      <c r="Y68" s="40">
        <v>1206817.8225899998</v>
      </c>
      <c r="Z68" s="357"/>
      <c r="AA68" s="88"/>
    </row>
    <row r="69" spans="1:27" ht="15" x14ac:dyDescent="0.25">
      <c r="A69" s="61"/>
      <c r="B69" s="34"/>
      <c r="C69" s="446">
        <f>SUM(C57:C68)</f>
        <v>641824.04921000008</v>
      </c>
      <c r="D69" s="446">
        <f t="shared" ref="D69:Y69" si="5">SUM(D57:D68)</f>
        <v>1122392.7492999998</v>
      </c>
      <c r="E69" s="446">
        <f t="shared" si="5"/>
        <v>99655.151119999995</v>
      </c>
      <c r="F69" s="446">
        <f t="shared" si="5"/>
        <v>1121847.3001349997</v>
      </c>
      <c r="G69" s="446">
        <f t="shared" si="5"/>
        <v>2816586.0859499997</v>
      </c>
      <c r="H69" s="446">
        <f t="shared" si="5"/>
        <v>1207319.3167400002</v>
      </c>
      <c r="I69" s="446">
        <f t="shared" si="5"/>
        <v>780496.52552380017</v>
      </c>
      <c r="J69" s="446">
        <f t="shared" si="5"/>
        <v>25878.578049999996</v>
      </c>
      <c r="K69" s="446">
        <f t="shared" si="5"/>
        <v>18908.392989999997</v>
      </c>
      <c r="L69" s="446">
        <f t="shared" si="5"/>
        <v>239483.86542000005</v>
      </c>
      <c r="M69" s="446">
        <f t="shared" si="5"/>
        <v>402274.97053000005</v>
      </c>
      <c r="N69" s="446">
        <f t="shared" si="5"/>
        <v>88560.087320000006</v>
      </c>
      <c r="O69" s="446">
        <f t="shared" si="5"/>
        <v>167206.25637000002</v>
      </c>
      <c r="P69" s="446">
        <f t="shared" si="5"/>
        <v>5098.171690000001</v>
      </c>
      <c r="Q69" s="446">
        <f t="shared" si="5"/>
        <v>1386598.5221556996</v>
      </c>
      <c r="R69" s="446">
        <f t="shared" si="5"/>
        <v>4127221.2955242014</v>
      </c>
      <c r="S69" s="446">
        <f t="shared" si="5"/>
        <v>1330786.7321900001</v>
      </c>
      <c r="T69" s="446">
        <f t="shared" si="5"/>
        <v>242365.05329999997</v>
      </c>
      <c r="U69" s="446">
        <f t="shared" si="5"/>
        <v>803.13641999999993</v>
      </c>
      <c r="V69" s="446">
        <f t="shared" si="5"/>
        <v>277272.04772479995</v>
      </c>
      <c r="W69" s="446">
        <f t="shared" si="5"/>
        <v>1530.4017800000004</v>
      </c>
      <c r="X69" s="446">
        <f t="shared" si="5"/>
        <v>15331.65568</v>
      </c>
      <c r="Y69" s="446">
        <f t="shared" si="5"/>
        <v>16119440.3451235</v>
      </c>
    </row>
    <row r="70" spans="1:27" x14ac:dyDescent="0.2">
      <c r="A70" s="46" t="s">
        <v>75</v>
      </c>
      <c r="B70" s="449" t="s">
        <v>207</v>
      </c>
      <c r="C70" s="449"/>
      <c r="D70" s="449"/>
      <c r="E70" s="449"/>
      <c r="F70" s="449"/>
      <c r="G70" s="449"/>
      <c r="H70" s="374"/>
      <c r="I70" s="374"/>
      <c r="J70" s="374"/>
      <c r="K70" s="374"/>
      <c r="L70" s="374"/>
      <c r="M70" s="374"/>
      <c r="N70" s="374"/>
      <c r="O70" s="374"/>
      <c r="P70" s="63"/>
      <c r="Q70" s="63"/>
      <c r="R70" s="63"/>
      <c r="S70" s="63"/>
      <c r="T70" s="63"/>
      <c r="U70" s="63"/>
      <c r="V70" s="63"/>
      <c r="W70" s="63"/>
      <c r="X70" s="63"/>
    </row>
    <row r="71" spans="1:27" ht="15" x14ac:dyDescent="0.25">
      <c r="A71" s="46" t="s">
        <v>46</v>
      </c>
      <c r="B71" s="390" t="s">
        <v>228</v>
      </c>
      <c r="C71" s="61"/>
      <c r="D71" s="61"/>
      <c r="E71" s="61"/>
      <c r="F71" s="61"/>
      <c r="G71" s="61"/>
      <c r="H71" s="374"/>
      <c r="I71" s="374"/>
      <c r="J71" s="374"/>
      <c r="K71" s="374"/>
      <c r="L71" s="374"/>
      <c r="M71" s="374"/>
      <c r="N71" s="374"/>
      <c r="O71" s="374"/>
      <c r="P71" s="63"/>
      <c r="Q71" s="63"/>
      <c r="R71" s="63"/>
      <c r="S71" s="63"/>
      <c r="T71" s="63"/>
      <c r="U71" s="63"/>
      <c r="V71" s="63"/>
      <c r="W71" s="63"/>
      <c r="X71" s="63"/>
    </row>
    <row r="72" spans="1:27" x14ac:dyDescent="0.2">
      <c r="A72" s="63"/>
      <c r="B72" s="390" t="s">
        <v>348</v>
      </c>
      <c r="C72" s="132"/>
      <c r="D72" s="132"/>
      <c r="E72" s="132"/>
      <c r="F72" s="132"/>
      <c r="G72" s="132"/>
      <c r="H72" s="374"/>
      <c r="I72" s="374"/>
      <c r="J72" s="374"/>
      <c r="K72" s="374"/>
      <c r="L72" s="374"/>
      <c r="M72" s="374"/>
      <c r="N72" s="374"/>
      <c r="O72" s="374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 spans="1:27" x14ac:dyDescent="0.2">
      <c r="B73" s="404" t="s">
        <v>349</v>
      </c>
      <c r="C73" s="405"/>
      <c r="D73" s="405"/>
      <c r="E73" s="405"/>
      <c r="F73" s="405"/>
      <c r="G73" s="405"/>
      <c r="H73" s="375"/>
      <c r="I73" s="375"/>
      <c r="J73" s="375"/>
      <c r="K73" s="375"/>
      <c r="L73" s="375"/>
      <c r="M73" s="375"/>
      <c r="N73" s="375"/>
      <c r="O73" s="375"/>
    </row>
    <row r="74" spans="1:27" x14ac:dyDescent="0.2">
      <c r="B74" s="375"/>
      <c r="C74" s="376"/>
      <c r="D74" s="376"/>
      <c r="E74" s="376"/>
      <c r="F74" s="376"/>
      <c r="G74" s="376"/>
      <c r="H74" s="376"/>
      <c r="I74" s="376"/>
      <c r="J74" s="376"/>
      <c r="K74" s="376"/>
      <c r="L74" s="376"/>
      <c r="M74" s="376"/>
      <c r="N74" s="376"/>
      <c r="O74" s="376"/>
      <c r="P74" s="88"/>
      <c r="Q74" s="88"/>
      <c r="R74" s="88"/>
      <c r="S74" s="88"/>
      <c r="T74" s="88"/>
      <c r="U74" s="88"/>
      <c r="V74" s="88"/>
      <c r="W74" s="88"/>
      <c r="X74" s="88"/>
      <c r="Y74" s="88"/>
    </row>
    <row r="75" spans="1:27" x14ac:dyDescent="0.2">
      <c r="B75" s="375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58"/>
      <c r="Q75" s="358"/>
      <c r="R75" s="358"/>
      <c r="S75" s="358"/>
      <c r="T75" s="358"/>
      <c r="U75" s="358"/>
      <c r="V75" s="358"/>
      <c r="W75" s="358"/>
      <c r="X75" s="358"/>
      <c r="Y75" s="358"/>
    </row>
    <row r="76" spans="1:27" x14ac:dyDescent="0.2">
      <c r="B76" s="375"/>
      <c r="C76" s="375"/>
      <c r="D76" s="375"/>
      <c r="E76" s="375"/>
      <c r="F76" s="376"/>
      <c r="G76" s="375"/>
      <c r="H76" s="375"/>
      <c r="I76" s="375"/>
      <c r="J76" s="375"/>
      <c r="K76" s="375"/>
      <c r="L76" s="375"/>
      <c r="M76" s="375"/>
      <c r="N76" s="375"/>
      <c r="O76" s="375"/>
    </row>
    <row r="77" spans="1:27" x14ac:dyDescent="0.2">
      <c r="B77" s="375"/>
      <c r="C77" s="375"/>
      <c r="D77" s="375"/>
      <c r="E77" s="375"/>
      <c r="F77" s="376"/>
      <c r="G77" s="375"/>
      <c r="H77" s="375"/>
      <c r="I77" s="375"/>
      <c r="J77" s="375"/>
      <c r="K77" s="375"/>
      <c r="L77" s="375"/>
      <c r="M77" s="375"/>
      <c r="N77" s="375"/>
      <c r="O77" s="375"/>
    </row>
    <row r="78" spans="1:27" x14ac:dyDescent="0.2">
      <c r="B78" s="375"/>
      <c r="C78" s="375"/>
      <c r="D78" s="376"/>
      <c r="E78" s="375"/>
      <c r="F78" s="376"/>
      <c r="G78" s="375"/>
      <c r="H78" s="375"/>
      <c r="I78" s="375"/>
      <c r="J78" s="375"/>
      <c r="K78" s="375"/>
      <c r="L78" s="375"/>
      <c r="M78" s="375"/>
      <c r="N78" s="375"/>
      <c r="O78" s="375"/>
    </row>
    <row r="79" spans="1:27" x14ac:dyDescent="0.2">
      <c r="A79" s="63"/>
      <c r="B79" s="374"/>
      <c r="C79" s="374"/>
      <c r="D79" s="376"/>
      <c r="E79" s="374"/>
      <c r="F79" s="376"/>
      <c r="G79" s="374"/>
      <c r="H79" s="374"/>
      <c r="I79" s="374"/>
      <c r="J79" s="374"/>
      <c r="K79" s="374"/>
      <c r="L79" s="374"/>
      <c r="M79" s="374"/>
      <c r="N79" s="374"/>
      <c r="O79" s="374"/>
      <c r="P79" s="63"/>
      <c r="Q79" s="63"/>
      <c r="R79" s="63"/>
      <c r="S79" s="63"/>
      <c r="T79" s="63"/>
      <c r="U79" s="63"/>
      <c r="V79" s="63"/>
      <c r="W79" s="63"/>
      <c r="X79" s="63"/>
    </row>
    <row r="80" spans="1:27" x14ac:dyDescent="0.2">
      <c r="A80" s="63"/>
      <c r="B80" s="374"/>
      <c r="C80" s="374"/>
      <c r="D80" s="376"/>
      <c r="E80" s="374"/>
      <c r="F80" s="376"/>
      <c r="G80" s="374"/>
      <c r="H80" s="374"/>
      <c r="I80" s="374"/>
      <c r="J80" s="374"/>
      <c r="K80" s="374"/>
      <c r="L80" s="374"/>
      <c r="M80" s="374"/>
      <c r="N80" s="374"/>
      <c r="O80" s="374"/>
      <c r="P80" s="63"/>
      <c r="Q80" s="63"/>
      <c r="R80" s="63"/>
      <c r="S80" s="63"/>
      <c r="T80" s="63"/>
      <c r="U80" s="63"/>
      <c r="V80" s="63"/>
      <c r="W80" s="63"/>
      <c r="X80" s="63"/>
    </row>
    <row r="81" spans="1:24" x14ac:dyDescent="0.2">
      <c r="A81" s="63"/>
      <c r="B81" s="374"/>
      <c r="C81" s="374"/>
      <c r="D81" s="376"/>
      <c r="E81" s="374"/>
      <c r="F81" s="376"/>
      <c r="G81" s="374"/>
      <c r="H81" s="374"/>
      <c r="I81" s="374"/>
      <c r="J81" s="374"/>
      <c r="K81" s="374"/>
      <c r="L81" s="374"/>
      <c r="M81" s="374"/>
      <c r="N81" s="374"/>
      <c r="O81" s="374"/>
      <c r="P81" s="63"/>
      <c r="Q81" s="63"/>
      <c r="R81" s="63"/>
      <c r="S81" s="63"/>
      <c r="T81" s="63"/>
      <c r="U81" s="63"/>
      <c r="V81" s="63"/>
      <c r="W81" s="63"/>
      <c r="X81" s="63"/>
    </row>
    <row r="82" spans="1:24" x14ac:dyDescent="0.2">
      <c r="A82" s="63"/>
      <c r="B82" s="374"/>
      <c r="C82" s="374"/>
      <c r="D82" s="376"/>
      <c r="E82" s="374"/>
      <c r="F82" s="376"/>
      <c r="G82" s="374"/>
      <c r="H82" s="374"/>
      <c r="I82" s="374"/>
      <c r="J82" s="374"/>
      <c r="K82" s="374"/>
      <c r="L82" s="374"/>
      <c r="M82" s="374"/>
      <c r="N82" s="374"/>
      <c r="O82" s="374"/>
      <c r="P82" s="63"/>
      <c r="Q82" s="63"/>
      <c r="R82" s="63"/>
      <c r="S82" s="63"/>
      <c r="T82" s="63"/>
      <c r="U82" s="63"/>
      <c r="V82" s="63"/>
      <c r="W82" s="63"/>
      <c r="X82" s="63"/>
    </row>
    <row r="83" spans="1:24" x14ac:dyDescent="0.2">
      <c r="A83" s="63"/>
      <c r="B83" s="374"/>
      <c r="C83" s="374"/>
      <c r="D83" s="376"/>
      <c r="E83" s="374"/>
      <c r="F83" s="376"/>
      <c r="G83" s="374"/>
      <c r="H83" s="374"/>
      <c r="I83" s="374"/>
      <c r="J83" s="374"/>
      <c r="K83" s="374"/>
      <c r="L83" s="374"/>
      <c r="M83" s="374"/>
      <c r="N83" s="374"/>
      <c r="O83" s="374"/>
      <c r="P83" s="63"/>
      <c r="Q83" s="63"/>
      <c r="R83" s="63"/>
      <c r="S83" s="63"/>
      <c r="T83" s="63"/>
      <c r="U83" s="63"/>
      <c r="V83" s="63"/>
      <c r="W83" s="63"/>
      <c r="X83" s="63"/>
    </row>
    <row r="84" spans="1:24" x14ac:dyDescent="0.2">
      <c r="A84" s="63"/>
      <c r="B84" s="374"/>
      <c r="C84" s="374"/>
      <c r="D84" s="376"/>
      <c r="E84" s="374"/>
      <c r="F84" s="376"/>
      <c r="G84" s="374"/>
      <c r="H84" s="374"/>
      <c r="I84" s="374"/>
      <c r="J84" s="374"/>
      <c r="K84" s="374"/>
      <c r="L84" s="374"/>
      <c r="M84" s="374"/>
      <c r="N84" s="374"/>
      <c r="O84" s="374"/>
      <c r="P84" s="63"/>
      <c r="Q84" s="63"/>
      <c r="R84" s="63"/>
      <c r="S84" s="63"/>
      <c r="T84" s="63"/>
      <c r="U84" s="63"/>
      <c r="V84" s="63"/>
      <c r="W84" s="63"/>
      <c r="X84" s="63"/>
    </row>
    <row r="85" spans="1:24" x14ac:dyDescent="0.2">
      <c r="A85" s="63"/>
      <c r="B85" s="374"/>
      <c r="C85" s="374"/>
      <c r="D85" s="376"/>
      <c r="E85" s="374"/>
      <c r="F85" s="376"/>
      <c r="G85" s="374"/>
      <c r="H85" s="374"/>
      <c r="I85" s="374"/>
      <c r="J85" s="374"/>
      <c r="K85" s="374"/>
      <c r="L85" s="374"/>
      <c r="M85" s="374"/>
      <c r="N85" s="374"/>
      <c r="O85" s="374"/>
      <c r="P85" s="63"/>
      <c r="Q85" s="63"/>
      <c r="R85" s="63"/>
      <c r="S85" s="63"/>
      <c r="T85" s="63"/>
      <c r="U85" s="63"/>
      <c r="V85" s="63"/>
      <c r="W85" s="63"/>
      <c r="X85" s="63"/>
    </row>
    <row r="86" spans="1:24" x14ac:dyDescent="0.2">
      <c r="A86" s="63"/>
      <c r="B86" s="374"/>
      <c r="C86" s="374"/>
      <c r="D86" s="376"/>
      <c r="E86" s="374"/>
      <c r="F86" s="376"/>
      <c r="G86" s="374"/>
      <c r="H86" s="374"/>
      <c r="I86" s="374"/>
      <c r="J86" s="374"/>
      <c r="K86" s="374"/>
      <c r="L86" s="374"/>
      <c r="M86" s="374"/>
      <c r="N86" s="374"/>
      <c r="O86" s="374"/>
      <c r="P86" s="63"/>
      <c r="Q86" s="63"/>
      <c r="R86" s="63"/>
      <c r="S86" s="63"/>
      <c r="T86" s="63"/>
      <c r="U86" s="63"/>
      <c r="V86" s="63"/>
      <c r="W86" s="63"/>
      <c r="X86" s="63"/>
    </row>
    <row r="87" spans="1:24" x14ac:dyDescent="0.2">
      <c r="A87" s="63"/>
      <c r="B87" s="374"/>
      <c r="C87" s="374"/>
      <c r="D87" s="376"/>
      <c r="E87" s="374"/>
      <c r="F87" s="376"/>
      <c r="G87" s="374"/>
      <c r="H87" s="374"/>
      <c r="I87" s="374"/>
      <c r="J87" s="374"/>
      <c r="K87" s="374"/>
      <c r="L87" s="374"/>
      <c r="M87" s="374"/>
      <c r="N87" s="374"/>
      <c r="O87" s="374"/>
      <c r="P87" s="63"/>
      <c r="Q87" s="63"/>
      <c r="R87" s="63"/>
      <c r="S87" s="63"/>
      <c r="T87" s="63"/>
      <c r="U87" s="63"/>
      <c r="V87" s="63"/>
      <c r="W87" s="63"/>
      <c r="X87" s="63"/>
    </row>
    <row r="88" spans="1:24" x14ac:dyDescent="0.2">
      <c r="A88" s="63"/>
      <c r="B88" s="374"/>
      <c r="C88" s="374"/>
      <c r="D88" s="376"/>
      <c r="E88" s="374"/>
      <c r="F88" s="376"/>
      <c r="G88" s="374"/>
      <c r="H88" s="374"/>
      <c r="I88" s="374"/>
      <c r="J88" s="374"/>
      <c r="K88" s="374"/>
      <c r="L88" s="374"/>
      <c r="M88" s="374"/>
      <c r="N88" s="374"/>
      <c r="O88" s="374"/>
      <c r="P88" s="63"/>
      <c r="Q88" s="63"/>
      <c r="R88" s="63"/>
      <c r="S88" s="63"/>
      <c r="T88" s="63"/>
      <c r="U88" s="63"/>
      <c r="V88" s="63"/>
      <c r="W88" s="63"/>
      <c r="X88" s="63"/>
    </row>
    <row r="89" spans="1:24" x14ac:dyDescent="0.2">
      <c r="A89" s="63"/>
      <c r="B89" s="374"/>
      <c r="C89" s="374"/>
      <c r="D89" s="376"/>
      <c r="E89" s="374"/>
      <c r="F89" s="376"/>
      <c r="G89" s="374"/>
      <c r="H89" s="374"/>
      <c r="I89" s="374"/>
      <c r="J89" s="374"/>
      <c r="K89" s="374"/>
      <c r="L89" s="374"/>
      <c r="M89" s="374"/>
      <c r="N89" s="374"/>
      <c r="O89" s="374"/>
      <c r="P89" s="63"/>
      <c r="Q89" s="63"/>
      <c r="R89" s="63"/>
      <c r="S89" s="63"/>
      <c r="T89" s="63"/>
      <c r="U89" s="63"/>
      <c r="V89" s="63"/>
      <c r="W89" s="63"/>
      <c r="X89" s="63"/>
    </row>
    <row r="90" spans="1:24" x14ac:dyDescent="0.2">
      <c r="A90" s="63"/>
      <c r="B90" s="374"/>
      <c r="C90" s="374"/>
      <c r="D90" s="376"/>
      <c r="E90" s="374"/>
      <c r="F90" s="376"/>
      <c r="G90" s="374"/>
      <c r="H90" s="374"/>
      <c r="I90" s="374"/>
      <c r="J90" s="374"/>
      <c r="K90" s="374"/>
      <c r="L90" s="374"/>
      <c r="M90" s="374"/>
      <c r="N90" s="374"/>
      <c r="O90" s="374"/>
      <c r="P90" s="63"/>
      <c r="Q90" s="63"/>
      <c r="R90" s="63"/>
      <c r="S90" s="63"/>
      <c r="T90" s="63"/>
      <c r="U90" s="63"/>
      <c r="V90" s="63"/>
      <c r="W90" s="63"/>
      <c r="X90" s="63"/>
    </row>
    <row r="91" spans="1:24" x14ac:dyDescent="0.2">
      <c r="A91" s="63"/>
      <c r="B91" s="374"/>
      <c r="C91" s="374"/>
      <c r="D91" s="376"/>
      <c r="E91" s="374"/>
      <c r="F91" s="376"/>
      <c r="G91" s="374"/>
      <c r="H91" s="374"/>
      <c r="I91" s="374"/>
      <c r="J91" s="374"/>
      <c r="K91" s="374"/>
      <c r="L91" s="374"/>
      <c r="M91" s="374"/>
      <c r="N91" s="374"/>
      <c r="O91" s="374"/>
      <c r="P91" s="63"/>
      <c r="Q91" s="63"/>
      <c r="R91" s="63"/>
      <c r="S91" s="63"/>
      <c r="T91" s="63"/>
      <c r="U91" s="63"/>
      <c r="V91" s="63"/>
      <c r="W91" s="63"/>
      <c r="X91" s="63"/>
    </row>
    <row r="92" spans="1:24" x14ac:dyDescent="0.2">
      <c r="A92" s="63"/>
      <c r="B92" s="374"/>
      <c r="C92" s="374"/>
      <c r="D92" s="376"/>
      <c r="E92" s="374"/>
      <c r="F92" s="376"/>
      <c r="G92" s="374"/>
      <c r="H92" s="374"/>
      <c r="I92" s="374"/>
      <c r="J92" s="374"/>
      <c r="K92" s="374"/>
      <c r="L92" s="374"/>
      <c r="M92" s="374"/>
      <c r="N92" s="374"/>
      <c r="O92" s="374"/>
      <c r="P92" s="63"/>
      <c r="Q92" s="63"/>
      <c r="R92" s="63"/>
      <c r="S92" s="63"/>
      <c r="T92" s="63"/>
      <c r="U92" s="63"/>
      <c r="V92" s="63"/>
      <c r="W92" s="63"/>
      <c r="X92" s="63"/>
    </row>
    <row r="93" spans="1:24" x14ac:dyDescent="0.2">
      <c r="A93" s="63"/>
      <c r="B93" s="374"/>
      <c r="C93" s="374"/>
      <c r="D93" s="376"/>
      <c r="E93" s="374"/>
      <c r="F93" s="376"/>
      <c r="G93" s="374"/>
      <c r="H93" s="374"/>
      <c r="I93" s="374"/>
      <c r="J93" s="374"/>
      <c r="K93" s="374"/>
      <c r="L93" s="374"/>
      <c r="M93" s="374"/>
      <c r="N93" s="374"/>
      <c r="O93" s="374"/>
      <c r="P93" s="63"/>
      <c r="Q93" s="63"/>
      <c r="R93" s="63"/>
      <c r="S93" s="63"/>
      <c r="T93" s="63"/>
      <c r="U93" s="63"/>
      <c r="V93" s="63"/>
      <c r="W93" s="63"/>
      <c r="X93" s="63"/>
    </row>
    <row r="94" spans="1:24" x14ac:dyDescent="0.2">
      <c r="A94" s="63"/>
      <c r="B94" s="374"/>
      <c r="C94" s="374"/>
      <c r="D94" s="376"/>
      <c r="E94" s="374"/>
      <c r="F94" s="376"/>
      <c r="G94" s="374"/>
      <c r="H94" s="374"/>
      <c r="I94" s="374"/>
      <c r="J94" s="374"/>
      <c r="K94" s="374"/>
      <c r="L94" s="374"/>
      <c r="M94" s="374"/>
      <c r="N94" s="374"/>
      <c r="O94" s="374"/>
      <c r="P94" s="63"/>
      <c r="Q94" s="63"/>
      <c r="R94" s="63"/>
      <c r="S94" s="63"/>
      <c r="T94" s="63"/>
      <c r="U94" s="63"/>
      <c r="V94" s="63"/>
      <c r="W94" s="63"/>
      <c r="X94" s="63"/>
    </row>
    <row r="95" spans="1:24" x14ac:dyDescent="0.2">
      <c r="A95" s="63"/>
      <c r="B95" s="374"/>
      <c r="C95" s="374"/>
      <c r="D95" s="376"/>
      <c r="E95" s="374"/>
      <c r="F95" s="376"/>
      <c r="G95" s="374"/>
      <c r="H95" s="374"/>
      <c r="I95" s="374"/>
      <c r="J95" s="374"/>
      <c r="K95" s="374"/>
      <c r="L95" s="374"/>
      <c r="M95" s="374"/>
      <c r="N95" s="374"/>
      <c r="O95" s="374"/>
      <c r="P95" s="63"/>
      <c r="Q95" s="63"/>
      <c r="R95" s="63"/>
      <c r="S95" s="63"/>
      <c r="T95" s="63"/>
      <c r="U95" s="63"/>
      <c r="V95" s="63"/>
      <c r="W95" s="63"/>
      <c r="X95" s="63"/>
    </row>
    <row r="96" spans="1:24" x14ac:dyDescent="0.2">
      <c r="A96" s="63"/>
      <c r="B96" s="374"/>
      <c r="C96" s="374"/>
      <c r="D96" s="376"/>
      <c r="E96" s="374"/>
      <c r="F96" s="376"/>
      <c r="G96" s="374"/>
      <c r="H96" s="374"/>
      <c r="I96" s="374"/>
      <c r="J96" s="374"/>
      <c r="K96" s="374"/>
      <c r="L96" s="374"/>
      <c r="M96" s="374"/>
      <c r="N96" s="374"/>
      <c r="O96" s="374"/>
      <c r="P96" s="63"/>
      <c r="Q96" s="63"/>
      <c r="R96" s="63"/>
      <c r="S96" s="63"/>
      <c r="T96" s="63"/>
      <c r="U96" s="63"/>
      <c r="V96" s="63"/>
      <c r="W96" s="63"/>
      <c r="X96" s="63"/>
    </row>
    <row r="97" spans="1:24" x14ac:dyDescent="0.2">
      <c r="A97" s="63"/>
      <c r="B97" s="374"/>
      <c r="C97" s="374"/>
      <c r="D97" s="376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4"/>
      <c r="P97" s="63"/>
      <c r="Q97" s="63"/>
      <c r="R97" s="63"/>
      <c r="S97" s="63"/>
      <c r="T97" s="63"/>
      <c r="U97" s="63"/>
      <c r="V97" s="63"/>
      <c r="W97" s="63"/>
      <c r="X97" s="63"/>
    </row>
    <row r="98" spans="1:24" x14ac:dyDescent="0.2">
      <c r="A98" s="63"/>
      <c r="B98" s="374"/>
      <c r="C98" s="374"/>
      <c r="D98" s="376"/>
      <c r="E98" s="374"/>
      <c r="F98" s="374"/>
      <c r="G98" s="374"/>
      <c r="H98" s="374"/>
      <c r="I98" s="374"/>
      <c r="J98" s="374"/>
      <c r="K98" s="374"/>
      <c r="L98" s="374"/>
      <c r="M98" s="374"/>
      <c r="N98" s="374"/>
      <c r="O98" s="374"/>
      <c r="P98" s="63"/>
      <c r="Q98" s="63"/>
      <c r="R98" s="63"/>
      <c r="S98" s="63"/>
      <c r="T98" s="63"/>
      <c r="U98" s="63"/>
      <c r="V98" s="63"/>
      <c r="W98" s="63"/>
      <c r="X98" s="63"/>
    </row>
    <row r="99" spans="1:24" x14ac:dyDescent="0.2">
      <c r="A99" s="63"/>
      <c r="B99" s="374"/>
      <c r="C99" s="374"/>
      <c r="D99" s="376"/>
      <c r="E99" s="374"/>
      <c r="F99" s="374"/>
      <c r="G99" s="374"/>
      <c r="H99" s="374"/>
      <c r="I99" s="374"/>
      <c r="J99" s="374"/>
      <c r="K99" s="374"/>
      <c r="L99" s="374"/>
      <c r="M99" s="374"/>
      <c r="N99" s="374"/>
      <c r="O99" s="374"/>
      <c r="P99" s="63"/>
      <c r="Q99" s="63"/>
      <c r="R99" s="63"/>
      <c r="S99" s="63"/>
      <c r="T99" s="63"/>
      <c r="U99" s="63"/>
      <c r="V99" s="63"/>
      <c r="W99" s="63"/>
      <c r="X99" s="63"/>
    </row>
    <row r="100" spans="1:24" x14ac:dyDescent="0.2">
      <c r="A100" s="63"/>
      <c r="B100" s="374"/>
      <c r="C100" s="374"/>
      <c r="D100" s="376"/>
      <c r="E100" s="374"/>
      <c r="F100" s="374"/>
      <c r="G100" s="374"/>
      <c r="H100" s="374"/>
      <c r="I100" s="374"/>
      <c r="J100" s="374"/>
      <c r="K100" s="374"/>
      <c r="L100" s="374"/>
      <c r="M100" s="374"/>
      <c r="N100" s="374"/>
      <c r="O100" s="374"/>
      <c r="P100" s="63"/>
      <c r="Q100" s="63"/>
      <c r="R100" s="63"/>
      <c r="S100" s="63"/>
      <c r="T100" s="63"/>
      <c r="U100" s="63"/>
      <c r="V100" s="63"/>
      <c r="W100" s="63"/>
      <c r="X100" s="63"/>
    </row>
    <row r="101" spans="1:24" x14ac:dyDescent="0.2">
      <c r="A101" s="63"/>
      <c r="B101" s="374"/>
      <c r="C101" s="374"/>
      <c r="D101" s="374"/>
      <c r="E101" s="374"/>
      <c r="F101" s="374"/>
      <c r="G101" s="374"/>
      <c r="H101" s="374"/>
      <c r="I101" s="374"/>
      <c r="J101" s="374"/>
      <c r="K101" s="374"/>
      <c r="L101" s="374"/>
      <c r="M101" s="374"/>
      <c r="N101" s="374"/>
      <c r="O101" s="374"/>
      <c r="P101" s="63"/>
      <c r="Q101" s="63"/>
      <c r="R101" s="63"/>
      <c r="S101" s="63"/>
      <c r="T101" s="63"/>
      <c r="U101" s="63"/>
      <c r="V101" s="63"/>
      <c r="W101" s="63"/>
      <c r="X101" s="63"/>
    </row>
    <row r="102" spans="1:24" x14ac:dyDescent="0.2">
      <c r="A102" s="63"/>
      <c r="B102" s="374"/>
      <c r="C102" s="374"/>
      <c r="D102" s="374"/>
      <c r="E102" s="374"/>
      <c r="F102" s="374"/>
      <c r="G102" s="374"/>
      <c r="H102" s="374"/>
      <c r="I102" s="374"/>
      <c r="J102" s="374"/>
      <c r="K102" s="374"/>
      <c r="L102" s="374"/>
      <c r="M102" s="374"/>
      <c r="N102" s="374"/>
      <c r="O102" s="374"/>
      <c r="P102" s="63"/>
      <c r="Q102" s="63"/>
      <c r="R102" s="63"/>
      <c r="S102" s="63"/>
      <c r="T102" s="63"/>
      <c r="U102" s="63"/>
      <c r="V102" s="63"/>
      <c r="W102" s="63"/>
      <c r="X102" s="63"/>
    </row>
    <row r="103" spans="1:24" x14ac:dyDescent="0.2">
      <c r="A103" s="6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63"/>
      <c r="Q103" s="63"/>
      <c r="R103" s="63"/>
      <c r="S103" s="63"/>
      <c r="T103" s="63"/>
      <c r="U103" s="63"/>
      <c r="V103" s="63"/>
      <c r="W103" s="63"/>
      <c r="X103" s="63"/>
    </row>
    <row r="104" spans="1:24" x14ac:dyDescent="0.2">
      <c r="A104" s="63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4"/>
      <c r="O104" s="374"/>
      <c r="P104" s="63"/>
      <c r="Q104" s="63"/>
      <c r="R104" s="63"/>
      <c r="S104" s="63"/>
      <c r="T104" s="63"/>
      <c r="U104" s="63"/>
      <c r="V104" s="63"/>
      <c r="W104" s="63"/>
      <c r="X104" s="63"/>
    </row>
    <row r="105" spans="1:24" x14ac:dyDescent="0.2">
      <c r="A105" s="63"/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63"/>
      <c r="Q105" s="63"/>
      <c r="R105" s="63"/>
      <c r="S105" s="63"/>
      <c r="T105" s="63"/>
      <c r="U105" s="63"/>
      <c r="V105" s="63"/>
      <c r="W105" s="63"/>
      <c r="X105" s="63"/>
    </row>
    <row r="106" spans="1:24" x14ac:dyDescent="0.2">
      <c r="A106" s="63"/>
      <c r="B106" s="374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4"/>
      <c r="P106" s="63"/>
      <c r="Q106" s="63"/>
      <c r="R106" s="63"/>
      <c r="S106" s="63"/>
      <c r="T106" s="63"/>
      <c r="U106" s="63"/>
      <c r="V106" s="63"/>
      <c r="W106" s="63"/>
      <c r="X106" s="63"/>
    </row>
    <row r="107" spans="1:24" x14ac:dyDescent="0.2">
      <c r="A107" s="63"/>
      <c r="B107" s="374"/>
      <c r="C107" s="374"/>
      <c r="D107" s="374"/>
      <c r="E107" s="374"/>
      <c r="F107" s="374"/>
      <c r="G107" s="374"/>
      <c r="H107" s="374"/>
      <c r="I107" s="374"/>
      <c r="J107" s="374"/>
      <c r="K107" s="374"/>
      <c r="L107" s="374"/>
      <c r="M107" s="374"/>
      <c r="N107" s="374"/>
      <c r="O107" s="374"/>
      <c r="P107" s="63"/>
      <c r="Q107" s="63"/>
      <c r="R107" s="63"/>
      <c r="S107" s="63"/>
      <c r="T107" s="63"/>
      <c r="U107" s="63"/>
      <c r="V107" s="63"/>
      <c r="W107" s="63"/>
      <c r="X107" s="63"/>
    </row>
    <row r="108" spans="1:24" x14ac:dyDescent="0.2">
      <c r="A108" s="63"/>
      <c r="B108" s="374"/>
      <c r="C108" s="374"/>
      <c r="D108" s="374"/>
      <c r="E108" s="374"/>
      <c r="F108" s="374"/>
      <c r="G108" s="374"/>
      <c r="H108" s="374"/>
      <c r="I108" s="374"/>
      <c r="J108" s="374"/>
      <c r="K108" s="374"/>
      <c r="L108" s="374"/>
      <c r="M108" s="374"/>
      <c r="N108" s="374"/>
      <c r="O108" s="374"/>
      <c r="P108" s="63"/>
      <c r="Q108" s="63"/>
      <c r="R108" s="63"/>
      <c r="S108" s="63"/>
      <c r="T108" s="63"/>
      <c r="U108" s="63"/>
      <c r="V108" s="63"/>
      <c r="W108" s="63"/>
      <c r="X108" s="63"/>
    </row>
    <row r="109" spans="1:24" x14ac:dyDescent="0.2">
      <c r="A109" s="63"/>
      <c r="B109" s="374"/>
      <c r="C109" s="374"/>
      <c r="D109" s="374"/>
      <c r="E109" s="374"/>
      <c r="F109" s="374"/>
      <c r="G109" s="374"/>
      <c r="H109" s="374"/>
      <c r="I109" s="374"/>
      <c r="J109" s="374"/>
      <c r="K109" s="374"/>
      <c r="L109" s="374"/>
      <c r="M109" s="374"/>
      <c r="N109" s="374"/>
      <c r="O109" s="374"/>
      <c r="P109" s="63"/>
      <c r="Q109" s="63"/>
      <c r="R109" s="63"/>
      <c r="S109" s="63"/>
      <c r="T109" s="63"/>
      <c r="U109" s="63"/>
      <c r="V109" s="63"/>
      <c r="W109" s="63"/>
      <c r="X109" s="63"/>
    </row>
    <row r="110" spans="1:24" x14ac:dyDescent="0.2">
      <c r="A110" s="63"/>
      <c r="B110" s="374"/>
      <c r="C110" s="374"/>
      <c r="D110" s="374"/>
      <c r="E110" s="374"/>
      <c r="F110" s="374"/>
      <c r="G110" s="374"/>
      <c r="H110" s="374"/>
      <c r="I110" s="374"/>
      <c r="J110" s="374"/>
      <c r="K110" s="374"/>
      <c r="L110" s="374"/>
      <c r="M110" s="374"/>
      <c r="N110" s="374"/>
      <c r="O110" s="374"/>
      <c r="P110" s="63"/>
      <c r="Q110" s="63"/>
      <c r="R110" s="63"/>
      <c r="S110" s="63"/>
      <c r="T110" s="63"/>
      <c r="U110" s="63"/>
      <c r="V110" s="63"/>
      <c r="W110" s="63"/>
      <c r="X110" s="63"/>
    </row>
    <row r="111" spans="1:24" x14ac:dyDescent="0.2">
      <c r="A111" s="63"/>
      <c r="B111" s="374"/>
      <c r="C111" s="374"/>
      <c r="D111" s="374"/>
      <c r="E111" s="374"/>
      <c r="F111" s="374"/>
      <c r="G111" s="374"/>
      <c r="H111" s="374"/>
      <c r="I111" s="374"/>
      <c r="J111" s="374"/>
      <c r="K111" s="374"/>
      <c r="L111" s="374"/>
      <c r="M111" s="374"/>
      <c r="N111" s="374"/>
      <c r="O111" s="374"/>
      <c r="P111" s="63"/>
      <c r="Q111" s="63"/>
      <c r="R111" s="63"/>
      <c r="S111" s="63"/>
      <c r="T111" s="63"/>
      <c r="U111" s="63"/>
      <c r="V111" s="63"/>
      <c r="W111" s="63"/>
      <c r="X111" s="63"/>
    </row>
    <row r="112" spans="1:24" x14ac:dyDescent="0.2">
      <c r="A112" s="63"/>
      <c r="B112" s="374"/>
      <c r="C112" s="374"/>
      <c r="D112" s="374"/>
      <c r="E112" s="374"/>
      <c r="F112" s="374"/>
      <c r="G112" s="374"/>
      <c r="H112" s="374"/>
      <c r="I112" s="374"/>
      <c r="J112" s="374"/>
      <c r="K112" s="374"/>
      <c r="L112" s="374"/>
      <c r="M112" s="374"/>
      <c r="N112" s="374"/>
      <c r="O112" s="374"/>
      <c r="P112" s="63"/>
      <c r="Q112" s="63"/>
      <c r="R112" s="63"/>
      <c r="S112" s="63"/>
      <c r="T112" s="63"/>
      <c r="U112" s="63"/>
      <c r="V112" s="63"/>
      <c r="W112" s="63"/>
      <c r="X112" s="63"/>
    </row>
    <row r="113" spans="1:24" x14ac:dyDescent="0.2">
      <c r="A113" s="63"/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63"/>
      <c r="Q113" s="63"/>
      <c r="R113" s="63"/>
      <c r="S113" s="63"/>
      <c r="T113" s="63"/>
      <c r="U113" s="63"/>
      <c r="V113" s="63"/>
      <c r="W113" s="63"/>
      <c r="X113" s="63"/>
    </row>
    <row r="114" spans="1:24" x14ac:dyDescent="0.2">
      <c r="A114" s="63"/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63"/>
      <c r="Q114" s="63"/>
      <c r="R114" s="63"/>
      <c r="S114" s="63"/>
      <c r="T114" s="63"/>
      <c r="U114" s="63"/>
      <c r="V114" s="63"/>
      <c r="W114" s="63"/>
      <c r="X114" s="63"/>
    </row>
    <row r="115" spans="1:24" x14ac:dyDescent="0.2">
      <c r="A115" s="63"/>
      <c r="B115" s="374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63"/>
      <c r="Q115" s="63"/>
      <c r="R115" s="63"/>
      <c r="S115" s="63"/>
      <c r="T115" s="63"/>
      <c r="U115" s="63"/>
      <c r="V115" s="63"/>
      <c r="W115" s="63"/>
      <c r="X115" s="63"/>
    </row>
    <row r="116" spans="1:24" x14ac:dyDescent="0.2">
      <c r="A116" s="63"/>
      <c r="B116" s="374"/>
      <c r="C116" s="374"/>
      <c r="D116" s="374"/>
      <c r="E116" s="374"/>
      <c r="F116" s="374"/>
      <c r="G116" s="374"/>
      <c r="H116" s="374"/>
      <c r="I116" s="374"/>
      <c r="J116" s="374"/>
      <c r="K116" s="374"/>
      <c r="L116" s="374"/>
      <c r="M116" s="374"/>
      <c r="N116" s="374"/>
      <c r="O116" s="374"/>
      <c r="P116" s="63"/>
      <c r="Q116" s="63"/>
      <c r="R116" s="63"/>
      <c r="S116" s="63"/>
      <c r="T116" s="63"/>
      <c r="U116" s="63"/>
      <c r="V116" s="63"/>
      <c r="W116" s="63"/>
      <c r="X116" s="63"/>
    </row>
    <row r="117" spans="1:24" x14ac:dyDescent="0.2">
      <c r="A117" s="63"/>
      <c r="B117" s="374"/>
      <c r="C117" s="374"/>
      <c r="D117" s="374"/>
      <c r="E117" s="374"/>
      <c r="F117" s="374"/>
      <c r="G117" s="374"/>
      <c r="H117" s="374"/>
      <c r="I117" s="374"/>
      <c r="J117" s="374"/>
      <c r="K117" s="374"/>
      <c r="L117" s="374"/>
      <c r="M117" s="374"/>
      <c r="N117" s="374"/>
      <c r="O117" s="374"/>
      <c r="P117" s="63"/>
      <c r="Q117" s="63"/>
      <c r="R117" s="63"/>
      <c r="S117" s="63"/>
      <c r="T117" s="63"/>
      <c r="U117" s="63"/>
      <c r="V117" s="63"/>
      <c r="W117" s="63"/>
      <c r="X117" s="63"/>
    </row>
    <row r="118" spans="1:24" x14ac:dyDescent="0.2">
      <c r="A118" s="6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4"/>
      <c r="O118" s="374"/>
      <c r="P118" s="63"/>
      <c r="Q118" s="63"/>
      <c r="R118" s="63"/>
      <c r="S118" s="63"/>
      <c r="T118" s="63"/>
      <c r="U118" s="63"/>
      <c r="V118" s="63"/>
      <c r="W118" s="63"/>
      <c r="X118" s="63"/>
    </row>
    <row r="119" spans="1:24" x14ac:dyDescent="0.2">
      <c r="A119" s="63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4"/>
      <c r="O119" s="374"/>
      <c r="P119" s="63"/>
      <c r="Q119" s="63"/>
      <c r="R119" s="63"/>
      <c r="S119" s="63"/>
      <c r="T119" s="63"/>
      <c r="U119" s="63"/>
      <c r="V119" s="63"/>
      <c r="W119" s="63"/>
      <c r="X119" s="63"/>
    </row>
    <row r="120" spans="1:24" x14ac:dyDescent="0.2">
      <c r="A120" s="63"/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63"/>
      <c r="Q120" s="63"/>
      <c r="R120" s="63"/>
      <c r="S120" s="63"/>
      <c r="T120" s="63"/>
      <c r="U120" s="63"/>
      <c r="V120" s="63"/>
      <c r="W120" s="63"/>
      <c r="X120" s="63"/>
    </row>
    <row r="121" spans="1:24" x14ac:dyDescent="0.2">
      <c r="A121" s="63"/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63"/>
      <c r="Q121" s="63"/>
      <c r="R121" s="63"/>
      <c r="S121" s="63"/>
      <c r="T121" s="63"/>
      <c r="U121" s="63"/>
      <c r="V121" s="63"/>
      <c r="W121" s="63"/>
      <c r="X121" s="63"/>
    </row>
    <row r="122" spans="1:24" x14ac:dyDescent="0.2">
      <c r="A122" s="63"/>
      <c r="B122" s="374"/>
      <c r="C122" s="374"/>
      <c r="D122" s="374"/>
      <c r="E122" s="374"/>
      <c r="F122" s="374"/>
      <c r="G122" s="374"/>
      <c r="H122" s="374"/>
      <c r="I122" s="374"/>
      <c r="J122" s="374"/>
      <c r="K122" s="374"/>
      <c r="L122" s="374"/>
      <c r="M122" s="374"/>
      <c r="N122" s="374"/>
      <c r="O122" s="374"/>
      <c r="P122" s="63"/>
      <c r="Q122" s="63"/>
      <c r="R122" s="63"/>
      <c r="S122" s="63"/>
      <c r="T122" s="63"/>
      <c r="U122" s="63"/>
      <c r="V122" s="63"/>
      <c r="W122" s="63"/>
      <c r="X122" s="63"/>
    </row>
    <row r="123" spans="1:24" x14ac:dyDescent="0.2">
      <c r="A123" s="63"/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63"/>
      <c r="Q123" s="63"/>
      <c r="R123" s="63"/>
      <c r="S123" s="63"/>
      <c r="T123" s="63"/>
      <c r="U123" s="63"/>
      <c r="V123" s="63"/>
      <c r="W123" s="63"/>
      <c r="X123" s="63"/>
    </row>
    <row r="124" spans="1:24" x14ac:dyDescent="0.2">
      <c r="A124" s="63"/>
      <c r="B124" s="374"/>
      <c r="C124" s="374"/>
      <c r="D124" s="374"/>
      <c r="E124" s="374"/>
      <c r="F124" s="374"/>
      <c r="G124" s="374"/>
      <c r="H124" s="374"/>
      <c r="I124" s="374"/>
      <c r="J124" s="374"/>
      <c r="K124" s="374"/>
      <c r="L124" s="374"/>
      <c r="M124" s="374"/>
      <c r="N124" s="374"/>
      <c r="O124" s="374"/>
      <c r="P124" s="63"/>
      <c r="Q124" s="63"/>
      <c r="R124" s="63"/>
      <c r="S124" s="63"/>
      <c r="T124" s="63"/>
      <c r="U124" s="63"/>
      <c r="V124" s="63"/>
      <c r="W124" s="63"/>
      <c r="X124" s="63"/>
    </row>
    <row r="125" spans="1:24" x14ac:dyDescent="0.2">
      <c r="A125" s="63"/>
      <c r="B125" s="374"/>
      <c r="C125" s="374"/>
      <c r="D125" s="374"/>
      <c r="E125" s="374"/>
      <c r="F125" s="374"/>
      <c r="G125" s="374"/>
      <c r="H125" s="374"/>
      <c r="I125" s="374"/>
      <c r="J125" s="374"/>
      <c r="K125" s="374"/>
      <c r="L125" s="374"/>
      <c r="M125" s="374"/>
      <c r="N125" s="374"/>
      <c r="O125" s="374"/>
      <c r="P125" s="63"/>
      <c r="Q125" s="63"/>
      <c r="R125" s="63"/>
      <c r="S125" s="63"/>
      <c r="T125" s="63"/>
      <c r="U125" s="63"/>
      <c r="V125" s="63"/>
      <c r="W125" s="63"/>
      <c r="X125" s="63"/>
    </row>
    <row r="126" spans="1:24" x14ac:dyDescent="0.2">
      <c r="A126" s="63"/>
      <c r="B126" s="374"/>
      <c r="C126" s="374"/>
      <c r="D126" s="374"/>
      <c r="E126" s="374"/>
      <c r="F126" s="374"/>
      <c r="G126" s="374"/>
      <c r="H126" s="374"/>
      <c r="I126" s="374"/>
      <c r="J126" s="374"/>
      <c r="K126" s="374"/>
      <c r="L126" s="374"/>
      <c r="M126" s="374"/>
      <c r="N126" s="374"/>
      <c r="O126" s="374"/>
      <c r="P126" s="63"/>
      <c r="Q126" s="63"/>
      <c r="R126" s="63"/>
      <c r="S126" s="63"/>
      <c r="T126" s="63"/>
      <c r="U126" s="63"/>
      <c r="V126" s="63"/>
      <c r="W126" s="63"/>
      <c r="X126" s="63"/>
    </row>
    <row r="127" spans="1:24" x14ac:dyDescent="0.2">
      <c r="A127" s="63"/>
      <c r="B127" s="374"/>
      <c r="C127" s="374"/>
      <c r="D127" s="374"/>
      <c r="E127" s="374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63"/>
      <c r="Q127" s="63"/>
      <c r="R127" s="63"/>
      <c r="S127" s="63"/>
      <c r="T127" s="63"/>
      <c r="U127" s="63"/>
      <c r="V127" s="63"/>
      <c r="W127" s="63"/>
      <c r="X127" s="63"/>
    </row>
    <row r="128" spans="1:24" x14ac:dyDescent="0.2">
      <c r="A128" s="6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63"/>
      <c r="Q128" s="63"/>
      <c r="R128" s="63"/>
      <c r="S128" s="63"/>
      <c r="T128" s="63"/>
      <c r="U128" s="63"/>
      <c r="V128" s="63"/>
      <c r="W128" s="63"/>
      <c r="X128" s="63"/>
    </row>
    <row r="129" spans="1:24" x14ac:dyDescent="0.2">
      <c r="A129" s="63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63"/>
      <c r="Q129" s="63"/>
      <c r="R129" s="63"/>
      <c r="S129" s="63"/>
      <c r="T129" s="63"/>
      <c r="U129" s="63"/>
      <c r="V129" s="63"/>
      <c r="W129" s="63"/>
      <c r="X129" s="63"/>
    </row>
    <row r="130" spans="1:24" x14ac:dyDescent="0.2">
      <c r="A130" s="63"/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63"/>
      <c r="Q130" s="63"/>
      <c r="R130" s="63"/>
      <c r="S130" s="63"/>
      <c r="T130" s="63"/>
      <c r="U130" s="63"/>
      <c r="V130" s="63"/>
      <c r="W130" s="63"/>
      <c r="X130" s="63"/>
    </row>
    <row r="131" spans="1:24" x14ac:dyDescent="0.2">
      <c r="A131" s="63"/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63"/>
      <c r="Q131" s="63"/>
      <c r="R131" s="63"/>
      <c r="S131" s="63"/>
      <c r="T131" s="63"/>
      <c r="U131" s="63"/>
      <c r="V131" s="63"/>
      <c r="W131" s="63"/>
      <c r="X131" s="63"/>
    </row>
    <row r="132" spans="1:24" x14ac:dyDescent="0.2">
      <c r="A132" s="63"/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63"/>
      <c r="Q132" s="63"/>
      <c r="R132" s="63"/>
      <c r="S132" s="63"/>
      <c r="T132" s="63"/>
      <c r="U132" s="63"/>
      <c r="V132" s="63"/>
      <c r="W132" s="63"/>
      <c r="X132" s="63"/>
    </row>
    <row r="133" spans="1:24" x14ac:dyDescent="0.2">
      <c r="A133" s="63"/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63"/>
      <c r="Q133" s="63"/>
      <c r="R133" s="63"/>
      <c r="S133" s="63"/>
      <c r="T133" s="63"/>
      <c r="U133" s="63"/>
      <c r="V133" s="63"/>
      <c r="W133" s="63"/>
      <c r="X133" s="63"/>
    </row>
    <row r="134" spans="1:24" x14ac:dyDescent="0.2">
      <c r="A134" s="63"/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63"/>
      <c r="Q134" s="63"/>
      <c r="R134" s="63"/>
      <c r="S134" s="63"/>
      <c r="T134" s="63"/>
      <c r="U134" s="63"/>
      <c r="V134" s="63"/>
      <c r="W134" s="63"/>
      <c r="X134" s="63"/>
    </row>
    <row r="135" spans="1:24" x14ac:dyDescent="0.2">
      <c r="A135" s="63"/>
      <c r="B135" s="374"/>
      <c r="C135" s="374"/>
      <c r="D135" s="374"/>
      <c r="E135" s="374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63"/>
      <c r="Q135" s="63"/>
      <c r="R135" s="63"/>
      <c r="S135" s="63"/>
      <c r="T135" s="63"/>
      <c r="U135" s="63"/>
      <c r="V135" s="63"/>
      <c r="W135" s="63"/>
      <c r="X135" s="63"/>
    </row>
    <row r="136" spans="1:24" x14ac:dyDescent="0.2">
      <c r="A136" s="63"/>
      <c r="B136" s="374"/>
      <c r="C136" s="374"/>
      <c r="D136" s="374"/>
      <c r="E136" s="374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63"/>
      <c r="Q136" s="63"/>
      <c r="R136" s="63"/>
      <c r="S136" s="63"/>
      <c r="T136" s="63"/>
      <c r="U136" s="63"/>
      <c r="V136" s="63"/>
      <c r="W136" s="63"/>
      <c r="X136" s="63"/>
    </row>
    <row r="137" spans="1:24" x14ac:dyDescent="0.2">
      <c r="A137" s="6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63"/>
      <c r="Q137" s="63"/>
      <c r="R137" s="63"/>
      <c r="S137" s="63"/>
      <c r="T137" s="63"/>
      <c r="U137" s="63"/>
      <c r="V137" s="63"/>
      <c r="W137" s="63"/>
      <c r="X137" s="63"/>
    </row>
    <row r="138" spans="1:24" x14ac:dyDescent="0.2">
      <c r="A138" s="63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63"/>
      <c r="Q138" s="63"/>
      <c r="R138" s="63"/>
      <c r="S138" s="63"/>
      <c r="T138" s="63"/>
      <c r="U138" s="63"/>
      <c r="V138" s="63"/>
      <c r="W138" s="63"/>
      <c r="X138" s="63"/>
    </row>
    <row r="139" spans="1:24" x14ac:dyDescent="0.2">
      <c r="A139" s="63"/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63"/>
      <c r="Q139" s="63"/>
      <c r="R139" s="63"/>
      <c r="S139" s="63"/>
      <c r="T139" s="63"/>
      <c r="U139" s="63"/>
      <c r="V139" s="63"/>
      <c r="W139" s="63"/>
      <c r="X139" s="63"/>
    </row>
    <row r="140" spans="1:24" x14ac:dyDescent="0.2">
      <c r="A140" s="63"/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63"/>
      <c r="Q140" s="63"/>
      <c r="R140" s="63"/>
      <c r="S140" s="63"/>
      <c r="T140" s="63"/>
      <c r="U140" s="63"/>
      <c r="V140" s="63"/>
      <c r="W140" s="63"/>
      <c r="X140" s="63"/>
    </row>
    <row r="141" spans="1:24" x14ac:dyDescent="0.2">
      <c r="A141" s="63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24" x14ac:dyDescent="0.2">
      <c r="A142" s="63"/>
      <c r="B142" s="374"/>
      <c r="C142" s="374"/>
      <c r="D142" s="374"/>
      <c r="E142" s="374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24" x14ac:dyDescent="0.2">
      <c r="A143" s="63"/>
      <c r="B143" s="374"/>
      <c r="C143" s="374"/>
      <c r="D143" s="374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24" x14ac:dyDescent="0.2">
      <c r="A144" s="63"/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1:24" x14ac:dyDescent="0.2">
      <c r="A145" s="6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1:24" x14ac:dyDescent="0.2">
      <c r="A146" s="63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1:24" x14ac:dyDescent="0.2">
      <c r="A147" s="63"/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1:24" x14ac:dyDescent="0.2">
      <c r="A148" s="63"/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63"/>
      <c r="Q148" s="63"/>
      <c r="R148" s="63"/>
      <c r="S148" s="63"/>
      <c r="T148" s="63"/>
      <c r="U148" s="63"/>
      <c r="V148" s="63"/>
      <c r="W148" s="63"/>
      <c r="X148" s="63"/>
    </row>
    <row r="149" spans="1:24" x14ac:dyDescent="0.2">
      <c r="A149" s="63"/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63"/>
      <c r="Q149" s="63"/>
      <c r="R149" s="63"/>
      <c r="S149" s="63"/>
      <c r="T149" s="63"/>
      <c r="U149" s="63"/>
      <c r="V149" s="63"/>
      <c r="W149" s="63"/>
      <c r="X149" s="63"/>
    </row>
    <row r="150" spans="1:24" x14ac:dyDescent="0.2">
      <c r="A150" s="63"/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63"/>
      <c r="Q150" s="63"/>
      <c r="R150" s="63"/>
      <c r="S150" s="63"/>
      <c r="T150" s="63"/>
      <c r="U150" s="63"/>
      <c r="V150" s="63"/>
      <c r="W150" s="63"/>
      <c r="X150" s="63"/>
    </row>
    <row r="151" spans="1:24" x14ac:dyDescent="0.2">
      <c r="A151" s="63"/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63"/>
      <c r="Q151" s="63"/>
      <c r="R151" s="63"/>
      <c r="S151" s="63"/>
      <c r="T151" s="63"/>
      <c r="U151" s="63"/>
      <c r="V151" s="63"/>
      <c r="W151" s="63"/>
      <c r="X151" s="63"/>
    </row>
    <row r="152" spans="1:24" x14ac:dyDescent="0.2">
      <c r="A152" s="63"/>
      <c r="B152" s="374"/>
      <c r="C152" s="374"/>
      <c r="D152" s="374"/>
      <c r="E152" s="374"/>
      <c r="F152" s="374"/>
      <c r="G152" s="374"/>
      <c r="H152" s="374"/>
      <c r="I152" s="374"/>
      <c r="J152" s="374"/>
      <c r="K152" s="374"/>
      <c r="L152" s="374"/>
      <c r="M152" s="374"/>
      <c r="N152" s="374"/>
      <c r="O152" s="374"/>
      <c r="P152" s="63"/>
      <c r="Q152" s="63"/>
      <c r="R152" s="63"/>
      <c r="S152" s="63"/>
      <c r="T152" s="63"/>
      <c r="U152" s="63"/>
      <c r="V152" s="63"/>
      <c r="W152" s="63"/>
      <c r="X152" s="63"/>
    </row>
    <row r="153" spans="1:24" x14ac:dyDescent="0.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spans="1:24" x14ac:dyDescent="0.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spans="1:24" x14ac:dyDescent="0.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spans="1:24" x14ac:dyDescent="0.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spans="1:24" x14ac:dyDescent="0.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spans="1:24" x14ac:dyDescent="0.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spans="1:24" x14ac:dyDescent="0.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spans="1:24" x14ac:dyDescent="0.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spans="1:24" x14ac:dyDescent="0.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spans="1:24" x14ac:dyDescent="0.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spans="1:24" x14ac:dyDescent="0.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spans="1:24" x14ac:dyDescent="0.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</sheetData>
  <mergeCells count="17">
    <mergeCell ref="A1:B2"/>
    <mergeCell ref="C1:Y1"/>
    <mergeCell ref="D2:Y2"/>
    <mergeCell ref="Y3:Y4"/>
    <mergeCell ref="A8:B8"/>
    <mergeCell ref="A7:B7"/>
    <mergeCell ref="A12:B12"/>
    <mergeCell ref="A13:B13"/>
    <mergeCell ref="B70:G70"/>
    <mergeCell ref="A5:B5"/>
    <mergeCell ref="A3:B4"/>
    <mergeCell ref="A6:B6"/>
    <mergeCell ref="A9:B9"/>
    <mergeCell ref="A10:B10"/>
    <mergeCell ref="A11:B11"/>
    <mergeCell ref="A14:B14"/>
    <mergeCell ref="A15:B15"/>
  </mergeCells>
  <pageMargins left="0.70866141732283472" right="0.11811023622047245" top="0.74803149606299213" bottom="0.74803149606299213" header="0.31496062992125984" footer="0.31496062992125984"/>
  <pageSetup paperSize="11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M90"/>
  <sheetViews>
    <sheetView workbookViewId="0">
      <pane xSplit="2" ySplit="5" topLeftCell="I51" activePane="bottomRight" state="frozen"/>
      <selection pane="topRight" activeCell="C1" sqref="C1"/>
      <selection pane="bottomLeft" activeCell="A8" sqref="A8"/>
      <selection pane="bottomRight" activeCell="Y67" sqref="Y67"/>
    </sheetView>
  </sheetViews>
  <sheetFormatPr defaultColWidth="9.140625" defaultRowHeight="12.75" x14ac:dyDescent="0.2"/>
  <cols>
    <col min="1" max="1" width="9.42578125" style="45" customWidth="1"/>
    <col min="2" max="2" width="10.42578125" style="45" customWidth="1"/>
    <col min="3" max="24" width="12.7109375" style="45" customWidth="1"/>
    <col min="25" max="25" width="12.7109375" style="8" customWidth="1"/>
    <col min="26" max="26" width="10.140625" style="45" bestFit="1" customWidth="1"/>
    <col min="27" max="27" width="14" style="45" bestFit="1" customWidth="1"/>
    <col min="28" max="28" width="11.42578125" style="45" bestFit="1" customWidth="1"/>
    <col min="29" max="32" width="10.140625" style="45" bestFit="1" customWidth="1"/>
    <col min="33" max="34" width="9.5703125" style="45" bestFit="1" customWidth="1"/>
    <col min="35" max="36" width="12.5703125" style="45" bestFit="1" customWidth="1"/>
    <col min="37" max="38" width="9.85546875" style="45" bestFit="1" customWidth="1"/>
    <col min="39" max="16384" width="9.140625" style="45"/>
  </cols>
  <sheetData>
    <row r="1" spans="1:26" ht="18.75" x14ac:dyDescent="0.3">
      <c r="A1" s="468" t="s">
        <v>52</v>
      </c>
      <c r="B1" s="486"/>
      <c r="C1" s="472" t="s">
        <v>177</v>
      </c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482"/>
      <c r="X1" s="482"/>
      <c r="Y1" s="483"/>
    </row>
    <row r="2" spans="1:26" ht="15" customHeight="1" x14ac:dyDescent="0.3">
      <c r="A2" s="487"/>
      <c r="B2" s="488"/>
      <c r="C2" s="475" t="s">
        <v>221</v>
      </c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5"/>
    </row>
    <row r="3" spans="1:26" s="112" customFormat="1" ht="15.75" x14ac:dyDescent="0.2">
      <c r="A3" s="493" t="s">
        <v>97</v>
      </c>
      <c r="B3" s="494"/>
      <c r="C3" s="112" t="s">
        <v>7</v>
      </c>
      <c r="D3" s="112" t="s">
        <v>8</v>
      </c>
      <c r="E3" s="112" t="s">
        <v>9</v>
      </c>
      <c r="F3" s="112" t="s">
        <v>10</v>
      </c>
      <c r="G3" s="112" t="s">
        <v>11</v>
      </c>
      <c r="H3" s="112" t="s">
        <v>12</v>
      </c>
      <c r="I3" s="296" t="s">
        <v>13</v>
      </c>
      <c r="J3" s="296" t="s">
        <v>14</v>
      </c>
      <c r="K3" s="296" t="s">
        <v>15</v>
      </c>
      <c r="L3" s="296" t="s">
        <v>16</v>
      </c>
      <c r="M3" s="296" t="s">
        <v>17</v>
      </c>
      <c r="N3" s="296" t="s">
        <v>18</v>
      </c>
      <c r="O3" s="296" t="s">
        <v>19</v>
      </c>
      <c r="P3" s="296" t="s">
        <v>20</v>
      </c>
      <c r="Q3" s="296" t="s">
        <v>21</v>
      </c>
      <c r="R3" s="296" t="s">
        <v>22</v>
      </c>
      <c r="S3" s="296" t="s">
        <v>23</v>
      </c>
      <c r="T3" s="296" t="s">
        <v>24</v>
      </c>
      <c r="U3" s="297" t="s">
        <v>48</v>
      </c>
      <c r="V3" s="296" t="s">
        <v>25</v>
      </c>
      <c r="W3" s="296" t="s">
        <v>49</v>
      </c>
      <c r="X3" s="298" t="s">
        <v>50</v>
      </c>
      <c r="Y3" s="478" t="s">
        <v>1</v>
      </c>
    </row>
    <row r="4" spans="1:26" s="108" customFormat="1" ht="102" x14ac:dyDescent="0.2">
      <c r="A4" s="494"/>
      <c r="B4" s="494"/>
      <c r="C4" s="356" t="s">
        <v>77</v>
      </c>
      <c r="D4" s="356" t="s">
        <v>78</v>
      </c>
      <c r="E4" s="356" t="s">
        <v>79</v>
      </c>
      <c r="F4" s="356" t="s">
        <v>166</v>
      </c>
      <c r="G4" s="356" t="s">
        <v>80</v>
      </c>
      <c r="H4" s="356" t="s">
        <v>81</v>
      </c>
      <c r="I4" s="356" t="s">
        <v>82</v>
      </c>
      <c r="J4" s="356" t="s">
        <v>83</v>
      </c>
      <c r="K4" s="356" t="s">
        <v>84</v>
      </c>
      <c r="L4" s="356" t="s">
        <v>85</v>
      </c>
      <c r="M4" s="356" t="s">
        <v>86</v>
      </c>
      <c r="N4" s="356" t="s">
        <v>87</v>
      </c>
      <c r="O4" s="356" t="s">
        <v>88</v>
      </c>
      <c r="P4" s="356" t="s">
        <v>89</v>
      </c>
      <c r="Q4" s="356" t="s">
        <v>90</v>
      </c>
      <c r="R4" s="356" t="s">
        <v>91</v>
      </c>
      <c r="S4" s="356" t="s">
        <v>92</v>
      </c>
      <c r="T4" s="356" t="s">
        <v>93</v>
      </c>
      <c r="U4" s="356" t="s">
        <v>94</v>
      </c>
      <c r="V4" s="356" t="s">
        <v>95</v>
      </c>
      <c r="W4" s="356" t="s">
        <v>96</v>
      </c>
      <c r="X4" s="299" t="s">
        <v>26</v>
      </c>
      <c r="Y4" s="489"/>
    </row>
    <row r="5" spans="1:26" s="83" customFormat="1" ht="15" x14ac:dyDescent="0.2">
      <c r="A5" s="495" t="s">
        <v>151</v>
      </c>
      <c r="B5" s="495"/>
      <c r="C5" s="83" t="s">
        <v>27</v>
      </c>
      <c r="D5" s="83" t="s">
        <v>28</v>
      </c>
      <c r="E5" s="83" t="s">
        <v>29</v>
      </c>
      <c r="F5" s="83" t="s">
        <v>30</v>
      </c>
      <c r="G5" s="83" t="s">
        <v>31</v>
      </c>
      <c r="H5" s="83" t="s">
        <v>32</v>
      </c>
      <c r="I5" s="83" t="s">
        <v>33</v>
      </c>
      <c r="J5" s="83" t="s">
        <v>34</v>
      </c>
      <c r="K5" s="83" t="s">
        <v>35</v>
      </c>
      <c r="L5" s="83" t="s">
        <v>36</v>
      </c>
      <c r="M5" s="83" t="s">
        <v>37</v>
      </c>
      <c r="N5" s="83" t="s">
        <v>38</v>
      </c>
      <c r="O5" s="83" t="s">
        <v>39</v>
      </c>
      <c r="P5" s="83" t="s">
        <v>40</v>
      </c>
      <c r="Q5" s="83" t="s">
        <v>41</v>
      </c>
      <c r="R5" s="83" t="s">
        <v>42</v>
      </c>
      <c r="S5" s="83" t="s">
        <v>43</v>
      </c>
      <c r="T5" s="83" t="s">
        <v>44</v>
      </c>
      <c r="U5" s="83" t="s">
        <v>51</v>
      </c>
      <c r="V5" s="83" t="s">
        <v>45</v>
      </c>
      <c r="W5" s="83" t="s">
        <v>56</v>
      </c>
      <c r="X5" s="83" t="s">
        <v>192</v>
      </c>
      <c r="Y5" s="117"/>
    </row>
    <row r="6" spans="1:26" s="83" customFormat="1" ht="15" x14ac:dyDescent="0.25">
      <c r="A6" s="496" t="s">
        <v>197</v>
      </c>
      <c r="B6" s="497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113"/>
      <c r="Y6" s="118"/>
      <c r="Z6" s="84"/>
    </row>
    <row r="7" spans="1:26" s="83" customFormat="1" ht="15" x14ac:dyDescent="0.25">
      <c r="A7" s="480">
        <v>2012</v>
      </c>
      <c r="B7" s="491"/>
      <c r="C7" s="23">
        <v>290084.58058999991</v>
      </c>
      <c r="D7" s="23">
        <v>610408.92180999904</v>
      </c>
      <c r="E7" s="23">
        <v>1223240.1956399998</v>
      </c>
      <c r="F7" s="23">
        <v>423952.46239999961</v>
      </c>
      <c r="G7" s="23">
        <v>1958262.8548600001</v>
      </c>
      <c r="H7" s="23">
        <v>241842.13604999997</v>
      </c>
      <c r="I7" s="25">
        <v>133275.76487999986</v>
      </c>
      <c r="J7" s="25">
        <v>1808.5970699999996</v>
      </c>
      <c r="K7" s="25">
        <v>558568.13356999925</v>
      </c>
      <c r="L7" s="25">
        <v>8752.6891599999999</v>
      </c>
      <c r="M7" s="25">
        <v>2367.1278999999995</v>
      </c>
      <c r="N7" s="25">
        <v>382.14494000000008</v>
      </c>
      <c r="O7" s="25">
        <v>394.41778999999991</v>
      </c>
      <c r="P7" s="25">
        <v>3130066.3264700021</v>
      </c>
      <c r="Q7" s="25">
        <v>245595.95404999977</v>
      </c>
      <c r="R7" s="25">
        <v>165256.27683999989</v>
      </c>
      <c r="S7" s="25">
        <v>119859.78922999998</v>
      </c>
      <c r="T7" s="25">
        <v>15699.730840000002</v>
      </c>
      <c r="U7" s="25">
        <v>0.10674</v>
      </c>
      <c r="V7" s="25">
        <v>1713.6179199999995</v>
      </c>
      <c r="W7" s="25">
        <v>91.972189999999998</v>
      </c>
      <c r="X7" s="25">
        <v>19675.999790000005</v>
      </c>
      <c r="Y7" s="143">
        <v>9151299.8007299975</v>
      </c>
      <c r="Z7" s="84"/>
    </row>
    <row r="8" spans="1:26" s="20" customFormat="1" ht="15" x14ac:dyDescent="0.25">
      <c r="A8" s="457">
        <v>2013</v>
      </c>
      <c r="B8" s="490"/>
      <c r="C8" s="50">
        <v>376521.44706999953</v>
      </c>
      <c r="D8" s="50">
        <v>297682.13307000016</v>
      </c>
      <c r="E8" s="50">
        <v>1192916.3150799987</v>
      </c>
      <c r="F8" s="50">
        <v>401904.96068999986</v>
      </c>
      <c r="G8" s="50">
        <v>1097958.7457000001</v>
      </c>
      <c r="H8" s="50">
        <v>469142.6939999999</v>
      </c>
      <c r="I8" s="60">
        <v>36145.909879999999</v>
      </c>
      <c r="J8" s="60">
        <v>2141.6304300000002</v>
      </c>
      <c r="K8" s="60">
        <v>621312.61424999859</v>
      </c>
      <c r="L8" s="60">
        <v>5675.5984299999991</v>
      </c>
      <c r="M8" s="60">
        <v>1127.1684400000001</v>
      </c>
      <c r="N8" s="60">
        <v>252.62533000000002</v>
      </c>
      <c r="O8" s="60">
        <v>98.900230000000036</v>
      </c>
      <c r="P8" s="60">
        <v>4303510.1313199988</v>
      </c>
      <c r="Q8" s="60">
        <v>64555.410299999952</v>
      </c>
      <c r="R8" s="60">
        <v>513877.03313999914</v>
      </c>
      <c r="S8" s="60">
        <v>1409170.7515199999</v>
      </c>
      <c r="T8" s="60">
        <v>16061.126160000005</v>
      </c>
      <c r="U8" s="60">
        <v>0</v>
      </c>
      <c r="V8" s="60">
        <v>2713.8685999999993</v>
      </c>
      <c r="W8" s="60">
        <v>76.679109999999994</v>
      </c>
      <c r="X8" s="60">
        <v>11102.133349999996</v>
      </c>
      <c r="Y8" s="143">
        <v>10823947.876099996</v>
      </c>
    </row>
    <row r="9" spans="1:26" s="33" customFormat="1" ht="15" x14ac:dyDescent="0.25">
      <c r="A9" s="457">
        <v>2014</v>
      </c>
      <c r="B9" s="490"/>
      <c r="C9" s="50">
        <v>462559.3169300005</v>
      </c>
      <c r="D9" s="50">
        <v>439354.18573000055</v>
      </c>
      <c r="E9" s="50">
        <v>1332382.145470001</v>
      </c>
      <c r="F9" s="50">
        <v>480834.06150999927</v>
      </c>
      <c r="G9" s="50">
        <v>11151218.235340007</v>
      </c>
      <c r="H9" s="50">
        <v>530019.48955999978</v>
      </c>
      <c r="I9" s="60">
        <v>25404.299760000005</v>
      </c>
      <c r="J9" s="60">
        <v>2151.5683499999996</v>
      </c>
      <c r="K9" s="60">
        <v>748301.13048000226</v>
      </c>
      <c r="L9" s="60">
        <v>5730.9104499999994</v>
      </c>
      <c r="M9" s="60">
        <v>6081.4751600000009</v>
      </c>
      <c r="N9" s="60">
        <v>192.88329000000007</v>
      </c>
      <c r="O9" s="60">
        <v>830.63021999999989</v>
      </c>
      <c r="P9" s="60">
        <v>4538430.0173699986</v>
      </c>
      <c r="Q9" s="60">
        <v>127960.12323999999</v>
      </c>
      <c r="R9" s="60">
        <v>971188.54855999909</v>
      </c>
      <c r="S9" s="60">
        <v>1759125.5014099996</v>
      </c>
      <c r="T9" s="60">
        <v>16432.490989999984</v>
      </c>
      <c r="U9" s="60">
        <v>0</v>
      </c>
      <c r="V9" s="60">
        <v>3400.8708299999989</v>
      </c>
      <c r="W9" s="60">
        <v>73.384989999999988</v>
      </c>
      <c r="X9" s="60">
        <v>11079.969150000001</v>
      </c>
      <c r="Y9" s="143">
        <v>22612751.238790017</v>
      </c>
    </row>
    <row r="10" spans="1:26" s="33" customFormat="1" ht="15" x14ac:dyDescent="0.25">
      <c r="A10" s="457">
        <v>2015</v>
      </c>
      <c r="B10" s="490"/>
      <c r="C10" s="50">
        <v>380248.44113999949</v>
      </c>
      <c r="D10" s="50">
        <v>427058.40121999971</v>
      </c>
      <c r="E10" s="50">
        <v>1317516.943</v>
      </c>
      <c r="F10" s="50">
        <v>565868.95988999959</v>
      </c>
      <c r="G10" s="50">
        <v>12687505.043790001</v>
      </c>
      <c r="H10" s="50">
        <v>154174.22580000007</v>
      </c>
      <c r="I10" s="60">
        <v>21520.805509999995</v>
      </c>
      <c r="J10" s="60">
        <v>3184.8214199999998</v>
      </c>
      <c r="K10" s="60">
        <v>1108411.4039500051</v>
      </c>
      <c r="L10" s="60">
        <v>4568.0849100000005</v>
      </c>
      <c r="M10" s="60">
        <v>3112.3099500000021</v>
      </c>
      <c r="N10" s="60">
        <v>636.84606000000008</v>
      </c>
      <c r="O10" s="60">
        <v>352.60915</v>
      </c>
      <c r="P10" s="60">
        <v>5269265.7643000036</v>
      </c>
      <c r="Q10" s="60">
        <v>82100.657739999981</v>
      </c>
      <c r="R10" s="60">
        <v>1137490.9122300013</v>
      </c>
      <c r="S10" s="60">
        <v>210773.5104499998</v>
      </c>
      <c r="T10" s="60">
        <v>29990.180439999971</v>
      </c>
      <c r="U10" s="60">
        <v>3.8290000000000002</v>
      </c>
      <c r="V10" s="60">
        <v>3821.9017000000003</v>
      </c>
      <c r="W10" s="60">
        <v>97.164899999999989</v>
      </c>
      <c r="X10" s="60">
        <v>13367.26845</v>
      </c>
      <c r="Y10" s="143">
        <v>23421070.085000008</v>
      </c>
    </row>
    <row r="11" spans="1:26" s="33" customFormat="1" ht="15" x14ac:dyDescent="0.25">
      <c r="A11" s="457">
        <v>2016</v>
      </c>
      <c r="B11" s="490"/>
      <c r="C11" s="50">
        <v>7021775.6043799985</v>
      </c>
      <c r="D11" s="50">
        <v>121288.77030999991</v>
      </c>
      <c r="E11" s="50">
        <v>1480627.4751100021</v>
      </c>
      <c r="F11" s="50">
        <v>831407.74053000042</v>
      </c>
      <c r="G11" s="50">
        <v>11495890.476369999</v>
      </c>
      <c r="H11" s="50">
        <v>5823.5252599999985</v>
      </c>
      <c r="I11" s="60">
        <v>21210.773040000007</v>
      </c>
      <c r="J11" s="60">
        <v>3095.7152799999999</v>
      </c>
      <c r="K11" s="60">
        <v>1128858.4131199971</v>
      </c>
      <c r="L11" s="60">
        <v>2474.3723899999995</v>
      </c>
      <c r="M11" s="60">
        <v>7019.6129999999994</v>
      </c>
      <c r="N11" s="60">
        <v>414.17334000000005</v>
      </c>
      <c r="O11" s="60">
        <v>372.6053800000002</v>
      </c>
      <c r="P11" s="60">
        <v>6523240.2600399917</v>
      </c>
      <c r="Q11" s="60">
        <v>74828.180709999884</v>
      </c>
      <c r="R11" s="60">
        <v>801689.77351000055</v>
      </c>
      <c r="S11" s="60">
        <v>273389.86427000008</v>
      </c>
      <c r="T11" s="60">
        <v>733837.59031999961</v>
      </c>
      <c r="U11" s="60">
        <v>1297.6403800000001</v>
      </c>
      <c r="V11" s="60">
        <v>6653.8974500000004</v>
      </c>
      <c r="W11" s="60">
        <v>179.37133000000003</v>
      </c>
      <c r="X11" s="60">
        <v>13874.919580000002</v>
      </c>
      <c r="Y11" s="143">
        <v>30549250.755099993</v>
      </c>
    </row>
    <row r="12" spans="1:26" s="33" customFormat="1" ht="15" x14ac:dyDescent="0.25">
      <c r="A12" s="457" t="s">
        <v>370</v>
      </c>
      <c r="B12" s="490"/>
      <c r="C12" s="50">
        <f t="shared" ref="C12:I12" si="0">SUM(C18:C29)</f>
        <v>729548.20658999996</v>
      </c>
      <c r="D12" s="50">
        <f t="shared" si="0"/>
        <v>609491.99294999999</v>
      </c>
      <c r="E12" s="50">
        <f t="shared" si="0"/>
        <v>1969742.0099299999</v>
      </c>
      <c r="F12" s="50">
        <f t="shared" si="0"/>
        <v>872580.05157000001</v>
      </c>
      <c r="G12" s="50">
        <f t="shared" si="0"/>
        <v>15022027.87001</v>
      </c>
      <c r="H12" s="50">
        <f t="shared" si="0"/>
        <v>23975.920870000002</v>
      </c>
      <c r="I12" s="60">
        <f t="shared" si="0"/>
        <v>18957.407510000005</v>
      </c>
      <c r="J12" s="60">
        <f t="shared" ref="J12:X12" si="1">SUM(J18:J29)</f>
        <v>2416.0816100000002</v>
      </c>
      <c r="K12" s="60">
        <f t="shared" si="1"/>
        <v>1053022.1040400004</v>
      </c>
      <c r="L12" s="60">
        <f t="shared" si="1"/>
        <v>5518.6513599999998</v>
      </c>
      <c r="M12" s="60">
        <f t="shared" si="1"/>
        <v>2104.90832</v>
      </c>
      <c r="N12" s="60">
        <f t="shared" si="1"/>
        <v>63.360289999999992</v>
      </c>
      <c r="O12" s="60">
        <f t="shared" si="1"/>
        <v>292044.89435999992</v>
      </c>
      <c r="P12" s="60">
        <f t="shared" si="1"/>
        <v>6659170.5591699993</v>
      </c>
      <c r="Q12" s="60">
        <f t="shared" si="1"/>
        <v>171357.94210000001</v>
      </c>
      <c r="R12" s="60">
        <f t="shared" si="1"/>
        <v>1231461.11222</v>
      </c>
      <c r="S12" s="60">
        <f t="shared" si="1"/>
        <v>196759.6839</v>
      </c>
      <c r="T12" s="60">
        <f t="shared" si="1"/>
        <v>14502.299409999998</v>
      </c>
      <c r="U12" s="60">
        <f t="shared" si="1"/>
        <v>178.48004</v>
      </c>
      <c r="V12" s="60">
        <f t="shared" si="1"/>
        <v>330.01275000000004</v>
      </c>
      <c r="W12" s="60">
        <f t="shared" si="1"/>
        <v>38.715089999999996</v>
      </c>
      <c r="X12" s="60">
        <f t="shared" si="1"/>
        <v>10444.133879999999</v>
      </c>
      <c r="Y12" s="143">
        <f>SUM(C12:X12)</f>
        <v>28885736.397969995</v>
      </c>
    </row>
    <row r="13" spans="1:26" s="33" customFormat="1" ht="15" x14ac:dyDescent="0.25">
      <c r="A13" s="457" t="s">
        <v>371</v>
      </c>
      <c r="B13" s="490"/>
      <c r="C13" s="50">
        <v>199547.81284000003</v>
      </c>
      <c r="D13" s="50">
        <v>407121.93810000003</v>
      </c>
      <c r="E13" s="50">
        <v>400434.06073999987</v>
      </c>
      <c r="F13" s="50">
        <v>190352.95765000011</v>
      </c>
      <c r="G13" s="50">
        <v>17922350.15515</v>
      </c>
      <c r="H13" s="50">
        <v>20867.827060000003</v>
      </c>
      <c r="I13" s="60">
        <v>34854.827720000001</v>
      </c>
      <c r="J13" s="60">
        <v>1835.8101999999999</v>
      </c>
      <c r="K13" s="60">
        <v>454409.31105000002</v>
      </c>
      <c r="L13" s="60">
        <v>1824.0232800000001</v>
      </c>
      <c r="M13" s="60">
        <v>1123.9694399999998</v>
      </c>
      <c r="N13" s="60">
        <v>294.19248999999996</v>
      </c>
      <c r="O13" s="60">
        <v>510.60888999999997</v>
      </c>
      <c r="P13" s="60">
        <v>4608987.57137</v>
      </c>
      <c r="Q13" s="60">
        <v>51660.694439999999</v>
      </c>
      <c r="R13" s="60">
        <v>524008.48447999998</v>
      </c>
      <c r="S13" s="60">
        <v>1062347.6241900004</v>
      </c>
      <c r="T13" s="60">
        <v>46480.747799999997</v>
      </c>
      <c r="U13" s="60">
        <v>0.63067999999999991</v>
      </c>
      <c r="V13" s="60">
        <v>3984.7984000000001</v>
      </c>
      <c r="W13" s="60">
        <v>49.7</v>
      </c>
      <c r="X13" s="60">
        <v>13082.15604</v>
      </c>
      <c r="Y13" s="143">
        <v>25946129.902010001</v>
      </c>
    </row>
    <row r="14" spans="1:26" s="33" customFormat="1" ht="15" x14ac:dyDescent="0.25">
      <c r="A14" s="457" t="s">
        <v>372</v>
      </c>
      <c r="B14" s="490"/>
      <c r="C14" s="50">
        <f>SUM(C44:C55)</f>
        <v>943702.13491000014</v>
      </c>
      <c r="D14" s="50">
        <f t="shared" ref="D14:Y14" si="2">SUM(D44:D55)</f>
        <v>543558.11658999976</v>
      </c>
      <c r="E14" s="50">
        <f t="shared" si="2"/>
        <v>1453551.8228200001</v>
      </c>
      <c r="F14" s="50">
        <f t="shared" si="2"/>
        <v>987537.42074999982</v>
      </c>
      <c r="G14" s="50">
        <f t="shared" si="2"/>
        <v>18768875.960980002</v>
      </c>
      <c r="H14" s="50">
        <f t="shared" si="2"/>
        <v>27879.091400000001</v>
      </c>
      <c r="I14" s="60">
        <f t="shared" si="2"/>
        <v>27340.210380000004</v>
      </c>
      <c r="J14" s="60">
        <f t="shared" si="2"/>
        <v>1816.7744800000003</v>
      </c>
      <c r="K14" s="60">
        <f t="shared" si="2"/>
        <v>1214341.8886800003</v>
      </c>
      <c r="L14" s="60">
        <f t="shared" si="2"/>
        <v>3915.0045699999996</v>
      </c>
      <c r="M14" s="60">
        <f t="shared" si="2"/>
        <v>2932.0555000000004</v>
      </c>
      <c r="N14" s="60">
        <f t="shared" si="2"/>
        <v>179.27195</v>
      </c>
      <c r="O14" s="60">
        <f t="shared" si="2"/>
        <v>1598.0637100000004</v>
      </c>
      <c r="P14" s="60">
        <f t="shared" si="2"/>
        <v>8716512.2415499985</v>
      </c>
      <c r="Q14" s="60">
        <f t="shared" si="2"/>
        <v>1354372.9322199998</v>
      </c>
      <c r="R14" s="60">
        <f t="shared" si="2"/>
        <v>279657.05350000004</v>
      </c>
      <c r="S14" s="60">
        <f t="shared" si="2"/>
        <v>106341.25817999999</v>
      </c>
      <c r="T14" s="60">
        <f t="shared" si="2"/>
        <v>41807.485030000003</v>
      </c>
      <c r="U14" s="60">
        <f t="shared" si="2"/>
        <v>0</v>
      </c>
      <c r="V14" s="60">
        <f t="shared" si="2"/>
        <v>2102.0180300000002</v>
      </c>
      <c r="W14" s="60">
        <f t="shared" si="2"/>
        <v>251.36198000000002</v>
      </c>
      <c r="X14" s="60">
        <f t="shared" si="2"/>
        <v>14650.06676</v>
      </c>
      <c r="Y14" s="143">
        <f t="shared" si="2"/>
        <v>34492921.233970001</v>
      </c>
    </row>
    <row r="15" spans="1:26" s="33" customFormat="1" ht="15" x14ac:dyDescent="0.25">
      <c r="A15" s="457" t="s">
        <v>373</v>
      </c>
      <c r="B15" s="490"/>
      <c r="C15" s="50">
        <f>SUM(C57:C68)</f>
        <v>1085458.70417</v>
      </c>
      <c r="D15" s="50">
        <f t="shared" ref="D15:Y15" si="3">SUM(D57:D68)</f>
        <v>472083.23501999996</v>
      </c>
      <c r="E15" s="50">
        <f t="shared" si="3"/>
        <v>1824132.41631</v>
      </c>
      <c r="F15" s="50">
        <f t="shared" si="3"/>
        <v>914562.33421499981</v>
      </c>
      <c r="G15" s="50">
        <f t="shared" si="3"/>
        <v>19397659.73113</v>
      </c>
      <c r="H15" s="50">
        <f t="shared" si="3"/>
        <v>12956.377700000001</v>
      </c>
      <c r="I15" s="60">
        <f t="shared" si="3"/>
        <v>21620.485079999995</v>
      </c>
      <c r="J15" s="60">
        <f t="shared" si="3"/>
        <v>1025.5604999999998</v>
      </c>
      <c r="K15" s="60">
        <f t="shared" si="3"/>
        <v>1135829.6713100001</v>
      </c>
      <c r="L15" s="60">
        <f t="shared" si="3"/>
        <v>1044.81122</v>
      </c>
      <c r="M15" s="60">
        <f t="shared" si="3"/>
        <v>1083.9349199999999</v>
      </c>
      <c r="N15" s="60">
        <f t="shared" si="3"/>
        <v>218.78877</v>
      </c>
      <c r="O15" s="60">
        <f t="shared" si="3"/>
        <v>267.03392999999994</v>
      </c>
      <c r="P15" s="60">
        <f t="shared" si="3"/>
        <v>7856814.5762</v>
      </c>
      <c r="Q15" s="60">
        <f t="shared" si="3"/>
        <v>1070326.5524200001</v>
      </c>
      <c r="R15" s="60">
        <f t="shared" si="3"/>
        <v>214778.42536999995</v>
      </c>
      <c r="S15" s="60">
        <f t="shared" si="3"/>
        <v>158500.51703999998</v>
      </c>
      <c r="T15" s="60">
        <f t="shared" si="3"/>
        <v>29124.682209999999</v>
      </c>
      <c r="U15" s="60">
        <f t="shared" si="3"/>
        <v>0</v>
      </c>
      <c r="V15" s="60">
        <f t="shared" si="3"/>
        <v>1089.4999500000001</v>
      </c>
      <c r="W15" s="60">
        <f t="shared" si="3"/>
        <v>0.52330999999999994</v>
      </c>
      <c r="X15" s="60">
        <f t="shared" si="3"/>
        <v>19681.514420000003</v>
      </c>
      <c r="Y15" s="143">
        <f t="shared" si="3"/>
        <v>34218259.554044999</v>
      </c>
    </row>
    <row r="16" spans="1:26" s="180" customFormat="1" ht="15" x14ac:dyDescent="0.25">
      <c r="A16" s="381"/>
      <c r="B16" s="382"/>
      <c r="C16" s="50"/>
      <c r="D16" s="50"/>
      <c r="E16" s="50"/>
      <c r="F16" s="50"/>
      <c r="G16" s="50"/>
      <c r="H16" s="5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308"/>
    </row>
    <row r="17" spans="1:27" s="20" customFormat="1" ht="15" x14ac:dyDescent="0.25">
      <c r="A17" s="115" t="s">
        <v>62</v>
      </c>
      <c r="B17" s="39"/>
      <c r="C17" s="34"/>
      <c r="D17" s="34"/>
      <c r="E17" s="34"/>
      <c r="F17" s="34"/>
      <c r="G17" s="34"/>
      <c r="H17" s="3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309"/>
    </row>
    <row r="18" spans="1:27" s="33" customFormat="1" ht="15" x14ac:dyDescent="0.25">
      <c r="A18" s="64" t="s">
        <v>370</v>
      </c>
      <c r="B18" s="61" t="s">
        <v>71</v>
      </c>
      <c r="C18" s="34">
        <v>57577.828369999974</v>
      </c>
      <c r="D18" s="34">
        <v>31848.465060000002</v>
      </c>
      <c r="E18" s="34">
        <v>149793.13525999998</v>
      </c>
      <c r="F18" s="34">
        <v>64394.93362000004</v>
      </c>
      <c r="G18" s="34">
        <v>1331354.9814199994</v>
      </c>
      <c r="H18" s="34">
        <v>2380.4282900000017</v>
      </c>
      <c r="I18" s="34">
        <v>997.31392999999969</v>
      </c>
      <c r="J18" s="34">
        <v>156.75966</v>
      </c>
      <c r="K18" s="34">
        <v>79839.323839999954</v>
      </c>
      <c r="L18" s="34">
        <v>1137.2974999999999</v>
      </c>
      <c r="M18" s="34">
        <v>612.15873999999985</v>
      </c>
      <c r="N18" s="34">
        <v>0.48387000000000002</v>
      </c>
      <c r="O18" s="34">
        <v>0.11289000000000002</v>
      </c>
      <c r="P18" s="34">
        <v>506646.73292999994</v>
      </c>
      <c r="Q18" s="34">
        <v>5676.6981500000011</v>
      </c>
      <c r="R18" s="34">
        <v>58141.062619999982</v>
      </c>
      <c r="S18" s="34">
        <v>13357.54387</v>
      </c>
      <c r="T18" s="34">
        <v>630.15992000000017</v>
      </c>
      <c r="U18" s="34">
        <v>0</v>
      </c>
      <c r="V18" s="34">
        <v>25.437659999999997</v>
      </c>
      <c r="W18" s="34">
        <v>0</v>
      </c>
      <c r="X18" s="34">
        <v>1797.3561099999999</v>
      </c>
      <c r="Y18" s="40">
        <f t="shared" ref="Y18:Y29" si="4">SUM(C18:X18)</f>
        <v>2306368.2137099993</v>
      </c>
      <c r="AA18" s="32"/>
    </row>
    <row r="19" spans="1:27" s="33" customFormat="1" ht="15" x14ac:dyDescent="0.25">
      <c r="A19" s="61"/>
      <c r="B19" s="61" t="s">
        <v>72</v>
      </c>
      <c r="C19" s="34">
        <v>95511.95468000001</v>
      </c>
      <c r="D19" s="34">
        <v>50557.01719999998</v>
      </c>
      <c r="E19" s="34">
        <v>265017.23243000003</v>
      </c>
      <c r="F19" s="34">
        <v>27298.250960000005</v>
      </c>
      <c r="G19" s="34">
        <v>1795591.76009</v>
      </c>
      <c r="H19" s="34">
        <v>1328.8075899999999</v>
      </c>
      <c r="I19" s="34">
        <v>2491.3651500000001</v>
      </c>
      <c r="J19" s="34">
        <v>163.57355999999999</v>
      </c>
      <c r="K19" s="34">
        <v>62362.303419999938</v>
      </c>
      <c r="L19" s="34">
        <v>1179.2685300000001</v>
      </c>
      <c r="M19" s="34">
        <v>289.90298000000001</v>
      </c>
      <c r="N19" s="34">
        <v>24.131369999999997</v>
      </c>
      <c r="O19" s="34">
        <v>3.7903200000000004</v>
      </c>
      <c r="P19" s="34">
        <v>1398022.7642499998</v>
      </c>
      <c r="Q19" s="34">
        <v>6904.8243500000062</v>
      </c>
      <c r="R19" s="34">
        <v>132866.09228000001</v>
      </c>
      <c r="S19" s="34">
        <v>5562.4815699999999</v>
      </c>
      <c r="T19" s="34">
        <v>3244.1038899999999</v>
      </c>
      <c r="U19" s="34">
        <v>0</v>
      </c>
      <c r="V19" s="34">
        <v>31.938700000000004</v>
      </c>
      <c r="W19" s="34">
        <v>0</v>
      </c>
      <c r="X19" s="34">
        <v>1167.6515099999999</v>
      </c>
      <c r="Y19" s="40">
        <f t="shared" si="4"/>
        <v>3849619.214829999</v>
      </c>
      <c r="Z19" s="32"/>
      <c r="AA19" s="32"/>
    </row>
    <row r="20" spans="1:27" s="33" customFormat="1" ht="15" x14ac:dyDescent="0.25">
      <c r="A20" s="61"/>
      <c r="B20" s="61" t="s">
        <v>67</v>
      </c>
      <c r="C20" s="34">
        <v>36948.043949999963</v>
      </c>
      <c r="D20" s="34">
        <v>34940.599630000012</v>
      </c>
      <c r="E20" s="34">
        <v>223960.2778699999</v>
      </c>
      <c r="F20" s="34">
        <v>67443.307020000022</v>
      </c>
      <c r="G20" s="34">
        <v>1259239.2128999997</v>
      </c>
      <c r="H20" s="34">
        <v>1244.9858499999998</v>
      </c>
      <c r="I20" s="34">
        <v>2219.6333799999998</v>
      </c>
      <c r="J20" s="34">
        <v>133.11799999999999</v>
      </c>
      <c r="K20" s="34">
        <v>80324.609859999968</v>
      </c>
      <c r="L20" s="34">
        <v>3.7253499999999997</v>
      </c>
      <c r="M20" s="34">
        <v>5.5805400000000001</v>
      </c>
      <c r="N20" s="34">
        <v>0.47705999999999993</v>
      </c>
      <c r="O20" s="34">
        <v>292032.81635999988</v>
      </c>
      <c r="P20" s="34">
        <v>4629.2280599999995</v>
      </c>
      <c r="Q20" s="34">
        <v>70615.660030000014</v>
      </c>
      <c r="R20" s="34">
        <v>25435.859610000003</v>
      </c>
      <c r="S20" s="34">
        <v>2886.5551100000012</v>
      </c>
      <c r="T20" s="34">
        <v>35.485560000000007</v>
      </c>
      <c r="U20" s="34">
        <v>0</v>
      </c>
      <c r="V20" s="34">
        <v>41.597999999999999</v>
      </c>
      <c r="W20" s="34">
        <v>0</v>
      </c>
      <c r="X20" s="34">
        <v>737.83028999999999</v>
      </c>
      <c r="Y20" s="40">
        <f t="shared" si="4"/>
        <v>2102878.6044299998</v>
      </c>
      <c r="AA20" s="32"/>
    </row>
    <row r="21" spans="1:27" s="33" customFormat="1" ht="15" x14ac:dyDescent="0.25">
      <c r="A21" s="61"/>
      <c r="B21" s="61" t="s">
        <v>68</v>
      </c>
      <c r="C21" s="34">
        <v>40794.803540000037</v>
      </c>
      <c r="D21" s="34">
        <v>33897.639879999995</v>
      </c>
      <c r="E21" s="34">
        <v>197450.26991</v>
      </c>
      <c r="F21" s="34">
        <v>74807.435880000019</v>
      </c>
      <c r="G21" s="34">
        <v>1215341.28238</v>
      </c>
      <c r="H21" s="34">
        <v>1331.05052</v>
      </c>
      <c r="I21" s="34">
        <v>857.40838000000008</v>
      </c>
      <c r="J21" s="34">
        <v>222.39385000000004</v>
      </c>
      <c r="K21" s="34">
        <v>77249.203560000009</v>
      </c>
      <c r="L21" s="34">
        <v>0.50552999999999992</v>
      </c>
      <c r="M21" s="34">
        <v>166.35782</v>
      </c>
      <c r="N21" s="34">
        <v>0</v>
      </c>
      <c r="O21" s="34">
        <v>0</v>
      </c>
      <c r="P21" s="34">
        <v>510773.26808000001</v>
      </c>
      <c r="Q21" s="34">
        <v>42748.011840000014</v>
      </c>
      <c r="R21" s="34">
        <v>36227.6924</v>
      </c>
      <c r="S21" s="34">
        <v>5057.2577099999999</v>
      </c>
      <c r="T21" s="34">
        <v>1099.2814799999999</v>
      </c>
      <c r="U21" s="34">
        <v>19.062999999999999</v>
      </c>
      <c r="V21" s="34">
        <v>0</v>
      </c>
      <c r="W21" s="34">
        <v>29.114999999999998</v>
      </c>
      <c r="X21" s="34">
        <v>1558.2300399999999</v>
      </c>
      <c r="Y21" s="40">
        <v>2239630.2708000001</v>
      </c>
    </row>
    <row r="22" spans="1:27" s="33" customFormat="1" ht="15" x14ac:dyDescent="0.25">
      <c r="A22" s="61"/>
      <c r="B22" s="61" t="s">
        <v>6</v>
      </c>
      <c r="C22" s="34">
        <v>61119.945180000002</v>
      </c>
      <c r="D22" s="34">
        <v>52816.146939999999</v>
      </c>
      <c r="E22" s="34">
        <v>140956.94555000003</v>
      </c>
      <c r="F22" s="34">
        <v>104559.00418999992</v>
      </c>
      <c r="G22" s="34">
        <v>873436.55506999989</v>
      </c>
      <c r="H22" s="34">
        <v>1471.5408600000003</v>
      </c>
      <c r="I22" s="34">
        <v>555.05633000000012</v>
      </c>
      <c r="J22" s="34">
        <v>267.65397000000002</v>
      </c>
      <c r="K22" s="34">
        <v>109321.49019999994</v>
      </c>
      <c r="L22" s="34">
        <v>1.3545300000000002</v>
      </c>
      <c r="M22" s="34">
        <v>140.06227999999999</v>
      </c>
      <c r="N22" s="34">
        <v>19.583920000000003</v>
      </c>
      <c r="O22" s="34">
        <v>0</v>
      </c>
      <c r="P22" s="34">
        <v>804652.78716999991</v>
      </c>
      <c r="Q22" s="34">
        <v>5411.0068799999981</v>
      </c>
      <c r="R22" s="34">
        <v>46880.10727000003</v>
      </c>
      <c r="S22" s="34">
        <v>6355.9922100000003</v>
      </c>
      <c r="T22" s="34">
        <v>2577.8507500000005</v>
      </c>
      <c r="U22" s="34">
        <v>0</v>
      </c>
      <c r="V22" s="34">
        <v>3.2286899999999998</v>
      </c>
      <c r="W22" s="34">
        <v>0</v>
      </c>
      <c r="X22" s="34">
        <v>482.44009999999997</v>
      </c>
      <c r="Y22" s="40">
        <f t="shared" si="4"/>
        <v>2211028.7520899992</v>
      </c>
    </row>
    <row r="23" spans="1:27" ht="15" x14ac:dyDescent="0.25">
      <c r="A23" s="61"/>
      <c r="B23" s="61" t="s">
        <v>69</v>
      </c>
      <c r="C23" s="34">
        <v>69092.222630000018</v>
      </c>
      <c r="D23" s="34">
        <v>56678.103829999985</v>
      </c>
      <c r="E23" s="34">
        <v>109281.00780000002</v>
      </c>
      <c r="F23" s="34">
        <v>81034.538910000061</v>
      </c>
      <c r="G23" s="34">
        <v>1655477.5463399999</v>
      </c>
      <c r="H23" s="34">
        <v>672.72880000000009</v>
      </c>
      <c r="I23" s="34">
        <v>2050.3770500000001</v>
      </c>
      <c r="J23" s="34">
        <v>257.93806000000001</v>
      </c>
      <c r="K23" s="34">
        <v>106543.66620999995</v>
      </c>
      <c r="L23" s="34">
        <v>1713.12752</v>
      </c>
      <c r="M23" s="34">
        <v>4.4842899999999997</v>
      </c>
      <c r="N23" s="34">
        <v>0</v>
      </c>
      <c r="O23" s="34">
        <v>0.2</v>
      </c>
      <c r="P23" s="34">
        <v>887512.62415000005</v>
      </c>
      <c r="Q23" s="34">
        <v>4172.6544200000008</v>
      </c>
      <c r="R23" s="34">
        <v>279013.43341999972</v>
      </c>
      <c r="S23" s="34">
        <v>2451.5485199999998</v>
      </c>
      <c r="T23" s="34">
        <v>2085.5677199999996</v>
      </c>
      <c r="U23" s="34">
        <v>159.41704000000001</v>
      </c>
      <c r="V23" s="34">
        <v>5.3293599999999994</v>
      </c>
      <c r="W23" s="34">
        <v>5.22</v>
      </c>
      <c r="X23" s="34">
        <v>950.59299999999996</v>
      </c>
      <c r="Y23" s="40">
        <f t="shared" si="4"/>
        <v>3259162.32907</v>
      </c>
      <c r="Z23" s="33"/>
    </row>
    <row r="24" spans="1:27" ht="15" x14ac:dyDescent="0.25">
      <c r="A24" s="61"/>
      <c r="B24" s="61" t="s">
        <v>70</v>
      </c>
      <c r="C24" s="34">
        <v>89977.260620000001</v>
      </c>
      <c r="D24" s="34">
        <v>38341.367129999999</v>
      </c>
      <c r="E24" s="34">
        <v>154877.47700000001</v>
      </c>
      <c r="F24" s="34">
        <v>84963.269740000018</v>
      </c>
      <c r="G24" s="34">
        <v>1276796.2183800007</v>
      </c>
      <c r="H24" s="34">
        <v>390.80932999999999</v>
      </c>
      <c r="I24" s="34">
        <v>2967.3492900000001</v>
      </c>
      <c r="J24" s="34">
        <v>277.14102000000003</v>
      </c>
      <c r="K24" s="34">
        <v>66019.75476000004</v>
      </c>
      <c r="L24" s="34">
        <v>16.581849999999999</v>
      </c>
      <c r="M24" s="34">
        <v>4.5395500000000002</v>
      </c>
      <c r="N24" s="34">
        <v>13.198169999999999</v>
      </c>
      <c r="O24" s="34">
        <v>0</v>
      </c>
      <c r="P24" s="34">
        <v>328458.24271999998</v>
      </c>
      <c r="Q24" s="34">
        <v>4206.1029099999996</v>
      </c>
      <c r="R24" s="34">
        <v>124599.46768000002</v>
      </c>
      <c r="S24" s="34">
        <v>148685.90761000002</v>
      </c>
      <c r="T24" s="34">
        <v>1175.7331899999999</v>
      </c>
      <c r="U24" s="34">
        <v>0</v>
      </c>
      <c r="V24" s="34">
        <v>34.548200000000001</v>
      </c>
      <c r="W24" s="34">
        <v>0</v>
      </c>
      <c r="X24" s="34">
        <v>960.30956999999989</v>
      </c>
      <c r="Y24" s="40">
        <f t="shared" si="4"/>
        <v>2322765.2787200012</v>
      </c>
      <c r="Z24" s="33"/>
    </row>
    <row r="25" spans="1:27" ht="15" x14ac:dyDescent="0.25">
      <c r="A25" s="61"/>
      <c r="B25" s="61" t="s">
        <v>73</v>
      </c>
      <c r="C25" s="34">
        <v>94551.675739999977</v>
      </c>
      <c r="D25" s="34">
        <v>80954.826610000004</v>
      </c>
      <c r="E25" s="34">
        <v>184064.51197999992</v>
      </c>
      <c r="F25" s="34">
        <v>75289.861410000041</v>
      </c>
      <c r="G25" s="34">
        <v>1965913.7964899999</v>
      </c>
      <c r="H25" s="34">
        <v>833.65674999999987</v>
      </c>
      <c r="I25" s="34">
        <v>1329.9870800000001</v>
      </c>
      <c r="J25" s="34">
        <v>121.7663</v>
      </c>
      <c r="K25" s="34">
        <v>89052.320119999975</v>
      </c>
      <c r="L25" s="34">
        <v>1.2839100000000001</v>
      </c>
      <c r="M25" s="34">
        <v>112.25454000000001</v>
      </c>
      <c r="N25" s="34">
        <v>2.5250000000000002E-2</v>
      </c>
      <c r="O25" s="34">
        <v>4.66195</v>
      </c>
      <c r="P25" s="34">
        <v>634274.42073999997</v>
      </c>
      <c r="Q25" s="34">
        <v>5743.054390000003</v>
      </c>
      <c r="R25" s="34">
        <v>137596.81641000003</v>
      </c>
      <c r="S25" s="34">
        <v>4824.9982399999981</v>
      </c>
      <c r="T25" s="34">
        <v>409.48599000000002</v>
      </c>
      <c r="U25" s="34">
        <v>0</v>
      </c>
      <c r="V25" s="34">
        <v>6.6925199999999991</v>
      </c>
      <c r="W25" s="34">
        <v>3.9979299999999998</v>
      </c>
      <c r="X25" s="34">
        <v>524.20011999999997</v>
      </c>
      <c r="Y25" s="40">
        <f t="shared" si="4"/>
        <v>3275614.2944700001</v>
      </c>
      <c r="Z25" s="33"/>
    </row>
    <row r="26" spans="1:27" ht="15" x14ac:dyDescent="0.25">
      <c r="A26" s="61"/>
      <c r="B26" s="61" t="s">
        <v>63</v>
      </c>
      <c r="C26" s="34">
        <v>40936.193129999978</v>
      </c>
      <c r="D26" s="34">
        <v>74384.882620000004</v>
      </c>
      <c r="E26" s="34">
        <v>91076.67491999999</v>
      </c>
      <c r="F26" s="34">
        <v>68689.38844000001</v>
      </c>
      <c r="G26" s="34">
        <v>1447183.53553</v>
      </c>
      <c r="H26" s="34">
        <v>7208.4410500000004</v>
      </c>
      <c r="I26" s="34">
        <v>2759.4235600000002</v>
      </c>
      <c r="J26" s="34">
        <v>126.56769</v>
      </c>
      <c r="K26" s="34">
        <v>99075.044670000236</v>
      </c>
      <c r="L26" s="34">
        <v>49.416029999999999</v>
      </c>
      <c r="M26" s="34">
        <v>112.98703</v>
      </c>
      <c r="N26" s="34">
        <v>0</v>
      </c>
      <c r="O26" s="34">
        <v>5.0000000000000001E-3</v>
      </c>
      <c r="P26" s="34">
        <v>416014.74746000004</v>
      </c>
      <c r="Q26" s="34">
        <v>6052.8598900000006</v>
      </c>
      <c r="R26" s="34">
        <v>42612.381900000015</v>
      </c>
      <c r="S26" s="34">
        <v>3090.3909100000001</v>
      </c>
      <c r="T26" s="34">
        <v>477.19579999999996</v>
      </c>
      <c r="U26" s="34">
        <v>0</v>
      </c>
      <c r="V26" s="34">
        <v>1.4</v>
      </c>
      <c r="W26" s="34">
        <v>0</v>
      </c>
      <c r="X26" s="34">
        <v>178.78882000000002</v>
      </c>
      <c r="Y26" s="40">
        <f t="shared" si="4"/>
        <v>2300030.3244499997</v>
      </c>
      <c r="Z26" s="33"/>
    </row>
    <row r="27" spans="1:27" ht="15" x14ac:dyDescent="0.25">
      <c r="A27" s="32"/>
      <c r="B27" s="61" t="s">
        <v>64</v>
      </c>
      <c r="C27" s="34">
        <v>66024.062099999996</v>
      </c>
      <c r="D27" s="34">
        <v>58096.530040000034</v>
      </c>
      <c r="E27" s="34">
        <v>111640.72894</v>
      </c>
      <c r="F27" s="34">
        <v>89199.680559999993</v>
      </c>
      <c r="G27" s="34">
        <v>1351265.8079199998</v>
      </c>
      <c r="H27" s="34">
        <v>441.27406000000002</v>
      </c>
      <c r="I27" s="34">
        <v>791.79618000000005</v>
      </c>
      <c r="J27" s="34">
        <v>239.84627000000003</v>
      </c>
      <c r="K27" s="34">
        <v>81882.724310000194</v>
      </c>
      <c r="L27" s="34">
        <v>0.44513999999999998</v>
      </c>
      <c r="M27" s="34">
        <v>620.79082000000005</v>
      </c>
      <c r="N27" s="34">
        <v>0</v>
      </c>
      <c r="O27" s="34">
        <v>0</v>
      </c>
      <c r="P27" s="34">
        <v>577744.04406999995</v>
      </c>
      <c r="Q27" s="34">
        <v>8073.1118099999994</v>
      </c>
      <c r="R27" s="34">
        <v>85529.493799999997</v>
      </c>
      <c r="S27" s="34">
        <v>1356.7374000000002</v>
      </c>
      <c r="T27" s="34">
        <v>1480.2114800000002</v>
      </c>
      <c r="U27" s="34">
        <v>0</v>
      </c>
      <c r="V27" s="34">
        <v>30.6</v>
      </c>
      <c r="W27" s="34">
        <v>0</v>
      </c>
      <c r="X27" s="34">
        <v>1844.8767800000001</v>
      </c>
      <c r="Y27" s="40">
        <f t="shared" si="4"/>
        <v>2436262.7616800005</v>
      </c>
      <c r="Z27" s="33"/>
    </row>
    <row r="28" spans="1:27" ht="15" x14ac:dyDescent="0.25">
      <c r="A28" s="61"/>
      <c r="B28" s="61" t="s">
        <v>65</v>
      </c>
      <c r="C28" s="34">
        <v>31590.07474</v>
      </c>
      <c r="D28" s="34">
        <v>62556.829249999995</v>
      </c>
      <c r="E28" s="34">
        <v>124010.91560999998</v>
      </c>
      <c r="F28" s="34">
        <v>69990.481369999994</v>
      </c>
      <c r="G28" s="34">
        <v>816269.64</v>
      </c>
      <c r="H28" s="34">
        <v>4296.0088500000002</v>
      </c>
      <c r="I28" s="34">
        <v>1753.77844</v>
      </c>
      <c r="J28" s="34">
        <v>117.81698</v>
      </c>
      <c r="K28" s="34">
        <v>109056.18775000035</v>
      </c>
      <c r="L28" s="34">
        <v>1342.2406500000002</v>
      </c>
      <c r="M28" s="34">
        <v>25.799499999999998</v>
      </c>
      <c r="N28" s="34">
        <v>0.28799999999999998</v>
      </c>
      <c r="O28" s="34">
        <v>3.3078399999999997</v>
      </c>
      <c r="P28" s="34">
        <v>255686.33033999999</v>
      </c>
      <c r="Q28" s="34">
        <v>8469.0221600000004</v>
      </c>
      <c r="R28" s="34">
        <v>119403.46135999999</v>
      </c>
      <c r="S28" s="34">
        <v>2092.2264099999998</v>
      </c>
      <c r="T28" s="34">
        <v>476.11975000000001</v>
      </c>
      <c r="U28" s="34">
        <v>0</v>
      </c>
      <c r="V28" s="34">
        <v>149.23962000000003</v>
      </c>
      <c r="W28" s="34">
        <v>0.38216</v>
      </c>
      <c r="X28" s="34">
        <v>179.59640999999996</v>
      </c>
      <c r="Y28" s="40">
        <f t="shared" si="4"/>
        <v>1607469.74719</v>
      </c>
      <c r="Z28" s="33"/>
    </row>
    <row r="29" spans="1:27" ht="15" x14ac:dyDescent="0.25">
      <c r="A29" s="61"/>
      <c r="B29" s="61" t="s">
        <v>66</v>
      </c>
      <c r="C29" s="34">
        <v>45424.141910000013</v>
      </c>
      <c r="D29" s="34">
        <v>34419.584759999991</v>
      </c>
      <c r="E29" s="34">
        <v>217612.83265999999</v>
      </c>
      <c r="F29" s="34">
        <v>64909.899469999997</v>
      </c>
      <c r="G29" s="34">
        <v>34157.533489999994</v>
      </c>
      <c r="H29" s="34">
        <v>2376.1889200000005</v>
      </c>
      <c r="I29" s="34">
        <v>183.91873999999999</v>
      </c>
      <c r="J29" s="34">
        <v>331.50625000000002</v>
      </c>
      <c r="K29" s="34">
        <v>92295.475339999888</v>
      </c>
      <c r="L29" s="34">
        <v>73.404820000000001</v>
      </c>
      <c r="M29" s="34">
        <v>9.9902300000000004</v>
      </c>
      <c r="N29" s="34">
        <v>5.17265</v>
      </c>
      <c r="O29" s="34">
        <v>0</v>
      </c>
      <c r="P29" s="34">
        <v>334755.36920000002</v>
      </c>
      <c r="Q29" s="34">
        <v>3284.9352699999995</v>
      </c>
      <c r="R29" s="34">
        <v>143155.24347000002</v>
      </c>
      <c r="S29" s="34">
        <v>1038.0443399999999</v>
      </c>
      <c r="T29" s="34">
        <v>811.10388</v>
      </c>
      <c r="U29" s="34">
        <v>0</v>
      </c>
      <c r="V29" s="34">
        <v>0</v>
      </c>
      <c r="W29" s="34">
        <v>0</v>
      </c>
      <c r="X29" s="34">
        <v>62.261129999999994</v>
      </c>
      <c r="Y29" s="40">
        <f t="shared" si="4"/>
        <v>974906.60652999976</v>
      </c>
      <c r="Z29" s="33"/>
    </row>
    <row r="30" spans="1:27" s="447" customFormat="1" ht="15" x14ac:dyDescent="0.25">
      <c r="A30" s="197"/>
      <c r="B30" s="198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</row>
    <row r="31" spans="1:27" ht="15" x14ac:dyDescent="0.25">
      <c r="A31" s="64" t="s">
        <v>374</v>
      </c>
      <c r="B31" s="61" t="s">
        <v>71</v>
      </c>
      <c r="C31" s="32">
        <v>2471.7708199999997</v>
      </c>
      <c r="D31" s="32">
        <v>470.79579999999999</v>
      </c>
      <c r="E31" s="32">
        <v>0</v>
      </c>
      <c r="F31" s="32">
        <v>27.505510000000012</v>
      </c>
      <c r="G31" s="32">
        <v>1741915.4733999998</v>
      </c>
      <c r="H31" s="32">
        <v>376.47050000000007</v>
      </c>
      <c r="I31" s="32">
        <v>3471.0328099999997</v>
      </c>
      <c r="J31" s="32">
        <v>53.819369999999999</v>
      </c>
      <c r="K31" s="32">
        <v>32330.959920000008</v>
      </c>
      <c r="L31" s="32">
        <v>35.698599999999999</v>
      </c>
      <c r="M31" s="32">
        <v>20.531740000000003</v>
      </c>
      <c r="N31" s="32">
        <v>0</v>
      </c>
      <c r="O31" s="32">
        <v>0.13</v>
      </c>
      <c r="P31" s="32">
        <v>331468.59695999994</v>
      </c>
      <c r="Q31" s="32">
        <v>2594.8490999999999</v>
      </c>
      <c r="R31" s="32">
        <v>17742.594330000004</v>
      </c>
      <c r="S31" s="32">
        <v>6753.441359999998</v>
      </c>
      <c r="T31" s="32">
        <v>11461.188319999997</v>
      </c>
      <c r="U31" s="32">
        <v>0</v>
      </c>
      <c r="V31" s="32">
        <v>541.98806999999999</v>
      </c>
      <c r="W31" s="32">
        <v>0</v>
      </c>
      <c r="X31" s="32">
        <v>1615.2664499999996</v>
      </c>
      <c r="Y31" s="40">
        <f>SUM(C31:X31)</f>
        <v>2153352.1130600004</v>
      </c>
      <c r="Z31" s="33"/>
    </row>
    <row r="32" spans="1:27" ht="15" x14ac:dyDescent="0.25">
      <c r="A32" s="61"/>
      <c r="B32" s="61" t="s">
        <v>72</v>
      </c>
      <c r="C32" s="32">
        <v>2143.6211699999999</v>
      </c>
      <c r="D32" s="32">
        <v>27.433919999999997</v>
      </c>
      <c r="E32" s="32">
        <v>56.510019999999997</v>
      </c>
      <c r="F32" s="32">
        <v>423.21065000000004</v>
      </c>
      <c r="G32" s="32">
        <v>1059238.7331700001</v>
      </c>
      <c r="H32" s="32">
        <v>1.8297099999999997</v>
      </c>
      <c r="I32" s="32">
        <v>4780.8047400000005</v>
      </c>
      <c r="J32" s="32">
        <v>20.704000000000001</v>
      </c>
      <c r="K32" s="32">
        <v>14718.68218999999</v>
      </c>
      <c r="L32" s="32">
        <v>403.27089999999998</v>
      </c>
      <c r="M32" s="32">
        <v>0.89546999999999999</v>
      </c>
      <c r="N32" s="32">
        <v>0</v>
      </c>
      <c r="O32" s="32">
        <v>0.44</v>
      </c>
      <c r="P32" s="32">
        <v>244726.09910000002</v>
      </c>
      <c r="Q32" s="32">
        <v>2838.49827</v>
      </c>
      <c r="R32" s="32">
        <v>8746.314220000002</v>
      </c>
      <c r="S32" s="32">
        <v>58482.728919999987</v>
      </c>
      <c r="T32" s="32">
        <v>601.74792000000002</v>
      </c>
      <c r="U32" s="32">
        <v>0</v>
      </c>
      <c r="V32" s="32">
        <v>317.16595999999998</v>
      </c>
      <c r="W32" s="32">
        <v>0</v>
      </c>
      <c r="X32" s="32">
        <v>946.05932999999993</v>
      </c>
      <c r="Y32" s="40">
        <f t="shared" ref="Y32:Y42" si="5">SUM(C32:X32)</f>
        <v>1398474.7496600002</v>
      </c>
      <c r="Z32" s="33"/>
      <c r="AA32" s="33"/>
    </row>
    <row r="33" spans="1:28" ht="15" x14ac:dyDescent="0.25">
      <c r="A33" s="61"/>
      <c r="B33" s="61" t="s">
        <v>67</v>
      </c>
      <c r="C33" s="32">
        <v>578.00603000000024</v>
      </c>
      <c r="D33" s="32">
        <v>652.39389999999992</v>
      </c>
      <c r="E33" s="32">
        <v>0</v>
      </c>
      <c r="F33" s="32">
        <v>391.23669000000001</v>
      </c>
      <c r="G33" s="32">
        <v>218072.99301999999</v>
      </c>
      <c r="H33" s="32">
        <v>333.48878000000002</v>
      </c>
      <c r="I33" s="32">
        <v>3891.92191</v>
      </c>
      <c r="J33" s="32">
        <v>49.968000000000004</v>
      </c>
      <c r="K33" s="32">
        <v>18602.355309999992</v>
      </c>
      <c r="L33" s="32">
        <v>71.35615</v>
      </c>
      <c r="M33" s="32">
        <v>11.693389999999999</v>
      </c>
      <c r="N33" s="32">
        <v>0</v>
      </c>
      <c r="O33" s="32">
        <v>1.0999999999999999E-2</v>
      </c>
      <c r="P33" s="32">
        <v>115721.57337999999</v>
      </c>
      <c r="Q33" s="32">
        <v>4139.9966899999981</v>
      </c>
      <c r="R33" s="32">
        <v>16914.531720000003</v>
      </c>
      <c r="S33" s="32">
        <v>17587.875920000013</v>
      </c>
      <c r="T33" s="32">
        <v>5575.1235900000011</v>
      </c>
      <c r="U33" s="32">
        <v>0</v>
      </c>
      <c r="V33" s="32">
        <v>1197.7278899999999</v>
      </c>
      <c r="W33" s="32">
        <v>0</v>
      </c>
      <c r="X33" s="32">
        <v>495.89833000000004</v>
      </c>
      <c r="Y33" s="40">
        <f t="shared" si="5"/>
        <v>404288.15169999999</v>
      </c>
      <c r="Z33" s="33"/>
      <c r="AA33" s="33"/>
    </row>
    <row r="34" spans="1:28" ht="15" x14ac:dyDescent="0.25">
      <c r="A34" s="61"/>
      <c r="B34" s="61" t="s">
        <v>68</v>
      </c>
      <c r="C34" s="32">
        <v>1539.6242399999996</v>
      </c>
      <c r="D34" s="32">
        <v>361.47265000000004</v>
      </c>
      <c r="E34" s="32">
        <v>0</v>
      </c>
      <c r="F34" s="32">
        <v>2438.0943700000003</v>
      </c>
      <c r="G34" s="32">
        <v>712720.03000000014</v>
      </c>
      <c r="H34" s="32">
        <v>31.07292</v>
      </c>
      <c r="I34" s="32">
        <v>1346.9805299999998</v>
      </c>
      <c r="J34" s="32">
        <v>16.795999999999999</v>
      </c>
      <c r="K34" s="32">
        <v>25789.503899999963</v>
      </c>
      <c r="L34" s="32">
        <v>0.75041000000000013</v>
      </c>
      <c r="M34" s="32">
        <v>43.182030000000012</v>
      </c>
      <c r="N34" s="32">
        <v>58.560960000000001</v>
      </c>
      <c r="O34" s="32">
        <v>4.1234099999999998</v>
      </c>
      <c r="P34" s="32">
        <v>189416.70858000003</v>
      </c>
      <c r="Q34" s="32">
        <v>2257.8920599999992</v>
      </c>
      <c r="R34" s="32">
        <v>8601.0619100000022</v>
      </c>
      <c r="S34" s="32">
        <v>76809.89178000002</v>
      </c>
      <c r="T34" s="32">
        <v>2159.4387900000002</v>
      </c>
      <c r="U34" s="32">
        <v>0</v>
      </c>
      <c r="V34" s="32">
        <v>5.5281299999999991</v>
      </c>
      <c r="W34" s="32">
        <v>0</v>
      </c>
      <c r="X34" s="32">
        <v>699.86140000000012</v>
      </c>
      <c r="Y34" s="40">
        <f t="shared" si="5"/>
        <v>1024300.5740700003</v>
      </c>
      <c r="Z34" s="33"/>
      <c r="AA34" s="33"/>
    </row>
    <row r="35" spans="1:28" ht="15" x14ac:dyDescent="0.25">
      <c r="A35" s="61"/>
      <c r="B35" s="61" t="s">
        <v>6</v>
      </c>
      <c r="C35" s="32">
        <v>3681.7251300000007</v>
      </c>
      <c r="D35" s="32">
        <v>34.950330000000001</v>
      </c>
      <c r="E35" s="32">
        <v>0</v>
      </c>
      <c r="F35" s="32">
        <v>22.681919999999998</v>
      </c>
      <c r="G35" s="32">
        <v>1425667.4725800001</v>
      </c>
      <c r="H35" s="32">
        <v>235.41831999999997</v>
      </c>
      <c r="I35" s="32">
        <v>4093.7017600000004</v>
      </c>
      <c r="J35" s="32">
        <v>77.723339999999993</v>
      </c>
      <c r="K35" s="32">
        <v>17550.505420000012</v>
      </c>
      <c r="L35" s="32">
        <v>6.29331</v>
      </c>
      <c r="M35" s="32">
        <v>0.8785599999999999</v>
      </c>
      <c r="N35" s="32">
        <v>0</v>
      </c>
      <c r="O35" s="32">
        <v>0</v>
      </c>
      <c r="P35" s="32">
        <v>389598.56606999994</v>
      </c>
      <c r="Q35" s="32">
        <v>2933.7573200000002</v>
      </c>
      <c r="R35" s="32">
        <v>25045.545119999999</v>
      </c>
      <c r="S35" s="32">
        <v>22321.957190000012</v>
      </c>
      <c r="T35" s="32">
        <v>5274.4643699999997</v>
      </c>
      <c r="U35" s="32">
        <v>0</v>
      </c>
      <c r="V35" s="32">
        <v>4.2401599999999995</v>
      </c>
      <c r="W35" s="32">
        <v>5.7</v>
      </c>
      <c r="X35" s="32">
        <v>603.62608</v>
      </c>
      <c r="Y35" s="40">
        <f t="shared" si="5"/>
        <v>1897159.2069800003</v>
      </c>
      <c r="Z35" s="33"/>
      <c r="AA35" s="33"/>
    </row>
    <row r="36" spans="1:28" ht="15" x14ac:dyDescent="0.25">
      <c r="A36" s="61"/>
      <c r="B36" s="61" t="s">
        <v>69</v>
      </c>
      <c r="C36" s="32">
        <v>9438.8600200000001</v>
      </c>
      <c r="D36" s="32">
        <v>50984.655299999984</v>
      </c>
      <c r="E36" s="32">
        <v>58.411099999999998</v>
      </c>
      <c r="F36" s="32">
        <v>8478.9139300000024</v>
      </c>
      <c r="G36" s="32">
        <v>1947076.4789900002</v>
      </c>
      <c r="H36" s="32">
        <v>820.07972000000007</v>
      </c>
      <c r="I36" s="32">
        <v>2932.2363099999998</v>
      </c>
      <c r="J36" s="32">
        <v>147.17208000000002</v>
      </c>
      <c r="K36" s="32">
        <v>14585.433070000008</v>
      </c>
      <c r="L36" s="32">
        <v>107.60733</v>
      </c>
      <c r="M36" s="32">
        <v>32.379899999999999</v>
      </c>
      <c r="N36" s="32">
        <v>0.29330000000000001</v>
      </c>
      <c r="O36" s="32">
        <v>0.40991000000000005</v>
      </c>
      <c r="P36" s="32">
        <v>248117.71503999992</v>
      </c>
      <c r="Q36" s="32">
        <v>4488.2625099999987</v>
      </c>
      <c r="R36" s="32">
        <v>22698.292109999999</v>
      </c>
      <c r="S36" s="32">
        <v>3697.0851000000007</v>
      </c>
      <c r="T36" s="32">
        <v>2610.5396700000001</v>
      </c>
      <c r="U36" s="32">
        <v>0</v>
      </c>
      <c r="V36" s="32">
        <v>380.13755000000003</v>
      </c>
      <c r="W36" s="32">
        <v>0</v>
      </c>
      <c r="X36" s="32">
        <v>520.36216000000002</v>
      </c>
      <c r="Y36" s="40">
        <f t="shared" si="5"/>
        <v>2317175.3250999996</v>
      </c>
      <c r="Z36" s="33"/>
      <c r="AA36" s="33"/>
    </row>
    <row r="37" spans="1:28" ht="15" x14ac:dyDescent="0.25">
      <c r="A37" s="61"/>
      <c r="B37" s="61" t="s">
        <v>70</v>
      </c>
      <c r="C37" s="32">
        <v>18480.72147</v>
      </c>
      <c r="D37" s="32">
        <v>53106.997780000005</v>
      </c>
      <c r="E37" s="32">
        <v>24598.704249999999</v>
      </c>
      <c r="F37" s="32">
        <v>15785.527960000003</v>
      </c>
      <c r="G37" s="32">
        <v>1484409.8120500003</v>
      </c>
      <c r="H37" s="32">
        <v>521.81241</v>
      </c>
      <c r="I37" s="32">
        <v>1569.5710100000001</v>
      </c>
      <c r="J37" s="32">
        <v>63.816429999999997</v>
      </c>
      <c r="K37" s="32">
        <v>22543.617119999999</v>
      </c>
      <c r="L37" s="32">
        <v>22.224820000000005</v>
      </c>
      <c r="M37" s="32">
        <v>164.31523999999996</v>
      </c>
      <c r="N37" s="32">
        <v>26.954360000000001</v>
      </c>
      <c r="O37" s="32">
        <v>30.923680000000001</v>
      </c>
      <c r="P37" s="32">
        <v>312531.83125000005</v>
      </c>
      <c r="Q37" s="32">
        <v>4122.9257399999997</v>
      </c>
      <c r="R37" s="32">
        <v>12535.320989999997</v>
      </c>
      <c r="S37" s="32">
        <v>148059.70330000005</v>
      </c>
      <c r="T37" s="32">
        <v>1860.8142700000003</v>
      </c>
      <c r="U37" s="32">
        <v>0</v>
      </c>
      <c r="V37" s="32">
        <v>57.569969999999998</v>
      </c>
      <c r="W37" s="32">
        <v>0</v>
      </c>
      <c r="X37" s="32">
        <v>1234.2345999999998</v>
      </c>
      <c r="Y37" s="40">
        <f t="shared" si="5"/>
        <v>2101727.3987000007</v>
      </c>
      <c r="Z37" s="33"/>
      <c r="AA37" s="33"/>
    </row>
    <row r="38" spans="1:28" ht="15" x14ac:dyDescent="0.25">
      <c r="A38" s="61"/>
      <c r="B38" s="61" t="s">
        <v>73</v>
      </c>
      <c r="C38" s="32">
        <v>43966.112160000011</v>
      </c>
      <c r="D38" s="32">
        <v>79037.884460000059</v>
      </c>
      <c r="E38" s="32">
        <v>557.01098000000002</v>
      </c>
      <c r="F38" s="32">
        <v>19085.497970000004</v>
      </c>
      <c r="G38" s="32">
        <v>1857468.93303</v>
      </c>
      <c r="H38" s="32">
        <v>12215.862290000001</v>
      </c>
      <c r="I38" s="32">
        <v>2067.88211</v>
      </c>
      <c r="J38" s="32">
        <v>84.218550000000022</v>
      </c>
      <c r="K38" s="32">
        <v>28851.297180000001</v>
      </c>
      <c r="L38" s="32">
        <v>32.89978</v>
      </c>
      <c r="M38" s="32">
        <v>10.384060000000002</v>
      </c>
      <c r="N38" s="32">
        <v>0.10385</v>
      </c>
      <c r="O38" s="32">
        <v>363.44810999999999</v>
      </c>
      <c r="P38" s="32">
        <v>357039.19548999995</v>
      </c>
      <c r="Q38" s="32">
        <v>5194.8547399999989</v>
      </c>
      <c r="R38" s="32">
        <v>119168.62273999999</v>
      </c>
      <c r="S38" s="32">
        <v>5314.083410000002</v>
      </c>
      <c r="T38" s="32">
        <v>1663.78298</v>
      </c>
      <c r="U38" s="32">
        <v>0</v>
      </c>
      <c r="V38" s="32">
        <v>138.88561999999999</v>
      </c>
      <c r="W38" s="32">
        <v>36.5</v>
      </c>
      <c r="X38" s="32">
        <v>1360.45417</v>
      </c>
      <c r="Y38" s="40">
        <f t="shared" si="5"/>
        <v>2533657.9136799998</v>
      </c>
      <c r="Z38" s="33"/>
      <c r="AA38" s="33"/>
    </row>
    <row r="39" spans="1:28" ht="15" x14ac:dyDescent="0.25">
      <c r="A39" s="61"/>
      <c r="B39" s="61" t="s">
        <v>63</v>
      </c>
      <c r="C39" s="32">
        <v>20889.382249999999</v>
      </c>
      <c r="D39" s="32">
        <v>59183.551529999953</v>
      </c>
      <c r="E39" s="32">
        <v>89103.544629999975</v>
      </c>
      <c r="F39" s="32">
        <v>34910.43823</v>
      </c>
      <c r="G39" s="32">
        <v>1818438.6480100001</v>
      </c>
      <c r="H39" s="32">
        <v>3546.9069699999995</v>
      </c>
      <c r="I39" s="32">
        <v>4541.2055799999998</v>
      </c>
      <c r="J39" s="32">
        <v>353.14431999999999</v>
      </c>
      <c r="K39" s="32">
        <v>40188.892830000019</v>
      </c>
      <c r="L39" s="32">
        <v>172.45375000000001</v>
      </c>
      <c r="M39" s="32">
        <v>16.848140000000001</v>
      </c>
      <c r="N39" s="32">
        <v>0</v>
      </c>
      <c r="O39" s="32">
        <v>0</v>
      </c>
      <c r="P39" s="32">
        <v>289546.75278999994</v>
      </c>
      <c r="Q39" s="32">
        <v>5146.875329999998</v>
      </c>
      <c r="R39" s="32">
        <v>66473.328739999997</v>
      </c>
      <c r="S39" s="32">
        <v>119891.17581000004</v>
      </c>
      <c r="T39" s="32">
        <v>4254.6147600000004</v>
      </c>
      <c r="U39" s="32">
        <v>0</v>
      </c>
      <c r="V39" s="32">
        <v>192.35008999999999</v>
      </c>
      <c r="W39" s="32">
        <v>7.5</v>
      </c>
      <c r="X39" s="32">
        <v>656.68624999999997</v>
      </c>
      <c r="Y39" s="40">
        <f t="shared" si="5"/>
        <v>2557514.3000099994</v>
      </c>
      <c r="Z39" s="33"/>
      <c r="AA39" s="33"/>
    </row>
    <row r="40" spans="1:28" ht="15" x14ac:dyDescent="0.25">
      <c r="A40" s="32"/>
      <c r="B40" s="61" t="s">
        <v>64</v>
      </c>
      <c r="C40" s="32">
        <v>32023.665830000005</v>
      </c>
      <c r="D40" s="32">
        <v>70793.273270000049</v>
      </c>
      <c r="E40" s="32">
        <v>152891.50251999998</v>
      </c>
      <c r="F40" s="32">
        <v>45624.824529999991</v>
      </c>
      <c r="G40" s="32">
        <v>1969232.08577</v>
      </c>
      <c r="H40" s="32">
        <v>1378.2754300000001</v>
      </c>
      <c r="I40" s="32">
        <v>3073.5576800000008</v>
      </c>
      <c r="J40" s="32">
        <v>750.55906999999991</v>
      </c>
      <c r="K40" s="32">
        <v>70239.524990000064</v>
      </c>
      <c r="L40" s="32">
        <v>836.93797999999992</v>
      </c>
      <c r="M40" s="32">
        <v>608.84195000000011</v>
      </c>
      <c r="N40" s="32">
        <v>176.32995</v>
      </c>
      <c r="O40" s="32">
        <v>9.2146799999999995</v>
      </c>
      <c r="P40" s="32">
        <v>730924.72028000001</v>
      </c>
      <c r="Q40" s="32">
        <v>4960.3067500000006</v>
      </c>
      <c r="R40" s="32">
        <v>112070.06266000001</v>
      </c>
      <c r="S40" s="32">
        <v>11847.009820000007</v>
      </c>
      <c r="T40" s="32">
        <v>1646.45343</v>
      </c>
      <c r="U40" s="32">
        <v>0</v>
      </c>
      <c r="V40" s="32">
        <v>530.95510000000002</v>
      </c>
      <c r="W40" s="32">
        <v>0</v>
      </c>
      <c r="X40" s="32">
        <v>945.65022999999985</v>
      </c>
      <c r="Y40" s="40">
        <f t="shared" si="5"/>
        <v>3210563.7519200002</v>
      </c>
      <c r="Z40" s="33"/>
      <c r="AA40" s="33"/>
    </row>
    <row r="41" spans="1:28" ht="15" x14ac:dyDescent="0.25">
      <c r="A41" s="61"/>
      <c r="B41" s="61" t="s">
        <v>65</v>
      </c>
      <c r="C41" s="32">
        <v>44984.526640000018</v>
      </c>
      <c r="D41" s="32">
        <v>59125.369429999977</v>
      </c>
      <c r="E41" s="32">
        <v>87207.428269999989</v>
      </c>
      <c r="F41" s="32">
        <v>43585.817240000113</v>
      </c>
      <c r="G41" s="32">
        <v>1551186.2053700001</v>
      </c>
      <c r="H41" s="32">
        <v>906.78710999999987</v>
      </c>
      <c r="I41" s="32">
        <v>1153.95992</v>
      </c>
      <c r="J41" s="32">
        <v>62.723779999999998</v>
      </c>
      <c r="K41" s="32">
        <v>95122.357969999939</v>
      </c>
      <c r="L41" s="32">
        <v>52.729510000000005</v>
      </c>
      <c r="M41" s="32">
        <v>166.96985999999995</v>
      </c>
      <c r="N41" s="32">
        <v>0</v>
      </c>
      <c r="O41" s="32">
        <v>101.90809999999999</v>
      </c>
      <c r="P41" s="32">
        <v>717345.10279999988</v>
      </c>
      <c r="Q41" s="32">
        <v>7540.2960599999988</v>
      </c>
      <c r="R41" s="32">
        <v>60161.152439999998</v>
      </c>
      <c r="S41" s="32">
        <v>12903.915779999999</v>
      </c>
      <c r="T41" s="32">
        <v>4728.2147900000009</v>
      </c>
      <c r="U41" s="32">
        <v>0</v>
      </c>
      <c r="V41" s="32">
        <v>406.42707000000001</v>
      </c>
      <c r="W41" s="32">
        <v>0</v>
      </c>
      <c r="X41" s="32">
        <v>1338.9456700000001</v>
      </c>
      <c r="Y41" s="40">
        <f t="shared" si="5"/>
        <v>2688080.8378099999</v>
      </c>
      <c r="Z41" s="33"/>
      <c r="AA41" s="33"/>
    </row>
    <row r="42" spans="1:28" ht="15" x14ac:dyDescent="0.25">
      <c r="A42" s="61"/>
      <c r="B42" s="61" t="s">
        <v>66</v>
      </c>
      <c r="C42" s="32">
        <v>19349.797079999993</v>
      </c>
      <c r="D42" s="32">
        <v>33343.159729999999</v>
      </c>
      <c r="E42" s="32">
        <v>45960.948969999998</v>
      </c>
      <c r="F42" s="32">
        <v>19579.208649999975</v>
      </c>
      <c r="G42" s="32">
        <v>2136923.2897599996</v>
      </c>
      <c r="H42" s="32">
        <v>499.82290000000006</v>
      </c>
      <c r="I42" s="32">
        <v>1931.9733600000002</v>
      </c>
      <c r="J42" s="32">
        <v>155.16526000000002</v>
      </c>
      <c r="K42" s="32">
        <v>73886.181150000033</v>
      </c>
      <c r="L42" s="32">
        <v>81.800740000000005</v>
      </c>
      <c r="M42" s="32">
        <v>47.049099999999996</v>
      </c>
      <c r="N42" s="32">
        <v>31.95007</v>
      </c>
      <c r="O42" s="32">
        <v>0</v>
      </c>
      <c r="P42" s="32">
        <v>682550.70963000017</v>
      </c>
      <c r="Q42" s="32">
        <v>5442.1798699999972</v>
      </c>
      <c r="R42" s="32">
        <v>53851.657500000052</v>
      </c>
      <c r="S42" s="32">
        <v>578678.75580000016</v>
      </c>
      <c r="T42" s="32">
        <v>4644.3649100000002</v>
      </c>
      <c r="U42" s="32">
        <v>0.63067999999999991</v>
      </c>
      <c r="V42" s="32">
        <v>211.82279</v>
      </c>
      <c r="W42" s="32">
        <v>0</v>
      </c>
      <c r="X42" s="32">
        <v>2665.1113700000005</v>
      </c>
      <c r="Y42" s="40">
        <f t="shared" si="5"/>
        <v>3659835.5793200005</v>
      </c>
      <c r="Z42" s="33"/>
      <c r="AA42" s="33"/>
    </row>
    <row r="43" spans="1:28" s="20" customFormat="1" ht="15" x14ac:dyDescent="0.25">
      <c r="A43" s="115"/>
      <c r="B43" s="39"/>
      <c r="C43" s="34"/>
      <c r="D43" s="34"/>
      <c r="E43" s="34"/>
      <c r="F43" s="34"/>
      <c r="G43" s="34"/>
      <c r="H43" s="34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309"/>
    </row>
    <row r="44" spans="1:28" s="33" customFormat="1" ht="15" x14ac:dyDescent="0.25">
      <c r="A44" s="61" t="s">
        <v>372</v>
      </c>
      <c r="B44" s="61" t="s">
        <v>71</v>
      </c>
      <c r="C44" s="34">
        <v>81319.919970000017</v>
      </c>
      <c r="D44" s="34">
        <v>43382.939980000003</v>
      </c>
      <c r="E44" s="34">
        <v>178120.32771000001</v>
      </c>
      <c r="F44" s="34">
        <v>75515.18524999998</v>
      </c>
      <c r="G44" s="34">
        <v>1828403.2268899998</v>
      </c>
      <c r="H44" s="34">
        <v>1785.9051300000001</v>
      </c>
      <c r="I44" s="65">
        <v>2509.6255600000004</v>
      </c>
      <c r="J44" s="65">
        <v>78.249290000000002</v>
      </c>
      <c r="K44" s="65">
        <v>77221.824890000047</v>
      </c>
      <c r="L44" s="65">
        <v>487.63358999999997</v>
      </c>
      <c r="M44" s="65">
        <v>125.56741000000001</v>
      </c>
      <c r="N44" s="65">
        <v>0.7863</v>
      </c>
      <c r="O44" s="65">
        <v>4.2677899999999998</v>
      </c>
      <c r="P44" s="65">
        <v>790147.97544999991</v>
      </c>
      <c r="Q44" s="65">
        <v>224810.69847999993</v>
      </c>
      <c r="R44" s="65">
        <v>12555.712770000006</v>
      </c>
      <c r="S44" s="65">
        <v>4442.3884000000007</v>
      </c>
      <c r="T44" s="65">
        <v>2308.01458</v>
      </c>
      <c r="U44" s="65">
        <v>0</v>
      </c>
      <c r="V44" s="65">
        <v>291.72297000000003</v>
      </c>
      <c r="W44" s="65">
        <v>0</v>
      </c>
      <c r="X44" s="65">
        <v>2198.9004299999997</v>
      </c>
      <c r="Y44" s="76">
        <f>SUM(C44:X44)</f>
        <v>3325710.8728399999</v>
      </c>
      <c r="Z44" s="191"/>
      <c r="AA44" s="87"/>
      <c r="AB44" s="247"/>
    </row>
    <row r="45" spans="1:28" s="33" customFormat="1" ht="15" x14ac:dyDescent="0.25">
      <c r="A45" s="61"/>
      <c r="B45" s="61" t="s">
        <v>72</v>
      </c>
      <c r="C45" s="34">
        <v>131682.63138000001</v>
      </c>
      <c r="D45" s="34">
        <v>39408.647969999998</v>
      </c>
      <c r="E45" s="34">
        <v>155091.96454999998</v>
      </c>
      <c r="F45" s="34">
        <v>38842.283049999991</v>
      </c>
      <c r="G45" s="34">
        <v>1458799.1670899997</v>
      </c>
      <c r="H45" s="34">
        <v>1519.6716799999999</v>
      </c>
      <c r="I45" s="65">
        <v>573.54498000000001</v>
      </c>
      <c r="J45" s="65">
        <v>88.336389999999994</v>
      </c>
      <c r="K45" s="65">
        <v>77225.679370000042</v>
      </c>
      <c r="L45" s="65">
        <v>107.58512999999999</v>
      </c>
      <c r="M45" s="65">
        <v>559.09285999999997</v>
      </c>
      <c r="N45" s="65">
        <v>51.338499999999996</v>
      </c>
      <c r="O45" s="65">
        <v>1</v>
      </c>
      <c r="P45" s="65">
        <v>630313.09030000004</v>
      </c>
      <c r="Q45" s="65">
        <v>29493.970699999998</v>
      </c>
      <c r="R45" s="65">
        <v>18567.550010000003</v>
      </c>
      <c r="S45" s="65">
        <v>3615.2158100000006</v>
      </c>
      <c r="T45" s="65">
        <v>3071.640730000001</v>
      </c>
      <c r="U45" s="65">
        <v>0</v>
      </c>
      <c r="V45" s="65">
        <v>195.71032</v>
      </c>
      <c r="W45" s="65">
        <v>0</v>
      </c>
      <c r="X45" s="65">
        <v>714.82596999999998</v>
      </c>
      <c r="Y45" s="76">
        <v>2589921.94679</v>
      </c>
      <c r="Z45" s="191"/>
      <c r="AA45" s="87"/>
      <c r="AB45" s="247"/>
    </row>
    <row r="46" spans="1:28" s="33" customFormat="1" ht="15" x14ac:dyDescent="0.25">
      <c r="A46" s="61"/>
      <c r="B46" s="61" t="s">
        <v>67</v>
      </c>
      <c r="C46" s="34">
        <v>93494.960160000002</v>
      </c>
      <c r="D46" s="34">
        <v>41450.550349999976</v>
      </c>
      <c r="E46" s="34">
        <v>93053.705719999984</v>
      </c>
      <c r="F46" s="34">
        <v>55507.868609999998</v>
      </c>
      <c r="G46" s="34">
        <v>1530099.9116700001</v>
      </c>
      <c r="H46" s="34">
        <v>6081.6587700000009</v>
      </c>
      <c r="I46" s="65">
        <v>6593.9911899999997</v>
      </c>
      <c r="J46" s="65">
        <v>87.30774000000001</v>
      </c>
      <c r="K46" s="65">
        <v>83179.625590000054</v>
      </c>
      <c r="L46" s="65">
        <v>82.949020000000004</v>
      </c>
      <c r="M46" s="65">
        <v>191.88570000000004</v>
      </c>
      <c r="N46" s="65">
        <v>0</v>
      </c>
      <c r="O46" s="65">
        <v>50.32394</v>
      </c>
      <c r="P46" s="65">
        <v>698008.23921000003</v>
      </c>
      <c r="Q46" s="65">
        <v>132645.55803000001</v>
      </c>
      <c r="R46" s="65">
        <v>26585.20208000001</v>
      </c>
      <c r="S46" s="65">
        <v>12019.430829999999</v>
      </c>
      <c r="T46" s="65">
        <v>2159.3316400000003</v>
      </c>
      <c r="U46" s="65">
        <v>0</v>
      </c>
      <c r="V46" s="65">
        <v>119.41172</v>
      </c>
      <c r="W46" s="65">
        <v>1.20791</v>
      </c>
      <c r="X46" s="65">
        <v>979.53117999999984</v>
      </c>
      <c r="Y46" s="76">
        <f t="shared" ref="Y46:Y55" si="6">SUM(C46:X46)</f>
        <v>2782392.6510600001</v>
      </c>
      <c r="Z46" s="191"/>
      <c r="AA46" s="87"/>
      <c r="AB46" s="247"/>
    </row>
    <row r="47" spans="1:28" s="202" customFormat="1" ht="15" x14ac:dyDescent="0.25">
      <c r="A47" s="9"/>
      <c r="B47" s="9" t="s">
        <v>68</v>
      </c>
      <c r="C47" s="7">
        <v>101411.29298000003</v>
      </c>
      <c r="D47" s="7">
        <v>34128.04819999999</v>
      </c>
      <c r="E47" s="7">
        <v>210033.04006</v>
      </c>
      <c r="F47" s="7">
        <v>80578.579199999964</v>
      </c>
      <c r="G47" s="7">
        <v>1770281.0399599995</v>
      </c>
      <c r="H47" s="7">
        <v>30.491069999999997</v>
      </c>
      <c r="I47" s="252">
        <v>2776.0626499999998</v>
      </c>
      <c r="J47" s="252">
        <v>109.706</v>
      </c>
      <c r="K47" s="252">
        <v>95107.022220000028</v>
      </c>
      <c r="L47" s="252">
        <v>127.32257000000001</v>
      </c>
      <c r="M47" s="252">
        <v>142.01071000000002</v>
      </c>
      <c r="N47" s="252">
        <v>4.2737600000000002</v>
      </c>
      <c r="O47" s="252">
        <v>0.61856</v>
      </c>
      <c r="P47" s="252">
        <v>668344.22798999981</v>
      </c>
      <c r="Q47" s="252">
        <v>104522.68093</v>
      </c>
      <c r="R47" s="252">
        <v>20240.365310000005</v>
      </c>
      <c r="S47" s="252">
        <v>16505.592259999998</v>
      </c>
      <c r="T47" s="252">
        <v>808.05993999999998</v>
      </c>
      <c r="U47" s="252">
        <v>0</v>
      </c>
      <c r="V47" s="252">
        <v>42.411610000000003</v>
      </c>
      <c r="W47" s="252">
        <v>0</v>
      </c>
      <c r="X47" s="252">
        <v>1321.35015</v>
      </c>
      <c r="Y47" s="211">
        <f t="shared" si="6"/>
        <v>3106514.1961299977</v>
      </c>
      <c r="Z47" s="191"/>
      <c r="AA47" s="267"/>
      <c r="AB47" s="268"/>
    </row>
    <row r="48" spans="1:28" s="33" customFormat="1" ht="15" x14ac:dyDescent="0.25">
      <c r="A48" s="61"/>
      <c r="B48" s="61" t="s">
        <v>6</v>
      </c>
      <c r="C48" s="34">
        <v>135104.97342000008</v>
      </c>
      <c r="D48" s="34">
        <v>43170.669550000006</v>
      </c>
      <c r="E48" s="34">
        <v>81167.064110000036</v>
      </c>
      <c r="F48" s="34">
        <v>88813.444229999994</v>
      </c>
      <c r="G48" s="34">
        <v>1452182.0632200004</v>
      </c>
      <c r="H48" s="34">
        <v>3316.77934</v>
      </c>
      <c r="I48" s="65">
        <v>2144.4254500000002</v>
      </c>
      <c r="J48" s="65">
        <v>49.353339999999996</v>
      </c>
      <c r="K48" s="65">
        <v>80249.964759999973</v>
      </c>
      <c r="L48" s="65">
        <v>563.26292999999998</v>
      </c>
      <c r="M48" s="65">
        <v>194.70301000000001</v>
      </c>
      <c r="N48" s="65">
        <v>38.196809999999999</v>
      </c>
      <c r="O48" s="65">
        <v>5.1004099999999992</v>
      </c>
      <c r="P48" s="65">
        <v>424030.18101999996</v>
      </c>
      <c r="Q48" s="65">
        <v>5694.7186299999994</v>
      </c>
      <c r="R48" s="65">
        <v>17172.968830000005</v>
      </c>
      <c r="S48" s="65">
        <v>4060.8188600000003</v>
      </c>
      <c r="T48" s="65">
        <v>2318.5365199999997</v>
      </c>
      <c r="U48" s="65">
        <v>0</v>
      </c>
      <c r="V48" s="65">
        <v>23.847560000000001</v>
      </c>
      <c r="W48" s="65">
        <v>0</v>
      </c>
      <c r="X48" s="65">
        <v>516.8622499999999</v>
      </c>
      <c r="Y48" s="76">
        <f t="shared" si="6"/>
        <v>2340817.9342500004</v>
      </c>
      <c r="Z48" s="191"/>
      <c r="AA48" s="87"/>
      <c r="AB48" s="247"/>
    </row>
    <row r="49" spans="1:39" ht="15" x14ac:dyDescent="0.25">
      <c r="A49" s="61"/>
      <c r="B49" s="61" t="s">
        <v>69</v>
      </c>
      <c r="C49" s="34">
        <v>42132.964259999993</v>
      </c>
      <c r="D49" s="34">
        <v>35557.710600000006</v>
      </c>
      <c r="E49" s="34">
        <v>150457.86126999999</v>
      </c>
      <c r="F49" s="34">
        <v>148244.90401000006</v>
      </c>
      <c r="G49" s="34">
        <v>1463636.4754599999</v>
      </c>
      <c r="H49" s="34">
        <v>2399.5045</v>
      </c>
      <c r="I49" s="65">
        <v>799.67317999999989</v>
      </c>
      <c r="J49" s="65">
        <v>189.64619999999999</v>
      </c>
      <c r="K49" s="65">
        <v>54093.199520000016</v>
      </c>
      <c r="L49" s="65">
        <v>379.65337</v>
      </c>
      <c r="M49" s="65">
        <v>347.08881999999994</v>
      </c>
      <c r="N49" s="65">
        <v>0</v>
      </c>
      <c r="O49" s="65">
        <v>45.011969999999998</v>
      </c>
      <c r="P49" s="65">
        <v>993902.17925999989</v>
      </c>
      <c r="Q49" s="65">
        <v>169022.99236999996</v>
      </c>
      <c r="R49" s="65">
        <v>59680.276159999987</v>
      </c>
      <c r="S49" s="65">
        <v>2379.54225</v>
      </c>
      <c r="T49" s="65">
        <v>4605.3660100000016</v>
      </c>
      <c r="U49" s="65">
        <v>0</v>
      </c>
      <c r="V49" s="65">
        <v>284.79154999999997</v>
      </c>
      <c r="W49" s="65">
        <v>0</v>
      </c>
      <c r="X49" s="65">
        <v>1108.26467</v>
      </c>
      <c r="Y49" s="76">
        <f t="shared" si="6"/>
        <v>3129267.10543</v>
      </c>
      <c r="Z49" s="191"/>
      <c r="AA49" s="87"/>
      <c r="AB49" s="247"/>
    </row>
    <row r="50" spans="1:39" ht="15" x14ac:dyDescent="0.25">
      <c r="A50" s="61"/>
      <c r="B50" s="61" t="s">
        <v>70</v>
      </c>
      <c r="C50" s="34">
        <v>53567.240270000017</v>
      </c>
      <c r="D50" s="34">
        <v>57989.825380000017</v>
      </c>
      <c r="E50" s="34">
        <v>131202.47348000002</v>
      </c>
      <c r="F50" s="34">
        <v>91190.661379999976</v>
      </c>
      <c r="G50" s="34">
        <v>1912116.0485899998</v>
      </c>
      <c r="H50" s="34">
        <v>297.74991</v>
      </c>
      <c r="I50" s="65">
        <v>3201.0988600000005</v>
      </c>
      <c r="J50" s="65">
        <v>230.75674000000001</v>
      </c>
      <c r="K50" s="65">
        <v>101512.27683999998</v>
      </c>
      <c r="L50" s="65">
        <v>29.752959999999998</v>
      </c>
      <c r="M50" s="65">
        <v>11.83832</v>
      </c>
      <c r="N50" s="65">
        <v>1.6795899999999999</v>
      </c>
      <c r="O50" s="65">
        <v>848.1079400000001</v>
      </c>
      <c r="P50" s="65">
        <v>853156.62877000018</v>
      </c>
      <c r="Q50" s="65">
        <v>48833.518300000003</v>
      </c>
      <c r="R50" s="65">
        <v>22684.96374000001</v>
      </c>
      <c r="S50" s="65">
        <v>3870.0626899999997</v>
      </c>
      <c r="T50" s="65">
        <v>4448.9363500000009</v>
      </c>
      <c r="U50" s="65">
        <v>0</v>
      </c>
      <c r="V50" s="65">
        <v>165.79123999999999</v>
      </c>
      <c r="W50" s="65">
        <v>2.6925699999999999</v>
      </c>
      <c r="X50" s="65">
        <v>1207.50927</v>
      </c>
      <c r="Y50" s="76">
        <f t="shared" si="6"/>
        <v>3286569.6131899999</v>
      </c>
      <c r="Z50" s="191"/>
      <c r="AA50" s="87"/>
      <c r="AB50" s="247"/>
      <c r="AE50" s="20"/>
      <c r="AF50" s="222"/>
      <c r="AG50" s="223"/>
      <c r="AH50" s="221"/>
      <c r="AI50" s="221"/>
      <c r="AJ50" s="221"/>
      <c r="AK50" s="221"/>
      <c r="AL50" s="221"/>
      <c r="AM50" s="112"/>
    </row>
    <row r="51" spans="1:39" ht="15" x14ac:dyDescent="0.25">
      <c r="A51" s="61"/>
      <c r="B51" s="61" t="s">
        <v>73</v>
      </c>
      <c r="C51" s="34">
        <v>91267.105810000008</v>
      </c>
      <c r="D51" s="34">
        <v>48599.398809999984</v>
      </c>
      <c r="E51" s="34">
        <v>101871.36688999999</v>
      </c>
      <c r="F51" s="34">
        <v>62461.444329999991</v>
      </c>
      <c r="G51" s="34">
        <v>990710.65573999984</v>
      </c>
      <c r="H51" s="34">
        <v>2395.1677300000006</v>
      </c>
      <c r="I51" s="65">
        <v>1129.7819000000002</v>
      </c>
      <c r="J51" s="65">
        <v>16.082270000000001</v>
      </c>
      <c r="K51" s="65">
        <v>119126.09451000004</v>
      </c>
      <c r="L51" s="65">
        <v>754.13670999999999</v>
      </c>
      <c r="M51" s="65">
        <v>469.04621999999995</v>
      </c>
      <c r="N51" s="65">
        <v>25.770859999999999</v>
      </c>
      <c r="O51" s="65">
        <v>37.487019999999994</v>
      </c>
      <c r="P51" s="65">
        <v>543585.78065999993</v>
      </c>
      <c r="Q51" s="65">
        <v>139549.93215000004</v>
      </c>
      <c r="R51" s="65">
        <v>12961.748019999997</v>
      </c>
      <c r="S51" s="65">
        <v>3219.4528200000004</v>
      </c>
      <c r="T51" s="65">
        <v>3251.4171900000001</v>
      </c>
      <c r="U51" s="65">
        <v>0</v>
      </c>
      <c r="V51" s="65">
        <v>186.96466000000004</v>
      </c>
      <c r="W51" s="65">
        <v>16.66591</v>
      </c>
      <c r="X51" s="65">
        <v>1368.6337300000002</v>
      </c>
      <c r="Y51" s="76">
        <f t="shared" si="6"/>
        <v>2123004.1339399992</v>
      </c>
      <c r="Z51" s="191"/>
      <c r="AA51" s="87"/>
      <c r="AB51" s="247"/>
      <c r="AE51" s="134"/>
      <c r="AF51" s="225"/>
      <c r="AG51" s="226"/>
      <c r="AH51" s="227"/>
      <c r="AI51" s="227"/>
      <c r="AJ51" s="227"/>
      <c r="AK51" s="227"/>
      <c r="AL51" s="227"/>
      <c r="AM51" s="112"/>
    </row>
    <row r="52" spans="1:39" ht="15" x14ac:dyDescent="0.25">
      <c r="A52" s="61"/>
      <c r="B52" s="61" t="s">
        <v>63</v>
      </c>
      <c r="C52" s="34">
        <v>56614.364929999982</v>
      </c>
      <c r="D52" s="34">
        <v>67957.485320000007</v>
      </c>
      <c r="E52" s="34">
        <v>102493.69179</v>
      </c>
      <c r="F52" s="34">
        <v>94455.019179999988</v>
      </c>
      <c r="G52" s="34">
        <v>1637567.8185899998</v>
      </c>
      <c r="H52" s="34">
        <v>7649.323699999999</v>
      </c>
      <c r="I52" s="65">
        <v>2709.9216399999996</v>
      </c>
      <c r="J52" s="65">
        <v>195.16696999999999</v>
      </c>
      <c r="K52" s="65">
        <v>110128.84550000004</v>
      </c>
      <c r="L52" s="65">
        <v>1139.8110999999999</v>
      </c>
      <c r="M52" s="65">
        <v>95.861140000000006</v>
      </c>
      <c r="N52" s="65">
        <v>11.236270000000001</v>
      </c>
      <c r="O52" s="65">
        <v>1.08806</v>
      </c>
      <c r="P52" s="65">
        <v>800182.94988000009</v>
      </c>
      <c r="Q52" s="65">
        <v>9571.7037600000021</v>
      </c>
      <c r="R52" s="65">
        <v>37726.481980000026</v>
      </c>
      <c r="S52" s="65">
        <v>32219.676780000002</v>
      </c>
      <c r="T52" s="65">
        <v>9705.5694999999996</v>
      </c>
      <c r="U52" s="65">
        <v>0</v>
      </c>
      <c r="V52" s="65">
        <v>92.788510000000002</v>
      </c>
      <c r="W52" s="65">
        <v>69.788540000000012</v>
      </c>
      <c r="X52" s="65">
        <v>817.20190000000014</v>
      </c>
      <c r="Y52" s="76">
        <f t="shared" si="6"/>
        <v>2971405.7950400002</v>
      </c>
      <c r="Z52" s="191"/>
      <c r="AA52" s="87"/>
      <c r="AB52" s="247"/>
      <c r="AE52" s="134"/>
      <c r="AF52" s="228"/>
      <c r="AG52" s="228"/>
      <c r="AH52" s="228"/>
      <c r="AI52" s="228"/>
      <c r="AJ52" s="228"/>
      <c r="AK52" s="228"/>
      <c r="AL52" s="228"/>
      <c r="AM52" s="112"/>
    </row>
    <row r="53" spans="1:39" ht="15" x14ac:dyDescent="0.25">
      <c r="A53" s="32"/>
      <c r="B53" s="61" t="s">
        <v>64</v>
      </c>
      <c r="C53" s="34">
        <v>71342.684250000049</v>
      </c>
      <c r="D53" s="34">
        <v>56444.519899999985</v>
      </c>
      <c r="E53" s="34">
        <v>112159.52472</v>
      </c>
      <c r="F53" s="34">
        <v>103751.74182</v>
      </c>
      <c r="G53" s="34">
        <v>1725970.3024400002</v>
      </c>
      <c r="H53" s="34">
        <v>991.84608999999989</v>
      </c>
      <c r="I53" s="65">
        <v>1602.5524300000002</v>
      </c>
      <c r="J53" s="65">
        <v>457.52211999999997</v>
      </c>
      <c r="K53" s="65">
        <v>150994.33663999994</v>
      </c>
      <c r="L53" s="65">
        <v>89.739219999999989</v>
      </c>
      <c r="M53" s="65">
        <v>576.97566999999981</v>
      </c>
      <c r="N53" s="65">
        <v>4.0815200000000003</v>
      </c>
      <c r="O53" s="65">
        <v>510.89</v>
      </c>
      <c r="P53" s="65">
        <v>948996.7918799998</v>
      </c>
      <c r="Q53" s="65">
        <v>277986.95090999996</v>
      </c>
      <c r="R53" s="65">
        <v>24751.926840000022</v>
      </c>
      <c r="S53" s="65">
        <v>13155.177100000001</v>
      </c>
      <c r="T53" s="65">
        <v>2249.8757099999989</v>
      </c>
      <c r="U53" s="65">
        <v>0</v>
      </c>
      <c r="V53" s="65">
        <v>87.808760000000007</v>
      </c>
      <c r="W53" s="65">
        <v>98.404909999999987</v>
      </c>
      <c r="X53" s="65">
        <v>1403.7994600000002</v>
      </c>
      <c r="Y53" s="76">
        <f t="shared" si="6"/>
        <v>3493627.4523899998</v>
      </c>
      <c r="Z53" s="191"/>
      <c r="AA53" s="87"/>
      <c r="AB53" s="247"/>
      <c r="AE53" s="224"/>
      <c r="AF53" s="228"/>
      <c r="AG53" s="228"/>
      <c r="AH53" s="228"/>
      <c r="AI53" s="228"/>
      <c r="AJ53" s="228"/>
      <c r="AK53" s="228"/>
      <c r="AL53" s="228"/>
      <c r="AM53" s="112"/>
    </row>
    <row r="54" spans="1:39" ht="15" x14ac:dyDescent="0.25">
      <c r="A54" s="61"/>
      <c r="B54" s="61" t="s">
        <v>65</v>
      </c>
      <c r="C54" s="34">
        <v>46077.975779999986</v>
      </c>
      <c r="D54" s="34">
        <v>46666.485929999981</v>
      </c>
      <c r="E54" s="34">
        <v>93854.643429999996</v>
      </c>
      <c r="F54" s="34">
        <v>82177.583610000001</v>
      </c>
      <c r="G54" s="34">
        <v>1701597.8647699994</v>
      </c>
      <c r="H54" s="34">
        <v>185.52708999999999</v>
      </c>
      <c r="I54" s="65">
        <v>1352.3208000000004</v>
      </c>
      <c r="J54" s="65">
        <v>89.249300000000005</v>
      </c>
      <c r="K54" s="65">
        <v>107856.29166000013</v>
      </c>
      <c r="L54" s="65">
        <v>51.426670000000001</v>
      </c>
      <c r="M54" s="65">
        <v>78.641480000000016</v>
      </c>
      <c r="N54" s="65">
        <v>1.47184</v>
      </c>
      <c r="O54" s="65">
        <v>21.660629999999998</v>
      </c>
      <c r="P54" s="65">
        <v>718254.33314</v>
      </c>
      <c r="Q54" s="65">
        <v>122351.86197000001</v>
      </c>
      <c r="R54" s="65">
        <v>14987.934099999999</v>
      </c>
      <c r="S54" s="65">
        <v>2584.52522</v>
      </c>
      <c r="T54" s="65">
        <v>1182.9923700000004</v>
      </c>
      <c r="U54" s="65">
        <v>0</v>
      </c>
      <c r="V54" s="65">
        <v>602.68513999999993</v>
      </c>
      <c r="W54" s="65">
        <v>55.569789999999998</v>
      </c>
      <c r="X54" s="65">
        <v>1494.8081399999999</v>
      </c>
      <c r="Y54" s="76">
        <f t="shared" si="6"/>
        <v>2941525.85286</v>
      </c>
      <c r="Z54" s="191"/>
      <c r="AA54" s="87"/>
      <c r="AB54" s="247"/>
      <c r="AE54" s="224"/>
      <c r="AF54" s="228"/>
      <c r="AG54" s="228"/>
      <c r="AH54" s="228"/>
      <c r="AI54" s="228"/>
      <c r="AJ54" s="228"/>
      <c r="AK54" s="228"/>
      <c r="AL54" s="228"/>
      <c r="AM54" s="112"/>
    </row>
    <row r="55" spans="1:39" ht="15" x14ac:dyDescent="0.25">
      <c r="A55" s="61"/>
      <c r="B55" s="61" t="s">
        <v>66</v>
      </c>
      <c r="C55" s="34">
        <v>39686.021699999976</v>
      </c>
      <c r="D55" s="34">
        <v>28801.834600000002</v>
      </c>
      <c r="E55" s="34">
        <v>44046.159090000001</v>
      </c>
      <c r="F55" s="34">
        <v>65998.706080000004</v>
      </c>
      <c r="G55" s="34">
        <v>1297511.3865600002</v>
      </c>
      <c r="H55" s="34">
        <v>1225.46639</v>
      </c>
      <c r="I55" s="65">
        <v>1947.2117399999997</v>
      </c>
      <c r="J55" s="65">
        <v>225.39812000000001</v>
      </c>
      <c r="K55" s="65">
        <v>157646.72717999999</v>
      </c>
      <c r="L55" s="65">
        <v>101.73129999999999</v>
      </c>
      <c r="M55" s="65">
        <v>139.34416000000002</v>
      </c>
      <c r="N55" s="65">
        <v>40.436500000000002</v>
      </c>
      <c r="O55" s="65">
        <v>72.507390000000001</v>
      </c>
      <c r="P55" s="65">
        <v>647589.86399000022</v>
      </c>
      <c r="Q55" s="65">
        <v>89888.345990000002</v>
      </c>
      <c r="R55" s="65">
        <v>11741.92366</v>
      </c>
      <c r="S55" s="65">
        <v>8269.3751599999996</v>
      </c>
      <c r="T55" s="65">
        <v>5697.7444899999991</v>
      </c>
      <c r="U55" s="65">
        <v>0</v>
      </c>
      <c r="V55" s="65">
        <v>8.08399</v>
      </c>
      <c r="W55" s="65">
        <v>7.0323500000000001</v>
      </c>
      <c r="X55" s="65">
        <v>1518.3796100000002</v>
      </c>
      <c r="Y55" s="76">
        <f t="shared" si="6"/>
        <v>2402163.6800500001</v>
      </c>
      <c r="Z55" s="191"/>
      <c r="AA55" s="87"/>
      <c r="AB55" s="247"/>
      <c r="AE55" s="224"/>
      <c r="AF55" s="228"/>
      <c r="AG55" s="228"/>
      <c r="AH55" s="228"/>
      <c r="AI55" s="228"/>
      <c r="AJ55" s="228"/>
      <c r="AK55" s="228"/>
      <c r="AL55" s="228"/>
      <c r="AM55" s="112"/>
    </row>
    <row r="56" spans="1:39" ht="15" x14ac:dyDescent="0.25">
      <c r="A56" s="61"/>
      <c r="B56" s="34"/>
      <c r="C56" s="32"/>
      <c r="D56" s="32"/>
      <c r="E56" s="32"/>
      <c r="F56" s="32"/>
      <c r="G56" s="32"/>
      <c r="H56" s="32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76"/>
      <c r="Z56" s="33"/>
      <c r="AA56" s="33"/>
      <c r="AE56" s="224"/>
      <c r="AF56" s="228"/>
      <c r="AG56" s="228"/>
      <c r="AH56" s="228"/>
      <c r="AI56" s="228"/>
      <c r="AJ56" s="228"/>
      <c r="AK56" s="228"/>
      <c r="AL56" s="228"/>
      <c r="AM56" s="112"/>
    </row>
    <row r="57" spans="1:39" ht="15" x14ac:dyDescent="0.25">
      <c r="A57" s="61" t="s">
        <v>373</v>
      </c>
      <c r="B57" s="61" t="s">
        <v>71</v>
      </c>
      <c r="C57" s="32">
        <v>78228.124270000029</v>
      </c>
      <c r="D57" s="32">
        <v>25224.184429999994</v>
      </c>
      <c r="E57" s="32">
        <v>117517.42795</v>
      </c>
      <c r="F57" s="32">
        <v>66190.995249999993</v>
      </c>
      <c r="G57" s="32">
        <v>1965093.6765299998</v>
      </c>
      <c r="H57" s="32">
        <v>260.74396999999999</v>
      </c>
      <c r="I57" s="65">
        <v>2117.0108399999999</v>
      </c>
      <c r="J57" s="65">
        <v>93.559349999999995</v>
      </c>
      <c r="K57" s="65">
        <v>84828.577710000071</v>
      </c>
      <c r="L57" s="65">
        <v>1.7487799999999998</v>
      </c>
      <c r="M57" s="65">
        <v>2.4288699999999999</v>
      </c>
      <c r="N57" s="65">
        <v>0.17330999999999999</v>
      </c>
      <c r="O57" s="65">
        <v>0</v>
      </c>
      <c r="P57" s="65">
        <v>817487.30683999998</v>
      </c>
      <c r="Q57" s="65">
        <v>6649.1815900000011</v>
      </c>
      <c r="R57" s="65">
        <v>48274.370050000005</v>
      </c>
      <c r="S57" s="65">
        <v>8951.2982900000006</v>
      </c>
      <c r="T57" s="65">
        <v>4555.9448599999996</v>
      </c>
      <c r="U57" s="65">
        <v>0</v>
      </c>
      <c r="V57" s="65">
        <v>10.27882</v>
      </c>
      <c r="W57" s="65">
        <v>0</v>
      </c>
      <c r="X57" s="65">
        <v>1138.7085099999997</v>
      </c>
      <c r="Y57" s="76">
        <f>SUM(C57:X57)</f>
        <v>3226625.7402200005</v>
      </c>
      <c r="Z57" s="191"/>
      <c r="AA57" s="87"/>
      <c r="AB57" s="63"/>
      <c r="AE57" s="134"/>
      <c r="AF57" s="228"/>
      <c r="AG57" s="228"/>
      <c r="AH57" s="228"/>
      <c r="AI57" s="228"/>
      <c r="AJ57" s="228"/>
      <c r="AK57" s="228"/>
      <c r="AL57" s="228"/>
      <c r="AM57" s="112"/>
    </row>
    <row r="58" spans="1:39" ht="15" x14ac:dyDescent="0.25">
      <c r="A58" s="61"/>
      <c r="B58" s="61" t="s">
        <v>72</v>
      </c>
      <c r="C58" s="32">
        <v>34273.273029999989</v>
      </c>
      <c r="D58" s="32">
        <v>26776.93020000001</v>
      </c>
      <c r="E58" s="32">
        <v>238072.44899999999</v>
      </c>
      <c r="F58" s="32">
        <v>51595.136689999985</v>
      </c>
      <c r="G58" s="32">
        <v>925356.4579299998</v>
      </c>
      <c r="H58" s="32">
        <v>1393.9795100000001</v>
      </c>
      <c r="I58" s="65">
        <v>1593.1198599999998</v>
      </c>
      <c r="J58" s="65">
        <v>129.06915999999998</v>
      </c>
      <c r="K58" s="65">
        <v>106167.17858000001</v>
      </c>
      <c r="L58" s="65">
        <v>89.76097</v>
      </c>
      <c r="M58" s="65">
        <v>322.84030000000001</v>
      </c>
      <c r="N58" s="65">
        <v>0</v>
      </c>
      <c r="O58" s="65">
        <v>93.449310000000011</v>
      </c>
      <c r="P58" s="65">
        <v>674626.32996</v>
      </c>
      <c r="Q58" s="65">
        <v>124028.21024</v>
      </c>
      <c r="R58" s="65">
        <v>6211.2570200000018</v>
      </c>
      <c r="S58" s="65">
        <v>1073.1628400000002</v>
      </c>
      <c r="T58" s="65">
        <v>2071.4762699999997</v>
      </c>
      <c r="U58" s="65">
        <v>0</v>
      </c>
      <c r="V58" s="65">
        <v>1.8006799999999998</v>
      </c>
      <c r="W58" s="65">
        <v>0</v>
      </c>
      <c r="X58" s="65">
        <v>964.65192000000002</v>
      </c>
      <c r="Y58" s="76">
        <f t="shared" ref="Y58:Y66" si="7">SUM(C58:X58)</f>
        <v>2194840.5334699997</v>
      </c>
      <c r="Z58" s="191"/>
      <c r="AA58" s="87"/>
      <c r="AB58" s="63"/>
      <c r="AE58" s="134"/>
      <c r="AF58" s="228"/>
      <c r="AG58" s="228"/>
      <c r="AH58" s="228"/>
      <c r="AI58" s="228"/>
      <c r="AJ58" s="228"/>
      <c r="AK58" s="228"/>
      <c r="AL58" s="228"/>
      <c r="AM58" s="112"/>
    </row>
    <row r="59" spans="1:39" ht="15" x14ac:dyDescent="0.25">
      <c r="A59" s="61"/>
      <c r="B59" s="61" t="s">
        <v>67</v>
      </c>
      <c r="C59" s="32">
        <v>96122.910390000019</v>
      </c>
      <c r="D59" s="32">
        <v>23713.445089999997</v>
      </c>
      <c r="E59" s="32">
        <v>121185.07603000001</v>
      </c>
      <c r="F59" s="32">
        <v>60022.181219999991</v>
      </c>
      <c r="G59" s="32">
        <v>1877999.6185399997</v>
      </c>
      <c r="H59" s="32">
        <v>2945.8605400000001</v>
      </c>
      <c r="I59" s="65">
        <v>971.72164000000009</v>
      </c>
      <c r="J59" s="65">
        <v>261.29235</v>
      </c>
      <c r="K59" s="65">
        <v>100050.04605000002</v>
      </c>
      <c r="L59" s="65">
        <v>174.98240999999999</v>
      </c>
      <c r="M59" s="65">
        <v>134.91192999999998</v>
      </c>
      <c r="N59" s="65">
        <v>4.6101200000000002</v>
      </c>
      <c r="O59" s="65">
        <v>25.755650000000003</v>
      </c>
      <c r="P59" s="65">
        <v>992084.91201000009</v>
      </c>
      <c r="Q59" s="65">
        <v>39250.78383</v>
      </c>
      <c r="R59" s="65">
        <v>28254.065279999995</v>
      </c>
      <c r="S59" s="65">
        <v>1369.8355900000001</v>
      </c>
      <c r="T59" s="65">
        <v>5930.6819699999987</v>
      </c>
      <c r="U59" s="65">
        <v>0</v>
      </c>
      <c r="V59" s="65">
        <v>121.24829</v>
      </c>
      <c r="W59" s="65">
        <v>0</v>
      </c>
      <c r="X59" s="65">
        <v>1453.1217100000001</v>
      </c>
      <c r="Y59" s="76">
        <f t="shared" si="7"/>
        <v>3352077.0606399998</v>
      </c>
      <c r="Z59" s="191"/>
      <c r="AA59" s="87"/>
      <c r="AB59" s="63"/>
      <c r="AE59" s="134"/>
      <c r="AF59" s="228"/>
      <c r="AG59" s="228"/>
      <c r="AH59" s="228"/>
      <c r="AI59" s="228"/>
      <c r="AJ59" s="228"/>
      <c r="AK59" s="228"/>
      <c r="AL59" s="228"/>
      <c r="AM59" s="112"/>
    </row>
    <row r="60" spans="1:39" ht="15" x14ac:dyDescent="0.25">
      <c r="A60" s="61"/>
      <c r="B60" s="61" t="s">
        <v>68</v>
      </c>
      <c r="C60" s="32">
        <v>116313.39599</v>
      </c>
      <c r="D60" s="32">
        <v>13977.31083</v>
      </c>
      <c r="E60" s="32">
        <v>195445.40588000003</v>
      </c>
      <c r="F60" s="32">
        <v>47564.200629999992</v>
      </c>
      <c r="G60" s="32">
        <v>1023601.23363</v>
      </c>
      <c r="H60" s="32">
        <v>88.595850000000013</v>
      </c>
      <c r="I60" s="65">
        <v>779.13620000000014</v>
      </c>
      <c r="J60" s="65">
        <v>9.4499999999999993</v>
      </c>
      <c r="K60" s="65">
        <v>41783.918279999983</v>
      </c>
      <c r="L60" s="65">
        <v>118.87422000000001</v>
      </c>
      <c r="M60" s="65">
        <v>63.817299999999996</v>
      </c>
      <c r="N60" s="65">
        <v>7.1400000000000005E-3</v>
      </c>
      <c r="O60" s="65">
        <v>1.81196</v>
      </c>
      <c r="P60" s="65">
        <v>788938.93386000011</v>
      </c>
      <c r="Q60" s="65">
        <v>52102.895949999991</v>
      </c>
      <c r="R60" s="65">
        <v>8378.5455299999994</v>
      </c>
      <c r="S60" s="65">
        <v>1798.4195499999998</v>
      </c>
      <c r="T60" s="65">
        <v>5793.02556</v>
      </c>
      <c r="U60" s="65">
        <v>0</v>
      </c>
      <c r="V60" s="65">
        <v>274.20018999999996</v>
      </c>
      <c r="W60" s="65">
        <v>0</v>
      </c>
      <c r="X60" s="65">
        <v>1726.6076799999998</v>
      </c>
      <c r="Y60" s="76">
        <f t="shared" si="7"/>
        <v>2298759.7862299993</v>
      </c>
      <c r="Z60" s="191"/>
      <c r="AA60" s="87"/>
      <c r="AB60" s="63"/>
      <c r="AE60" s="134"/>
      <c r="AF60" s="228"/>
      <c r="AG60" s="228"/>
      <c r="AH60" s="228"/>
      <c r="AI60" s="228"/>
      <c r="AJ60" s="228"/>
      <c r="AK60" s="228"/>
      <c r="AL60" s="228"/>
      <c r="AM60" s="112"/>
    </row>
    <row r="61" spans="1:39" ht="15" x14ac:dyDescent="0.25">
      <c r="A61" s="61"/>
      <c r="B61" s="61" t="s">
        <v>6</v>
      </c>
      <c r="C61" s="32">
        <v>91695.499200000006</v>
      </c>
      <c r="D61" s="32">
        <v>29251.602159999991</v>
      </c>
      <c r="E61" s="32">
        <v>158412.19699999999</v>
      </c>
      <c r="F61" s="32">
        <v>59389.090370000005</v>
      </c>
      <c r="G61" s="32">
        <v>1092411.51929</v>
      </c>
      <c r="H61" s="32">
        <v>942.9067</v>
      </c>
      <c r="I61" s="65">
        <v>2436.5922700000001</v>
      </c>
      <c r="J61" s="65">
        <v>0.4</v>
      </c>
      <c r="K61" s="65">
        <v>106507.72083000002</v>
      </c>
      <c r="L61" s="65">
        <v>78.49360999999999</v>
      </c>
      <c r="M61" s="65">
        <v>21.367000000000004</v>
      </c>
      <c r="N61" s="65">
        <v>27.676459999999999</v>
      </c>
      <c r="O61" s="65">
        <v>3.5374400000000001</v>
      </c>
      <c r="P61" s="65">
        <v>541200.02056999994</v>
      </c>
      <c r="Q61" s="65">
        <v>83615.662730000025</v>
      </c>
      <c r="R61" s="65">
        <v>20744.229419999992</v>
      </c>
      <c r="S61" s="65">
        <v>4380.8490499999998</v>
      </c>
      <c r="T61" s="65">
        <v>7725.2514499999997</v>
      </c>
      <c r="U61" s="65">
        <v>0</v>
      </c>
      <c r="V61" s="65">
        <v>252.39570000000001</v>
      </c>
      <c r="W61" s="65">
        <v>0</v>
      </c>
      <c r="X61" s="65">
        <v>1986.1468999999997</v>
      </c>
      <c r="Y61" s="76">
        <f t="shared" si="7"/>
        <v>2201083.15815</v>
      </c>
      <c r="Z61" s="191"/>
      <c r="AA61" s="87"/>
      <c r="AB61" s="63"/>
      <c r="AE61" s="8"/>
      <c r="AF61" s="229"/>
      <c r="AG61" s="229"/>
      <c r="AH61" s="229"/>
      <c r="AI61" s="229"/>
      <c r="AJ61" s="229"/>
      <c r="AK61" s="229"/>
      <c r="AL61" s="229"/>
      <c r="AM61" s="112"/>
    </row>
    <row r="62" spans="1:39" ht="15" x14ac:dyDescent="0.25">
      <c r="A62" s="61"/>
      <c r="B62" s="61" t="s">
        <v>69</v>
      </c>
      <c r="C62" s="32">
        <v>63942.345259999987</v>
      </c>
      <c r="D62" s="32">
        <v>44419.441569999988</v>
      </c>
      <c r="E62" s="32">
        <v>144136.12224999996</v>
      </c>
      <c r="F62" s="32">
        <v>74690.962879999977</v>
      </c>
      <c r="G62" s="32">
        <v>2759799.7528300001</v>
      </c>
      <c r="H62" s="32">
        <v>1121.7417700000001</v>
      </c>
      <c r="I62" s="65">
        <v>1953.6338199999998</v>
      </c>
      <c r="J62" s="65">
        <v>35.218000000000004</v>
      </c>
      <c r="K62" s="65">
        <v>94135.718590000019</v>
      </c>
      <c r="L62" s="65">
        <v>23.226260000000007</v>
      </c>
      <c r="M62" s="65">
        <v>166.41864999999999</v>
      </c>
      <c r="N62" s="65">
        <v>8.7639099999999992</v>
      </c>
      <c r="O62" s="65">
        <v>13.80922</v>
      </c>
      <c r="P62" s="65">
        <v>608136.63911999983</v>
      </c>
      <c r="Q62" s="65">
        <v>127838.96553000002</v>
      </c>
      <c r="R62" s="65">
        <v>15097.956450000007</v>
      </c>
      <c r="S62" s="65">
        <v>6566.9469200000003</v>
      </c>
      <c r="T62" s="65">
        <v>536.37714999999992</v>
      </c>
      <c r="U62" s="65">
        <v>0</v>
      </c>
      <c r="V62" s="65">
        <v>129.57150000000001</v>
      </c>
      <c r="W62" s="65">
        <v>0</v>
      </c>
      <c r="X62" s="65">
        <v>1749.6018499999998</v>
      </c>
      <c r="Y62" s="76">
        <f t="shared" si="7"/>
        <v>3944503.2135300008</v>
      </c>
      <c r="Z62" s="191"/>
      <c r="AA62" s="87"/>
      <c r="AB62" s="63"/>
      <c r="AE62" s="8"/>
      <c r="AF62" s="214"/>
      <c r="AG62" s="214"/>
      <c r="AH62" s="214"/>
      <c r="AI62" s="214"/>
      <c r="AJ62" s="214"/>
      <c r="AK62" s="214"/>
      <c r="AL62" s="214"/>
      <c r="AM62" s="112"/>
    </row>
    <row r="63" spans="1:39" ht="15" x14ac:dyDescent="0.25">
      <c r="A63" s="61"/>
      <c r="B63" s="61" t="s">
        <v>70</v>
      </c>
      <c r="C63" s="32">
        <v>106200.28278999998</v>
      </c>
      <c r="D63" s="32">
        <v>53202.090629999999</v>
      </c>
      <c r="E63" s="32">
        <v>135556.43666000004</v>
      </c>
      <c r="F63" s="32">
        <v>98509.395289999986</v>
      </c>
      <c r="G63" s="32">
        <v>1476380.4291600003</v>
      </c>
      <c r="H63" s="32">
        <v>805.71514999999999</v>
      </c>
      <c r="I63" s="65">
        <v>1794.1334999999999</v>
      </c>
      <c r="J63" s="65">
        <v>127.60431</v>
      </c>
      <c r="K63" s="65">
        <v>102785.26357000001</v>
      </c>
      <c r="L63" s="65">
        <v>0.71387</v>
      </c>
      <c r="M63" s="65">
        <v>41.172759999999997</v>
      </c>
      <c r="N63" s="65">
        <v>0</v>
      </c>
      <c r="O63" s="65">
        <v>105.27745</v>
      </c>
      <c r="P63" s="65">
        <v>634032.20322999998</v>
      </c>
      <c r="Q63" s="65">
        <v>45220.422880000006</v>
      </c>
      <c r="R63" s="65">
        <v>16916.75369999999</v>
      </c>
      <c r="S63" s="65">
        <v>3512.8531299999995</v>
      </c>
      <c r="T63" s="65">
        <v>440.05379999999991</v>
      </c>
      <c r="U63" s="65">
        <v>0</v>
      </c>
      <c r="V63" s="65">
        <v>59.848970000000008</v>
      </c>
      <c r="W63" s="65">
        <v>0</v>
      </c>
      <c r="X63" s="65">
        <v>1615.2598599999997</v>
      </c>
      <c r="Y63" s="76">
        <f t="shared" si="7"/>
        <v>2677305.9107100004</v>
      </c>
      <c r="Z63" s="191"/>
      <c r="AA63" s="87"/>
      <c r="AB63" s="63"/>
    </row>
    <row r="64" spans="1:39" ht="15" x14ac:dyDescent="0.25">
      <c r="A64" s="61"/>
      <c r="B64" s="61" t="s">
        <v>73</v>
      </c>
      <c r="C64" s="32">
        <v>88008.975050000008</v>
      </c>
      <c r="D64" s="32">
        <v>49550.120379999993</v>
      </c>
      <c r="E64" s="32">
        <v>110446.69636999999</v>
      </c>
      <c r="F64" s="32">
        <v>96104.054849999986</v>
      </c>
      <c r="G64" s="32">
        <v>1565365.3702100001</v>
      </c>
      <c r="H64" s="32">
        <v>302.28370999999999</v>
      </c>
      <c r="I64" s="65">
        <v>2131.5961999999995</v>
      </c>
      <c r="J64" s="65">
        <v>178.81699</v>
      </c>
      <c r="K64" s="65">
        <v>76310.162039999996</v>
      </c>
      <c r="L64" s="65">
        <v>120.15845000000002</v>
      </c>
      <c r="M64" s="65">
        <v>107.92487999999997</v>
      </c>
      <c r="N64" s="65">
        <v>90.761119999999991</v>
      </c>
      <c r="O64" s="65">
        <v>5.5031000000000008</v>
      </c>
      <c r="P64" s="65">
        <v>669370.24138999975</v>
      </c>
      <c r="Q64" s="65">
        <v>42164.346580000012</v>
      </c>
      <c r="R64" s="65">
        <v>30580.168950000003</v>
      </c>
      <c r="S64" s="65">
        <v>55180.381289999998</v>
      </c>
      <c r="T64" s="65">
        <v>462.85553999999996</v>
      </c>
      <c r="U64" s="65">
        <v>0</v>
      </c>
      <c r="V64" s="65">
        <v>78.913599999999988</v>
      </c>
      <c r="W64" s="65">
        <v>0</v>
      </c>
      <c r="X64" s="65">
        <v>1137.2685300000003</v>
      </c>
      <c r="Y64" s="76">
        <f t="shared" si="7"/>
        <v>2787696.5992299998</v>
      </c>
      <c r="Z64" s="191"/>
      <c r="AA64" s="87"/>
      <c r="AB64" s="63"/>
    </row>
    <row r="65" spans="1:38" ht="15" x14ac:dyDescent="0.25">
      <c r="A65" s="61"/>
      <c r="B65" s="61" t="s">
        <v>63</v>
      </c>
      <c r="C65" s="32">
        <v>80581.807149999993</v>
      </c>
      <c r="D65" s="32">
        <v>53277.77090000001</v>
      </c>
      <c r="E65" s="32">
        <v>81702.679280000011</v>
      </c>
      <c r="F65" s="32">
        <v>108873.87401</v>
      </c>
      <c r="G65" s="32">
        <v>1555392.83547</v>
      </c>
      <c r="H65" s="32">
        <v>1003.7852800000001</v>
      </c>
      <c r="I65" s="65">
        <v>1989.5311200000001</v>
      </c>
      <c r="J65" s="65">
        <v>0.23488000000000001</v>
      </c>
      <c r="K65" s="65">
        <v>77653.503310000015</v>
      </c>
      <c r="L65" s="65">
        <v>81.615220000000008</v>
      </c>
      <c r="M65" s="65">
        <v>116.96153</v>
      </c>
      <c r="N65" s="65">
        <v>4.1760599999999997</v>
      </c>
      <c r="O65" s="65">
        <v>2.9145700000000003</v>
      </c>
      <c r="P65" s="65">
        <v>439543.96337999997</v>
      </c>
      <c r="Q65" s="65">
        <v>134416.41350000002</v>
      </c>
      <c r="R65" s="65">
        <v>4389.1087200000002</v>
      </c>
      <c r="S65" s="65">
        <v>54215.766609999999</v>
      </c>
      <c r="T65" s="65">
        <v>591.2871100000001</v>
      </c>
      <c r="U65" s="65">
        <v>0</v>
      </c>
      <c r="V65" s="65">
        <v>81.051699999999997</v>
      </c>
      <c r="W65" s="65">
        <v>0</v>
      </c>
      <c r="X65" s="65">
        <v>2866.5587500000006</v>
      </c>
      <c r="Y65" s="76">
        <f t="shared" si="7"/>
        <v>2596785.8385499995</v>
      </c>
      <c r="Z65" s="191"/>
      <c r="AA65" s="87"/>
      <c r="AB65" s="63"/>
    </row>
    <row r="66" spans="1:38" ht="15" x14ac:dyDescent="0.25">
      <c r="A66" s="32"/>
      <c r="B66" s="61" t="s">
        <v>64</v>
      </c>
      <c r="C66" s="32">
        <v>57356.524500000014</v>
      </c>
      <c r="D66" s="32">
        <v>49234.762209999994</v>
      </c>
      <c r="E66" s="32">
        <v>283592.04404999997</v>
      </c>
      <c r="F66" s="32">
        <v>91888.843329999989</v>
      </c>
      <c r="G66" s="32">
        <v>1801055.4323900004</v>
      </c>
      <c r="H66" s="32">
        <v>2374.3696399999999</v>
      </c>
      <c r="I66" s="65">
        <v>2539.002829999999</v>
      </c>
      <c r="J66" s="65">
        <v>0.05</v>
      </c>
      <c r="K66" s="65">
        <v>111427.01704000002</v>
      </c>
      <c r="L66" s="65">
        <v>210.33805999999998</v>
      </c>
      <c r="M66" s="65">
        <v>41.263660000000002</v>
      </c>
      <c r="N66" s="65">
        <v>77.964910000000003</v>
      </c>
      <c r="O66" s="65">
        <v>1.95431</v>
      </c>
      <c r="P66" s="65">
        <v>798808.43305000023</v>
      </c>
      <c r="Q66" s="65">
        <v>103076.69709</v>
      </c>
      <c r="R66" s="65">
        <v>9181.695199999991</v>
      </c>
      <c r="S66" s="65">
        <v>12603.878419999997</v>
      </c>
      <c r="T66" s="65">
        <v>435.49998999999997</v>
      </c>
      <c r="U66" s="65">
        <v>0</v>
      </c>
      <c r="V66" s="65">
        <v>15.336549999999999</v>
      </c>
      <c r="W66" s="65">
        <v>0.5</v>
      </c>
      <c r="X66" s="65">
        <v>1917.9669900000001</v>
      </c>
      <c r="Y66" s="76">
        <f t="shared" si="7"/>
        <v>3325839.5742200008</v>
      </c>
      <c r="Z66" s="191"/>
      <c r="AA66" s="87"/>
      <c r="AB66" s="63"/>
      <c r="AF66" s="195"/>
      <c r="AG66" s="195"/>
      <c r="AH66" s="195"/>
      <c r="AI66" s="195"/>
      <c r="AJ66" s="195"/>
      <c r="AK66" s="195"/>
      <c r="AL66" s="195"/>
    </row>
    <row r="67" spans="1:38" ht="15" x14ac:dyDescent="0.25">
      <c r="A67" s="61"/>
      <c r="B67" s="61" t="s">
        <v>65</v>
      </c>
      <c r="C67" s="32">
        <v>98178.12347999998</v>
      </c>
      <c r="D67" s="32">
        <v>49366.205329999997</v>
      </c>
      <c r="E67" s="32">
        <v>153508.45313000001</v>
      </c>
      <c r="F67" s="34">
        <f>(F66+F68)/2</f>
        <v>83874.147674999986</v>
      </c>
      <c r="G67" s="32">
        <v>1528562.93254</v>
      </c>
      <c r="H67" s="32">
        <v>647.84043999999994</v>
      </c>
      <c r="I67" s="65">
        <v>2213.8546900000006</v>
      </c>
      <c r="J67" s="65">
        <v>3.3774199999999994</v>
      </c>
      <c r="K67" s="65">
        <v>138079.20549999995</v>
      </c>
      <c r="L67" s="65">
        <v>56.241800000000005</v>
      </c>
      <c r="M67" s="65">
        <v>64.778040000000004</v>
      </c>
      <c r="N67" s="65">
        <v>4.6557399999999998</v>
      </c>
      <c r="O67" s="65">
        <v>12.96888</v>
      </c>
      <c r="P67" s="65">
        <v>472148.64498000004</v>
      </c>
      <c r="Q67" s="65">
        <v>153043.62279999998</v>
      </c>
      <c r="R67" s="65">
        <v>17171.262150000002</v>
      </c>
      <c r="S67" s="65">
        <v>1378.5431599999999</v>
      </c>
      <c r="T67" s="65">
        <v>391.24493999999999</v>
      </c>
      <c r="U67" s="65">
        <v>0</v>
      </c>
      <c r="V67" s="65">
        <v>54.04383</v>
      </c>
      <c r="W67" s="65">
        <v>2.3309999999999997E-2</v>
      </c>
      <c r="X67" s="65">
        <v>2119.9692599999998</v>
      </c>
      <c r="Y67" s="211">
        <f>SUM(C67:X67)</f>
        <v>2700880.139095</v>
      </c>
      <c r="Z67" s="191"/>
      <c r="AA67" s="87"/>
      <c r="AB67" s="63"/>
      <c r="AF67" s="195"/>
      <c r="AG67" s="195"/>
      <c r="AH67" s="195"/>
      <c r="AI67" s="195"/>
      <c r="AJ67" s="195"/>
      <c r="AK67" s="195"/>
      <c r="AL67" s="195"/>
    </row>
    <row r="68" spans="1:38" ht="15" x14ac:dyDescent="0.25">
      <c r="A68" s="61"/>
      <c r="B68" s="61" t="s">
        <v>66</v>
      </c>
      <c r="C68" s="32">
        <v>174557.44305999996</v>
      </c>
      <c r="D68" s="32">
        <v>54089.371289999988</v>
      </c>
      <c r="E68" s="32">
        <v>84557.428709999978</v>
      </c>
      <c r="F68" s="32">
        <v>75859.452019999997</v>
      </c>
      <c r="G68" s="32">
        <v>1826640.4726099996</v>
      </c>
      <c r="H68" s="32">
        <v>1068.5551399999999</v>
      </c>
      <c r="I68" s="65">
        <v>1101.15211</v>
      </c>
      <c r="J68" s="65">
        <v>186.48804000000001</v>
      </c>
      <c r="K68" s="65">
        <v>96101.359810000009</v>
      </c>
      <c r="L68" s="65">
        <v>88.657570000000007</v>
      </c>
      <c r="M68" s="65">
        <v>0.05</v>
      </c>
      <c r="N68" s="65">
        <v>0</v>
      </c>
      <c r="O68" s="65">
        <v>5.2039999999999996E-2</v>
      </c>
      <c r="P68" s="65">
        <v>420436.94780999993</v>
      </c>
      <c r="Q68" s="65">
        <v>158919.34970000002</v>
      </c>
      <c r="R68" s="65">
        <v>9579.0129000000015</v>
      </c>
      <c r="S68" s="65">
        <v>7468.5821899999992</v>
      </c>
      <c r="T68" s="65">
        <v>190.98357000000001</v>
      </c>
      <c r="U68" s="65">
        <v>0</v>
      </c>
      <c r="V68" s="65">
        <v>10.810120000000001</v>
      </c>
      <c r="W68" s="65">
        <v>0</v>
      </c>
      <c r="X68" s="65">
        <v>1005.65246</v>
      </c>
      <c r="Y68" s="76">
        <v>2911862</v>
      </c>
      <c r="Z68" s="191"/>
      <c r="AA68" s="87"/>
      <c r="AB68" s="63"/>
      <c r="AF68" s="195"/>
      <c r="AG68" s="195"/>
      <c r="AH68" s="195"/>
      <c r="AI68" s="195"/>
      <c r="AJ68" s="195"/>
      <c r="AK68" s="195"/>
      <c r="AL68" s="195"/>
    </row>
    <row r="69" spans="1:38" ht="15" x14ac:dyDescent="0.25">
      <c r="A69" s="61"/>
      <c r="B69" s="34"/>
      <c r="C69" s="32"/>
      <c r="D69" s="32"/>
      <c r="E69" s="32"/>
      <c r="F69" s="32"/>
      <c r="G69" s="32"/>
      <c r="H69" s="32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76"/>
      <c r="Z69" s="33"/>
      <c r="AA69" s="87"/>
      <c r="AB69" s="63"/>
      <c r="AF69" s="195"/>
      <c r="AG69" s="195"/>
      <c r="AH69" s="195"/>
      <c r="AI69" s="195"/>
      <c r="AJ69" s="195"/>
      <c r="AK69" s="195"/>
      <c r="AL69" s="195"/>
    </row>
    <row r="70" spans="1:38" ht="15" x14ac:dyDescent="0.25">
      <c r="A70" s="37" t="s">
        <v>75</v>
      </c>
      <c r="B70" s="492" t="s">
        <v>207</v>
      </c>
      <c r="C70" s="492"/>
      <c r="D70" s="492"/>
      <c r="E70" s="492"/>
      <c r="F70" s="492"/>
      <c r="G70" s="49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5"/>
      <c r="Z70" s="33"/>
      <c r="AA70" s="33"/>
      <c r="AF70" s="195"/>
      <c r="AG70" s="195"/>
      <c r="AH70" s="195"/>
      <c r="AI70" s="195"/>
      <c r="AJ70" s="195"/>
      <c r="AK70" s="195"/>
      <c r="AL70" s="195"/>
    </row>
    <row r="71" spans="1:38" ht="15" x14ac:dyDescent="0.25">
      <c r="A71" s="37" t="s">
        <v>46</v>
      </c>
      <c r="B71" s="355" t="s">
        <v>228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5"/>
      <c r="Z71" s="33"/>
      <c r="AA71" s="33"/>
      <c r="AF71" s="195"/>
      <c r="AG71" s="195"/>
      <c r="AH71" s="195"/>
      <c r="AI71" s="195"/>
      <c r="AJ71" s="195"/>
      <c r="AK71" s="195"/>
      <c r="AL71" s="195"/>
    </row>
    <row r="72" spans="1:38" ht="15" x14ac:dyDescent="0.25">
      <c r="A72" s="32"/>
      <c r="B72" s="46" t="s">
        <v>348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5"/>
      <c r="Z72" s="33"/>
      <c r="AA72" s="33"/>
      <c r="AF72" s="195"/>
      <c r="AG72" s="195"/>
      <c r="AH72" s="195"/>
      <c r="AI72" s="195"/>
      <c r="AJ72" s="195"/>
      <c r="AK72" s="195"/>
      <c r="AL72" s="195"/>
    </row>
    <row r="73" spans="1:38" ht="15" x14ac:dyDescent="0.25">
      <c r="A73" s="32"/>
      <c r="B73" s="46" t="s">
        <v>349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 t="s">
        <v>347</v>
      </c>
      <c r="S73" s="32"/>
      <c r="T73" s="32"/>
      <c r="U73" s="32"/>
      <c r="V73" s="32"/>
      <c r="W73" s="32"/>
      <c r="X73" s="32"/>
      <c r="Y73" s="35"/>
      <c r="Z73" s="33"/>
      <c r="AA73" s="33"/>
      <c r="AF73" s="195"/>
      <c r="AG73" s="195"/>
      <c r="AH73" s="195"/>
      <c r="AI73" s="195"/>
      <c r="AJ73" s="195"/>
      <c r="AK73" s="195"/>
      <c r="AL73" s="195"/>
    </row>
    <row r="74" spans="1:38" ht="15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5"/>
      <c r="Z74" s="33"/>
      <c r="AA74" s="33"/>
      <c r="AF74" s="195"/>
      <c r="AG74" s="195"/>
      <c r="AH74" s="195"/>
      <c r="AI74" s="195"/>
      <c r="AJ74" s="195"/>
      <c r="AK74" s="195"/>
      <c r="AL74" s="195"/>
    </row>
    <row r="75" spans="1:38" ht="15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5"/>
      <c r="Z75" s="33"/>
      <c r="AA75" s="33"/>
      <c r="AF75" s="195"/>
      <c r="AG75" s="195"/>
      <c r="AH75" s="195"/>
      <c r="AI75" s="195"/>
      <c r="AJ75" s="195"/>
      <c r="AK75" s="195"/>
      <c r="AL75" s="195"/>
    </row>
    <row r="76" spans="1:38" ht="15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5"/>
      <c r="Z76" s="33"/>
      <c r="AA76" s="33"/>
      <c r="AF76" s="195"/>
      <c r="AG76" s="195"/>
      <c r="AH76" s="195"/>
      <c r="AI76" s="195"/>
      <c r="AJ76" s="195"/>
      <c r="AK76" s="195"/>
      <c r="AL76" s="195"/>
    </row>
    <row r="77" spans="1:38" ht="15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5"/>
      <c r="Z77" s="33"/>
      <c r="AA77" s="33"/>
    </row>
    <row r="78" spans="1:38" ht="15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5"/>
      <c r="Z78" s="33"/>
      <c r="AA78" s="33"/>
    </row>
    <row r="79" spans="1:38" ht="15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5"/>
      <c r="Z79" s="33"/>
      <c r="AA79" s="33"/>
    </row>
    <row r="80" spans="1:38" ht="15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5"/>
      <c r="Z80" s="33"/>
      <c r="AA80" s="33"/>
    </row>
    <row r="81" spans="1:27" ht="15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5"/>
      <c r="Z81" s="33"/>
      <c r="AA81" s="33"/>
    </row>
    <row r="82" spans="1:27" ht="15" x14ac:dyDescent="0.25">
      <c r="A82" s="32"/>
      <c r="B82" s="32"/>
      <c r="C82" s="32"/>
      <c r="D82" s="32"/>
      <c r="E82" s="32"/>
      <c r="F82" s="32"/>
      <c r="G82" s="32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5"/>
      <c r="Z82" s="33"/>
      <c r="AA82" s="33"/>
    </row>
    <row r="83" spans="1:27" ht="15" x14ac:dyDescent="0.25">
      <c r="A83" s="32"/>
      <c r="B83" s="32"/>
      <c r="C83" s="32"/>
      <c r="D83" s="32"/>
      <c r="E83" s="32"/>
      <c r="F83" s="32"/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5"/>
      <c r="Z83" s="33"/>
      <c r="AA83" s="33"/>
    </row>
    <row r="84" spans="1:27" ht="15" x14ac:dyDescent="0.25">
      <c r="A84" s="32"/>
      <c r="B84" s="32"/>
      <c r="C84" s="32"/>
      <c r="D84" s="32"/>
      <c r="E84" s="32"/>
      <c r="F84" s="32"/>
      <c r="G84" s="32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5"/>
      <c r="Z84" s="33"/>
      <c r="AA84" s="33"/>
    </row>
    <row r="85" spans="1:27" ht="15" x14ac:dyDescent="0.25">
      <c r="A85" s="32"/>
      <c r="B85" s="32"/>
      <c r="C85" s="32"/>
      <c r="D85" s="32"/>
      <c r="E85" s="32"/>
      <c r="F85" s="32"/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5"/>
      <c r="Z85" s="33"/>
      <c r="AA85" s="33"/>
    </row>
    <row r="86" spans="1:27" ht="15" x14ac:dyDescent="0.25">
      <c r="A86" s="32"/>
      <c r="B86" s="32"/>
      <c r="C86" s="32"/>
      <c r="D86" s="32"/>
      <c r="E86" s="32"/>
      <c r="F86" s="32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5"/>
      <c r="Z86" s="33"/>
      <c r="AA86" s="33"/>
    </row>
    <row r="87" spans="1:27" ht="15" x14ac:dyDescent="0.25">
      <c r="A87" s="32"/>
      <c r="B87" s="32"/>
      <c r="C87" s="32"/>
      <c r="D87" s="32"/>
      <c r="E87" s="32"/>
      <c r="F87" s="32"/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5"/>
      <c r="Z87" s="33"/>
      <c r="AA87" s="33"/>
    </row>
    <row r="88" spans="1:27" ht="15" x14ac:dyDescent="0.25">
      <c r="A88" s="32"/>
      <c r="B88" s="32"/>
      <c r="C88" s="32"/>
      <c r="D88" s="32"/>
      <c r="E88" s="32"/>
      <c r="F88" s="32"/>
      <c r="G88" s="3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5"/>
      <c r="Z88" s="33"/>
      <c r="AA88" s="33"/>
    </row>
    <row r="89" spans="1:27" ht="15" x14ac:dyDescent="0.25">
      <c r="A89" s="32"/>
      <c r="B89" s="32"/>
      <c r="C89" s="32"/>
      <c r="D89" s="32"/>
      <c r="E89" s="32"/>
      <c r="F89" s="32"/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5"/>
      <c r="Z89" s="33"/>
      <c r="AA89" s="33"/>
    </row>
    <row r="90" spans="1:27" x14ac:dyDescent="0.2">
      <c r="A90" s="63"/>
      <c r="B90" s="63"/>
      <c r="C90" s="63"/>
      <c r="D90" s="63"/>
      <c r="E90" s="63"/>
      <c r="F90" s="63"/>
      <c r="G90" s="63"/>
    </row>
  </sheetData>
  <mergeCells count="17">
    <mergeCell ref="A15:B15"/>
    <mergeCell ref="B70:G70"/>
    <mergeCell ref="A3:B4"/>
    <mergeCell ref="A5:B5"/>
    <mergeCell ref="A6:B6"/>
    <mergeCell ref="A9:B9"/>
    <mergeCell ref="A10:B10"/>
    <mergeCell ref="A11:B11"/>
    <mergeCell ref="A12:B12"/>
    <mergeCell ref="A13:B13"/>
    <mergeCell ref="A14:B14"/>
    <mergeCell ref="C1:Y1"/>
    <mergeCell ref="C2:Y2"/>
    <mergeCell ref="A1:B2"/>
    <mergeCell ref="Y3:Y4"/>
    <mergeCell ref="A8:B8"/>
    <mergeCell ref="A7:B7"/>
  </mergeCells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J89"/>
  <sheetViews>
    <sheetView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A67" sqref="A67:XFD67"/>
    </sheetView>
  </sheetViews>
  <sheetFormatPr defaultColWidth="9.140625" defaultRowHeight="12.75" x14ac:dyDescent="0.2"/>
  <cols>
    <col min="1" max="1" width="8.85546875" style="45" bestFit="1" customWidth="1"/>
    <col min="2" max="2" width="11" style="45" customWidth="1"/>
    <col min="3" max="24" width="12.7109375" style="63" customWidth="1"/>
    <col min="25" max="25" width="12.7109375" style="304" customWidth="1"/>
    <col min="26" max="27" width="9.140625" style="45"/>
    <col min="28" max="28" width="10.140625" style="45" bestFit="1" customWidth="1"/>
    <col min="29" max="29" width="9.140625" style="45"/>
    <col min="30" max="32" width="10.140625" style="45" bestFit="1" customWidth="1"/>
    <col min="33" max="16384" width="9.140625" style="45"/>
  </cols>
  <sheetData>
    <row r="1" spans="1:36" ht="18.75" x14ac:dyDescent="0.3">
      <c r="A1" s="468" t="s">
        <v>53</v>
      </c>
      <c r="B1" s="500"/>
      <c r="C1" s="472" t="s">
        <v>202</v>
      </c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4"/>
    </row>
    <row r="2" spans="1:36" ht="18.75" x14ac:dyDescent="0.3">
      <c r="A2" s="501"/>
      <c r="B2" s="502"/>
      <c r="C2" s="475" t="s">
        <v>221</v>
      </c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6"/>
    </row>
    <row r="3" spans="1:36" s="112" customFormat="1" ht="15" x14ac:dyDescent="0.25">
      <c r="A3" s="493" t="s">
        <v>97</v>
      </c>
      <c r="B3" s="507"/>
      <c r="C3" s="77" t="s">
        <v>7</v>
      </c>
      <c r="D3" s="77" t="s">
        <v>8</v>
      </c>
      <c r="E3" s="77" t="s">
        <v>9</v>
      </c>
      <c r="F3" s="39" t="s">
        <v>10</v>
      </c>
      <c r="G3" s="214" t="s">
        <v>11</v>
      </c>
      <c r="H3" s="214" t="s">
        <v>12</v>
      </c>
      <c r="I3" s="214" t="s">
        <v>13</v>
      </c>
      <c r="J3" s="214" t="s">
        <v>14</v>
      </c>
      <c r="K3" s="214" t="s">
        <v>15</v>
      </c>
      <c r="L3" s="214" t="s">
        <v>16</v>
      </c>
      <c r="M3" s="214" t="s">
        <v>17</v>
      </c>
      <c r="N3" s="214" t="s">
        <v>18</v>
      </c>
      <c r="O3" s="214" t="s">
        <v>19</v>
      </c>
      <c r="P3" s="214" t="s">
        <v>20</v>
      </c>
      <c r="Q3" s="214" t="s">
        <v>21</v>
      </c>
      <c r="R3" s="214" t="s">
        <v>22</v>
      </c>
      <c r="S3" s="214" t="s">
        <v>23</v>
      </c>
      <c r="T3" s="214" t="s">
        <v>24</v>
      </c>
      <c r="U3" s="383" t="s">
        <v>48</v>
      </c>
      <c r="V3" s="214" t="s">
        <v>25</v>
      </c>
      <c r="W3" s="214" t="s">
        <v>49</v>
      </c>
      <c r="X3" s="214" t="s">
        <v>50</v>
      </c>
      <c r="Y3" s="510" t="s">
        <v>1</v>
      </c>
    </row>
    <row r="4" spans="1:36" s="108" customFormat="1" ht="102" x14ac:dyDescent="0.2">
      <c r="A4" s="507"/>
      <c r="B4" s="507"/>
      <c r="C4" s="384" t="s">
        <v>77</v>
      </c>
      <c r="D4" s="384" t="s">
        <v>78</v>
      </c>
      <c r="E4" s="384" t="s">
        <v>79</v>
      </c>
      <c r="F4" s="384" t="s">
        <v>166</v>
      </c>
      <c r="G4" s="384" t="s">
        <v>80</v>
      </c>
      <c r="H4" s="384" t="s">
        <v>81</v>
      </c>
      <c r="I4" s="384" t="s">
        <v>82</v>
      </c>
      <c r="J4" s="384" t="s">
        <v>83</v>
      </c>
      <c r="K4" s="384" t="s">
        <v>84</v>
      </c>
      <c r="L4" s="384" t="s">
        <v>85</v>
      </c>
      <c r="M4" s="384" t="s">
        <v>86</v>
      </c>
      <c r="N4" s="384" t="s">
        <v>87</v>
      </c>
      <c r="O4" s="384" t="s">
        <v>88</v>
      </c>
      <c r="P4" s="384" t="s">
        <v>89</v>
      </c>
      <c r="Q4" s="384" t="s">
        <v>90</v>
      </c>
      <c r="R4" s="384" t="s">
        <v>91</v>
      </c>
      <c r="S4" s="384" t="s">
        <v>92</v>
      </c>
      <c r="T4" s="384" t="s">
        <v>93</v>
      </c>
      <c r="U4" s="384" t="s">
        <v>94</v>
      </c>
      <c r="V4" s="384" t="s">
        <v>95</v>
      </c>
      <c r="W4" s="384" t="s">
        <v>96</v>
      </c>
      <c r="X4" s="384" t="s">
        <v>26</v>
      </c>
      <c r="Y4" s="489"/>
    </row>
    <row r="5" spans="1:36" s="305" customFormat="1" ht="15" x14ac:dyDescent="0.2">
      <c r="A5" s="508" t="s">
        <v>366</v>
      </c>
      <c r="B5" s="508"/>
      <c r="C5" s="385" t="s">
        <v>27</v>
      </c>
      <c r="D5" s="385" t="s">
        <v>28</v>
      </c>
      <c r="E5" s="385" t="s">
        <v>29</v>
      </c>
      <c r="F5" s="385" t="s">
        <v>30</v>
      </c>
      <c r="G5" s="385" t="s">
        <v>31</v>
      </c>
      <c r="H5" s="385" t="s">
        <v>32</v>
      </c>
      <c r="I5" s="385" t="s">
        <v>33</v>
      </c>
      <c r="J5" s="385" t="s">
        <v>34</v>
      </c>
      <c r="K5" s="385" t="s">
        <v>35</v>
      </c>
      <c r="L5" s="385" t="s">
        <v>36</v>
      </c>
      <c r="M5" s="385" t="s">
        <v>37</v>
      </c>
      <c r="N5" s="385" t="s">
        <v>38</v>
      </c>
      <c r="O5" s="385" t="s">
        <v>39</v>
      </c>
      <c r="P5" s="385" t="s">
        <v>40</v>
      </c>
      <c r="Q5" s="385" t="s">
        <v>41</v>
      </c>
      <c r="R5" s="385" t="s">
        <v>42</v>
      </c>
      <c r="S5" s="385" t="s">
        <v>43</v>
      </c>
      <c r="T5" s="385" t="s">
        <v>44</v>
      </c>
      <c r="U5" s="385" t="s">
        <v>51</v>
      </c>
      <c r="V5" s="385" t="s">
        <v>45</v>
      </c>
      <c r="W5" s="385" t="s">
        <v>56</v>
      </c>
      <c r="X5" s="385" t="s">
        <v>192</v>
      </c>
      <c r="Y5" s="306"/>
    </row>
    <row r="6" spans="1:36" s="83" customFormat="1" ht="14.25" x14ac:dyDescent="0.2">
      <c r="A6" s="509" t="s">
        <v>197</v>
      </c>
      <c r="B6" s="509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132"/>
      <c r="Y6" s="302"/>
    </row>
    <row r="7" spans="1:36" s="84" customFormat="1" ht="15" x14ac:dyDescent="0.25">
      <c r="A7" s="511">
        <v>2012</v>
      </c>
      <c r="B7" s="512"/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419.89751000000007</v>
      </c>
      <c r="I7" s="34">
        <v>106.55880999999998</v>
      </c>
      <c r="J7" s="34">
        <v>0</v>
      </c>
      <c r="K7" s="34">
        <v>0</v>
      </c>
      <c r="L7" s="34">
        <v>0</v>
      </c>
      <c r="M7" s="34">
        <v>14.894950000000001</v>
      </c>
      <c r="N7" s="34">
        <v>5.2905600000000002</v>
      </c>
      <c r="O7" s="34">
        <v>0</v>
      </c>
      <c r="P7" s="34">
        <v>0</v>
      </c>
      <c r="Q7" s="34">
        <v>2075.3941399999999</v>
      </c>
      <c r="R7" s="34">
        <v>36102.703590000019</v>
      </c>
      <c r="S7" s="34">
        <v>1151843.6900099998</v>
      </c>
      <c r="T7" s="34">
        <v>7831.6672099999996</v>
      </c>
      <c r="U7" s="34">
        <v>0</v>
      </c>
      <c r="V7" s="34">
        <v>11.32897</v>
      </c>
      <c r="W7" s="34">
        <v>0</v>
      </c>
      <c r="X7" s="34">
        <v>0</v>
      </c>
      <c r="Y7" s="51">
        <v>1198411.4257499997</v>
      </c>
    </row>
    <row r="8" spans="1:36" s="20" customFormat="1" ht="15" x14ac:dyDescent="0.25">
      <c r="A8" s="498">
        <v>2013</v>
      </c>
      <c r="B8" s="499"/>
      <c r="C8" s="34">
        <v>0</v>
      </c>
      <c r="D8" s="34">
        <v>0</v>
      </c>
      <c r="E8" s="34">
        <v>0</v>
      </c>
      <c r="F8" s="34">
        <v>0</v>
      </c>
      <c r="G8" s="34">
        <v>0.14258000000000001</v>
      </c>
      <c r="H8" s="34">
        <v>0.12509999999999999</v>
      </c>
      <c r="I8" s="34">
        <v>73.738470000000021</v>
      </c>
      <c r="J8" s="34">
        <v>1.0045900000000001</v>
      </c>
      <c r="K8" s="34">
        <v>0</v>
      </c>
      <c r="L8" s="34">
        <v>34.019289999999998</v>
      </c>
      <c r="M8" s="34">
        <v>4.6340000000000006E-2</v>
      </c>
      <c r="N8" s="34">
        <v>0</v>
      </c>
      <c r="O8" s="34">
        <v>32.061219999999999</v>
      </c>
      <c r="P8" s="34">
        <v>0</v>
      </c>
      <c r="Q8" s="34">
        <v>2080.7007900000003</v>
      </c>
      <c r="R8" s="34">
        <v>101520.63833000006</v>
      </c>
      <c r="S8" s="34">
        <v>369712.49035999994</v>
      </c>
      <c r="T8" s="34">
        <v>8167.4531299999999</v>
      </c>
      <c r="U8" s="34">
        <v>0</v>
      </c>
      <c r="V8" s="34">
        <v>95.448160000000001</v>
      </c>
      <c r="W8" s="34">
        <v>0</v>
      </c>
      <c r="X8" s="34">
        <v>0.35186000000000001</v>
      </c>
      <c r="Y8" s="51">
        <v>481718.22022000002</v>
      </c>
      <c r="Z8" s="39"/>
      <c r="AG8" s="39"/>
      <c r="AH8" s="39"/>
      <c r="AI8" s="39"/>
      <c r="AJ8" s="39"/>
    </row>
    <row r="9" spans="1:36" s="33" customFormat="1" ht="15" x14ac:dyDescent="0.25">
      <c r="A9" s="498">
        <v>2014</v>
      </c>
      <c r="B9" s="499"/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0.15858</v>
      </c>
      <c r="I9" s="34">
        <v>3.6806700000000001</v>
      </c>
      <c r="J9" s="34">
        <v>610.53468999999996</v>
      </c>
      <c r="K9" s="34">
        <v>0</v>
      </c>
      <c r="L9" s="34">
        <v>0.20827999999999999</v>
      </c>
      <c r="M9" s="34">
        <v>10.50844</v>
      </c>
      <c r="N9" s="34">
        <v>5.8754099999999996</v>
      </c>
      <c r="O9" s="34">
        <v>1.001E-2</v>
      </c>
      <c r="P9" s="34">
        <v>0</v>
      </c>
      <c r="Q9" s="34">
        <v>4817.7657600000011</v>
      </c>
      <c r="R9" s="34">
        <v>17304.035990000008</v>
      </c>
      <c r="S9" s="34">
        <v>302752.89500000002</v>
      </c>
      <c r="T9" s="34">
        <v>1179.26358</v>
      </c>
      <c r="U9" s="34">
        <v>0</v>
      </c>
      <c r="V9" s="34">
        <v>702.67068999999992</v>
      </c>
      <c r="W9" s="34">
        <v>0</v>
      </c>
      <c r="X9" s="34">
        <v>0</v>
      </c>
      <c r="Y9" s="303">
        <v>327387.60710000008</v>
      </c>
    </row>
    <row r="10" spans="1:36" s="33" customFormat="1" ht="15" x14ac:dyDescent="0.25">
      <c r="A10" s="498">
        <v>2015</v>
      </c>
      <c r="B10" s="499"/>
      <c r="C10" s="34">
        <v>0</v>
      </c>
      <c r="D10" s="34">
        <v>0</v>
      </c>
      <c r="E10" s="34">
        <v>0</v>
      </c>
      <c r="F10" s="34">
        <v>0</v>
      </c>
      <c r="G10" s="34">
        <v>8.2580000000000001E-2</v>
      </c>
      <c r="H10" s="34">
        <v>0</v>
      </c>
      <c r="I10" s="34">
        <v>10.182109999999998</v>
      </c>
      <c r="J10" s="34">
        <v>5.6502599999999994</v>
      </c>
      <c r="K10" s="34">
        <v>82.09720999999999</v>
      </c>
      <c r="L10" s="34">
        <v>2.4612699999999998</v>
      </c>
      <c r="M10" s="34">
        <v>15.745560000000001</v>
      </c>
      <c r="N10" s="34">
        <v>0</v>
      </c>
      <c r="O10" s="34">
        <v>0</v>
      </c>
      <c r="P10" s="34">
        <v>0</v>
      </c>
      <c r="Q10" s="34">
        <v>39.144649999999999</v>
      </c>
      <c r="R10" s="34">
        <v>20258.767479999995</v>
      </c>
      <c r="S10" s="34">
        <v>2001446.2224099997</v>
      </c>
      <c r="T10" s="34">
        <v>2862.9760099999999</v>
      </c>
      <c r="U10" s="34">
        <v>0</v>
      </c>
      <c r="V10" s="34">
        <v>2902.94067</v>
      </c>
      <c r="W10" s="34">
        <v>0</v>
      </c>
      <c r="X10" s="34">
        <v>0</v>
      </c>
      <c r="Y10" s="303">
        <v>2027626.2702099998</v>
      </c>
    </row>
    <row r="11" spans="1:36" s="33" customFormat="1" ht="15" x14ac:dyDescent="0.25">
      <c r="A11" s="498">
        <v>2016</v>
      </c>
      <c r="B11" s="499"/>
      <c r="C11" s="34">
        <v>0</v>
      </c>
      <c r="D11" s="34">
        <v>0</v>
      </c>
      <c r="E11" s="34">
        <v>192.36847000000085</v>
      </c>
      <c r="F11" s="34">
        <v>2750.1422299999999</v>
      </c>
      <c r="G11" s="34">
        <v>139.09895000000003</v>
      </c>
      <c r="H11" s="34">
        <v>7.1125599999999993</v>
      </c>
      <c r="I11" s="34">
        <v>7.98909</v>
      </c>
      <c r="J11" s="34">
        <v>108.56910000000001</v>
      </c>
      <c r="K11" s="34">
        <v>4.6777899999999999</v>
      </c>
      <c r="L11" s="34">
        <v>16.832609999999999</v>
      </c>
      <c r="M11" s="34">
        <v>0.11153</v>
      </c>
      <c r="N11" s="34">
        <v>0</v>
      </c>
      <c r="O11" s="34">
        <v>51.892950000000013</v>
      </c>
      <c r="P11" s="34">
        <v>457.15858999999995</v>
      </c>
      <c r="Q11" s="34">
        <v>22256.246449999984</v>
      </c>
      <c r="R11" s="34">
        <v>3086258.1395999994</v>
      </c>
      <c r="S11" s="34">
        <v>20200.976079999975</v>
      </c>
      <c r="T11" s="34">
        <v>7.14</v>
      </c>
      <c r="U11" s="34">
        <v>256.47163</v>
      </c>
      <c r="V11" s="34">
        <v>0</v>
      </c>
      <c r="W11" s="34">
        <v>0</v>
      </c>
      <c r="X11" s="34">
        <v>0</v>
      </c>
      <c r="Y11" s="303">
        <v>3132714.9276299994</v>
      </c>
    </row>
    <row r="12" spans="1:36" s="33" customFormat="1" ht="15" x14ac:dyDescent="0.25">
      <c r="A12" s="498" t="s">
        <v>370</v>
      </c>
      <c r="B12" s="499"/>
      <c r="C12" s="34">
        <v>0</v>
      </c>
      <c r="D12" s="34">
        <v>0</v>
      </c>
      <c r="E12" s="34">
        <v>0</v>
      </c>
      <c r="F12" s="34">
        <v>1458.7255400000001</v>
      </c>
      <c r="G12" s="34">
        <v>7.3299999999999997E-3</v>
      </c>
      <c r="H12" s="34">
        <v>138.58516000000003</v>
      </c>
      <c r="I12" s="34">
        <v>170.22398999999999</v>
      </c>
      <c r="J12" s="34">
        <v>1.4632399999999999</v>
      </c>
      <c r="K12" s="34">
        <v>0</v>
      </c>
      <c r="L12" s="34">
        <v>9.9035000000000011</v>
      </c>
      <c r="M12" s="34">
        <v>108.16127999999998</v>
      </c>
      <c r="N12" s="34">
        <v>0.50730000000000008</v>
      </c>
      <c r="O12" s="34">
        <v>0.14376</v>
      </c>
      <c r="P12" s="34">
        <v>94.812089999999998</v>
      </c>
      <c r="Q12" s="34">
        <v>578.53776000000005</v>
      </c>
      <c r="R12" s="34">
        <v>14237.350339999999</v>
      </c>
      <c r="S12" s="34">
        <v>39932.894050000003</v>
      </c>
      <c r="T12" s="34">
        <v>3333.8403699999999</v>
      </c>
      <c r="U12" s="34">
        <v>0</v>
      </c>
      <c r="V12" s="34">
        <v>91.677319999999995</v>
      </c>
      <c r="W12" s="34">
        <v>0</v>
      </c>
      <c r="X12" s="34">
        <v>0</v>
      </c>
      <c r="Y12" s="303">
        <v>60156.833030000002</v>
      </c>
    </row>
    <row r="13" spans="1:36" s="33" customFormat="1" ht="15" x14ac:dyDescent="0.25">
      <c r="A13" s="498" t="s">
        <v>371</v>
      </c>
      <c r="B13" s="499"/>
      <c r="C13" s="34">
        <v>0</v>
      </c>
      <c r="D13" s="34">
        <v>0</v>
      </c>
      <c r="E13" s="34">
        <v>0</v>
      </c>
      <c r="F13" s="34">
        <v>2906.1594599999999</v>
      </c>
      <c r="G13" s="34">
        <v>0.16497000000000001</v>
      </c>
      <c r="H13" s="34">
        <v>129.86962999999997</v>
      </c>
      <c r="I13" s="34">
        <v>66.000100000000003</v>
      </c>
      <c r="J13" s="34">
        <v>32.483869999999996</v>
      </c>
      <c r="K13" s="34">
        <v>0</v>
      </c>
      <c r="L13" s="34">
        <v>0.54140999999999995</v>
      </c>
      <c r="M13" s="34">
        <v>4.6927099999999999</v>
      </c>
      <c r="N13" s="34">
        <v>0</v>
      </c>
      <c r="O13" s="34">
        <v>0.21445</v>
      </c>
      <c r="P13" s="34">
        <v>85.372029999999995</v>
      </c>
      <c r="Q13" s="34">
        <v>742.2958799999999</v>
      </c>
      <c r="R13" s="34">
        <v>23699.57113</v>
      </c>
      <c r="S13" s="34">
        <v>31666.960149999995</v>
      </c>
      <c r="T13" s="34">
        <v>6730.7650300000005</v>
      </c>
      <c r="U13" s="34">
        <v>0</v>
      </c>
      <c r="V13" s="34">
        <v>382.63104000000004</v>
      </c>
      <c r="W13" s="34">
        <v>0</v>
      </c>
      <c r="X13" s="34">
        <v>0</v>
      </c>
      <c r="Y13" s="303">
        <v>66447.721859999991</v>
      </c>
      <c r="Z13" s="33" t="s">
        <v>76</v>
      </c>
    </row>
    <row r="14" spans="1:36" s="33" customFormat="1" ht="15" x14ac:dyDescent="0.25">
      <c r="A14" s="498" t="s">
        <v>372</v>
      </c>
      <c r="B14" s="499"/>
      <c r="C14" s="34">
        <f>SUM(C44:C55)</f>
        <v>0</v>
      </c>
      <c r="D14" s="34">
        <f t="shared" ref="D14:X14" si="0">SUM(D44:D55)</f>
        <v>0</v>
      </c>
      <c r="E14" s="34">
        <f t="shared" si="0"/>
        <v>0</v>
      </c>
      <c r="F14" s="34">
        <f t="shared" si="0"/>
        <v>87.025179999999992</v>
      </c>
      <c r="G14" s="34">
        <f t="shared" si="0"/>
        <v>15.82192</v>
      </c>
      <c r="H14" s="34">
        <f t="shared" si="0"/>
        <v>0</v>
      </c>
      <c r="I14" s="34">
        <f t="shared" si="0"/>
        <v>0.33395999999999998</v>
      </c>
      <c r="J14" s="34">
        <f t="shared" si="0"/>
        <v>0.80983999999999989</v>
      </c>
      <c r="K14" s="34">
        <f t="shared" si="0"/>
        <v>0.66791999999999996</v>
      </c>
      <c r="L14" s="34">
        <f t="shared" si="0"/>
        <v>0.58589000000000002</v>
      </c>
      <c r="M14" s="34">
        <f t="shared" si="0"/>
        <v>2.96346</v>
      </c>
      <c r="N14" s="34">
        <f t="shared" si="0"/>
        <v>0</v>
      </c>
      <c r="O14" s="34">
        <f t="shared" si="0"/>
        <v>0</v>
      </c>
      <c r="P14" s="34">
        <f t="shared" si="0"/>
        <v>0</v>
      </c>
      <c r="Q14" s="34">
        <f t="shared" si="0"/>
        <v>37.433780000000006</v>
      </c>
      <c r="R14" s="34">
        <f t="shared" si="0"/>
        <v>17006.72236</v>
      </c>
      <c r="S14" s="34">
        <f t="shared" si="0"/>
        <v>759080.76583000005</v>
      </c>
      <c r="T14" s="34">
        <f t="shared" si="0"/>
        <v>4386.6249399999997</v>
      </c>
      <c r="U14" s="34">
        <f t="shared" si="0"/>
        <v>0</v>
      </c>
      <c r="V14" s="34">
        <f t="shared" si="0"/>
        <v>724.28778</v>
      </c>
      <c r="W14" s="34">
        <f t="shared" si="0"/>
        <v>0</v>
      </c>
      <c r="X14" s="34">
        <f t="shared" si="0"/>
        <v>0</v>
      </c>
      <c r="Y14" s="303">
        <f>SUM(C14:X14)</f>
        <v>781344.04286000005</v>
      </c>
      <c r="Z14" s="293"/>
    </row>
    <row r="15" spans="1:36" s="33" customFormat="1" ht="15" x14ac:dyDescent="0.25">
      <c r="A15" s="498" t="s">
        <v>373</v>
      </c>
      <c r="B15" s="499"/>
      <c r="C15" s="34">
        <f>SUM(C57:C68)</f>
        <v>0</v>
      </c>
      <c r="D15" s="34">
        <f t="shared" ref="D15:X15" si="1">SUM(D57:D68)</f>
        <v>0</v>
      </c>
      <c r="E15" s="34">
        <f t="shared" si="1"/>
        <v>0</v>
      </c>
      <c r="F15" s="34">
        <f t="shared" si="1"/>
        <v>0</v>
      </c>
      <c r="G15" s="34">
        <f t="shared" si="1"/>
        <v>4.9519899999999994</v>
      </c>
      <c r="H15" s="34">
        <f t="shared" si="1"/>
        <v>2.7751700000000001</v>
      </c>
      <c r="I15" s="34">
        <f t="shared" si="1"/>
        <v>68.644379999999998</v>
      </c>
      <c r="J15" s="34">
        <f t="shared" si="1"/>
        <v>0.32589999999999997</v>
      </c>
      <c r="K15" s="34">
        <f t="shared" si="1"/>
        <v>4.8612299999999999</v>
      </c>
      <c r="L15" s="34">
        <f t="shared" si="1"/>
        <v>0</v>
      </c>
      <c r="M15" s="34">
        <f t="shared" si="1"/>
        <v>49.519780000000004</v>
      </c>
      <c r="N15" s="34">
        <f t="shared" si="1"/>
        <v>0</v>
      </c>
      <c r="O15" s="34">
        <f t="shared" si="1"/>
        <v>21.315020000000001</v>
      </c>
      <c r="P15" s="34">
        <f t="shared" si="1"/>
        <v>0</v>
      </c>
      <c r="Q15" s="34">
        <f t="shared" si="1"/>
        <v>708.90890000000013</v>
      </c>
      <c r="R15" s="34">
        <f t="shared" si="1"/>
        <v>3051.7137899999998</v>
      </c>
      <c r="S15" s="34">
        <f t="shared" si="1"/>
        <v>911134.92266000004</v>
      </c>
      <c r="T15" s="34">
        <f t="shared" si="1"/>
        <v>155.33504000000002</v>
      </c>
      <c r="U15" s="34">
        <f t="shared" si="1"/>
        <v>0</v>
      </c>
      <c r="V15" s="34">
        <f t="shared" si="1"/>
        <v>19.574730000000002</v>
      </c>
      <c r="W15" s="34">
        <f t="shared" si="1"/>
        <v>0</v>
      </c>
      <c r="X15" s="34">
        <f t="shared" si="1"/>
        <v>0</v>
      </c>
      <c r="Y15" s="303">
        <f>SUM(C15:X15)</f>
        <v>915222.84859000007</v>
      </c>
      <c r="Z15" s="32"/>
    </row>
    <row r="16" spans="1:36" s="33" customFormat="1" ht="15" x14ac:dyDescent="0.25">
      <c r="A16" s="114"/>
      <c r="B16" s="352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51"/>
    </row>
    <row r="17" spans="1:36" s="33" customFormat="1" ht="15" x14ac:dyDescent="0.25">
      <c r="A17" s="115" t="s">
        <v>62</v>
      </c>
      <c r="B17" s="39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51"/>
      <c r="Z17" s="32"/>
      <c r="AG17" s="32"/>
      <c r="AH17" s="32"/>
      <c r="AI17" s="32"/>
      <c r="AJ17" s="32"/>
    </row>
    <row r="18" spans="1:36" s="33" customFormat="1" ht="15" x14ac:dyDescent="0.25">
      <c r="A18" s="64" t="s">
        <v>370</v>
      </c>
      <c r="B18" s="61" t="s">
        <v>71</v>
      </c>
      <c r="C18" s="34">
        <v>0</v>
      </c>
      <c r="D18" s="34">
        <v>0</v>
      </c>
      <c r="E18" s="34">
        <v>0</v>
      </c>
      <c r="F18" s="34">
        <v>88.443339999999992</v>
      </c>
      <c r="G18" s="34">
        <v>0</v>
      </c>
      <c r="H18" s="34">
        <v>16.271280000000001</v>
      </c>
      <c r="I18" s="34">
        <v>0</v>
      </c>
      <c r="J18" s="34">
        <v>0.80766999999999989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5.2818899999999998</v>
      </c>
      <c r="Q18" s="34">
        <v>0.38645999999999997</v>
      </c>
      <c r="R18" s="34">
        <v>950.45666999999946</v>
      </c>
      <c r="S18" s="34">
        <v>3599.76316</v>
      </c>
      <c r="T18" s="34">
        <v>696.94803999999976</v>
      </c>
      <c r="U18" s="34">
        <v>0</v>
      </c>
      <c r="V18" s="34">
        <v>0</v>
      </c>
      <c r="W18" s="34">
        <v>0</v>
      </c>
      <c r="X18" s="34">
        <v>0</v>
      </c>
      <c r="Y18" s="40">
        <f t="shared" ref="Y18:Y29" si="2">SUM(C18:X18)</f>
        <v>5358.3585099999982</v>
      </c>
      <c r="AI18" s="32"/>
      <c r="AJ18" s="32"/>
    </row>
    <row r="19" spans="1:36" s="33" customFormat="1" ht="15" x14ac:dyDescent="0.25">
      <c r="A19" s="61"/>
      <c r="B19" s="61" t="s">
        <v>72</v>
      </c>
      <c r="C19" s="34">
        <v>0</v>
      </c>
      <c r="D19" s="34">
        <v>0</v>
      </c>
      <c r="E19" s="34">
        <v>0</v>
      </c>
      <c r="F19" s="34">
        <v>56.813950000000126</v>
      </c>
      <c r="G19" s="34">
        <v>0</v>
      </c>
      <c r="H19" s="34">
        <v>5.6548800000000012</v>
      </c>
      <c r="I19" s="34">
        <v>0</v>
      </c>
      <c r="J19" s="34">
        <v>3.5479999999999998E-2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3.3431499999999996</v>
      </c>
      <c r="Q19" s="34">
        <v>9.9990000000000009E-2</v>
      </c>
      <c r="R19" s="34">
        <v>166.11603999999994</v>
      </c>
      <c r="S19" s="34">
        <v>23.107400000000002</v>
      </c>
      <c r="T19" s="34">
        <v>5.6506600000000002</v>
      </c>
      <c r="U19" s="34">
        <v>0</v>
      </c>
      <c r="V19" s="34">
        <v>0</v>
      </c>
      <c r="W19" s="34">
        <v>0</v>
      </c>
      <c r="X19" s="34">
        <v>0</v>
      </c>
      <c r="Y19" s="40">
        <f t="shared" si="2"/>
        <v>260.82155000000006</v>
      </c>
      <c r="AI19" s="32"/>
      <c r="AJ19" s="32"/>
    </row>
    <row r="20" spans="1:36" s="33" customFormat="1" ht="15" x14ac:dyDescent="0.25">
      <c r="A20" s="61"/>
      <c r="B20" s="61" t="s">
        <v>67</v>
      </c>
      <c r="C20" s="34">
        <v>0</v>
      </c>
      <c r="D20" s="34">
        <v>0</v>
      </c>
      <c r="E20" s="34">
        <v>0</v>
      </c>
      <c r="F20" s="34">
        <v>78.729270000000213</v>
      </c>
      <c r="G20" s="34">
        <v>7.3299999999999997E-3</v>
      </c>
      <c r="H20" s="34">
        <v>13.844770000000009</v>
      </c>
      <c r="I20" s="34">
        <v>12.86224</v>
      </c>
      <c r="J20" s="34">
        <v>6.9190000000000002E-2</v>
      </c>
      <c r="K20" s="34">
        <v>0</v>
      </c>
      <c r="L20" s="34">
        <v>0</v>
      </c>
      <c r="M20" s="34">
        <v>39.658739999999995</v>
      </c>
      <c r="N20" s="34">
        <v>0.30430000000000001</v>
      </c>
      <c r="O20" s="34">
        <v>4.2799999999999998E-2</v>
      </c>
      <c r="P20" s="34">
        <v>4.4313000000000011</v>
      </c>
      <c r="Q20" s="34">
        <v>81.390019999999978</v>
      </c>
      <c r="R20" s="34">
        <v>640.15581000000009</v>
      </c>
      <c r="S20" s="34">
        <v>32488.62876</v>
      </c>
      <c r="T20" s="34">
        <v>42.827810000000042</v>
      </c>
      <c r="U20" s="34">
        <v>0</v>
      </c>
      <c r="V20" s="34">
        <v>0.66535</v>
      </c>
      <c r="W20" s="34">
        <v>0</v>
      </c>
      <c r="X20" s="34">
        <v>0</v>
      </c>
      <c r="Y20" s="40">
        <f t="shared" si="2"/>
        <v>33403.617690000006</v>
      </c>
      <c r="AI20" s="32"/>
      <c r="AJ20" s="32"/>
    </row>
    <row r="21" spans="1:36" s="33" customFormat="1" ht="15" x14ac:dyDescent="0.25">
      <c r="A21" s="61"/>
      <c r="B21" s="61" t="s">
        <v>68</v>
      </c>
      <c r="C21" s="34">
        <v>0</v>
      </c>
      <c r="D21" s="34">
        <v>0</v>
      </c>
      <c r="E21" s="34">
        <v>0</v>
      </c>
      <c r="F21" s="34">
        <v>41.129530000000074</v>
      </c>
      <c r="G21" s="34">
        <v>0</v>
      </c>
      <c r="H21" s="34">
        <v>9.8948900000000037</v>
      </c>
      <c r="I21" s="34">
        <v>0</v>
      </c>
      <c r="J21" s="34">
        <v>3.5479999999999998E-2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5.0135599999999982</v>
      </c>
      <c r="Q21" s="34">
        <v>0.73450000000000015</v>
      </c>
      <c r="R21" s="34">
        <v>36.912469999999999</v>
      </c>
      <c r="S21" s="34">
        <v>0</v>
      </c>
      <c r="T21" s="34">
        <v>9.6687799999999999</v>
      </c>
      <c r="U21" s="34">
        <v>0</v>
      </c>
      <c r="V21" s="34">
        <v>0</v>
      </c>
      <c r="W21" s="34">
        <v>0</v>
      </c>
      <c r="X21" s="34">
        <v>0</v>
      </c>
      <c r="Y21" s="40">
        <f t="shared" si="2"/>
        <v>103.38921000000008</v>
      </c>
      <c r="AI21" s="32"/>
      <c r="AJ21" s="32"/>
    </row>
    <row r="22" spans="1:36" s="33" customFormat="1" ht="15" x14ac:dyDescent="0.25">
      <c r="A22" s="61"/>
      <c r="B22" s="61" t="s">
        <v>6</v>
      </c>
      <c r="C22" s="34">
        <v>0</v>
      </c>
      <c r="D22" s="34">
        <v>0</v>
      </c>
      <c r="E22" s="34">
        <v>0</v>
      </c>
      <c r="F22" s="34">
        <v>362.87679999999989</v>
      </c>
      <c r="G22" s="34">
        <v>0</v>
      </c>
      <c r="H22" s="34">
        <v>5.2950999999999997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0.75336000000000003</v>
      </c>
      <c r="Q22" s="34">
        <v>0.26451999999999998</v>
      </c>
      <c r="R22" s="34">
        <v>67.915139999999994</v>
      </c>
      <c r="S22" s="34">
        <v>67.033919999999995</v>
      </c>
      <c r="T22" s="34">
        <v>3.7430300000000001</v>
      </c>
      <c r="U22" s="34">
        <v>0</v>
      </c>
      <c r="V22" s="34">
        <v>0</v>
      </c>
      <c r="W22" s="34">
        <v>0</v>
      </c>
      <c r="X22" s="34">
        <v>0</v>
      </c>
      <c r="Y22" s="40">
        <f t="shared" si="2"/>
        <v>507.88186999999982</v>
      </c>
      <c r="AI22" s="32"/>
      <c r="AJ22" s="32"/>
    </row>
    <row r="23" spans="1:36" s="33" customFormat="1" ht="15" x14ac:dyDescent="0.25">
      <c r="A23" s="61"/>
      <c r="B23" s="61" t="s">
        <v>69</v>
      </c>
      <c r="C23" s="34">
        <v>0</v>
      </c>
      <c r="D23" s="34">
        <v>0</v>
      </c>
      <c r="E23" s="34">
        <v>0</v>
      </c>
      <c r="F23" s="34">
        <v>25.978379999999994</v>
      </c>
      <c r="G23" s="34">
        <v>0</v>
      </c>
      <c r="H23" s="34">
        <v>6.1721699999999995</v>
      </c>
      <c r="I23" s="34">
        <v>0</v>
      </c>
      <c r="J23" s="34">
        <v>0</v>
      </c>
      <c r="K23" s="34">
        <v>0</v>
      </c>
      <c r="L23" s="34">
        <v>0</v>
      </c>
      <c r="M23" s="34">
        <v>32.588720000000002</v>
      </c>
      <c r="N23" s="34">
        <v>0</v>
      </c>
      <c r="O23" s="34">
        <v>0</v>
      </c>
      <c r="P23" s="34">
        <v>3.0191299999999996</v>
      </c>
      <c r="Q23" s="34">
        <v>75.052510000000012</v>
      </c>
      <c r="R23" s="34">
        <v>1001.9721999999999</v>
      </c>
      <c r="S23" s="34">
        <v>84.663039999999995</v>
      </c>
      <c r="T23" s="34">
        <v>908.52438999999993</v>
      </c>
      <c r="U23" s="34">
        <v>0</v>
      </c>
      <c r="V23" s="34">
        <v>38.267559999999996</v>
      </c>
      <c r="W23" s="34">
        <v>0</v>
      </c>
      <c r="X23" s="34">
        <v>0</v>
      </c>
      <c r="Y23" s="40">
        <f t="shared" si="2"/>
        <v>2176.2380999999996</v>
      </c>
      <c r="AI23" s="32"/>
      <c r="AJ23" s="32"/>
    </row>
    <row r="24" spans="1:36" s="33" customFormat="1" ht="15" x14ac:dyDescent="0.25">
      <c r="A24" s="61"/>
      <c r="B24" s="61" t="s">
        <v>70</v>
      </c>
      <c r="C24" s="34">
        <v>0</v>
      </c>
      <c r="D24" s="34">
        <v>0</v>
      </c>
      <c r="E24" s="34">
        <v>0</v>
      </c>
      <c r="F24" s="34">
        <v>11.088349999999991</v>
      </c>
      <c r="G24" s="34">
        <v>0</v>
      </c>
      <c r="H24" s="34">
        <v>0.18834999999999999</v>
      </c>
      <c r="I24" s="34">
        <v>0</v>
      </c>
      <c r="J24" s="34">
        <v>2.9069999999999999E-2</v>
      </c>
      <c r="K24" s="34">
        <v>0</v>
      </c>
      <c r="L24" s="34">
        <v>0</v>
      </c>
      <c r="M24" s="34">
        <v>0</v>
      </c>
      <c r="N24" s="34">
        <v>0.20300000000000001</v>
      </c>
      <c r="O24" s="34">
        <v>0</v>
      </c>
      <c r="P24" s="34">
        <v>0</v>
      </c>
      <c r="Q24" s="34">
        <v>245.09589000000003</v>
      </c>
      <c r="R24" s="34">
        <v>3960.2092399999992</v>
      </c>
      <c r="S24" s="34">
        <v>745.28255000000001</v>
      </c>
      <c r="T24" s="34">
        <v>52.866900000000001</v>
      </c>
      <c r="U24" s="34">
        <v>0</v>
      </c>
      <c r="V24" s="34">
        <v>0</v>
      </c>
      <c r="W24" s="34">
        <v>0</v>
      </c>
      <c r="X24" s="34">
        <v>0</v>
      </c>
      <c r="Y24" s="40">
        <f t="shared" si="2"/>
        <v>5014.9633499999991</v>
      </c>
      <c r="AI24" s="32"/>
      <c r="AJ24" s="32"/>
    </row>
    <row r="25" spans="1:36" s="33" customFormat="1" ht="15" x14ac:dyDescent="0.25">
      <c r="A25" s="61"/>
      <c r="B25" s="61" t="s">
        <v>73</v>
      </c>
      <c r="C25" s="34">
        <v>0</v>
      </c>
      <c r="D25" s="34">
        <v>0</v>
      </c>
      <c r="E25" s="34">
        <v>0</v>
      </c>
      <c r="F25" s="34">
        <v>533.91471999999999</v>
      </c>
      <c r="G25" s="34">
        <v>0</v>
      </c>
      <c r="H25" s="34">
        <v>0.46734000000000003</v>
      </c>
      <c r="I25" s="34">
        <v>78.065979999999996</v>
      </c>
      <c r="J25" s="34">
        <v>0</v>
      </c>
      <c r="K25" s="34">
        <v>0</v>
      </c>
      <c r="L25" s="34">
        <v>0.32973000000000002</v>
      </c>
      <c r="M25" s="34">
        <v>18.971299999999999</v>
      </c>
      <c r="N25" s="34">
        <v>0</v>
      </c>
      <c r="O25" s="34">
        <v>0</v>
      </c>
      <c r="P25" s="34">
        <v>0.72858000000000001</v>
      </c>
      <c r="Q25" s="34">
        <v>38.565599999999996</v>
      </c>
      <c r="R25" s="34">
        <v>6102.2868299999982</v>
      </c>
      <c r="S25" s="34">
        <v>0</v>
      </c>
      <c r="T25" s="34">
        <v>152.28690000000006</v>
      </c>
      <c r="U25" s="34">
        <v>0</v>
      </c>
      <c r="V25" s="34">
        <v>50.973979999999997</v>
      </c>
      <c r="W25" s="34">
        <v>0</v>
      </c>
      <c r="X25" s="34">
        <v>0</v>
      </c>
      <c r="Y25" s="40">
        <f t="shared" si="2"/>
        <v>6976.5909599999977</v>
      </c>
      <c r="AI25" s="32"/>
      <c r="AJ25" s="32"/>
    </row>
    <row r="26" spans="1:36" s="33" customFormat="1" ht="15" x14ac:dyDescent="0.25">
      <c r="A26" s="61"/>
      <c r="B26" s="61" t="s">
        <v>63</v>
      </c>
      <c r="C26" s="34">
        <v>0</v>
      </c>
      <c r="D26" s="34">
        <v>0</v>
      </c>
      <c r="E26" s="34">
        <v>0</v>
      </c>
      <c r="F26" s="34">
        <v>161.39803000000001</v>
      </c>
      <c r="G26" s="34">
        <v>0</v>
      </c>
      <c r="H26" s="34">
        <v>27.396340000000006</v>
      </c>
      <c r="I26" s="34">
        <v>68.88355</v>
      </c>
      <c r="J26" s="34">
        <v>0.31986000000000003</v>
      </c>
      <c r="K26" s="34">
        <v>0</v>
      </c>
      <c r="L26" s="34">
        <v>7.8480000000000008E-2</v>
      </c>
      <c r="M26" s="34">
        <v>5.2319999999999998E-2</v>
      </c>
      <c r="N26" s="34">
        <v>0</v>
      </c>
      <c r="O26" s="34">
        <v>0</v>
      </c>
      <c r="P26" s="34">
        <v>3.2448099999999998</v>
      </c>
      <c r="Q26" s="34">
        <v>0.59379999999999988</v>
      </c>
      <c r="R26" s="34">
        <v>15.310469999999995</v>
      </c>
      <c r="S26" s="34">
        <v>175.35935000000001</v>
      </c>
      <c r="T26" s="34">
        <v>13.035340000000001</v>
      </c>
      <c r="U26" s="34">
        <v>0</v>
      </c>
      <c r="V26" s="34">
        <v>1.3843999999999999</v>
      </c>
      <c r="W26" s="34">
        <v>0</v>
      </c>
      <c r="X26" s="34">
        <v>0</v>
      </c>
      <c r="Y26" s="40">
        <f t="shared" si="2"/>
        <v>467.05675000000008</v>
      </c>
      <c r="AI26" s="32"/>
      <c r="AJ26" s="32"/>
    </row>
    <row r="27" spans="1:36" s="33" customFormat="1" ht="15" x14ac:dyDescent="0.25">
      <c r="A27" s="32"/>
      <c r="B27" s="61" t="s">
        <v>64</v>
      </c>
      <c r="C27" s="34">
        <v>0</v>
      </c>
      <c r="D27" s="34">
        <v>0</v>
      </c>
      <c r="E27" s="34">
        <v>0</v>
      </c>
      <c r="F27" s="34">
        <v>11.991379999999999</v>
      </c>
      <c r="G27" s="34">
        <v>0</v>
      </c>
      <c r="H27" s="34">
        <v>53.268330000000006</v>
      </c>
      <c r="I27" s="34">
        <v>10.385219999999999</v>
      </c>
      <c r="J27" s="34">
        <v>0.16649</v>
      </c>
      <c r="K27" s="34">
        <v>0</v>
      </c>
      <c r="L27" s="34">
        <v>9.4952900000000007</v>
      </c>
      <c r="M27" s="34">
        <v>2.9592000000000001</v>
      </c>
      <c r="N27" s="34">
        <v>0</v>
      </c>
      <c r="O27" s="34">
        <v>0.10095999999999999</v>
      </c>
      <c r="P27" s="34">
        <v>68.996309999999994</v>
      </c>
      <c r="Q27" s="34">
        <v>136.35446999999999</v>
      </c>
      <c r="R27" s="34">
        <v>1127.7364699999998</v>
      </c>
      <c r="S27" s="34">
        <v>2011.4108700000002</v>
      </c>
      <c r="T27" s="34">
        <v>890.64513000000011</v>
      </c>
      <c r="U27" s="34">
        <v>0</v>
      </c>
      <c r="V27" s="34">
        <v>0.38602999999999998</v>
      </c>
      <c r="W27" s="34">
        <v>0</v>
      </c>
      <c r="X27" s="34">
        <v>0</v>
      </c>
      <c r="Y27" s="40">
        <f t="shared" si="2"/>
        <v>4323.8961499999996</v>
      </c>
      <c r="AI27" s="32"/>
      <c r="AJ27" s="32"/>
    </row>
    <row r="28" spans="1:36" s="33" customFormat="1" ht="15" x14ac:dyDescent="0.25">
      <c r="A28" s="61"/>
      <c r="B28" s="61" t="s">
        <v>65</v>
      </c>
      <c r="C28" s="34">
        <v>0</v>
      </c>
      <c r="D28" s="34">
        <v>0</v>
      </c>
      <c r="E28" s="34">
        <v>0</v>
      </c>
      <c r="F28" s="34">
        <v>35.590900000000005</v>
      </c>
      <c r="G28" s="34">
        <v>0</v>
      </c>
      <c r="H28" s="34">
        <v>0</v>
      </c>
      <c r="I28" s="34">
        <v>2.7E-2</v>
      </c>
      <c r="J28" s="34">
        <v>0</v>
      </c>
      <c r="K28" s="34">
        <v>0</v>
      </c>
      <c r="L28" s="34">
        <v>0</v>
      </c>
      <c r="M28" s="34">
        <v>13.930999999999999</v>
      </c>
      <c r="N28" s="34">
        <v>0</v>
      </c>
      <c r="O28" s="34">
        <v>0</v>
      </c>
      <c r="P28" s="34">
        <v>0</v>
      </c>
      <c r="Q28" s="34">
        <v>0</v>
      </c>
      <c r="R28" s="34">
        <v>168.279</v>
      </c>
      <c r="S28" s="34">
        <v>737.64499999999998</v>
      </c>
      <c r="T28" s="34">
        <v>557.64339000000007</v>
      </c>
      <c r="U28" s="34">
        <v>0</v>
      </c>
      <c r="V28" s="34">
        <v>0</v>
      </c>
      <c r="W28" s="34">
        <v>0</v>
      </c>
      <c r="X28" s="34">
        <v>0</v>
      </c>
      <c r="Y28" s="40">
        <f t="shared" si="2"/>
        <v>1513.1162899999999</v>
      </c>
      <c r="AI28" s="32"/>
      <c r="AJ28" s="32"/>
    </row>
    <row r="29" spans="1:36" s="33" customFormat="1" ht="15" x14ac:dyDescent="0.25">
      <c r="A29" s="61"/>
      <c r="B29" s="61" t="s">
        <v>66</v>
      </c>
      <c r="C29" s="34">
        <v>0</v>
      </c>
      <c r="D29" s="34">
        <v>0</v>
      </c>
      <c r="E29" s="34">
        <v>0</v>
      </c>
      <c r="F29" s="34">
        <v>50.770890000000001</v>
      </c>
      <c r="G29" s="34">
        <v>0</v>
      </c>
      <c r="H29" s="34">
        <v>0.13170999999999997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40">
        <f t="shared" si="2"/>
        <v>50.9026</v>
      </c>
      <c r="AI29" s="32"/>
      <c r="AJ29" s="32"/>
    </row>
    <row r="30" spans="1:36" s="33" customFormat="1" ht="15" x14ac:dyDescent="0.25">
      <c r="A30" s="61"/>
      <c r="B30" s="3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40"/>
      <c r="AI30" s="32"/>
      <c r="AJ30" s="32"/>
    </row>
    <row r="31" spans="1:36" s="33" customFormat="1" ht="15" x14ac:dyDescent="0.25">
      <c r="A31" s="64" t="s">
        <v>371</v>
      </c>
      <c r="B31" s="61" t="s">
        <v>71</v>
      </c>
      <c r="C31" s="32">
        <v>0</v>
      </c>
      <c r="D31" s="32">
        <v>0</v>
      </c>
      <c r="E31" s="32">
        <v>0</v>
      </c>
      <c r="F31" s="32">
        <v>155.43077</v>
      </c>
      <c r="G31" s="32">
        <v>0</v>
      </c>
      <c r="H31" s="32">
        <v>0</v>
      </c>
      <c r="I31" s="32">
        <v>0</v>
      </c>
      <c r="J31" s="32">
        <v>32.469709999999999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15.3605</v>
      </c>
      <c r="Q31" s="32">
        <v>0</v>
      </c>
      <c r="R31" s="32">
        <v>890.35868999999991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40">
        <f>SUM(C31:X31)</f>
        <v>1093.6196699999998</v>
      </c>
      <c r="AI31" s="32"/>
      <c r="AJ31" s="32"/>
    </row>
    <row r="32" spans="1:36" ht="15" x14ac:dyDescent="0.25">
      <c r="A32" s="61"/>
      <c r="B32" s="61" t="s">
        <v>72</v>
      </c>
      <c r="C32" s="32">
        <v>0</v>
      </c>
      <c r="D32" s="32">
        <v>0</v>
      </c>
      <c r="E32" s="32">
        <v>0</v>
      </c>
      <c r="F32" s="32">
        <v>594.02954999999997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121.76505999999999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40">
        <f t="shared" ref="Y32:Y42" si="3">SUM(C32:X32)</f>
        <v>715.79460999999992</v>
      </c>
      <c r="Z32" s="33"/>
      <c r="AA32" s="33"/>
      <c r="AI32" s="63"/>
      <c r="AJ32" s="63"/>
    </row>
    <row r="33" spans="1:36" ht="15" x14ac:dyDescent="0.25">
      <c r="A33" s="61"/>
      <c r="B33" s="61" t="s">
        <v>67</v>
      </c>
      <c r="C33" s="32">
        <v>0</v>
      </c>
      <c r="D33" s="32">
        <v>0</v>
      </c>
      <c r="E33" s="32">
        <v>0</v>
      </c>
      <c r="F33" s="32">
        <v>6.6995399999999998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57.396300000000004</v>
      </c>
      <c r="U33" s="32">
        <v>0</v>
      </c>
      <c r="V33" s="32">
        <v>0</v>
      </c>
      <c r="W33" s="32">
        <v>0</v>
      </c>
      <c r="X33" s="32">
        <v>0</v>
      </c>
      <c r="Y33" s="40">
        <f t="shared" si="3"/>
        <v>64.09584000000001</v>
      </c>
      <c r="Z33" s="33"/>
      <c r="AA33" s="33"/>
      <c r="AI33" s="63"/>
      <c r="AJ33" s="63"/>
    </row>
    <row r="34" spans="1:36" ht="15" x14ac:dyDescent="0.25">
      <c r="A34" s="61"/>
      <c r="B34" s="61" t="s">
        <v>68</v>
      </c>
      <c r="C34" s="32">
        <v>0</v>
      </c>
      <c r="D34" s="32">
        <v>0</v>
      </c>
      <c r="E34" s="32">
        <v>0</v>
      </c>
      <c r="F34" s="32">
        <v>94.973290000000006</v>
      </c>
      <c r="G34" s="32">
        <v>0.16497000000000001</v>
      </c>
      <c r="H34" s="32">
        <v>5.7400000000000003E-3</v>
      </c>
      <c r="I34" s="32">
        <v>1.1776300000000002</v>
      </c>
      <c r="J34" s="32">
        <v>0</v>
      </c>
      <c r="K34" s="32">
        <v>0</v>
      </c>
      <c r="L34" s="32">
        <v>0</v>
      </c>
      <c r="M34" s="32">
        <v>4.5919699999999999</v>
      </c>
      <c r="N34" s="32">
        <v>0</v>
      </c>
      <c r="O34" s="32">
        <v>0</v>
      </c>
      <c r="P34" s="32">
        <v>56.079769999999996</v>
      </c>
      <c r="Q34" s="32">
        <v>27.032340000000008</v>
      </c>
      <c r="R34" s="32">
        <v>158.67186999999998</v>
      </c>
      <c r="S34" s="32">
        <v>0</v>
      </c>
      <c r="T34" s="32">
        <v>36.349769999999999</v>
      </c>
      <c r="U34" s="32">
        <v>0</v>
      </c>
      <c r="V34" s="32">
        <v>37.367869999999996</v>
      </c>
      <c r="W34" s="32">
        <v>0</v>
      </c>
      <c r="X34" s="32">
        <v>0</v>
      </c>
      <c r="Y34" s="40">
        <f t="shared" si="3"/>
        <v>416.41521999999998</v>
      </c>
      <c r="Z34" s="33"/>
      <c r="AA34" s="33"/>
      <c r="AI34" s="63"/>
      <c r="AJ34" s="63"/>
    </row>
    <row r="35" spans="1:36" ht="15" x14ac:dyDescent="0.25">
      <c r="A35" s="61"/>
      <c r="B35" s="61" t="s">
        <v>6</v>
      </c>
      <c r="C35" s="32">
        <v>0</v>
      </c>
      <c r="D35" s="32">
        <v>0</v>
      </c>
      <c r="E35" s="32">
        <v>0</v>
      </c>
      <c r="F35" s="32">
        <v>315.08645000000018</v>
      </c>
      <c r="G35" s="32">
        <v>0</v>
      </c>
      <c r="H35" s="32">
        <v>74.605209999999985</v>
      </c>
      <c r="I35" s="32">
        <v>0</v>
      </c>
      <c r="J35" s="32">
        <v>1.4160000000000001E-2</v>
      </c>
      <c r="K35" s="32">
        <v>0</v>
      </c>
      <c r="L35" s="32">
        <v>0.54140999999999995</v>
      </c>
      <c r="M35" s="32">
        <v>0</v>
      </c>
      <c r="N35" s="32">
        <v>0</v>
      </c>
      <c r="O35" s="32">
        <v>0.21445</v>
      </c>
      <c r="P35" s="32">
        <v>13.931760000000001</v>
      </c>
      <c r="Q35" s="32">
        <v>12.48268</v>
      </c>
      <c r="R35" s="32">
        <v>167.68421999999998</v>
      </c>
      <c r="S35" s="32">
        <v>0</v>
      </c>
      <c r="T35" s="32">
        <v>7.2231300000000003</v>
      </c>
      <c r="U35" s="32">
        <v>0</v>
      </c>
      <c r="V35" s="32">
        <v>0.66322999999999999</v>
      </c>
      <c r="W35" s="32">
        <v>0</v>
      </c>
      <c r="X35" s="32">
        <v>0</v>
      </c>
      <c r="Y35" s="40">
        <f t="shared" si="3"/>
        <v>592.44670000000019</v>
      </c>
      <c r="Z35" s="33"/>
      <c r="AA35" s="33"/>
      <c r="AI35" s="63"/>
      <c r="AJ35" s="63"/>
    </row>
    <row r="36" spans="1:36" ht="15" x14ac:dyDescent="0.25">
      <c r="A36" s="61"/>
      <c r="B36" s="61" t="s">
        <v>69</v>
      </c>
      <c r="C36" s="32">
        <v>0</v>
      </c>
      <c r="D36" s="32">
        <v>0</v>
      </c>
      <c r="E36" s="32">
        <v>0</v>
      </c>
      <c r="F36" s="32">
        <v>63.526970000000006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63.22795</v>
      </c>
      <c r="T36" s="32">
        <v>341.46495999999996</v>
      </c>
      <c r="U36" s="32">
        <v>0</v>
      </c>
      <c r="V36" s="32">
        <v>1.70747</v>
      </c>
      <c r="W36" s="32">
        <v>0</v>
      </c>
      <c r="X36" s="32">
        <v>0</v>
      </c>
      <c r="Y36" s="40">
        <f t="shared" si="3"/>
        <v>469.92734999999999</v>
      </c>
      <c r="Z36" s="33"/>
      <c r="AA36" s="33"/>
      <c r="AI36" s="63"/>
      <c r="AJ36" s="63"/>
    </row>
    <row r="37" spans="1:36" ht="15" x14ac:dyDescent="0.25">
      <c r="A37" s="61"/>
      <c r="B37" s="61" t="s">
        <v>70</v>
      </c>
      <c r="C37" s="32">
        <v>0</v>
      </c>
      <c r="D37" s="32">
        <v>0</v>
      </c>
      <c r="E37" s="32">
        <v>0</v>
      </c>
      <c r="F37" s="32">
        <v>25.425620000000023</v>
      </c>
      <c r="G37" s="32">
        <v>0</v>
      </c>
      <c r="H37" s="32">
        <v>0</v>
      </c>
      <c r="I37" s="32">
        <v>1.23204</v>
      </c>
      <c r="J37" s="32">
        <v>0</v>
      </c>
      <c r="K37" s="32">
        <v>0</v>
      </c>
      <c r="L37" s="32">
        <v>0</v>
      </c>
      <c r="M37" s="32">
        <v>0.10074</v>
      </c>
      <c r="N37" s="32">
        <v>0</v>
      </c>
      <c r="O37" s="32">
        <v>0</v>
      </c>
      <c r="P37" s="32">
        <v>0</v>
      </c>
      <c r="Q37" s="32">
        <v>2.6204899999999998</v>
      </c>
      <c r="R37" s="32">
        <v>366.05305000000004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40">
        <f t="shared" si="3"/>
        <v>395.43194000000005</v>
      </c>
      <c r="Z37" s="33"/>
      <c r="AA37" s="33"/>
    </row>
    <row r="38" spans="1:36" ht="15" x14ac:dyDescent="0.25">
      <c r="A38" s="61"/>
      <c r="B38" s="61" t="s">
        <v>73</v>
      </c>
      <c r="C38" s="32">
        <v>0</v>
      </c>
      <c r="D38" s="32">
        <v>0</v>
      </c>
      <c r="E38" s="32">
        <v>0</v>
      </c>
      <c r="F38" s="32">
        <v>4.3029700000000002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415.99153999999999</v>
      </c>
      <c r="S38" s="32">
        <v>1954.4779799999999</v>
      </c>
      <c r="T38" s="32">
        <v>165.60353000000001</v>
      </c>
      <c r="U38" s="32">
        <v>0</v>
      </c>
      <c r="V38" s="32">
        <v>0</v>
      </c>
      <c r="W38" s="32">
        <v>0</v>
      </c>
      <c r="X38" s="32">
        <v>0</v>
      </c>
      <c r="Y38" s="40">
        <f t="shared" si="3"/>
        <v>2540.3760199999997</v>
      </c>
      <c r="Z38" s="33"/>
      <c r="AA38" s="33"/>
    </row>
    <row r="39" spans="1:36" ht="15" x14ac:dyDescent="0.25">
      <c r="A39" s="61"/>
      <c r="B39" s="61" t="s">
        <v>63</v>
      </c>
      <c r="C39" s="32">
        <v>0</v>
      </c>
      <c r="D39" s="32">
        <v>0</v>
      </c>
      <c r="E39" s="32">
        <v>0</v>
      </c>
      <c r="F39" s="32">
        <v>2.70058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40">
        <f t="shared" si="3"/>
        <v>2.70058</v>
      </c>
      <c r="Z39" s="33"/>
      <c r="AA39" s="33"/>
    </row>
    <row r="40" spans="1:36" ht="15" x14ac:dyDescent="0.25">
      <c r="A40" s="32"/>
      <c r="B40" s="61" t="s">
        <v>64</v>
      </c>
      <c r="C40" s="32">
        <v>0</v>
      </c>
      <c r="D40" s="32">
        <v>0</v>
      </c>
      <c r="E40" s="32">
        <v>0</v>
      </c>
      <c r="F40" s="32">
        <v>8.8638600000000007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241.18054999999998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40">
        <f t="shared" si="3"/>
        <v>250.04440999999997</v>
      </c>
      <c r="Z40" s="33"/>
      <c r="AA40" s="33"/>
    </row>
    <row r="41" spans="1:36" ht="15" x14ac:dyDescent="0.25">
      <c r="A41" s="61"/>
      <c r="B41" s="61" t="s">
        <v>65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17277.792099999999</v>
      </c>
      <c r="S41" s="32">
        <v>0</v>
      </c>
      <c r="T41" s="32">
        <v>24.965869999999999</v>
      </c>
      <c r="U41" s="32">
        <v>0</v>
      </c>
      <c r="V41" s="32">
        <v>30.87182</v>
      </c>
      <c r="W41" s="32">
        <v>0</v>
      </c>
      <c r="X41" s="32">
        <v>0</v>
      </c>
      <c r="Y41" s="40">
        <f t="shared" si="3"/>
        <v>17333.629789999999</v>
      </c>
      <c r="Z41" s="33"/>
      <c r="AA41" s="33"/>
    </row>
    <row r="42" spans="1:36" ht="15" x14ac:dyDescent="0.25">
      <c r="A42" s="61"/>
      <c r="B42" s="61" t="s">
        <v>66</v>
      </c>
      <c r="C42" s="32">
        <v>0</v>
      </c>
      <c r="D42" s="32">
        <v>0</v>
      </c>
      <c r="E42" s="32">
        <v>0</v>
      </c>
      <c r="F42" s="32">
        <v>1635.1198599999998</v>
      </c>
      <c r="G42" s="32">
        <v>0</v>
      </c>
      <c r="H42" s="32">
        <v>55.258679999999998</v>
      </c>
      <c r="I42" s="32">
        <v>63.590429999999998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458.97981999999996</v>
      </c>
      <c r="R42" s="32">
        <v>4301.2545999999993</v>
      </c>
      <c r="S42" s="32">
        <v>29649.254219999995</v>
      </c>
      <c r="T42" s="32">
        <v>6097.7614700000004</v>
      </c>
      <c r="U42" s="32">
        <v>0</v>
      </c>
      <c r="V42" s="32">
        <v>312.02065000000005</v>
      </c>
      <c r="W42" s="32">
        <v>0</v>
      </c>
      <c r="X42" s="32">
        <v>0</v>
      </c>
      <c r="Y42" s="40">
        <f t="shared" si="3"/>
        <v>42573.239729999994</v>
      </c>
      <c r="Z42" s="33"/>
      <c r="AA42" s="33"/>
    </row>
    <row r="43" spans="1:36" s="33" customFormat="1" ht="15" x14ac:dyDescent="0.25">
      <c r="A43" s="115"/>
      <c r="B43" s="39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51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spans="1:36" s="33" customFormat="1" ht="15" x14ac:dyDescent="0.25">
      <c r="A44" s="64" t="s">
        <v>372</v>
      </c>
      <c r="B44" s="61" t="s">
        <v>71</v>
      </c>
      <c r="C44" s="34">
        <v>0</v>
      </c>
      <c r="D44" s="34">
        <v>0</v>
      </c>
      <c r="E44" s="34">
        <v>0</v>
      </c>
      <c r="F44" s="34">
        <v>40.220589999999994</v>
      </c>
      <c r="G44" s="34">
        <v>15.82192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51">
        <f>SUM(C44:X44)</f>
        <v>56.042509999999993</v>
      </c>
      <c r="AI44" s="32"/>
      <c r="AJ44" s="32"/>
    </row>
    <row r="45" spans="1:36" s="33" customFormat="1" ht="15" x14ac:dyDescent="0.25">
      <c r="A45" s="61"/>
      <c r="B45" s="61" t="s">
        <v>72</v>
      </c>
      <c r="C45" s="34">
        <v>0</v>
      </c>
      <c r="D45" s="34">
        <v>0</v>
      </c>
      <c r="E45" s="34">
        <v>0</v>
      </c>
      <c r="F45" s="34">
        <v>46.804589999999997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31.348050000000004</v>
      </c>
      <c r="R45" s="34">
        <v>185.47931</v>
      </c>
      <c r="S45" s="34">
        <v>9.9083500000000004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51">
        <f t="shared" ref="Y45:Y55" si="4">SUM(C45:X45)</f>
        <v>273.5403</v>
      </c>
      <c r="AI45" s="32"/>
      <c r="AJ45" s="32"/>
    </row>
    <row r="46" spans="1:36" s="33" customFormat="1" ht="15" x14ac:dyDescent="0.25">
      <c r="A46" s="61"/>
      <c r="B46" s="61" t="s">
        <v>67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6837.64689</v>
      </c>
      <c r="T46" s="34">
        <v>203.38249999999999</v>
      </c>
      <c r="U46" s="34">
        <v>0</v>
      </c>
      <c r="V46" s="34">
        <v>0</v>
      </c>
      <c r="W46" s="34">
        <v>0</v>
      </c>
      <c r="X46" s="34">
        <v>0</v>
      </c>
      <c r="Y46" s="51">
        <f t="shared" si="4"/>
        <v>7041.0293899999997</v>
      </c>
      <c r="AI46" s="32"/>
      <c r="AJ46" s="32"/>
    </row>
    <row r="47" spans="1:36" s="33" customFormat="1" ht="15" x14ac:dyDescent="0.25">
      <c r="A47" s="61"/>
      <c r="B47" s="61" t="s">
        <v>68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2080.68606</v>
      </c>
      <c r="S47" s="34">
        <v>0</v>
      </c>
      <c r="T47" s="34">
        <v>433.70404000000002</v>
      </c>
      <c r="U47" s="34">
        <v>0</v>
      </c>
      <c r="V47" s="34">
        <v>0</v>
      </c>
      <c r="W47" s="34">
        <v>0</v>
      </c>
      <c r="X47" s="34">
        <v>0</v>
      </c>
      <c r="Y47" s="51">
        <f t="shared" si="4"/>
        <v>2514.3901000000001</v>
      </c>
      <c r="AI47" s="32"/>
      <c r="AJ47" s="32"/>
    </row>
    <row r="48" spans="1:36" s="33" customFormat="1" ht="15" x14ac:dyDescent="0.25">
      <c r="A48" s="61"/>
      <c r="B48" s="61" t="s">
        <v>6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1179.0460399999999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51">
        <f t="shared" si="4"/>
        <v>1179.0460399999999</v>
      </c>
      <c r="AI48" s="32"/>
      <c r="AJ48" s="32"/>
    </row>
    <row r="49" spans="1:36" s="33" customFormat="1" ht="15" x14ac:dyDescent="0.25">
      <c r="A49" s="61"/>
      <c r="B49" s="61" t="s">
        <v>69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2.1306799999999999</v>
      </c>
      <c r="N49" s="34">
        <v>0</v>
      </c>
      <c r="O49" s="34">
        <v>0</v>
      </c>
      <c r="P49" s="34">
        <v>0</v>
      </c>
      <c r="Q49" s="34">
        <v>0</v>
      </c>
      <c r="R49" s="34">
        <v>57.29166</v>
      </c>
      <c r="S49" s="34">
        <v>6931.4974099999999</v>
      </c>
      <c r="T49" s="34">
        <v>16.098479999999999</v>
      </c>
      <c r="U49" s="34">
        <v>0</v>
      </c>
      <c r="V49" s="34">
        <v>0</v>
      </c>
      <c r="W49" s="34">
        <v>0</v>
      </c>
      <c r="X49" s="34">
        <v>0</v>
      </c>
      <c r="Y49" s="51">
        <f t="shared" si="4"/>
        <v>7007.0182299999997</v>
      </c>
      <c r="AI49" s="32"/>
      <c r="AJ49" s="32"/>
    </row>
    <row r="50" spans="1:36" s="33" customFormat="1" ht="15" x14ac:dyDescent="0.25">
      <c r="A50" s="61"/>
      <c r="B50" s="61" t="s">
        <v>70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6.0857299999999999</v>
      </c>
      <c r="R50" s="34">
        <v>642.87136999999996</v>
      </c>
      <c r="S50" s="307">
        <v>110535.40576000001</v>
      </c>
      <c r="T50" s="34">
        <v>432.61339999999996</v>
      </c>
      <c r="U50" s="34">
        <v>0</v>
      </c>
      <c r="V50" s="34">
        <v>724.28778</v>
      </c>
      <c r="W50" s="34">
        <v>0</v>
      </c>
      <c r="X50" s="34">
        <v>0</v>
      </c>
      <c r="Y50" s="51">
        <f t="shared" si="4"/>
        <v>112341.26404000001</v>
      </c>
      <c r="AI50" s="32"/>
      <c r="AJ50" s="32"/>
    </row>
    <row r="51" spans="1:36" s="33" customFormat="1" ht="15" x14ac:dyDescent="0.25">
      <c r="A51" s="61"/>
      <c r="B51" s="61" t="s">
        <v>73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0.33395999999999998</v>
      </c>
      <c r="J51" s="34">
        <v>0.33395999999999998</v>
      </c>
      <c r="K51" s="34">
        <v>0.33395999999999998</v>
      </c>
      <c r="L51" s="34">
        <v>0.58589000000000002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185.32718999999997</v>
      </c>
      <c r="S51" s="307">
        <v>0</v>
      </c>
      <c r="T51" s="34">
        <v>581.56864999999993</v>
      </c>
      <c r="U51" s="34">
        <v>0</v>
      </c>
      <c r="V51" s="34">
        <v>0</v>
      </c>
      <c r="W51" s="34">
        <v>0</v>
      </c>
      <c r="X51" s="34">
        <v>0</v>
      </c>
      <c r="Y51" s="51">
        <f t="shared" si="4"/>
        <v>768.48360999999989</v>
      </c>
      <c r="AI51" s="32"/>
      <c r="AJ51" s="32"/>
    </row>
    <row r="52" spans="1:36" s="33" customFormat="1" ht="15" x14ac:dyDescent="0.25">
      <c r="A52" s="61"/>
      <c r="B52" s="61" t="s">
        <v>63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10.363199999999999</v>
      </c>
      <c r="S52" s="34">
        <v>793.57624999999996</v>
      </c>
      <c r="T52" s="34">
        <v>578.11859000000004</v>
      </c>
      <c r="U52" s="34">
        <v>0</v>
      </c>
      <c r="V52" s="34">
        <v>0</v>
      </c>
      <c r="W52" s="34">
        <v>0</v>
      </c>
      <c r="X52" s="34">
        <v>0</v>
      </c>
      <c r="Y52" s="51">
        <f t="shared" si="4"/>
        <v>1382.0580399999999</v>
      </c>
      <c r="Z52" s="32"/>
      <c r="AA52" s="32"/>
      <c r="AC52" s="32"/>
      <c r="AI52" s="32"/>
      <c r="AJ52" s="32"/>
    </row>
    <row r="53" spans="1:36" s="33" customFormat="1" ht="15" x14ac:dyDescent="0.25">
      <c r="A53" s="32"/>
      <c r="B53" s="61" t="s">
        <v>64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0.33395999999999998</v>
      </c>
      <c r="L53" s="34">
        <v>0</v>
      </c>
      <c r="M53" s="34">
        <v>0.83277999999999996</v>
      </c>
      <c r="N53" s="34">
        <v>0</v>
      </c>
      <c r="O53" s="34">
        <v>0</v>
      </c>
      <c r="P53" s="34">
        <v>0</v>
      </c>
      <c r="Q53" s="34">
        <v>0</v>
      </c>
      <c r="R53" s="34">
        <v>53.301340000000003</v>
      </c>
      <c r="S53" s="34">
        <v>152249.13484000001</v>
      </c>
      <c r="T53" s="34">
        <v>2141.1392799999999</v>
      </c>
      <c r="U53" s="34">
        <v>0</v>
      </c>
      <c r="V53" s="34">
        <v>0</v>
      </c>
      <c r="W53" s="34">
        <v>0</v>
      </c>
      <c r="X53" s="34">
        <v>0</v>
      </c>
      <c r="Y53" s="51">
        <f t="shared" si="4"/>
        <v>154444.74220000001</v>
      </c>
      <c r="Z53" s="32"/>
      <c r="AI53" s="32"/>
      <c r="AJ53" s="32"/>
    </row>
    <row r="54" spans="1:36" s="33" customFormat="1" ht="15" x14ac:dyDescent="0.25">
      <c r="A54" s="61"/>
      <c r="B54" s="61" t="s">
        <v>65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0.47587999999999997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12612.356190000002</v>
      </c>
      <c r="S54" s="34">
        <v>478859.31454000005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51">
        <f t="shared" si="4"/>
        <v>491472.14661000005</v>
      </c>
      <c r="AI54" s="32"/>
      <c r="AJ54" s="32"/>
    </row>
    <row r="55" spans="1:36" s="33" customFormat="1" ht="15" x14ac:dyDescent="0.25">
      <c r="A55" s="61"/>
      <c r="B55" s="61" t="s">
        <v>66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2864.28179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51">
        <f t="shared" si="4"/>
        <v>2864.28179</v>
      </c>
      <c r="AI55" s="32"/>
      <c r="AJ55" s="32"/>
    </row>
    <row r="56" spans="1:36" s="33" customFormat="1" ht="15" x14ac:dyDescent="0.25">
      <c r="A56" s="6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37"/>
      <c r="AI56" s="32"/>
      <c r="AJ56" s="32"/>
    </row>
    <row r="57" spans="1:36" s="33" customFormat="1" ht="15" x14ac:dyDescent="0.25">
      <c r="A57" s="64" t="s">
        <v>373</v>
      </c>
      <c r="B57" s="61" t="s">
        <v>71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f>[1]Tab4!$S$25</f>
        <v>18428.835739999999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51">
        <f t="shared" ref="Y57:Y68" si="5">SUM(C57:X57)</f>
        <v>18428.835739999999</v>
      </c>
      <c r="AI57" s="32"/>
      <c r="AJ57" s="32"/>
    </row>
    <row r="58" spans="1:36" ht="15" x14ac:dyDescent="0.25">
      <c r="A58" s="61"/>
      <c r="B58" s="61" t="s">
        <v>72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f>[1]Tab4!$S$26</f>
        <v>104540.28807000001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51">
        <f t="shared" si="5"/>
        <v>104540.28807000001</v>
      </c>
      <c r="Z58" s="33"/>
      <c r="AA58" s="33"/>
      <c r="AI58" s="63"/>
      <c r="AJ58" s="63"/>
    </row>
    <row r="59" spans="1:36" ht="15" x14ac:dyDescent="0.25">
      <c r="A59" s="61"/>
      <c r="B59" s="61" t="s">
        <v>67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f>[1]Tab4!$T$27</f>
        <v>53.937290000000004</v>
      </c>
      <c r="U59" s="34">
        <v>0</v>
      </c>
      <c r="V59" s="34">
        <v>0</v>
      </c>
      <c r="W59" s="34">
        <v>0</v>
      </c>
      <c r="X59" s="34">
        <v>0</v>
      </c>
      <c r="Y59" s="51">
        <f t="shared" si="5"/>
        <v>53.937290000000004</v>
      </c>
      <c r="Z59" s="33"/>
      <c r="AA59" s="33"/>
      <c r="AI59" s="63"/>
      <c r="AJ59" s="63"/>
    </row>
    <row r="60" spans="1:36" ht="15" x14ac:dyDescent="0.25">
      <c r="A60" s="61"/>
      <c r="B60" s="61" t="s">
        <v>68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f>[1]Tab4!$Q$28</f>
        <v>423.51819000000006</v>
      </c>
      <c r="R60" s="34">
        <f>[1]Tab4!$R$28</f>
        <v>1357.1128799999999</v>
      </c>
      <c r="S60" s="34">
        <f>[1]Tab4!$S$28</f>
        <v>718876.44392999995</v>
      </c>
      <c r="T60" s="34">
        <f>[1]Tab4!$T$28</f>
        <v>64.634150000000005</v>
      </c>
      <c r="U60" s="34">
        <v>0</v>
      </c>
      <c r="V60" s="34">
        <f>[1]Tab4!$V$28</f>
        <v>12.422360000000001</v>
      </c>
      <c r="W60" s="34">
        <v>0</v>
      </c>
      <c r="X60" s="34">
        <v>0</v>
      </c>
      <c r="Y60" s="51">
        <f t="shared" si="5"/>
        <v>720734.13150999998</v>
      </c>
      <c r="Z60" s="33"/>
      <c r="AA60" s="33"/>
      <c r="AI60" s="63"/>
      <c r="AJ60" s="63"/>
    </row>
    <row r="61" spans="1:36" ht="15" x14ac:dyDescent="0.25">
      <c r="A61" s="61"/>
      <c r="B61" s="61" t="s">
        <v>6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/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51">
        <f t="shared" si="5"/>
        <v>0</v>
      </c>
      <c r="Z61" s="33"/>
      <c r="AA61" s="33"/>
      <c r="AI61" s="63"/>
      <c r="AJ61" s="63"/>
    </row>
    <row r="62" spans="1:36" ht="15" x14ac:dyDescent="0.25">
      <c r="A62" s="61"/>
      <c r="B62" s="61" t="s">
        <v>69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f>[1]Tab4!$R$30</f>
        <v>428.44940000000003</v>
      </c>
      <c r="S62" s="34">
        <f>[1]Tab4!$S$30</f>
        <v>10798.811099999999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51">
        <f t="shared" si="5"/>
        <v>11227.260499999999</v>
      </c>
      <c r="Z62" s="33"/>
      <c r="AA62" s="33"/>
      <c r="AI62" s="63"/>
      <c r="AJ62" s="63"/>
    </row>
    <row r="63" spans="1:36" ht="15" x14ac:dyDescent="0.25">
      <c r="A63" s="61"/>
      <c r="B63" s="61" t="s">
        <v>70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f>[1]Tab4!$I$31</f>
        <v>17.358340000000002</v>
      </c>
      <c r="J63" s="34">
        <v>0</v>
      </c>
      <c r="K63" s="34">
        <v>0</v>
      </c>
      <c r="L63" s="34">
        <v>0</v>
      </c>
      <c r="M63" s="34">
        <f>[1]Tab4!$M$31</f>
        <v>0.79808000000000001</v>
      </c>
      <c r="N63" s="34">
        <v>0</v>
      </c>
      <c r="O63" s="34">
        <v>0</v>
      </c>
      <c r="P63" s="34">
        <v>0</v>
      </c>
      <c r="Q63" s="34">
        <f>[1]Tab4!$Q$31</f>
        <v>173.66652000000002</v>
      </c>
      <c r="R63" s="34">
        <f>[1]Tab4!$R$31</f>
        <v>604.92660000000001</v>
      </c>
      <c r="S63" s="34">
        <f>[1]Tab4!$S$31</f>
        <v>19.952110000000001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51">
        <f t="shared" si="5"/>
        <v>816.70164999999997</v>
      </c>
      <c r="Z63" s="33"/>
      <c r="AA63" s="33"/>
    </row>
    <row r="64" spans="1:36" ht="15" x14ac:dyDescent="0.25">
      <c r="A64" s="61"/>
      <c r="B64" s="61" t="s">
        <v>73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26289.939579999998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51">
        <f t="shared" si="5"/>
        <v>26289.939579999998</v>
      </c>
      <c r="Z64" s="33"/>
      <c r="AA64" s="33"/>
    </row>
    <row r="65" spans="1:27" ht="15" x14ac:dyDescent="0.25">
      <c r="A65" s="61"/>
      <c r="B65" s="61" t="s">
        <v>63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f>[1]Tab4!$O$33</f>
        <v>17.730499999999999</v>
      </c>
      <c r="P65" s="34">
        <v>0</v>
      </c>
      <c r="Q65" s="34">
        <v>0</v>
      </c>
      <c r="R65" s="34">
        <f>[1]Tab4!$R$33</f>
        <v>47.872350000000004</v>
      </c>
      <c r="S65" s="34">
        <v>10.638299999999999</v>
      </c>
      <c r="T65" s="34">
        <v>0</v>
      </c>
      <c r="U65" s="34">
        <v>0</v>
      </c>
      <c r="V65" s="34">
        <f>[1]Tab4!$V$33</f>
        <v>7.0922000000000001</v>
      </c>
      <c r="W65" s="34">
        <v>0</v>
      </c>
      <c r="X65" s="34">
        <v>0</v>
      </c>
      <c r="Y65" s="51">
        <f t="shared" si="5"/>
        <v>83.33335000000001</v>
      </c>
      <c r="Z65" s="33"/>
      <c r="AA65" s="33"/>
    </row>
    <row r="66" spans="1:27" ht="15" x14ac:dyDescent="0.25">
      <c r="A66" s="32"/>
      <c r="B66" s="61" t="s">
        <v>64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f>[1]Tab4!$H$34</f>
        <v>1.4812000000000001</v>
      </c>
      <c r="I66" s="34">
        <f>[1]Tab4!$I$34</f>
        <v>51.286039999999993</v>
      </c>
      <c r="J66" s="34">
        <v>0.32589999999999997</v>
      </c>
      <c r="K66" s="34">
        <v>0</v>
      </c>
      <c r="L66" s="34">
        <v>0</v>
      </c>
      <c r="M66" s="34">
        <f>[1]Tab4!$M$34</f>
        <v>45.409380000000006</v>
      </c>
      <c r="N66" s="34">
        <v>0</v>
      </c>
      <c r="O66" s="34">
        <v>0</v>
      </c>
      <c r="P66" s="34">
        <v>0</v>
      </c>
      <c r="Q66" s="34">
        <f>[1]Tab4!$Q$34</f>
        <v>48.918769999999995</v>
      </c>
      <c r="R66" s="34">
        <f>[1]Tab4!$R$34</f>
        <v>566.27224999999999</v>
      </c>
      <c r="S66" s="34">
        <f>[1]Tab4!$S$34</f>
        <v>56.405110000000001</v>
      </c>
      <c r="T66" s="34">
        <f>[1]Tab4!$T$34</f>
        <v>36.763600000000004</v>
      </c>
      <c r="U66" s="34">
        <v>0</v>
      </c>
      <c r="V66" s="34">
        <v>6.0170000000000001E-2</v>
      </c>
      <c r="W66" s="34">
        <v>0</v>
      </c>
      <c r="X66" s="34">
        <v>0</v>
      </c>
      <c r="Y66" s="51">
        <f t="shared" si="5"/>
        <v>806.92241999999999</v>
      </c>
      <c r="Z66" s="33"/>
      <c r="AA66" s="33"/>
    </row>
    <row r="67" spans="1:27" ht="15" x14ac:dyDescent="0.25">
      <c r="A67" s="61"/>
      <c r="B67" s="61" t="s">
        <v>65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f>[1]Tab4!$S$35</f>
        <v>1584.4155900000001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51">
        <f t="shared" si="5"/>
        <v>1584.4155900000001</v>
      </c>
      <c r="Z67" s="33"/>
      <c r="AA67" s="33"/>
    </row>
    <row r="68" spans="1:27" ht="15" x14ac:dyDescent="0.25">
      <c r="A68" s="61"/>
      <c r="B68" s="61" t="s">
        <v>66</v>
      </c>
      <c r="C68" s="34">
        <v>0</v>
      </c>
      <c r="D68" s="34">
        <v>0</v>
      </c>
      <c r="E68" s="34">
        <v>0</v>
      </c>
      <c r="F68" s="34">
        <v>0</v>
      </c>
      <c r="G68" s="34">
        <f>[1]Tab4!$G$36</f>
        <v>4.9519899999999994</v>
      </c>
      <c r="H68" s="34">
        <f>[1]Tab4!$H$36</f>
        <v>1.2939700000000001</v>
      </c>
      <c r="I68" s="34">
        <v>0</v>
      </c>
      <c r="J68" s="34">
        <v>0</v>
      </c>
      <c r="K68" s="34">
        <f>[1]Tab4!$K$36</f>
        <v>4.8612299999999999</v>
      </c>
      <c r="L68" s="34">
        <v>0</v>
      </c>
      <c r="M68" s="34">
        <f>[1]Tab4!$M$36</f>
        <v>3.3123200000000002</v>
      </c>
      <c r="N68" s="34">
        <v>0</v>
      </c>
      <c r="O68" s="34">
        <f>[1]Tab4!$O$36</f>
        <v>3.5845199999999999</v>
      </c>
      <c r="P68" s="34">
        <v>0</v>
      </c>
      <c r="Q68" s="34">
        <f>[1]Tab4!$Q$36</f>
        <v>62.805419999999998</v>
      </c>
      <c r="R68" s="34">
        <f>[1]Tab4!$R$36</f>
        <v>47.080309999999997</v>
      </c>
      <c r="S68" s="34">
        <f>[1]Tab4!$S$36</f>
        <v>30529.19313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51">
        <f t="shared" si="5"/>
        <v>30657.082889999998</v>
      </c>
      <c r="Z68" s="33"/>
      <c r="AA68" s="33"/>
    </row>
    <row r="69" spans="1:27" ht="15" x14ac:dyDescent="0.25">
      <c r="A69" s="61"/>
      <c r="B69" s="34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294"/>
      <c r="Z69" s="33"/>
      <c r="AA69" s="33"/>
    </row>
    <row r="70" spans="1:27" ht="15" x14ac:dyDescent="0.25">
      <c r="A70" s="37" t="s">
        <v>75</v>
      </c>
      <c r="B70" s="492" t="s">
        <v>207</v>
      </c>
      <c r="C70" s="492"/>
      <c r="D70" s="492"/>
      <c r="E70" s="492"/>
      <c r="F70" s="492"/>
      <c r="G70" s="49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294"/>
      <c r="Z70" s="33"/>
      <c r="AA70" s="33"/>
    </row>
    <row r="71" spans="1:27" ht="15" x14ac:dyDescent="0.25">
      <c r="A71" s="37" t="s">
        <v>46</v>
      </c>
      <c r="B71" s="189" t="s">
        <v>228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294"/>
      <c r="Z71" s="33"/>
      <c r="AA71" s="33"/>
    </row>
    <row r="72" spans="1:27" ht="15" x14ac:dyDescent="0.25">
      <c r="A72" s="32"/>
      <c r="B72" s="46" t="s">
        <v>348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294"/>
      <c r="Z72" s="33"/>
      <c r="AA72" s="33"/>
    </row>
    <row r="73" spans="1:27" ht="15" x14ac:dyDescent="0.25">
      <c r="A73" s="33"/>
      <c r="B73" s="110" t="s">
        <v>349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294"/>
      <c r="Z73" s="33"/>
      <c r="AA73" s="33"/>
    </row>
    <row r="74" spans="1:27" ht="15" x14ac:dyDescent="0.25">
      <c r="A74" s="33"/>
      <c r="B74" s="33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294"/>
      <c r="Z74" s="33"/>
      <c r="AA74" s="33"/>
    </row>
    <row r="75" spans="1:27" ht="15" x14ac:dyDescent="0.25">
      <c r="A75" s="33"/>
      <c r="B75" s="33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294"/>
      <c r="Z75" s="33"/>
      <c r="AA75" s="33"/>
    </row>
    <row r="76" spans="1:27" ht="15" x14ac:dyDescent="0.25">
      <c r="A76" s="33"/>
      <c r="B76" s="33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294"/>
      <c r="Z76" s="33"/>
      <c r="AA76" s="33"/>
    </row>
    <row r="77" spans="1:27" ht="15" x14ac:dyDescent="0.25">
      <c r="A77" s="33"/>
      <c r="B77" s="33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294"/>
      <c r="Z77" s="33"/>
      <c r="AA77" s="33"/>
    </row>
    <row r="78" spans="1:27" ht="15" x14ac:dyDescent="0.25">
      <c r="A78" s="33"/>
      <c r="B78" s="33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294"/>
      <c r="Z78" s="33"/>
      <c r="AA78" s="33"/>
    </row>
    <row r="79" spans="1:27" ht="15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294"/>
      <c r="Z79" s="33"/>
      <c r="AA79" s="33"/>
    </row>
    <row r="80" spans="1:27" ht="15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294"/>
      <c r="Z80" s="33"/>
      <c r="AA80" s="33"/>
    </row>
    <row r="81" spans="1:27" ht="15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294"/>
      <c r="Z81" s="33"/>
      <c r="AA81" s="33"/>
    </row>
    <row r="82" spans="1:27" ht="15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294"/>
      <c r="Z82" s="33"/>
      <c r="AA82" s="33"/>
    </row>
    <row r="83" spans="1:27" ht="15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294"/>
      <c r="Z83" s="33"/>
      <c r="AA83" s="33"/>
    </row>
    <row r="84" spans="1:27" ht="15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294"/>
      <c r="Z84" s="33"/>
      <c r="AA84" s="33"/>
    </row>
    <row r="85" spans="1:27" ht="15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294"/>
      <c r="Z85" s="33"/>
      <c r="AA85" s="33"/>
    </row>
    <row r="86" spans="1:27" ht="15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294"/>
      <c r="Z86" s="33"/>
      <c r="AA86" s="33"/>
    </row>
    <row r="87" spans="1:27" ht="15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294"/>
      <c r="Z87" s="33"/>
      <c r="AA87" s="33"/>
    </row>
    <row r="88" spans="1:27" ht="15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294"/>
      <c r="Z88" s="33"/>
      <c r="AA88" s="33"/>
    </row>
    <row r="89" spans="1:27" ht="15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294"/>
      <c r="Z89" s="33"/>
      <c r="AA89" s="33"/>
    </row>
  </sheetData>
  <mergeCells count="17">
    <mergeCell ref="A10:B10"/>
    <mergeCell ref="A11:B11"/>
    <mergeCell ref="A6:B6"/>
    <mergeCell ref="A8:B8"/>
    <mergeCell ref="Y3:Y4"/>
    <mergeCell ref="A7:B7"/>
    <mergeCell ref="A9:B9"/>
    <mergeCell ref="A1:B2"/>
    <mergeCell ref="C1:Y1"/>
    <mergeCell ref="C2:Y2"/>
    <mergeCell ref="A3:B4"/>
    <mergeCell ref="A5:B5"/>
    <mergeCell ref="A12:B12"/>
    <mergeCell ref="A13:B13"/>
    <mergeCell ref="A14:B14"/>
    <mergeCell ref="A15:B15"/>
    <mergeCell ref="B70:G70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A75"/>
  <sheetViews>
    <sheetView zoomScaleNormal="100" workbookViewId="0">
      <pane xSplit="2" ySplit="6" topLeftCell="H46" activePane="bottomRight" state="frozen"/>
      <selection pane="topRight" activeCell="C1" sqref="C1"/>
      <selection pane="bottomLeft" activeCell="A8" sqref="A8"/>
      <selection pane="bottomRight" activeCell="AA64" sqref="AA64"/>
    </sheetView>
  </sheetViews>
  <sheetFormatPr defaultColWidth="9.140625" defaultRowHeight="15" x14ac:dyDescent="0.25"/>
  <cols>
    <col min="1" max="1" width="9.85546875" style="33" customWidth="1"/>
    <col min="2" max="2" width="12.140625" style="33" customWidth="1"/>
    <col min="3" max="24" width="12.7109375" style="32" customWidth="1"/>
    <col min="25" max="25" width="12.7109375" style="35" customWidth="1"/>
    <col min="26" max="26" width="9.140625" style="33"/>
    <col min="27" max="27" width="11.5703125" style="33" bestFit="1" customWidth="1"/>
    <col min="28" max="29" width="9.140625" style="33"/>
    <col min="30" max="30" width="10.140625" style="33" bestFit="1" customWidth="1"/>
    <col min="31" max="16384" width="9.140625" style="33"/>
  </cols>
  <sheetData>
    <row r="1" spans="1:25" ht="18.75" x14ac:dyDescent="0.3">
      <c r="A1" s="350" t="s">
        <v>54</v>
      </c>
      <c r="B1" s="119"/>
      <c r="C1" s="472" t="s">
        <v>178</v>
      </c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4"/>
    </row>
    <row r="2" spans="1:25" ht="18.75" x14ac:dyDescent="0.3">
      <c r="A2" s="120"/>
      <c r="B2" s="121"/>
      <c r="C2" s="475" t="s">
        <v>221</v>
      </c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518"/>
      <c r="V2" s="518"/>
      <c r="W2" s="518"/>
      <c r="X2" s="518"/>
      <c r="Y2" s="519"/>
    </row>
    <row r="3" spans="1:25" x14ac:dyDescent="0.25">
      <c r="A3" s="122"/>
      <c r="B3" s="123"/>
      <c r="C3" s="515" t="s">
        <v>350</v>
      </c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7"/>
    </row>
    <row r="4" spans="1:25" x14ac:dyDescent="0.25">
      <c r="A4" s="520" t="s">
        <v>227</v>
      </c>
      <c r="B4" s="521"/>
      <c r="C4" s="39" t="s">
        <v>7</v>
      </c>
      <c r="D4" s="39" t="s">
        <v>8</v>
      </c>
      <c r="E4" s="39" t="s">
        <v>9</v>
      </c>
      <c r="F4" s="39" t="s">
        <v>10</v>
      </c>
      <c r="G4" s="39" t="s">
        <v>11</v>
      </c>
      <c r="H4" s="39" t="s">
        <v>12</v>
      </c>
      <c r="I4" s="39" t="s">
        <v>13</v>
      </c>
      <c r="J4" s="39" t="s">
        <v>14</v>
      </c>
      <c r="K4" s="39" t="s">
        <v>15</v>
      </c>
      <c r="L4" s="39" t="s">
        <v>16</v>
      </c>
      <c r="M4" s="39" t="s">
        <v>17</v>
      </c>
      <c r="N4" s="39" t="s">
        <v>18</v>
      </c>
      <c r="O4" s="39" t="s">
        <v>19</v>
      </c>
      <c r="P4" s="39" t="s">
        <v>20</v>
      </c>
      <c r="Q4" s="39" t="s">
        <v>21</v>
      </c>
      <c r="R4" s="39" t="s">
        <v>22</v>
      </c>
      <c r="S4" s="39" t="s">
        <v>23</v>
      </c>
      <c r="T4" s="39" t="s">
        <v>24</v>
      </c>
      <c r="U4" s="386" t="s">
        <v>48</v>
      </c>
      <c r="V4" s="39" t="s">
        <v>25</v>
      </c>
      <c r="W4" s="39" t="s">
        <v>49</v>
      </c>
      <c r="X4" s="387" t="s">
        <v>50</v>
      </c>
    </row>
    <row r="5" spans="1:25" s="42" customFormat="1" ht="102" x14ac:dyDescent="0.25">
      <c r="A5" s="22"/>
      <c r="B5" s="22"/>
      <c r="C5" s="384" t="s">
        <v>77</v>
      </c>
      <c r="D5" s="384" t="s">
        <v>78</v>
      </c>
      <c r="E5" s="384" t="s">
        <v>79</v>
      </c>
      <c r="F5" s="384" t="s">
        <v>166</v>
      </c>
      <c r="G5" s="384" t="s">
        <v>80</v>
      </c>
      <c r="H5" s="384" t="s">
        <v>81</v>
      </c>
      <c r="I5" s="384" t="s">
        <v>82</v>
      </c>
      <c r="J5" s="384" t="s">
        <v>83</v>
      </c>
      <c r="K5" s="384" t="s">
        <v>84</v>
      </c>
      <c r="L5" s="384" t="s">
        <v>85</v>
      </c>
      <c r="M5" s="384" t="s">
        <v>86</v>
      </c>
      <c r="N5" s="384" t="s">
        <v>87</v>
      </c>
      <c r="O5" s="384" t="s">
        <v>88</v>
      </c>
      <c r="P5" s="384" t="s">
        <v>89</v>
      </c>
      <c r="Q5" s="384" t="s">
        <v>90</v>
      </c>
      <c r="R5" s="384" t="s">
        <v>91</v>
      </c>
      <c r="S5" s="384" t="s">
        <v>92</v>
      </c>
      <c r="T5" s="384" t="s">
        <v>93</v>
      </c>
      <c r="U5" s="388" t="s">
        <v>94</v>
      </c>
      <c r="V5" s="384" t="s">
        <v>95</v>
      </c>
      <c r="W5" s="384" t="s">
        <v>96</v>
      </c>
      <c r="X5" s="389" t="s">
        <v>26</v>
      </c>
      <c r="Y5" s="354" t="s">
        <v>1</v>
      </c>
    </row>
    <row r="6" spans="1:25" x14ac:dyDescent="0.25">
      <c r="A6" s="95" t="s">
        <v>151</v>
      </c>
      <c r="B6" s="95"/>
      <c r="C6" s="39" t="s">
        <v>27</v>
      </c>
      <c r="D6" s="39" t="s">
        <v>28</v>
      </c>
      <c r="E6" s="39" t="s">
        <v>29</v>
      </c>
      <c r="F6" s="39" t="s">
        <v>30</v>
      </c>
      <c r="G6" s="39" t="s">
        <v>31</v>
      </c>
      <c r="H6" s="39" t="s">
        <v>32</v>
      </c>
      <c r="I6" s="39" t="s">
        <v>33</v>
      </c>
      <c r="J6" s="39" t="s">
        <v>34</v>
      </c>
      <c r="K6" s="39" t="s">
        <v>35</v>
      </c>
      <c r="L6" s="39" t="s">
        <v>36</v>
      </c>
      <c r="M6" s="39" t="s">
        <v>37</v>
      </c>
      <c r="N6" s="39" t="s">
        <v>38</v>
      </c>
      <c r="O6" s="39" t="s">
        <v>39</v>
      </c>
      <c r="P6" s="39" t="s">
        <v>40</v>
      </c>
      <c r="Q6" s="39" t="s">
        <v>41</v>
      </c>
      <c r="R6" s="39" t="s">
        <v>42</v>
      </c>
      <c r="S6" s="39" t="s">
        <v>43</v>
      </c>
      <c r="T6" s="39" t="s">
        <v>44</v>
      </c>
      <c r="U6" s="39" t="s">
        <v>51</v>
      </c>
      <c r="V6" s="39" t="s">
        <v>45</v>
      </c>
      <c r="W6" s="39" t="s">
        <v>56</v>
      </c>
      <c r="X6" s="39" t="s">
        <v>192</v>
      </c>
      <c r="Y6" s="118"/>
    </row>
    <row r="7" spans="1:25" x14ac:dyDescent="0.25">
      <c r="A7" s="96" t="s">
        <v>197</v>
      </c>
      <c r="B7" s="9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61"/>
      <c r="Y7" s="118"/>
    </row>
    <row r="8" spans="1:25" x14ac:dyDescent="0.25">
      <c r="A8" s="480">
        <v>2012</v>
      </c>
      <c r="B8" s="491"/>
      <c r="C8" s="29">
        <v>290084.58058999991</v>
      </c>
      <c r="D8" s="29">
        <v>610408.92180999904</v>
      </c>
      <c r="E8" s="29">
        <v>1223240.1956399998</v>
      </c>
      <c r="F8" s="29">
        <v>423952.46239999961</v>
      </c>
      <c r="G8" s="29">
        <v>1958262.8548600001</v>
      </c>
      <c r="H8" s="29">
        <v>242262.03355999998</v>
      </c>
      <c r="I8" s="29">
        <v>133382.32368999984</v>
      </c>
      <c r="J8" s="29">
        <v>1808.5970699999996</v>
      </c>
      <c r="K8" s="29">
        <v>558568.13356999925</v>
      </c>
      <c r="L8" s="29">
        <v>8752.6891599999999</v>
      </c>
      <c r="M8" s="29">
        <v>2382.0228499999994</v>
      </c>
      <c r="N8" s="29">
        <v>387.4355000000001</v>
      </c>
      <c r="O8" s="29">
        <v>394.41778999999991</v>
      </c>
      <c r="P8" s="29">
        <v>3130066.3264700021</v>
      </c>
      <c r="Q8" s="29">
        <v>247671.34818999976</v>
      </c>
      <c r="R8" s="29">
        <v>201358.98042999991</v>
      </c>
      <c r="S8" s="29">
        <v>1271703.4792399998</v>
      </c>
      <c r="T8" s="29">
        <v>23531.398050000003</v>
      </c>
      <c r="U8" s="29">
        <v>0.10674</v>
      </c>
      <c r="V8" s="29">
        <v>1724.9468899999995</v>
      </c>
      <c r="W8" s="29">
        <v>91.972189999999998</v>
      </c>
      <c r="X8" s="29">
        <v>19675.999790000005</v>
      </c>
      <c r="Y8" s="116">
        <v>10349711.226479998</v>
      </c>
    </row>
    <row r="9" spans="1:25" s="20" customFormat="1" x14ac:dyDescent="0.25">
      <c r="A9" s="522">
        <v>2013</v>
      </c>
      <c r="B9" s="523"/>
      <c r="C9" s="29">
        <v>376521.44706999953</v>
      </c>
      <c r="D9" s="29">
        <v>297682.13307000016</v>
      </c>
      <c r="E9" s="29">
        <v>1192916.3150799987</v>
      </c>
      <c r="F9" s="29">
        <v>401904.96068999986</v>
      </c>
      <c r="G9" s="29">
        <v>1097958.8882800001</v>
      </c>
      <c r="H9" s="29">
        <v>469142.81909999991</v>
      </c>
      <c r="I9" s="29">
        <v>36219.648349999996</v>
      </c>
      <c r="J9" s="29">
        <v>2142.6350200000002</v>
      </c>
      <c r="K9" s="29">
        <v>621312.61424999859</v>
      </c>
      <c r="L9" s="29">
        <v>5709.6177199999993</v>
      </c>
      <c r="M9" s="29">
        <v>1127.2147800000002</v>
      </c>
      <c r="N9" s="29">
        <v>252.62533000000002</v>
      </c>
      <c r="O9" s="29">
        <v>130.96145000000004</v>
      </c>
      <c r="P9" s="29">
        <v>4303510.1313199988</v>
      </c>
      <c r="Q9" s="29">
        <v>66636.111089999948</v>
      </c>
      <c r="R9" s="29">
        <v>615397.67146999924</v>
      </c>
      <c r="S9" s="29">
        <v>1778883.2418799999</v>
      </c>
      <c r="T9" s="29">
        <v>24228.579290000005</v>
      </c>
      <c r="U9" s="29">
        <v>0</v>
      </c>
      <c r="V9" s="29">
        <v>2809.3167599999992</v>
      </c>
      <c r="W9" s="29">
        <v>76.679109999999994</v>
      </c>
      <c r="X9" s="29">
        <v>11102.485209999997</v>
      </c>
      <c r="Y9" s="116">
        <v>11305666.096319996</v>
      </c>
    </row>
    <row r="10" spans="1:25" x14ac:dyDescent="0.25">
      <c r="A10" s="457">
        <v>2014</v>
      </c>
      <c r="B10" s="458"/>
      <c r="C10" s="29">
        <v>462559.3169300005</v>
      </c>
      <c r="D10" s="29">
        <v>439354.18573000055</v>
      </c>
      <c r="E10" s="29">
        <v>1332382.145470001</v>
      </c>
      <c r="F10" s="29">
        <v>480834.06150999927</v>
      </c>
      <c r="G10" s="29">
        <v>11151218.235340007</v>
      </c>
      <c r="H10" s="29">
        <v>530019.64813999983</v>
      </c>
      <c r="I10" s="29">
        <v>25407.980430000007</v>
      </c>
      <c r="J10" s="29">
        <v>2762.1030399999995</v>
      </c>
      <c r="K10" s="29">
        <v>748301.13048000226</v>
      </c>
      <c r="L10" s="29">
        <v>5731.1187299999992</v>
      </c>
      <c r="M10" s="29">
        <v>6091.9836000000005</v>
      </c>
      <c r="N10" s="29">
        <v>198.75870000000006</v>
      </c>
      <c r="O10" s="29">
        <v>830.64022999999986</v>
      </c>
      <c r="P10" s="29">
        <v>4538430.0173699986</v>
      </c>
      <c r="Q10" s="29">
        <v>132777.889</v>
      </c>
      <c r="R10" s="29">
        <v>988492.5845499991</v>
      </c>
      <c r="S10" s="29">
        <v>2061878.3964099996</v>
      </c>
      <c r="T10" s="29">
        <v>17611.754569999983</v>
      </c>
      <c r="U10" s="29">
        <v>0</v>
      </c>
      <c r="V10" s="29">
        <v>4103.5415199999989</v>
      </c>
      <c r="W10" s="29">
        <v>73.384989999999988</v>
      </c>
      <c r="X10" s="29">
        <v>11079.969150000001</v>
      </c>
      <c r="Y10" s="116">
        <v>22940138.845890015</v>
      </c>
    </row>
    <row r="11" spans="1:25" x14ac:dyDescent="0.25">
      <c r="A11" s="457">
        <v>2015</v>
      </c>
      <c r="B11" s="458"/>
      <c r="C11" s="29">
        <v>380248.44113999949</v>
      </c>
      <c r="D11" s="29">
        <v>427058.40121999971</v>
      </c>
      <c r="E11" s="29">
        <v>1317516.943</v>
      </c>
      <c r="F11" s="29">
        <v>565868.95988999959</v>
      </c>
      <c r="G11" s="29">
        <v>12687505.126370002</v>
      </c>
      <c r="H11" s="29">
        <v>154174.22580000007</v>
      </c>
      <c r="I11" s="29">
        <v>21530.987619999996</v>
      </c>
      <c r="J11" s="29">
        <v>3190.4716799999997</v>
      </c>
      <c r="K11" s="29">
        <v>1108493.5011600051</v>
      </c>
      <c r="L11" s="29">
        <v>4570.5461800000003</v>
      </c>
      <c r="M11" s="29">
        <v>3128.055510000002</v>
      </c>
      <c r="N11" s="29">
        <v>636.84606000000008</v>
      </c>
      <c r="O11" s="29">
        <v>352.60915</v>
      </c>
      <c r="P11" s="29">
        <v>5269265.7643000036</v>
      </c>
      <c r="Q11" s="29">
        <v>82139.802389999983</v>
      </c>
      <c r="R11" s="29">
        <v>1157749.6797100012</v>
      </c>
      <c r="S11" s="29">
        <v>2212219.7328599994</v>
      </c>
      <c r="T11" s="29">
        <v>32853.156449999973</v>
      </c>
      <c r="U11" s="29">
        <v>3.8290000000000002</v>
      </c>
      <c r="V11" s="29">
        <v>6724.8423700000003</v>
      </c>
      <c r="W11" s="29">
        <v>97.164899999999989</v>
      </c>
      <c r="X11" s="29">
        <v>13367.26845</v>
      </c>
      <c r="Y11" s="116">
        <v>25448696.355210006</v>
      </c>
    </row>
    <row r="12" spans="1:25" ht="15.75" customHeight="1" x14ac:dyDescent="0.25">
      <c r="A12" s="457">
        <v>2016</v>
      </c>
      <c r="B12" s="458"/>
      <c r="C12" s="29">
        <v>7021775.6043799985</v>
      </c>
      <c r="D12" s="29">
        <v>121288.77030999991</v>
      </c>
      <c r="E12" s="29">
        <v>1480819.8435800022</v>
      </c>
      <c r="F12" s="29">
        <v>834157.88276000042</v>
      </c>
      <c r="G12" s="29">
        <v>11496029.57532</v>
      </c>
      <c r="H12" s="29">
        <v>5830.6378199999981</v>
      </c>
      <c r="I12" s="29">
        <v>21218.762130000006</v>
      </c>
      <c r="J12" s="29">
        <v>3204.2843800000001</v>
      </c>
      <c r="K12" s="29">
        <v>1128863.0909099972</v>
      </c>
      <c r="L12" s="29">
        <v>2491.2049999999995</v>
      </c>
      <c r="M12" s="29">
        <v>7019.7245299999995</v>
      </c>
      <c r="N12" s="29">
        <v>414.17334000000005</v>
      </c>
      <c r="O12" s="29">
        <v>424.49833000000024</v>
      </c>
      <c r="P12" s="29">
        <v>6523697.4186299918</v>
      </c>
      <c r="Q12" s="29">
        <v>97084.427159999876</v>
      </c>
      <c r="R12" s="29">
        <v>3887947.9131100001</v>
      </c>
      <c r="S12" s="29">
        <v>293590.84035000007</v>
      </c>
      <c r="T12" s="29">
        <v>733844.73031999962</v>
      </c>
      <c r="U12" s="29">
        <v>1554.1120100000001</v>
      </c>
      <c r="V12" s="29">
        <v>6653.8974500000004</v>
      </c>
      <c r="W12" s="29">
        <v>179.37133000000003</v>
      </c>
      <c r="X12" s="29">
        <v>13874.919580000002</v>
      </c>
      <c r="Y12" s="116">
        <v>33681965.682729989</v>
      </c>
    </row>
    <row r="13" spans="1:25" x14ac:dyDescent="0.25">
      <c r="A13" s="457" t="s">
        <v>370</v>
      </c>
      <c r="B13" s="458"/>
      <c r="C13" s="29">
        <f>SUM(C19:C30)</f>
        <v>729548.20658999996</v>
      </c>
      <c r="D13" s="29">
        <f t="shared" ref="D13:X13" si="0">SUM(D19:D30)</f>
        <v>609491.99294999999</v>
      </c>
      <c r="E13" s="29">
        <f t="shared" si="0"/>
        <v>1969742.0099299999</v>
      </c>
      <c r="F13" s="29">
        <f t="shared" si="0"/>
        <v>874038.77711000014</v>
      </c>
      <c r="G13" s="29">
        <f t="shared" si="0"/>
        <v>15022027.87734</v>
      </c>
      <c r="H13" s="29">
        <f t="shared" si="0"/>
        <v>24114.506030000004</v>
      </c>
      <c r="I13" s="29">
        <f t="shared" si="0"/>
        <v>19127.631500000003</v>
      </c>
      <c r="J13" s="29">
        <f t="shared" si="0"/>
        <v>2417.5448499999998</v>
      </c>
      <c r="K13" s="29">
        <f t="shared" si="0"/>
        <v>1053022.1040400004</v>
      </c>
      <c r="L13" s="29">
        <f t="shared" si="0"/>
        <v>5528.5548600000002</v>
      </c>
      <c r="M13" s="29">
        <f t="shared" si="0"/>
        <v>2213.0695999999998</v>
      </c>
      <c r="N13" s="29">
        <f t="shared" si="0"/>
        <v>63.867589999999993</v>
      </c>
      <c r="O13" s="29">
        <f t="shared" si="0"/>
        <v>292045.03811999992</v>
      </c>
      <c r="P13" s="29">
        <f t="shared" si="0"/>
        <v>6659265.3712599995</v>
      </c>
      <c r="Q13" s="29">
        <f t="shared" si="0"/>
        <v>171936.47986000005</v>
      </c>
      <c r="R13" s="29">
        <f t="shared" si="0"/>
        <v>1245698.4625599999</v>
      </c>
      <c r="S13" s="29">
        <f t="shared" si="0"/>
        <v>236692.57795000001</v>
      </c>
      <c r="T13" s="29">
        <f t="shared" si="0"/>
        <v>17836.139779999998</v>
      </c>
      <c r="U13" s="29">
        <f t="shared" si="0"/>
        <v>178.48004</v>
      </c>
      <c r="V13" s="29">
        <f t="shared" si="0"/>
        <v>421.69007000000011</v>
      </c>
      <c r="W13" s="29">
        <f t="shared" si="0"/>
        <v>38.715089999999996</v>
      </c>
      <c r="X13" s="29">
        <f t="shared" si="0"/>
        <v>10444.133879999999</v>
      </c>
      <c r="Y13" s="444">
        <f>SUM(C13:X13)</f>
        <v>28945893.230999999</v>
      </c>
    </row>
    <row r="14" spans="1:25" x14ac:dyDescent="0.25">
      <c r="A14" s="457" t="s">
        <v>371</v>
      </c>
      <c r="B14" s="458"/>
      <c r="C14" s="29">
        <v>199547.81284000003</v>
      </c>
      <c r="D14" s="29">
        <v>407121.93810000003</v>
      </c>
      <c r="E14" s="29">
        <v>400434.06073999987</v>
      </c>
      <c r="F14" s="29">
        <v>193259.11711000011</v>
      </c>
      <c r="G14" s="29">
        <v>17922350.320119999</v>
      </c>
      <c r="H14" s="29">
        <v>20997.696690000004</v>
      </c>
      <c r="I14" s="29">
        <v>34920.827819999999</v>
      </c>
      <c r="J14" s="29">
        <v>1868.2940699999999</v>
      </c>
      <c r="K14" s="29">
        <v>454409.31105000002</v>
      </c>
      <c r="L14" s="29">
        <v>1824.5646900000002</v>
      </c>
      <c r="M14" s="29">
        <v>1128.6621499999999</v>
      </c>
      <c r="N14" s="29">
        <v>294.19248999999996</v>
      </c>
      <c r="O14" s="29">
        <v>510.82333999999997</v>
      </c>
      <c r="P14" s="29">
        <v>4609072.9434000002</v>
      </c>
      <c r="Q14" s="29">
        <v>52402.990319999997</v>
      </c>
      <c r="R14" s="29">
        <v>547708.05561000004</v>
      </c>
      <c r="S14" s="29">
        <v>1094014.5843400003</v>
      </c>
      <c r="T14" s="29">
        <v>53211.51283</v>
      </c>
      <c r="U14" s="29">
        <v>0.63067999999999991</v>
      </c>
      <c r="V14" s="29">
        <v>4367.4294399999999</v>
      </c>
      <c r="W14" s="29">
        <v>49.7</v>
      </c>
      <c r="X14" s="29">
        <v>13082.15604</v>
      </c>
      <c r="Y14" s="238">
        <f>SUM(C14:X14)</f>
        <v>26012577.62387</v>
      </c>
    </row>
    <row r="15" spans="1:25" x14ac:dyDescent="0.25">
      <c r="A15" s="457" t="s">
        <v>372</v>
      </c>
      <c r="B15" s="458"/>
      <c r="C15" s="29">
        <f>SUM(C45:C56)</f>
        <v>943702.13491000014</v>
      </c>
      <c r="D15" s="29">
        <f t="shared" ref="D15:X15" si="1">SUM(D45:D56)</f>
        <v>543558.11658999976</v>
      </c>
      <c r="E15" s="29">
        <f t="shared" si="1"/>
        <v>1453551.8228200001</v>
      </c>
      <c r="F15" s="29">
        <f t="shared" si="1"/>
        <v>987624.44592999981</v>
      </c>
      <c r="G15" s="29">
        <f t="shared" si="1"/>
        <v>18768891.782900002</v>
      </c>
      <c r="H15" s="29">
        <f t="shared" si="1"/>
        <v>27879.091400000001</v>
      </c>
      <c r="I15" s="29">
        <f t="shared" si="1"/>
        <v>27340.544340000004</v>
      </c>
      <c r="J15" s="29">
        <f t="shared" si="1"/>
        <v>1817.5843200000002</v>
      </c>
      <c r="K15" s="29">
        <f t="shared" si="1"/>
        <v>1214342.5566000002</v>
      </c>
      <c r="L15" s="29">
        <f t="shared" si="1"/>
        <v>3915.5904599999994</v>
      </c>
      <c r="M15" s="29">
        <f t="shared" si="1"/>
        <v>2935.0189599999999</v>
      </c>
      <c r="N15" s="29">
        <f t="shared" si="1"/>
        <v>179.27195</v>
      </c>
      <c r="O15" s="29">
        <f t="shared" si="1"/>
        <v>1597.0637100000004</v>
      </c>
      <c r="P15" s="29">
        <f t="shared" si="1"/>
        <v>8716512.2415499985</v>
      </c>
      <c r="Q15" s="29">
        <f t="shared" si="1"/>
        <v>1354410.3659999999</v>
      </c>
      <c r="R15" s="29">
        <f t="shared" si="1"/>
        <v>296663.77586000005</v>
      </c>
      <c r="S15" s="29">
        <f t="shared" si="1"/>
        <v>865422.02401000005</v>
      </c>
      <c r="T15" s="29">
        <f t="shared" si="1"/>
        <v>46194.109969999998</v>
      </c>
      <c r="U15" s="29">
        <f t="shared" si="1"/>
        <v>0</v>
      </c>
      <c r="V15" s="29">
        <f t="shared" si="1"/>
        <v>2826.3058099999998</v>
      </c>
      <c r="W15" s="29">
        <f t="shared" si="1"/>
        <v>251.36198000000002</v>
      </c>
      <c r="X15" s="29">
        <f t="shared" si="1"/>
        <v>14650.06676</v>
      </c>
      <c r="Y15" s="238">
        <f>SUM(C15:X15)</f>
        <v>35274265.276830003</v>
      </c>
    </row>
    <row r="16" spans="1:25" x14ac:dyDescent="0.25">
      <c r="A16" s="457" t="s">
        <v>373</v>
      </c>
      <c r="B16" s="458"/>
      <c r="C16" s="29">
        <f>SUM(C58:C69)</f>
        <v>1085458.70417</v>
      </c>
      <c r="D16" s="29">
        <f t="shared" ref="D16:X16" si="2">SUM(D58:D69)</f>
        <v>472083.23501999996</v>
      </c>
      <c r="E16" s="29">
        <f t="shared" si="2"/>
        <v>1824132.41631</v>
      </c>
      <c r="F16" s="29">
        <f t="shared" si="2"/>
        <v>914562.33421499981</v>
      </c>
      <c r="G16" s="29">
        <f t="shared" si="2"/>
        <v>19397664.683119997</v>
      </c>
      <c r="H16" s="29">
        <f t="shared" si="2"/>
        <v>12959.152869999998</v>
      </c>
      <c r="I16" s="29">
        <f t="shared" si="2"/>
        <v>21689.129459999996</v>
      </c>
      <c r="J16" s="29">
        <f t="shared" si="2"/>
        <v>1025.8863999999999</v>
      </c>
      <c r="K16" s="29">
        <f t="shared" si="2"/>
        <v>1135834.5325400003</v>
      </c>
      <c r="L16" s="29">
        <f t="shared" si="2"/>
        <v>1044.81122</v>
      </c>
      <c r="M16" s="29">
        <f t="shared" si="2"/>
        <v>1133.4546999999998</v>
      </c>
      <c r="N16" s="29">
        <f t="shared" si="2"/>
        <v>218.78877</v>
      </c>
      <c r="O16" s="29">
        <f t="shared" si="2"/>
        <v>288.34895</v>
      </c>
      <c r="P16" s="29">
        <f t="shared" si="2"/>
        <v>7856814.5762</v>
      </c>
      <c r="Q16" s="29">
        <f t="shared" si="2"/>
        <v>1071035.4613200002</v>
      </c>
      <c r="R16" s="29">
        <f t="shared" si="2"/>
        <v>217830.13915999996</v>
      </c>
      <c r="S16" s="29">
        <f t="shared" si="2"/>
        <v>1069635.4396999998</v>
      </c>
      <c r="T16" s="29">
        <f t="shared" si="2"/>
        <v>29280.017250000001</v>
      </c>
      <c r="U16" s="29">
        <f t="shared" si="2"/>
        <v>0</v>
      </c>
      <c r="V16" s="29">
        <f t="shared" si="2"/>
        <v>1109.0746800000002</v>
      </c>
      <c r="W16" s="29">
        <f t="shared" si="2"/>
        <v>0.52330999999999994</v>
      </c>
      <c r="X16" s="29">
        <f t="shared" si="2"/>
        <v>19681.514420000003</v>
      </c>
      <c r="Y16" s="238">
        <f>SUM(C16:X16)</f>
        <v>35133482.223784998</v>
      </c>
    </row>
    <row r="17" spans="1:27" x14ac:dyDescent="0.25">
      <c r="A17" s="93"/>
      <c r="B17" s="9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116"/>
    </row>
    <row r="18" spans="1:27" x14ac:dyDescent="0.25">
      <c r="A18" s="99" t="s">
        <v>62</v>
      </c>
      <c r="B18" s="114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116"/>
    </row>
    <row r="19" spans="1:27" x14ac:dyDescent="0.25">
      <c r="A19" s="64" t="s">
        <v>370</v>
      </c>
      <c r="B19" s="61" t="s">
        <v>71</v>
      </c>
      <c r="C19" s="34">
        <f>'3_X'!C18+'4_ReX'!C18</f>
        <v>57577.828369999974</v>
      </c>
      <c r="D19" s="34">
        <f>'3_X'!D18+'4_ReX'!D18</f>
        <v>31848.465060000002</v>
      </c>
      <c r="E19" s="34">
        <f>'3_X'!E18+'4_ReX'!E18</f>
        <v>149793.13525999998</v>
      </c>
      <c r="F19" s="34">
        <f>'3_X'!F18+'4_ReX'!F18</f>
        <v>64483.376960000038</v>
      </c>
      <c r="G19" s="34">
        <f>'3_X'!G18+'4_ReX'!G18</f>
        <v>1331354.9814199994</v>
      </c>
      <c r="H19" s="34">
        <f>'3_X'!H18+'4_ReX'!H18</f>
        <v>2396.6995700000016</v>
      </c>
      <c r="I19" s="34">
        <f>'3_X'!I18+'4_ReX'!I18</f>
        <v>997.31392999999969</v>
      </c>
      <c r="J19" s="34">
        <f>'3_X'!J18+'4_ReX'!J18</f>
        <v>157.56733</v>
      </c>
      <c r="K19" s="34">
        <f>'3_X'!K18+'4_ReX'!K18</f>
        <v>79839.323839999954</v>
      </c>
      <c r="L19" s="34">
        <f>'3_X'!L18+'4_ReX'!L18</f>
        <v>1137.2974999999999</v>
      </c>
      <c r="M19" s="34">
        <f>'3_X'!M18+'4_ReX'!M18</f>
        <v>612.15873999999985</v>
      </c>
      <c r="N19" s="34">
        <f>'3_X'!N18+'4_ReX'!N18</f>
        <v>0.48387000000000002</v>
      </c>
      <c r="O19" s="34">
        <f>'3_X'!O18+'4_ReX'!O18</f>
        <v>0.11289000000000002</v>
      </c>
      <c r="P19" s="34">
        <f>'3_X'!P18+'4_ReX'!P18</f>
        <v>506652.01481999992</v>
      </c>
      <c r="Q19" s="34">
        <f>'3_X'!Q18+'4_ReX'!Q18</f>
        <v>5677.0846100000008</v>
      </c>
      <c r="R19" s="34">
        <f>'3_X'!R18+'4_ReX'!R18</f>
        <v>59091.519289999982</v>
      </c>
      <c r="S19" s="34">
        <f>'3_X'!S18+'4_ReX'!S18</f>
        <v>16957.30703</v>
      </c>
      <c r="T19" s="34">
        <f>'3_X'!T18+'4_ReX'!T18</f>
        <v>1327.1079599999998</v>
      </c>
      <c r="U19" s="34">
        <f>'3_X'!U18+'4_ReX'!U18</f>
        <v>0</v>
      </c>
      <c r="V19" s="34">
        <f>'3_X'!V18+'4_ReX'!V18</f>
        <v>25.437659999999997</v>
      </c>
      <c r="W19" s="34">
        <f>'3_X'!W18+'4_ReX'!W18</f>
        <v>0</v>
      </c>
      <c r="X19" s="34">
        <f>'3_X'!X18+'4_ReX'!X18</f>
        <v>1797.3561099999999</v>
      </c>
      <c r="Y19" s="238">
        <f>SUM(C19:X19)</f>
        <v>2311726.572219999</v>
      </c>
      <c r="AA19" s="440"/>
    </row>
    <row r="20" spans="1:27" x14ac:dyDescent="0.25">
      <c r="A20" s="61"/>
      <c r="B20" s="61" t="s">
        <v>72</v>
      </c>
      <c r="C20" s="34">
        <f>'3_X'!C19+'4_ReX'!C19</f>
        <v>95511.95468000001</v>
      </c>
      <c r="D20" s="34">
        <f>'3_X'!D19+'4_ReX'!D19</f>
        <v>50557.01719999998</v>
      </c>
      <c r="E20" s="34">
        <f>'3_X'!E19+'4_ReX'!E19</f>
        <v>265017.23243000003</v>
      </c>
      <c r="F20" s="34">
        <f>'3_X'!F19+'4_ReX'!F19</f>
        <v>27355.064910000005</v>
      </c>
      <c r="G20" s="34">
        <f>'3_X'!G19+'4_ReX'!G19</f>
        <v>1795591.76009</v>
      </c>
      <c r="H20" s="34">
        <f>'3_X'!H19+'4_ReX'!H19</f>
        <v>1334.4624699999999</v>
      </c>
      <c r="I20" s="34">
        <f>'3_X'!I19+'4_ReX'!I19</f>
        <v>2491.3651500000001</v>
      </c>
      <c r="J20" s="34">
        <f>'3_X'!J19+'4_ReX'!J19</f>
        <v>163.60903999999999</v>
      </c>
      <c r="K20" s="34">
        <f>'3_X'!K19+'4_ReX'!K19</f>
        <v>62362.303419999938</v>
      </c>
      <c r="L20" s="34">
        <f>'3_X'!L19+'4_ReX'!L19</f>
        <v>1179.2685300000001</v>
      </c>
      <c r="M20" s="34">
        <f>'3_X'!M19+'4_ReX'!M19</f>
        <v>289.90298000000001</v>
      </c>
      <c r="N20" s="34">
        <f>'3_X'!N19+'4_ReX'!N19</f>
        <v>24.131369999999997</v>
      </c>
      <c r="O20" s="34">
        <f>'3_X'!O19+'4_ReX'!O19</f>
        <v>3.7903200000000004</v>
      </c>
      <c r="P20" s="34">
        <f>'3_X'!P19+'4_ReX'!P19</f>
        <v>1398026.1073999999</v>
      </c>
      <c r="Q20" s="34">
        <f>'3_X'!Q19+'4_ReX'!Q19</f>
        <v>6904.9243400000059</v>
      </c>
      <c r="R20" s="34">
        <f>'3_X'!R19+'4_ReX'!R19</f>
        <v>133032.20832000001</v>
      </c>
      <c r="S20" s="34">
        <f>'3_X'!S19+'4_ReX'!S19</f>
        <v>5585.5889699999998</v>
      </c>
      <c r="T20" s="34">
        <f>'3_X'!T19+'4_ReX'!T19</f>
        <v>3249.7545499999997</v>
      </c>
      <c r="U20" s="34">
        <f>'3_X'!U19+'4_ReX'!U19</f>
        <v>0</v>
      </c>
      <c r="V20" s="34">
        <f>'3_X'!V19+'4_ReX'!V19</f>
        <v>31.938700000000004</v>
      </c>
      <c r="W20" s="34">
        <f>'3_X'!W19+'4_ReX'!W19</f>
        <v>0</v>
      </c>
      <c r="X20" s="34">
        <f>'3_X'!X19+'4_ReX'!X19</f>
        <v>1167.6515099999999</v>
      </c>
      <c r="Y20" s="238">
        <f t="shared" ref="Y20:Y32" si="3">SUM(C20:X20)</f>
        <v>3849880.0363800004</v>
      </c>
      <c r="AA20" s="440"/>
    </row>
    <row r="21" spans="1:27" x14ac:dyDescent="0.25">
      <c r="A21" s="61"/>
      <c r="B21" s="61" t="s">
        <v>67</v>
      </c>
      <c r="C21" s="34">
        <f>'3_X'!C20+'4_ReX'!C20</f>
        <v>36948.043949999963</v>
      </c>
      <c r="D21" s="34">
        <f>'3_X'!D20+'4_ReX'!D20</f>
        <v>34940.599630000012</v>
      </c>
      <c r="E21" s="34">
        <f>'3_X'!E20+'4_ReX'!E20</f>
        <v>223960.2778699999</v>
      </c>
      <c r="F21" s="34">
        <f>'3_X'!F20+'4_ReX'!F20</f>
        <v>67522.036290000018</v>
      </c>
      <c r="G21" s="34">
        <f>'3_X'!G20+'4_ReX'!G20</f>
        <v>1259239.2202299996</v>
      </c>
      <c r="H21" s="34">
        <f>'3_X'!H20+'4_ReX'!H20</f>
        <v>1258.8306199999997</v>
      </c>
      <c r="I21" s="34">
        <f>'3_X'!I20+'4_ReX'!I20</f>
        <v>2232.4956199999997</v>
      </c>
      <c r="J21" s="34">
        <f>'3_X'!J20+'4_ReX'!J20</f>
        <v>133.18718999999999</v>
      </c>
      <c r="K21" s="34">
        <f>'3_X'!K20+'4_ReX'!K20</f>
        <v>80324.609859999968</v>
      </c>
      <c r="L21" s="34">
        <f>'3_X'!L20+'4_ReX'!L20</f>
        <v>3.7253499999999997</v>
      </c>
      <c r="M21" s="34">
        <f>'3_X'!M20+'4_ReX'!M20</f>
        <v>45.239279999999994</v>
      </c>
      <c r="N21" s="34">
        <f>'3_X'!N20+'4_ReX'!N20</f>
        <v>0.78135999999999994</v>
      </c>
      <c r="O21" s="34">
        <f>'3_X'!O20+'4_ReX'!O20</f>
        <v>292032.85915999988</v>
      </c>
      <c r="P21" s="34">
        <f>'3_X'!P20+'4_ReX'!P20</f>
        <v>4633.6593599999997</v>
      </c>
      <c r="Q21" s="34">
        <f>'3_X'!Q20+'4_ReX'!Q20</f>
        <v>70697.05005000002</v>
      </c>
      <c r="R21" s="34">
        <f>'3_X'!R20+'4_ReX'!R20</f>
        <v>26076.015420000003</v>
      </c>
      <c r="S21" s="34">
        <f>'3_X'!S20+'4_ReX'!S20</f>
        <v>35375.183870000001</v>
      </c>
      <c r="T21" s="34">
        <f>'3_X'!T20+'4_ReX'!T20</f>
        <v>78.313370000000049</v>
      </c>
      <c r="U21" s="34">
        <f>'3_X'!U20+'4_ReX'!U20</f>
        <v>0</v>
      </c>
      <c r="V21" s="34">
        <f>'3_X'!V20+'4_ReX'!V20</f>
        <v>42.263349999999996</v>
      </c>
      <c r="W21" s="34">
        <f>'3_X'!W20+'4_ReX'!W20</f>
        <v>0</v>
      </c>
      <c r="X21" s="34">
        <f>'3_X'!X20+'4_ReX'!X20</f>
        <v>737.83028999999999</v>
      </c>
      <c r="Y21" s="238">
        <f t="shared" si="3"/>
        <v>2136282.2221199991</v>
      </c>
      <c r="AA21" s="440"/>
    </row>
    <row r="22" spans="1:27" s="38" customFormat="1" x14ac:dyDescent="0.25">
      <c r="A22" s="61"/>
      <c r="B22" s="61" t="s">
        <v>68</v>
      </c>
      <c r="C22" s="34">
        <f>'3_X'!C21+'4_ReX'!C21</f>
        <v>40794.803540000037</v>
      </c>
      <c r="D22" s="34">
        <f>'3_X'!D21+'4_ReX'!D21</f>
        <v>33897.639879999995</v>
      </c>
      <c r="E22" s="34">
        <f>'3_X'!E21+'4_ReX'!E21</f>
        <v>197450.26991</v>
      </c>
      <c r="F22" s="34">
        <f>'3_X'!F21+'4_ReX'!F21</f>
        <v>74848.565410000025</v>
      </c>
      <c r="G22" s="34">
        <f>'3_X'!G21+'4_ReX'!G21</f>
        <v>1215341.28238</v>
      </c>
      <c r="H22" s="34">
        <f>'3_X'!H21+'4_ReX'!H21</f>
        <v>1340.94541</v>
      </c>
      <c r="I22" s="34">
        <f>'3_X'!I21+'4_ReX'!I21</f>
        <v>857.40838000000008</v>
      </c>
      <c r="J22" s="34">
        <f>'3_X'!J21+'4_ReX'!J21</f>
        <v>222.42933000000005</v>
      </c>
      <c r="K22" s="34">
        <f>'3_X'!K21+'4_ReX'!K21</f>
        <v>77249.203560000009</v>
      </c>
      <c r="L22" s="34">
        <f>'3_X'!L21+'4_ReX'!L21</f>
        <v>0.50552999999999992</v>
      </c>
      <c r="M22" s="34">
        <f>'3_X'!M21+'4_ReX'!M21</f>
        <v>166.35782</v>
      </c>
      <c r="N22" s="34">
        <f>'3_X'!N21+'4_ReX'!N21</f>
        <v>0</v>
      </c>
      <c r="O22" s="34">
        <f>'3_X'!O21+'4_ReX'!O21</f>
        <v>0</v>
      </c>
      <c r="P22" s="34">
        <f>'3_X'!P21+'4_ReX'!P21</f>
        <v>510778.28164</v>
      </c>
      <c r="Q22" s="34">
        <f>'3_X'!Q21+'4_ReX'!Q21</f>
        <v>42748.746340000012</v>
      </c>
      <c r="R22" s="34">
        <f>'3_X'!R21+'4_ReX'!R21</f>
        <v>36264.604870000003</v>
      </c>
      <c r="S22" s="34">
        <f>'3_X'!S21+'4_ReX'!S21</f>
        <v>5057.2577099999999</v>
      </c>
      <c r="T22" s="34">
        <f>'3_X'!T21+'4_ReX'!T21</f>
        <v>1108.9502599999998</v>
      </c>
      <c r="U22" s="34">
        <f>'3_X'!U21+'4_ReX'!U21</f>
        <v>19.062999999999999</v>
      </c>
      <c r="V22" s="34">
        <f>'3_X'!V21+'4_ReX'!V21</f>
        <v>0</v>
      </c>
      <c r="W22" s="34">
        <f>'3_X'!W21+'4_ReX'!W21</f>
        <v>29.114999999999998</v>
      </c>
      <c r="X22" s="34">
        <f>'3_X'!X21+'4_ReX'!X21</f>
        <v>1558.2300399999999</v>
      </c>
      <c r="Y22" s="444">
        <f t="shared" si="3"/>
        <v>2239733.6600100002</v>
      </c>
      <c r="AA22" s="440"/>
    </row>
    <row r="23" spans="1:27" x14ac:dyDescent="0.25">
      <c r="A23" s="61"/>
      <c r="B23" s="61" t="s">
        <v>6</v>
      </c>
      <c r="C23" s="34">
        <f>'3_X'!C22+'4_ReX'!C22</f>
        <v>61119.945180000002</v>
      </c>
      <c r="D23" s="34">
        <f>'3_X'!D22+'4_ReX'!D22</f>
        <v>52816.146939999999</v>
      </c>
      <c r="E23" s="34">
        <f>'3_X'!E22+'4_ReX'!E22</f>
        <v>140956.94555000003</v>
      </c>
      <c r="F23" s="34">
        <f>'3_X'!F22+'4_ReX'!F22</f>
        <v>104921.88098999992</v>
      </c>
      <c r="G23" s="34">
        <f>'3_X'!G22+'4_ReX'!G22</f>
        <v>873436.55506999989</v>
      </c>
      <c r="H23" s="34">
        <f>'3_X'!H22+'4_ReX'!H22</f>
        <v>1476.8359600000003</v>
      </c>
      <c r="I23" s="34">
        <f>'3_X'!I22+'4_ReX'!I22</f>
        <v>555.05633000000012</v>
      </c>
      <c r="J23" s="34">
        <f>'3_X'!J22+'4_ReX'!J22</f>
        <v>267.65397000000002</v>
      </c>
      <c r="K23" s="34">
        <f>'3_X'!K22+'4_ReX'!K22</f>
        <v>109321.49019999994</v>
      </c>
      <c r="L23" s="34">
        <f>'3_X'!L22+'4_ReX'!L22</f>
        <v>1.3545300000000002</v>
      </c>
      <c r="M23" s="34">
        <f>'3_X'!M22+'4_ReX'!M22</f>
        <v>140.06227999999999</v>
      </c>
      <c r="N23" s="34">
        <f>'3_X'!N22+'4_ReX'!N22</f>
        <v>19.583920000000003</v>
      </c>
      <c r="O23" s="34">
        <f>'3_X'!O22+'4_ReX'!O22</f>
        <v>0</v>
      </c>
      <c r="P23" s="34">
        <f>'3_X'!P22+'4_ReX'!P22</f>
        <v>804653.54052999988</v>
      </c>
      <c r="Q23" s="34">
        <f>'3_X'!Q22+'4_ReX'!Q22</f>
        <v>5411.2713999999978</v>
      </c>
      <c r="R23" s="34">
        <f>'3_X'!R22+'4_ReX'!R22</f>
        <v>46948.022410000027</v>
      </c>
      <c r="S23" s="34">
        <f>'3_X'!S22+'4_ReX'!S22</f>
        <v>6423.0261300000002</v>
      </c>
      <c r="T23" s="34">
        <f>'3_X'!T22+'4_ReX'!T22</f>
        <v>2581.5937800000006</v>
      </c>
      <c r="U23" s="34">
        <f>'3_X'!U22+'4_ReX'!U22</f>
        <v>0</v>
      </c>
      <c r="V23" s="34">
        <f>'3_X'!V22+'4_ReX'!V22</f>
        <v>3.2286899999999998</v>
      </c>
      <c r="W23" s="34">
        <f>'3_X'!W22+'4_ReX'!W22</f>
        <v>0</v>
      </c>
      <c r="X23" s="34">
        <f>'3_X'!X22+'4_ReX'!X22</f>
        <v>482.44009999999997</v>
      </c>
      <c r="Y23" s="238">
        <f t="shared" si="3"/>
        <v>2211536.6339599993</v>
      </c>
      <c r="AA23" s="440"/>
    </row>
    <row r="24" spans="1:27" x14ac:dyDescent="0.25">
      <c r="A24" s="61"/>
      <c r="B24" s="61" t="s">
        <v>69</v>
      </c>
      <c r="C24" s="34">
        <f>'3_X'!C23+'4_ReX'!C23</f>
        <v>69092.222630000018</v>
      </c>
      <c r="D24" s="34">
        <f>'3_X'!D23+'4_ReX'!D23</f>
        <v>56678.103829999985</v>
      </c>
      <c r="E24" s="34">
        <f>'3_X'!E23+'4_ReX'!E23</f>
        <v>109281.00780000002</v>
      </c>
      <c r="F24" s="34">
        <f>'3_X'!F23+'4_ReX'!F23</f>
        <v>81060.517290000062</v>
      </c>
      <c r="G24" s="34">
        <f>'3_X'!G23+'4_ReX'!G23</f>
        <v>1655477.5463399999</v>
      </c>
      <c r="H24" s="34">
        <f>'3_X'!H23+'4_ReX'!H23</f>
        <v>678.90097000000014</v>
      </c>
      <c r="I24" s="34">
        <f>'3_X'!I23+'4_ReX'!I23</f>
        <v>2050.3770500000001</v>
      </c>
      <c r="J24" s="34">
        <f>'3_X'!J23+'4_ReX'!J23</f>
        <v>257.93806000000001</v>
      </c>
      <c r="K24" s="34">
        <f>'3_X'!K23+'4_ReX'!K23</f>
        <v>106543.66620999995</v>
      </c>
      <c r="L24" s="34">
        <f>'3_X'!L23+'4_ReX'!L23</f>
        <v>1713.12752</v>
      </c>
      <c r="M24" s="34">
        <f>'3_X'!M23+'4_ReX'!M23</f>
        <v>37.073010000000004</v>
      </c>
      <c r="N24" s="34">
        <f>'3_X'!N23+'4_ReX'!N23</f>
        <v>0</v>
      </c>
      <c r="O24" s="34">
        <f>'3_X'!O23+'4_ReX'!O23</f>
        <v>0.2</v>
      </c>
      <c r="P24" s="34">
        <f>'3_X'!P23+'4_ReX'!P23</f>
        <v>887515.64328000008</v>
      </c>
      <c r="Q24" s="34">
        <f>'3_X'!Q23+'4_ReX'!Q23</f>
        <v>4247.7069300000012</v>
      </c>
      <c r="R24" s="34">
        <f>'3_X'!R23+'4_ReX'!R23</f>
        <v>280015.40561999974</v>
      </c>
      <c r="S24" s="34">
        <f>'3_X'!S23+'4_ReX'!S23</f>
        <v>2536.2115599999997</v>
      </c>
      <c r="T24" s="34">
        <f>'3_X'!T23+'4_ReX'!T23</f>
        <v>2994.0921099999996</v>
      </c>
      <c r="U24" s="34">
        <f>'3_X'!U23+'4_ReX'!U23</f>
        <v>159.41704000000001</v>
      </c>
      <c r="V24" s="34">
        <f>'3_X'!V23+'4_ReX'!V23</f>
        <v>43.596919999999997</v>
      </c>
      <c r="W24" s="34">
        <f>'3_X'!W23+'4_ReX'!W23</f>
        <v>5.22</v>
      </c>
      <c r="X24" s="34">
        <f>'3_X'!X23+'4_ReX'!X23</f>
        <v>950.59299999999996</v>
      </c>
      <c r="Y24" s="238">
        <f t="shared" si="3"/>
        <v>3261338.5671700002</v>
      </c>
      <c r="AA24" s="440"/>
    </row>
    <row r="25" spans="1:27" x14ac:dyDescent="0.25">
      <c r="A25" s="61"/>
      <c r="B25" s="61" t="s">
        <v>70</v>
      </c>
      <c r="C25" s="34">
        <f>'3_X'!C24+'4_ReX'!C24</f>
        <v>89977.260620000001</v>
      </c>
      <c r="D25" s="34">
        <f>'3_X'!D24+'4_ReX'!D24</f>
        <v>38341.367129999999</v>
      </c>
      <c r="E25" s="34">
        <f>'3_X'!E24+'4_ReX'!E24</f>
        <v>154877.47700000001</v>
      </c>
      <c r="F25" s="34">
        <f>'3_X'!F24+'4_ReX'!F24</f>
        <v>84974.358090000023</v>
      </c>
      <c r="G25" s="34">
        <f>'3_X'!G24+'4_ReX'!G24</f>
        <v>1276796.2183800007</v>
      </c>
      <c r="H25" s="34">
        <f>'3_X'!H24+'4_ReX'!H24</f>
        <v>390.99768</v>
      </c>
      <c r="I25" s="34">
        <f>'3_X'!I24+'4_ReX'!I24</f>
        <v>2967.3492900000001</v>
      </c>
      <c r="J25" s="34">
        <f>'3_X'!J24+'4_ReX'!J24</f>
        <v>277.17009000000002</v>
      </c>
      <c r="K25" s="34">
        <f>'3_X'!K24+'4_ReX'!K24</f>
        <v>66019.75476000004</v>
      </c>
      <c r="L25" s="34">
        <f>'3_X'!L24+'4_ReX'!L24</f>
        <v>16.581849999999999</v>
      </c>
      <c r="M25" s="34">
        <f>'3_X'!M24+'4_ReX'!M24</f>
        <v>4.5395500000000002</v>
      </c>
      <c r="N25" s="34">
        <f>'3_X'!N24+'4_ReX'!N24</f>
        <v>13.401169999999999</v>
      </c>
      <c r="O25" s="34">
        <f>'3_X'!O24+'4_ReX'!O24</f>
        <v>0</v>
      </c>
      <c r="P25" s="34">
        <f>'3_X'!P24+'4_ReX'!P24</f>
        <v>328458.24271999998</v>
      </c>
      <c r="Q25" s="34">
        <f>'3_X'!Q24+'4_ReX'!Q24</f>
        <v>4451.1987999999992</v>
      </c>
      <c r="R25" s="34">
        <f>'3_X'!R24+'4_ReX'!R24</f>
        <v>128559.67692000001</v>
      </c>
      <c r="S25" s="34">
        <f>'3_X'!S24+'4_ReX'!S24</f>
        <v>149431.19016000003</v>
      </c>
      <c r="T25" s="34">
        <f>'3_X'!T24+'4_ReX'!T24</f>
        <v>1228.6000899999999</v>
      </c>
      <c r="U25" s="34">
        <f>'3_X'!U24+'4_ReX'!U24</f>
        <v>0</v>
      </c>
      <c r="V25" s="34">
        <f>'3_X'!V24+'4_ReX'!V24</f>
        <v>34.548200000000001</v>
      </c>
      <c r="W25" s="34">
        <f>'3_X'!W24+'4_ReX'!W24</f>
        <v>0</v>
      </c>
      <c r="X25" s="34">
        <f>'3_X'!X24+'4_ReX'!X24</f>
        <v>960.30956999999989</v>
      </c>
      <c r="Y25" s="238">
        <f t="shared" si="3"/>
        <v>2327780.2420700006</v>
      </c>
      <c r="AA25" s="440"/>
    </row>
    <row r="26" spans="1:27" x14ac:dyDescent="0.25">
      <c r="A26" s="61"/>
      <c r="B26" s="61" t="s">
        <v>73</v>
      </c>
      <c r="C26" s="34">
        <f>'3_X'!C25+'4_ReX'!C25</f>
        <v>94551.675739999977</v>
      </c>
      <c r="D26" s="34">
        <f>'3_X'!D25+'4_ReX'!D25</f>
        <v>80954.826610000004</v>
      </c>
      <c r="E26" s="34">
        <f>'3_X'!E25+'4_ReX'!E25</f>
        <v>184064.51197999992</v>
      </c>
      <c r="F26" s="34">
        <f>'3_X'!F25+'4_ReX'!F25</f>
        <v>75823.776130000042</v>
      </c>
      <c r="G26" s="34">
        <f>'3_X'!G25+'4_ReX'!G25</f>
        <v>1965913.7964899999</v>
      </c>
      <c r="H26" s="34">
        <f>'3_X'!H25+'4_ReX'!H25</f>
        <v>834.12408999999991</v>
      </c>
      <c r="I26" s="34">
        <f>'3_X'!I25+'4_ReX'!I25</f>
        <v>1408.0530600000002</v>
      </c>
      <c r="J26" s="34">
        <f>'3_X'!J25+'4_ReX'!J25</f>
        <v>121.7663</v>
      </c>
      <c r="K26" s="34">
        <f>'3_X'!K25+'4_ReX'!K25</f>
        <v>89052.320119999975</v>
      </c>
      <c r="L26" s="34">
        <f>'3_X'!L25+'4_ReX'!L25</f>
        <v>1.6136400000000002</v>
      </c>
      <c r="M26" s="34">
        <f>'3_X'!M25+'4_ReX'!M25</f>
        <v>131.22584000000001</v>
      </c>
      <c r="N26" s="34">
        <f>'3_X'!N25+'4_ReX'!N25</f>
        <v>2.5250000000000002E-2</v>
      </c>
      <c r="O26" s="34">
        <f>'3_X'!O25+'4_ReX'!O25</f>
        <v>4.66195</v>
      </c>
      <c r="P26" s="34">
        <f>'3_X'!P25+'4_ReX'!P25</f>
        <v>634275.14931999997</v>
      </c>
      <c r="Q26" s="34">
        <f>'3_X'!Q25+'4_ReX'!Q25</f>
        <v>5781.6199900000029</v>
      </c>
      <c r="R26" s="34">
        <f>'3_X'!R25+'4_ReX'!R25</f>
        <v>143699.10324000003</v>
      </c>
      <c r="S26" s="34">
        <f>'3_X'!S25+'4_ReX'!S25</f>
        <v>4824.9982399999981</v>
      </c>
      <c r="T26" s="34">
        <f>'3_X'!T25+'4_ReX'!T25</f>
        <v>561.77289000000007</v>
      </c>
      <c r="U26" s="34">
        <f>'3_X'!U25+'4_ReX'!U25</f>
        <v>0</v>
      </c>
      <c r="V26" s="34">
        <f>'3_X'!V25+'4_ReX'!V25</f>
        <v>57.666499999999999</v>
      </c>
      <c r="W26" s="34">
        <f>'3_X'!W25+'4_ReX'!W25</f>
        <v>3.9979299999999998</v>
      </c>
      <c r="X26" s="34">
        <f>'3_X'!X25+'4_ReX'!X25</f>
        <v>524.20011999999997</v>
      </c>
      <c r="Y26" s="238">
        <f t="shared" si="3"/>
        <v>3282590.8854299998</v>
      </c>
      <c r="AA26" s="440"/>
    </row>
    <row r="27" spans="1:27" x14ac:dyDescent="0.25">
      <c r="A27" s="61"/>
      <c r="B27" s="61" t="s">
        <v>63</v>
      </c>
      <c r="C27" s="34">
        <f>'3_X'!C26+'4_ReX'!C26</f>
        <v>40936.193129999978</v>
      </c>
      <c r="D27" s="34">
        <f>'3_X'!D26+'4_ReX'!D26</f>
        <v>74384.882620000004</v>
      </c>
      <c r="E27" s="34">
        <f>'3_X'!E26+'4_ReX'!E26</f>
        <v>91076.67491999999</v>
      </c>
      <c r="F27" s="34">
        <f>'3_X'!F26+'4_ReX'!F26</f>
        <v>68850.786470000006</v>
      </c>
      <c r="G27" s="34">
        <f>'3_X'!G26+'4_ReX'!G26</f>
        <v>1447183.53553</v>
      </c>
      <c r="H27" s="34">
        <f>'3_X'!H26+'4_ReX'!H26</f>
        <v>7235.8373900000006</v>
      </c>
      <c r="I27" s="34">
        <f>'3_X'!I26+'4_ReX'!I26</f>
        <v>2828.3071100000002</v>
      </c>
      <c r="J27" s="34">
        <f>'3_X'!J26+'4_ReX'!J26</f>
        <v>126.88755</v>
      </c>
      <c r="K27" s="34">
        <f>'3_X'!K26+'4_ReX'!K26</f>
        <v>99075.044670000236</v>
      </c>
      <c r="L27" s="34">
        <f>'3_X'!L26+'4_ReX'!L26</f>
        <v>49.494509999999998</v>
      </c>
      <c r="M27" s="34">
        <f>'3_X'!M26+'4_ReX'!M26</f>
        <v>113.03935</v>
      </c>
      <c r="N27" s="34">
        <f>'3_X'!N26+'4_ReX'!N26</f>
        <v>0</v>
      </c>
      <c r="O27" s="34">
        <f>'3_X'!O26+'4_ReX'!O26</f>
        <v>5.0000000000000001E-3</v>
      </c>
      <c r="P27" s="34">
        <f>'3_X'!P26+'4_ReX'!P26</f>
        <v>416017.99227000005</v>
      </c>
      <c r="Q27" s="34">
        <f>'3_X'!Q26+'4_ReX'!Q26</f>
        <v>6053.4536900000003</v>
      </c>
      <c r="R27" s="34">
        <f>'3_X'!R26+'4_ReX'!R26</f>
        <v>42627.692370000012</v>
      </c>
      <c r="S27" s="34">
        <f>'3_X'!S26+'4_ReX'!S26</f>
        <v>3265.7502600000003</v>
      </c>
      <c r="T27" s="34">
        <f>'3_X'!T26+'4_ReX'!T26</f>
        <v>490.23113999999998</v>
      </c>
      <c r="U27" s="34">
        <f>'3_X'!U26+'4_ReX'!U26</f>
        <v>0</v>
      </c>
      <c r="V27" s="34">
        <f>'3_X'!V26+'4_ReX'!V26</f>
        <v>2.7843999999999998</v>
      </c>
      <c r="W27" s="34">
        <f>'3_X'!W26+'4_ReX'!W26</f>
        <v>0</v>
      </c>
      <c r="X27" s="34">
        <f>'3_X'!X26+'4_ReX'!X26</f>
        <v>178.78882000000002</v>
      </c>
      <c r="Y27" s="238">
        <f t="shared" si="3"/>
        <v>2300497.3811999992</v>
      </c>
      <c r="AA27" s="440"/>
    </row>
    <row r="28" spans="1:27" x14ac:dyDescent="0.25">
      <c r="A28" s="32"/>
      <c r="B28" s="61" t="s">
        <v>64</v>
      </c>
      <c r="C28" s="34">
        <f>'3_X'!C27+'4_ReX'!C27</f>
        <v>66024.062099999996</v>
      </c>
      <c r="D28" s="34">
        <f>'3_X'!D27+'4_ReX'!D27</f>
        <v>58096.530040000034</v>
      </c>
      <c r="E28" s="34">
        <f>'3_X'!E27+'4_ReX'!E27</f>
        <v>111640.72894</v>
      </c>
      <c r="F28" s="34">
        <f>'3_X'!F27+'4_ReX'!F27</f>
        <v>89211.67194</v>
      </c>
      <c r="G28" s="34">
        <f>'3_X'!G27+'4_ReX'!G27</f>
        <v>1351265.8079199998</v>
      </c>
      <c r="H28" s="34">
        <f>'3_X'!H27+'4_ReX'!H27</f>
        <v>494.54239000000001</v>
      </c>
      <c r="I28" s="34">
        <f>'3_X'!I27+'4_ReX'!I27</f>
        <v>802.18140000000005</v>
      </c>
      <c r="J28" s="34">
        <f>'3_X'!J27+'4_ReX'!J27</f>
        <v>240.01276000000004</v>
      </c>
      <c r="K28" s="34">
        <f>'3_X'!K27+'4_ReX'!K27</f>
        <v>81882.724310000194</v>
      </c>
      <c r="L28" s="34">
        <f>'3_X'!L27+'4_ReX'!L27</f>
        <v>9.940430000000001</v>
      </c>
      <c r="M28" s="34">
        <f>'3_X'!M27+'4_ReX'!M27</f>
        <v>623.75002000000006</v>
      </c>
      <c r="N28" s="34">
        <f>'3_X'!N27+'4_ReX'!N27</f>
        <v>0</v>
      </c>
      <c r="O28" s="34">
        <f>'3_X'!O27+'4_ReX'!O27</f>
        <v>0.10095999999999999</v>
      </c>
      <c r="P28" s="34">
        <f>'3_X'!P27+'4_ReX'!P27</f>
        <v>577813.0403799999</v>
      </c>
      <c r="Q28" s="34">
        <f>'3_X'!Q27+'4_ReX'!Q27</f>
        <v>8209.4662799999987</v>
      </c>
      <c r="R28" s="34">
        <f>'3_X'!R27+'4_ReX'!R27</f>
        <v>86657.23027</v>
      </c>
      <c r="S28" s="34">
        <f>'3_X'!S27+'4_ReX'!S27</f>
        <v>3368.1482700000006</v>
      </c>
      <c r="T28" s="34">
        <f>'3_X'!T27+'4_ReX'!T27</f>
        <v>2370.8566100000003</v>
      </c>
      <c r="U28" s="34">
        <f>'3_X'!U27+'4_ReX'!U27</f>
        <v>0</v>
      </c>
      <c r="V28" s="34">
        <f>'3_X'!V27+'4_ReX'!V27</f>
        <v>30.986030000000003</v>
      </c>
      <c r="W28" s="34">
        <f>'3_X'!W27+'4_ReX'!W27</f>
        <v>0</v>
      </c>
      <c r="X28" s="34">
        <f>'3_X'!X27+'4_ReX'!X27</f>
        <v>1844.8767800000001</v>
      </c>
      <c r="Y28" s="238">
        <f t="shared" si="3"/>
        <v>2440586.6578299995</v>
      </c>
      <c r="AA28" s="440"/>
    </row>
    <row r="29" spans="1:27" x14ac:dyDescent="0.25">
      <c r="A29" s="61"/>
      <c r="B29" s="61" t="s">
        <v>65</v>
      </c>
      <c r="C29" s="34">
        <f>'3_X'!C28+'4_ReX'!C28</f>
        <v>31590.07474</v>
      </c>
      <c r="D29" s="34">
        <f>'3_X'!D28+'4_ReX'!D28</f>
        <v>62556.829249999995</v>
      </c>
      <c r="E29" s="34">
        <f>'3_X'!E28+'4_ReX'!E28</f>
        <v>124010.91560999998</v>
      </c>
      <c r="F29" s="34">
        <f>'3_X'!F28+'4_ReX'!F28</f>
        <v>70026.07226999999</v>
      </c>
      <c r="G29" s="34">
        <f>'3_X'!G28+'4_ReX'!G28</f>
        <v>816269.64</v>
      </c>
      <c r="H29" s="34">
        <f>'3_X'!H28+'4_ReX'!H28</f>
        <v>4296.0088500000002</v>
      </c>
      <c r="I29" s="34">
        <f>'3_X'!I28+'4_ReX'!I28</f>
        <v>1753.8054400000001</v>
      </c>
      <c r="J29" s="34">
        <f>'3_X'!J28+'4_ReX'!J28</f>
        <v>117.81698</v>
      </c>
      <c r="K29" s="34">
        <f>'3_X'!K28+'4_ReX'!K28</f>
        <v>109056.18775000035</v>
      </c>
      <c r="L29" s="34">
        <f>'3_X'!L28+'4_ReX'!L28</f>
        <v>1342.2406500000002</v>
      </c>
      <c r="M29" s="34">
        <f>'3_X'!M28+'4_ReX'!M28</f>
        <v>39.730499999999999</v>
      </c>
      <c r="N29" s="34">
        <f>'3_X'!N28+'4_ReX'!N28</f>
        <v>0.28799999999999998</v>
      </c>
      <c r="O29" s="34">
        <f>'3_X'!O28+'4_ReX'!O28</f>
        <v>3.3078399999999997</v>
      </c>
      <c r="P29" s="34">
        <f>'3_X'!P28+'4_ReX'!P28</f>
        <v>255686.33033999999</v>
      </c>
      <c r="Q29" s="34">
        <f>'3_X'!Q28+'4_ReX'!Q28</f>
        <v>8469.0221600000004</v>
      </c>
      <c r="R29" s="34">
        <f>'3_X'!R28+'4_ReX'!R28</f>
        <v>119571.74035999998</v>
      </c>
      <c r="S29" s="34">
        <f>'3_X'!S28+'4_ReX'!S28</f>
        <v>2829.8714099999997</v>
      </c>
      <c r="T29" s="34">
        <f>'3_X'!T28+'4_ReX'!T28</f>
        <v>1033.76314</v>
      </c>
      <c r="U29" s="34">
        <f>'3_X'!U28+'4_ReX'!U28</f>
        <v>0</v>
      </c>
      <c r="V29" s="34">
        <f>'3_X'!V28+'4_ReX'!V28</f>
        <v>149.23962000000003</v>
      </c>
      <c r="W29" s="34">
        <f>'3_X'!W28+'4_ReX'!W28</f>
        <v>0.38216</v>
      </c>
      <c r="X29" s="34">
        <f>'3_X'!X28+'4_ReX'!X28</f>
        <v>179.59640999999996</v>
      </c>
      <c r="Y29" s="238">
        <f t="shared" si="3"/>
        <v>1608982.8634800001</v>
      </c>
      <c r="AA29" s="440"/>
    </row>
    <row r="30" spans="1:27" x14ac:dyDescent="0.25">
      <c r="A30" s="61"/>
      <c r="B30" s="61" t="s">
        <v>66</v>
      </c>
      <c r="C30" s="34">
        <f>'3_X'!C29+'4_ReX'!C29</f>
        <v>45424.141910000013</v>
      </c>
      <c r="D30" s="34">
        <f>'3_X'!D29+'4_ReX'!D29</f>
        <v>34419.584759999991</v>
      </c>
      <c r="E30" s="34">
        <f>'3_X'!E29+'4_ReX'!E29</f>
        <v>217612.83265999999</v>
      </c>
      <c r="F30" s="34">
        <f>'3_X'!F29+'4_ReX'!F29</f>
        <v>64960.670359999996</v>
      </c>
      <c r="G30" s="34">
        <f>'3_X'!G29+'4_ReX'!G29</f>
        <v>34157.533489999994</v>
      </c>
      <c r="H30" s="34">
        <f>'3_X'!H29+'4_ReX'!H29</f>
        <v>2376.3206300000006</v>
      </c>
      <c r="I30" s="34">
        <f>'3_X'!I29+'4_ReX'!I29</f>
        <v>183.91873999999999</v>
      </c>
      <c r="J30" s="34">
        <f>'3_X'!J29+'4_ReX'!J29</f>
        <v>331.50625000000002</v>
      </c>
      <c r="K30" s="34">
        <f>'3_X'!K29+'4_ReX'!K29</f>
        <v>92295.475339999888</v>
      </c>
      <c r="L30" s="34">
        <f>'3_X'!L29+'4_ReX'!L29</f>
        <v>73.404820000000001</v>
      </c>
      <c r="M30" s="34">
        <f>'3_X'!M29+'4_ReX'!M29</f>
        <v>9.9902300000000004</v>
      </c>
      <c r="N30" s="34">
        <f>'3_X'!N29+'4_ReX'!N29</f>
        <v>5.17265</v>
      </c>
      <c r="O30" s="34">
        <f>'3_X'!O29+'4_ReX'!O29</f>
        <v>0</v>
      </c>
      <c r="P30" s="34">
        <f>'3_X'!P29+'4_ReX'!P29</f>
        <v>334755.36920000002</v>
      </c>
      <c r="Q30" s="34">
        <f>'3_X'!Q29+'4_ReX'!Q29</f>
        <v>3284.9352699999995</v>
      </c>
      <c r="R30" s="34">
        <f>'3_X'!R29+'4_ReX'!R29</f>
        <v>143155.24347000002</v>
      </c>
      <c r="S30" s="34">
        <f>'3_X'!S29+'4_ReX'!S29</f>
        <v>1038.0443399999999</v>
      </c>
      <c r="T30" s="34">
        <f>'3_X'!T29+'4_ReX'!T29</f>
        <v>811.10388</v>
      </c>
      <c r="U30" s="34">
        <f>'3_X'!U29+'4_ReX'!U29</f>
        <v>0</v>
      </c>
      <c r="V30" s="34">
        <f>'3_X'!V29+'4_ReX'!V29</f>
        <v>0</v>
      </c>
      <c r="W30" s="34">
        <f>'3_X'!W29+'4_ReX'!W29</f>
        <v>0</v>
      </c>
      <c r="X30" s="34">
        <f>'3_X'!X29+'4_ReX'!X29</f>
        <v>62.261129999999994</v>
      </c>
      <c r="Y30" s="238">
        <f t="shared" si="3"/>
        <v>974957.50912999979</v>
      </c>
      <c r="AA30" s="440"/>
    </row>
    <row r="31" spans="1:27" x14ac:dyDescent="0.25">
      <c r="A31" s="6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238"/>
      <c r="AA31" s="440"/>
    </row>
    <row r="32" spans="1:27" x14ac:dyDescent="0.25">
      <c r="A32" s="64" t="s">
        <v>371</v>
      </c>
      <c r="B32" s="61" t="s">
        <v>71</v>
      </c>
      <c r="C32" s="34">
        <f>'3_X'!C31+'4_ReX'!C31</f>
        <v>2471.7708199999997</v>
      </c>
      <c r="D32" s="34">
        <f>'3_X'!D31+'4_ReX'!D31</f>
        <v>470.79579999999999</v>
      </c>
      <c r="E32" s="34">
        <f>'3_X'!E31+'4_ReX'!E31</f>
        <v>0</v>
      </c>
      <c r="F32" s="34">
        <f>'3_X'!F31+'4_ReX'!F31</f>
        <v>182.93628000000001</v>
      </c>
      <c r="G32" s="34">
        <f>'3_X'!G31+'4_ReX'!G31</f>
        <v>1741915.4733999998</v>
      </c>
      <c r="H32" s="34">
        <f>'3_X'!H31+'4_ReX'!H31</f>
        <v>376.47050000000007</v>
      </c>
      <c r="I32" s="34">
        <f>'3_X'!I31+'4_ReX'!I31</f>
        <v>3471.0328099999997</v>
      </c>
      <c r="J32" s="34">
        <f>'3_X'!J31+'4_ReX'!J31</f>
        <v>86.289079999999998</v>
      </c>
      <c r="K32" s="34">
        <f>'3_X'!K31+'4_ReX'!K31</f>
        <v>32330.959920000008</v>
      </c>
      <c r="L32" s="34">
        <f>'3_X'!L31+'4_ReX'!L31</f>
        <v>35.698599999999999</v>
      </c>
      <c r="M32" s="34">
        <f>'3_X'!M31+'4_ReX'!M31</f>
        <v>20.531740000000003</v>
      </c>
      <c r="N32" s="34">
        <f>'3_X'!N31+'4_ReX'!N31</f>
        <v>0</v>
      </c>
      <c r="O32" s="34">
        <f>'3_X'!O31+'4_ReX'!O31</f>
        <v>0.13</v>
      </c>
      <c r="P32" s="34">
        <f>'3_X'!P31+'4_ReX'!P31</f>
        <v>331483.95745999995</v>
      </c>
      <c r="Q32" s="34">
        <f>'3_X'!Q31+'4_ReX'!Q31</f>
        <v>2594.8490999999999</v>
      </c>
      <c r="R32" s="34">
        <f>'3_X'!R31+'4_ReX'!R31</f>
        <v>18632.953020000004</v>
      </c>
      <c r="S32" s="34">
        <f>'3_X'!S31+'4_ReX'!S31</f>
        <v>6753.441359999998</v>
      </c>
      <c r="T32" s="34">
        <f>'3_X'!T31+'4_ReX'!T31</f>
        <v>11461.188319999997</v>
      </c>
      <c r="U32" s="34">
        <f>'3_X'!U31+'4_ReX'!U31</f>
        <v>0</v>
      </c>
      <c r="V32" s="34">
        <f>'3_X'!V31+'4_ReX'!V31</f>
        <v>541.98806999999999</v>
      </c>
      <c r="W32" s="34">
        <f>'3_X'!W31+'4_ReX'!W31</f>
        <v>0</v>
      </c>
      <c r="X32" s="34">
        <f>'3_X'!X31+'4_ReX'!X31</f>
        <v>1615.2664499999996</v>
      </c>
      <c r="Y32" s="238">
        <f t="shared" si="3"/>
        <v>2154445.7327300003</v>
      </c>
      <c r="AA32" s="440"/>
    </row>
    <row r="33" spans="1:27" x14ac:dyDescent="0.25">
      <c r="A33" s="61"/>
      <c r="B33" s="61" t="s">
        <v>72</v>
      </c>
      <c r="C33" s="34">
        <f>'3_X'!C32+'4_ReX'!C32</f>
        <v>2143.6211699999999</v>
      </c>
      <c r="D33" s="34">
        <f>'3_X'!D32+'4_ReX'!D32</f>
        <v>27.433919999999997</v>
      </c>
      <c r="E33" s="34">
        <f>'3_X'!E32+'4_ReX'!E32</f>
        <v>56.510019999999997</v>
      </c>
      <c r="F33" s="34">
        <f>'3_X'!F32+'4_ReX'!F32</f>
        <v>1017.2402</v>
      </c>
      <c r="G33" s="34">
        <f>'3_X'!G32+'4_ReX'!G32</f>
        <v>1059238.7331700001</v>
      </c>
      <c r="H33" s="34">
        <f>'3_X'!H32+'4_ReX'!H32</f>
        <v>1.8297099999999997</v>
      </c>
      <c r="I33" s="34">
        <f>'3_X'!I32+'4_ReX'!I32</f>
        <v>4780.8047400000005</v>
      </c>
      <c r="J33" s="34">
        <f>'3_X'!J32+'4_ReX'!J32</f>
        <v>20.704000000000001</v>
      </c>
      <c r="K33" s="34">
        <f>'3_X'!K32+'4_ReX'!K32</f>
        <v>14718.68218999999</v>
      </c>
      <c r="L33" s="34">
        <f>'3_X'!L32+'4_ReX'!L32</f>
        <v>403.27089999999998</v>
      </c>
      <c r="M33" s="34">
        <f>'3_X'!M32+'4_ReX'!M32</f>
        <v>0.89546999999999999</v>
      </c>
      <c r="N33" s="34">
        <f>'3_X'!N32+'4_ReX'!N32</f>
        <v>0</v>
      </c>
      <c r="O33" s="34">
        <f>'3_X'!O32+'4_ReX'!O32</f>
        <v>0.44</v>
      </c>
      <c r="P33" s="34">
        <f>'3_X'!P32+'4_ReX'!P32</f>
        <v>244726.09910000002</v>
      </c>
      <c r="Q33" s="34">
        <f>'3_X'!Q32+'4_ReX'!Q32</f>
        <v>2838.49827</v>
      </c>
      <c r="R33" s="34">
        <f>'3_X'!R32+'4_ReX'!R32</f>
        <v>8868.0792800000017</v>
      </c>
      <c r="S33" s="34">
        <f>'3_X'!S32+'4_ReX'!S32</f>
        <v>58482.728919999987</v>
      </c>
      <c r="T33" s="34">
        <f>'3_X'!T32+'4_ReX'!T32</f>
        <v>601.74792000000002</v>
      </c>
      <c r="U33" s="34">
        <f>'3_X'!U32+'4_ReX'!U32</f>
        <v>0</v>
      </c>
      <c r="V33" s="34">
        <f>'3_X'!V32+'4_ReX'!V32</f>
        <v>317.16595999999998</v>
      </c>
      <c r="W33" s="34">
        <f>'3_X'!W32+'4_ReX'!W32</f>
        <v>0</v>
      </c>
      <c r="X33" s="34">
        <f>'3_X'!X32+'4_ReX'!X32</f>
        <v>946.05932999999993</v>
      </c>
      <c r="Y33" s="238">
        <f t="shared" ref="Y33:Y43" si="4">SUM(C33:X33)</f>
        <v>1399190.54427</v>
      </c>
      <c r="AA33" s="440"/>
    </row>
    <row r="34" spans="1:27" x14ac:dyDescent="0.25">
      <c r="A34" s="61"/>
      <c r="B34" s="61" t="s">
        <v>67</v>
      </c>
      <c r="C34" s="34">
        <f>'3_X'!C33+'4_ReX'!C33</f>
        <v>578.00603000000024</v>
      </c>
      <c r="D34" s="34">
        <f>'3_X'!D33+'4_ReX'!D33</f>
        <v>652.39389999999992</v>
      </c>
      <c r="E34" s="34">
        <f>'3_X'!E33+'4_ReX'!E33</f>
        <v>0</v>
      </c>
      <c r="F34" s="34">
        <f>'3_X'!F33+'4_ReX'!F33</f>
        <v>397.93623000000002</v>
      </c>
      <c r="G34" s="34">
        <f>'3_X'!G33+'4_ReX'!G33</f>
        <v>218072.99301999999</v>
      </c>
      <c r="H34" s="34">
        <f>'3_X'!H33+'4_ReX'!H33</f>
        <v>333.48878000000002</v>
      </c>
      <c r="I34" s="34">
        <f>'3_X'!I33+'4_ReX'!I33</f>
        <v>3891.92191</v>
      </c>
      <c r="J34" s="34">
        <f>'3_X'!J33+'4_ReX'!J33</f>
        <v>49.968000000000004</v>
      </c>
      <c r="K34" s="34">
        <f>'3_X'!K33+'4_ReX'!K33</f>
        <v>18602.355309999992</v>
      </c>
      <c r="L34" s="34">
        <f>'3_X'!L33+'4_ReX'!L33</f>
        <v>71.35615</v>
      </c>
      <c r="M34" s="34">
        <f>'3_X'!M33+'4_ReX'!M33</f>
        <v>11.693389999999999</v>
      </c>
      <c r="N34" s="34">
        <f>'3_X'!N33+'4_ReX'!N33</f>
        <v>0</v>
      </c>
      <c r="O34" s="34">
        <f>'3_X'!O33+'4_ReX'!O33</f>
        <v>1.0999999999999999E-2</v>
      </c>
      <c r="P34" s="34">
        <f>'3_X'!P33+'4_ReX'!P33</f>
        <v>115721.57337999999</v>
      </c>
      <c r="Q34" s="34">
        <f>'3_X'!Q33+'4_ReX'!Q33</f>
        <v>4139.9966899999981</v>
      </c>
      <c r="R34" s="34">
        <f>'3_X'!R33+'4_ReX'!R33</f>
        <v>16914.531720000003</v>
      </c>
      <c r="S34" s="34">
        <f>'3_X'!S33+'4_ReX'!S33</f>
        <v>17587.875920000013</v>
      </c>
      <c r="T34" s="34">
        <f>'3_X'!T33+'4_ReX'!T33</f>
        <v>5632.5198900000014</v>
      </c>
      <c r="U34" s="34">
        <f>'3_X'!U33+'4_ReX'!U33</f>
        <v>0</v>
      </c>
      <c r="V34" s="34">
        <f>'3_X'!V33+'4_ReX'!V33</f>
        <v>1197.7278899999999</v>
      </c>
      <c r="W34" s="34">
        <f>'3_X'!W33+'4_ReX'!W33</f>
        <v>0</v>
      </c>
      <c r="X34" s="34">
        <f>'3_X'!X33+'4_ReX'!X33</f>
        <v>495.89833000000004</v>
      </c>
      <c r="Y34" s="238">
        <f t="shared" si="4"/>
        <v>404352.24754000001</v>
      </c>
      <c r="AA34" s="440"/>
    </row>
    <row r="35" spans="1:27" x14ac:dyDescent="0.25">
      <c r="A35" s="61"/>
      <c r="B35" s="61" t="s">
        <v>68</v>
      </c>
      <c r="C35" s="34">
        <f>'3_X'!C34+'4_ReX'!C34</f>
        <v>1539.6242399999996</v>
      </c>
      <c r="D35" s="34">
        <f>'3_X'!D34+'4_ReX'!D34</f>
        <v>361.47265000000004</v>
      </c>
      <c r="E35" s="34">
        <f>'3_X'!E34+'4_ReX'!E34</f>
        <v>0</v>
      </c>
      <c r="F35" s="34">
        <f>'3_X'!F34+'4_ReX'!F34</f>
        <v>2533.0676600000002</v>
      </c>
      <c r="G35" s="34">
        <f>'3_X'!G34+'4_ReX'!G34</f>
        <v>712720.19497000019</v>
      </c>
      <c r="H35" s="34">
        <f>'3_X'!H34+'4_ReX'!H34</f>
        <v>31.078659999999999</v>
      </c>
      <c r="I35" s="34">
        <f>'3_X'!I34+'4_ReX'!I34</f>
        <v>1348.1581599999997</v>
      </c>
      <c r="J35" s="34">
        <f>'3_X'!J34+'4_ReX'!J34</f>
        <v>16.795999999999999</v>
      </c>
      <c r="K35" s="34">
        <f>'3_X'!K34+'4_ReX'!K34</f>
        <v>25789.503899999963</v>
      </c>
      <c r="L35" s="34">
        <f>'3_X'!L34+'4_ReX'!L34</f>
        <v>0.75041000000000013</v>
      </c>
      <c r="M35" s="34">
        <f>'3_X'!M34+'4_ReX'!M34</f>
        <v>47.774000000000015</v>
      </c>
      <c r="N35" s="34">
        <f>'3_X'!N34+'4_ReX'!N34</f>
        <v>58.560960000000001</v>
      </c>
      <c r="O35" s="34">
        <f>'3_X'!O34+'4_ReX'!O34</f>
        <v>4.1234099999999998</v>
      </c>
      <c r="P35" s="34">
        <f>'3_X'!P34+'4_ReX'!P34</f>
        <v>189472.78835000005</v>
      </c>
      <c r="Q35" s="34">
        <f>'3_X'!Q34+'4_ReX'!Q34</f>
        <v>2284.9243999999994</v>
      </c>
      <c r="R35" s="34">
        <f>'3_X'!R34+'4_ReX'!R34</f>
        <v>8759.7337800000023</v>
      </c>
      <c r="S35" s="34">
        <f>'3_X'!S34+'4_ReX'!S34</f>
        <v>76809.89178000002</v>
      </c>
      <c r="T35" s="34">
        <f>'3_X'!T34+'4_ReX'!T34</f>
        <v>2195.78856</v>
      </c>
      <c r="U35" s="34">
        <f>'3_X'!U34+'4_ReX'!U34</f>
        <v>0</v>
      </c>
      <c r="V35" s="34">
        <f>'3_X'!V34+'4_ReX'!V34</f>
        <v>42.895999999999994</v>
      </c>
      <c r="W35" s="34">
        <f>'3_X'!W34+'4_ReX'!W34</f>
        <v>0</v>
      </c>
      <c r="X35" s="34">
        <f>'3_X'!X34+'4_ReX'!X34</f>
        <v>699.86140000000012</v>
      </c>
      <c r="Y35" s="238">
        <f t="shared" si="4"/>
        <v>1024716.9892900003</v>
      </c>
      <c r="AA35" s="440"/>
    </row>
    <row r="36" spans="1:27" x14ac:dyDescent="0.25">
      <c r="A36" s="61"/>
      <c r="B36" s="61" t="s">
        <v>6</v>
      </c>
      <c r="C36" s="34">
        <f>'3_X'!C35+'4_ReX'!C35</f>
        <v>3681.7251300000007</v>
      </c>
      <c r="D36" s="34">
        <f>'3_X'!D35+'4_ReX'!D35</f>
        <v>34.950330000000001</v>
      </c>
      <c r="E36" s="34">
        <f>'3_X'!E35+'4_ReX'!E35</f>
        <v>0</v>
      </c>
      <c r="F36" s="34">
        <f>'3_X'!F35+'4_ReX'!F35</f>
        <v>337.76837000000017</v>
      </c>
      <c r="G36" s="34">
        <f>'3_X'!G35+'4_ReX'!G35</f>
        <v>1425667.4725800001</v>
      </c>
      <c r="H36" s="34">
        <f>'3_X'!H35+'4_ReX'!H35</f>
        <v>310.02352999999994</v>
      </c>
      <c r="I36" s="34">
        <f>'3_X'!I35+'4_ReX'!I35</f>
        <v>4093.7017600000004</v>
      </c>
      <c r="J36" s="34">
        <f>'3_X'!J35+'4_ReX'!J35</f>
        <v>77.737499999999997</v>
      </c>
      <c r="K36" s="34">
        <f>'3_X'!K35+'4_ReX'!K35</f>
        <v>17550.505420000012</v>
      </c>
      <c r="L36" s="34">
        <f>'3_X'!L35+'4_ReX'!L35</f>
        <v>6.8347199999999999</v>
      </c>
      <c r="M36" s="34">
        <f>'3_X'!M35+'4_ReX'!M35</f>
        <v>0.8785599999999999</v>
      </c>
      <c r="N36" s="34">
        <f>'3_X'!N35+'4_ReX'!N35</f>
        <v>0</v>
      </c>
      <c r="O36" s="34">
        <f>'3_X'!O35+'4_ReX'!O35</f>
        <v>0.21445</v>
      </c>
      <c r="P36" s="34">
        <f>'3_X'!P35+'4_ReX'!P35</f>
        <v>389612.49782999995</v>
      </c>
      <c r="Q36" s="34">
        <f>'3_X'!Q35+'4_ReX'!Q35</f>
        <v>2946.2400000000002</v>
      </c>
      <c r="R36" s="34">
        <f>'3_X'!R35+'4_ReX'!R35</f>
        <v>25213.229339999998</v>
      </c>
      <c r="S36" s="34">
        <f>'3_X'!S35+'4_ReX'!S35</f>
        <v>22321.957190000012</v>
      </c>
      <c r="T36" s="34">
        <f>'3_X'!T35+'4_ReX'!T35</f>
        <v>5281.6875</v>
      </c>
      <c r="U36" s="34">
        <f>'3_X'!U35+'4_ReX'!U35</f>
        <v>0</v>
      </c>
      <c r="V36" s="34">
        <f>'3_X'!V35+'4_ReX'!V35</f>
        <v>4.9033899999999999</v>
      </c>
      <c r="W36" s="34">
        <f>'3_X'!W35+'4_ReX'!W35</f>
        <v>5.7</v>
      </c>
      <c r="X36" s="34">
        <f>'3_X'!X35+'4_ReX'!X35</f>
        <v>603.62608</v>
      </c>
      <c r="Y36" s="238">
        <f t="shared" si="4"/>
        <v>1897751.6536800005</v>
      </c>
      <c r="AA36" s="440"/>
    </row>
    <row r="37" spans="1:27" x14ac:dyDescent="0.25">
      <c r="A37" s="61"/>
      <c r="B37" s="61" t="s">
        <v>69</v>
      </c>
      <c r="C37" s="34">
        <f>'3_X'!C36+'4_ReX'!C36</f>
        <v>9438.8600200000001</v>
      </c>
      <c r="D37" s="34">
        <f>'3_X'!D36+'4_ReX'!D36</f>
        <v>50984.655299999984</v>
      </c>
      <c r="E37" s="34">
        <f>'3_X'!E36+'4_ReX'!E36</f>
        <v>58.411099999999998</v>
      </c>
      <c r="F37" s="34">
        <f>'3_X'!F36+'4_ReX'!F36</f>
        <v>8542.4409000000032</v>
      </c>
      <c r="G37" s="34">
        <f>'3_X'!G36+'4_ReX'!G36</f>
        <v>1947076.4789900002</v>
      </c>
      <c r="H37" s="34">
        <f>'3_X'!H36+'4_ReX'!H36</f>
        <v>820.07972000000007</v>
      </c>
      <c r="I37" s="34">
        <f>'3_X'!I36+'4_ReX'!I36</f>
        <v>2932.2363099999998</v>
      </c>
      <c r="J37" s="34">
        <f>'3_X'!J36+'4_ReX'!J36</f>
        <v>147.17208000000002</v>
      </c>
      <c r="K37" s="34">
        <f>'3_X'!K36+'4_ReX'!K36</f>
        <v>14585.433070000008</v>
      </c>
      <c r="L37" s="34">
        <f>'3_X'!L36+'4_ReX'!L36</f>
        <v>107.60733</v>
      </c>
      <c r="M37" s="34">
        <f>'3_X'!M36+'4_ReX'!M36</f>
        <v>32.379899999999999</v>
      </c>
      <c r="N37" s="34">
        <f>'3_X'!N36+'4_ReX'!N36</f>
        <v>0.29330000000000001</v>
      </c>
      <c r="O37" s="34">
        <f>'3_X'!O36+'4_ReX'!O36</f>
        <v>0.40991000000000005</v>
      </c>
      <c r="P37" s="34">
        <f>'3_X'!P36+'4_ReX'!P36</f>
        <v>248117.71503999992</v>
      </c>
      <c r="Q37" s="34">
        <f>'3_X'!Q36+'4_ReX'!Q36</f>
        <v>4488.2625099999987</v>
      </c>
      <c r="R37" s="34">
        <f>'3_X'!R36+'4_ReX'!R36</f>
        <v>22698.292109999999</v>
      </c>
      <c r="S37" s="34">
        <f>'3_X'!S36+'4_ReX'!S36</f>
        <v>3760.3130500000007</v>
      </c>
      <c r="T37" s="34">
        <f>'3_X'!T36+'4_ReX'!T36</f>
        <v>2952.0046299999999</v>
      </c>
      <c r="U37" s="34">
        <f>'3_X'!U36+'4_ReX'!U36</f>
        <v>0</v>
      </c>
      <c r="V37" s="34">
        <f>'3_X'!V36+'4_ReX'!V36</f>
        <v>381.84502000000003</v>
      </c>
      <c r="W37" s="34">
        <f>'3_X'!W36+'4_ReX'!W36</f>
        <v>0</v>
      </c>
      <c r="X37" s="34">
        <f>'3_X'!X36+'4_ReX'!X36</f>
        <v>520.36216000000002</v>
      </c>
      <c r="Y37" s="238">
        <f t="shared" si="4"/>
        <v>2317645.2524499996</v>
      </c>
      <c r="AA37" s="440"/>
    </row>
    <row r="38" spans="1:27" x14ac:dyDescent="0.25">
      <c r="A38" s="61"/>
      <c r="B38" s="61" t="s">
        <v>70</v>
      </c>
      <c r="C38" s="34">
        <f>'3_X'!C37+'4_ReX'!C37</f>
        <v>18480.72147</v>
      </c>
      <c r="D38" s="34">
        <f>'3_X'!D37+'4_ReX'!D37</f>
        <v>53106.997780000005</v>
      </c>
      <c r="E38" s="34">
        <f>'3_X'!E37+'4_ReX'!E37</f>
        <v>24598.704249999999</v>
      </c>
      <c r="F38" s="34">
        <f>'3_X'!F37+'4_ReX'!F37</f>
        <v>15810.953580000003</v>
      </c>
      <c r="G38" s="34">
        <f>'3_X'!G37+'4_ReX'!G37</f>
        <v>1484409.8120500003</v>
      </c>
      <c r="H38" s="34">
        <f>'3_X'!H37+'4_ReX'!H37</f>
        <v>521.81241</v>
      </c>
      <c r="I38" s="34">
        <f>'3_X'!I37+'4_ReX'!I37</f>
        <v>1570.8030500000002</v>
      </c>
      <c r="J38" s="34">
        <f>'3_X'!J37+'4_ReX'!J37</f>
        <v>63.816429999999997</v>
      </c>
      <c r="K38" s="34">
        <f>'3_X'!K37+'4_ReX'!K37</f>
        <v>22543.617119999999</v>
      </c>
      <c r="L38" s="34">
        <f>'3_X'!L37+'4_ReX'!L37</f>
        <v>22.224820000000005</v>
      </c>
      <c r="M38" s="34">
        <f>'3_X'!M37+'4_ReX'!M37</f>
        <v>164.41597999999996</v>
      </c>
      <c r="N38" s="34">
        <f>'3_X'!N37+'4_ReX'!N37</f>
        <v>26.954360000000001</v>
      </c>
      <c r="O38" s="34">
        <f>'3_X'!O37+'4_ReX'!O37</f>
        <v>30.923680000000001</v>
      </c>
      <c r="P38" s="34">
        <f>'3_X'!P37+'4_ReX'!P37</f>
        <v>312531.83125000005</v>
      </c>
      <c r="Q38" s="34">
        <f>'3_X'!Q37+'4_ReX'!Q37</f>
        <v>4125.5462299999999</v>
      </c>
      <c r="R38" s="34">
        <f>'3_X'!R37+'4_ReX'!R37</f>
        <v>12901.374039999997</v>
      </c>
      <c r="S38" s="34">
        <f>'3_X'!S37+'4_ReX'!S37</f>
        <v>148059.70330000005</v>
      </c>
      <c r="T38" s="34">
        <f>'3_X'!T37+'4_ReX'!T37</f>
        <v>1860.8142700000003</v>
      </c>
      <c r="U38" s="34">
        <f>'3_X'!U37+'4_ReX'!U37</f>
        <v>0</v>
      </c>
      <c r="V38" s="34">
        <f>'3_X'!V37+'4_ReX'!V37</f>
        <v>57.569969999999998</v>
      </c>
      <c r="W38" s="34">
        <f>'3_X'!W37+'4_ReX'!W37</f>
        <v>0</v>
      </c>
      <c r="X38" s="34">
        <f>'3_X'!X37+'4_ReX'!X37</f>
        <v>1234.2345999999998</v>
      </c>
      <c r="Y38" s="238">
        <f t="shared" si="4"/>
        <v>2102122.8306400003</v>
      </c>
      <c r="AA38" s="440"/>
    </row>
    <row r="39" spans="1:27" x14ac:dyDescent="0.25">
      <c r="A39" s="61"/>
      <c r="B39" s="61" t="s">
        <v>73</v>
      </c>
      <c r="C39" s="34">
        <f>'3_X'!C38+'4_ReX'!C38</f>
        <v>43966.112160000011</v>
      </c>
      <c r="D39" s="34">
        <f>'3_X'!D38+'4_ReX'!D38</f>
        <v>79037.884460000059</v>
      </c>
      <c r="E39" s="34">
        <f>'3_X'!E38+'4_ReX'!E38</f>
        <v>557.01098000000002</v>
      </c>
      <c r="F39" s="34">
        <f>'3_X'!F38+'4_ReX'!F38</f>
        <v>19089.800940000005</v>
      </c>
      <c r="G39" s="34">
        <f>'3_X'!G38+'4_ReX'!G38</f>
        <v>1857468.93303</v>
      </c>
      <c r="H39" s="34">
        <f>'3_X'!H38+'4_ReX'!H38</f>
        <v>12215.862290000001</v>
      </c>
      <c r="I39" s="34">
        <f>'3_X'!I38+'4_ReX'!I38</f>
        <v>2067.88211</v>
      </c>
      <c r="J39" s="34">
        <f>'3_X'!J38+'4_ReX'!J38</f>
        <v>84.218550000000022</v>
      </c>
      <c r="K39" s="34">
        <f>'3_X'!K38+'4_ReX'!K38</f>
        <v>28851.297180000001</v>
      </c>
      <c r="L39" s="34">
        <f>'3_X'!L38+'4_ReX'!L38</f>
        <v>32.89978</v>
      </c>
      <c r="M39" s="34">
        <f>'3_X'!M38+'4_ReX'!M38</f>
        <v>10.384060000000002</v>
      </c>
      <c r="N39" s="34">
        <f>'3_X'!N38+'4_ReX'!N38</f>
        <v>0.10385</v>
      </c>
      <c r="O39" s="34">
        <f>'3_X'!O38+'4_ReX'!O38</f>
        <v>363.44810999999999</v>
      </c>
      <c r="P39" s="34">
        <f>'3_X'!P38+'4_ReX'!P38</f>
        <v>357039.19548999995</v>
      </c>
      <c r="Q39" s="34">
        <f>'3_X'!Q38+'4_ReX'!Q38</f>
        <v>5194.8547399999989</v>
      </c>
      <c r="R39" s="34">
        <f>'3_X'!R38+'4_ReX'!R38</f>
        <v>119584.61427999999</v>
      </c>
      <c r="S39" s="34">
        <f>'3_X'!S38+'4_ReX'!S38</f>
        <v>7268.5613900000017</v>
      </c>
      <c r="T39" s="34">
        <f>'3_X'!T38+'4_ReX'!T38</f>
        <v>1829.38651</v>
      </c>
      <c r="U39" s="34">
        <f>'3_X'!U38+'4_ReX'!U38</f>
        <v>0</v>
      </c>
      <c r="V39" s="34">
        <f>'3_X'!V38+'4_ReX'!V38</f>
        <v>138.88561999999999</v>
      </c>
      <c r="W39" s="34">
        <f>'3_X'!W38+'4_ReX'!W38</f>
        <v>36.5</v>
      </c>
      <c r="X39" s="34">
        <f>'3_X'!X38+'4_ReX'!X38</f>
        <v>1360.45417</v>
      </c>
      <c r="Y39" s="238">
        <f t="shared" si="4"/>
        <v>2536198.2896999996</v>
      </c>
      <c r="AA39" s="440"/>
    </row>
    <row r="40" spans="1:27" x14ac:dyDescent="0.25">
      <c r="A40" s="61"/>
      <c r="B40" s="61" t="s">
        <v>63</v>
      </c>
      <c r="C40" s="34">
        <f>'3_X'!C39+'4_ReX'!C39</f>
        <v>20889.382249999999</v>
      </c>
      <c r="D40" s="34">
        <f>'3_X'!D39+'4_ReX'!D39</f>
        <v>59183.551529999953</v>
      </c>
      <c r="E40" s="34">
        <f>'3_X'!E39+'4_ReX'!E39</f>
        <v>89103.544629999975</v>
      </c>
      <c r="F40" s="34">
        <f>'3_X'!F39+'4_ReX'!F39</f>
        <v>34913.138809999997</v>
      </c>
      <c r="G40" s="34">
        <f>'3_X'!G39+'4_ReX'!G39</f>
        <v>1818438.6480100001</v>
      </c>
      <c r="H40" s="34">
        <f>'3_X'!H39+'4_ReX'!H39</f>
        <v>3546.9069699999995</v>
      </c>
      <c r="I40" s="34">
        <f>'3_X'!I39+'4_ReX'!I39</f>
        <v>4541.2055799999998</v>
      </c>
      <c r="J40" s="34">
        <f>'3_X'!J39+'4_ReX'!J39</f>
        <v>353.14431999999999</v>
      </c>
      <c r="K40" s="34">
        <f>'3_X'!K39+'4_ReX'!K39</f>
        <v>40188.892830000019</v>
      </c>
      <c r="L40" s="34">
        <f>'3_X'!L39+'4_ReX'!L39</f>
        <v>172.45375000000001</v>
      </c>
      <c r="M40" s="34">
        <f>'3_X'!M39+'4_ReX'!M39</f>
        <v>16.848140000000001</v>
      </c>
      <c r="N40" s="34">
        <f>'3_X'!N39+'4_ReX'!N39</f>
        <v>0</v>
      </c>
      <c r="O40" s="34">
        <f>'3_X'!O39+'4_ReX'!O39</f>
        <v>0</v>
      </c>
      <c r="P40" s="34">
        <f>'3_X'!P39+'4_ReX'!P39</f>
        <v>289546.75278999994</v>
      </c>
      <c r="Q40" s="34">
        <f>'3_X'!Q39+'4_ReX'!Q39</f>
        <v>5146.875329999998</v>
      </c>
      <c r="R40" s="34">
        <f>'3_X'!R39+'4_ReX'!R39</f>
        <v>66473.328739999997</v>
      </c>
      <c r="S40" s="34">
        <f>'3_X'!S39+'4_ReX'!S39</f>
        <v>119891.17581000004</v>
      </c>
      <c r="T40" s="34">
        <f>'3_X'!T39+'4_ReX'!T39</f>
        <v>4254.6147600000004</v>
      </c>
      <c r="U40" s="34">
        <f>'3_X'!U39+'4_ReX'!U39</f>
        <v>0</v>
      </c>
      <c r="V40" s="34">
        <f>'3_X'!V39+'4_ReX'!V39</f>
        <v>192.35008999999999</v>
      </c>
      <c r="W40" s="34">
        <f>'3_X'!W39+'4_ReX'!W39</f>
        <v>7.5</v>
      </c>
      <c r="X40" s="34">
        <f>'3_X'!X39+'4_ReX'!X39</f>
        <v>656.68624999999997</v>
      </c>
      <c r="Y40" s="238">
        <f t="shared" si="4"/>
        <v>2557517.0005899994</v>
      </c>
      <c r="AA40" s="440"/>
    </row>
    <row r="41" spans="1:27" x14ac:dyDescent="0.25">
      <c r="A41" s="32"/>
      <c r="B41" s="61" t="s">
        <v>64</v>
      </c>
      <c r="C41" s="34">
        <f>'3_X'!C40+'4_ReX'!C40</f>
        <v>32023.665830000005</v>
      </c>
      <c r="D41" s="34">
        <f>'3_X'!D40+'4_ReX'!D40</f>
        <v>70793.273270000049</v>
      </c>
      <c r="E41" s="34">
        <f>'3_X'!E40+'4_ReX'!E40</f>
        <v>152891.50251999998</v>
      </c>
      <c r="F41" s="34">
        <f>'3_X'!F40+'4_ReX'!F40</f>
        <v>45633.688389999988</v>
      </c>
      <c r="G41" s="34">
        <f>'3_X'!G40+'4_ReX'!G40</f>
        <v>1969232.08577</v>
      </c>
      <c r="H41" s="34">
        <f>'3_X'!H40+'4_ReX'!H40</f>
        <v>1378.2754300000001</v>
      </c>
      <c r="I41" s="34">
        <f>'3_X'!I40+'4_ReX'!I40</f>
        <v>3073.5576800000008</v>
      </c>
      <c r="J41" s="34">
        <f>'3_X'!J40+'4_ReX'!J40</f>
        <v>750.55906999999991</v>
      </c>
      <c r="K41" s="34">
        <f>'3_X'!K40+'4_ReX'!K40</f>
        <v>70239.524990000064</v>
      </c>
      <c r="L41" s="34">
        <f>'3_X'!L40+'4_ReX'!L40</f>
        <v>836.93797999999992</v>
      </c>
      <c r="M41" s="34">
        <f>'3_X'!M40+'4_ReX'!M40</f>
        <v>608.84195000000011</v>
      </c>
      <c r="N41" s="34">
        <f>'3_X'!N40+'4_ReX'!N40</f>
        <v>176.32995</v>
      </c>
      <c r="O41" s="34">
        <f>'3_X'!O40+'4_ReX'!O40</f>
        <v>9.2146799999999995</v>
      </c>
      <c r="P41" s="34">
        <f>'3_X'!P40+'4_ReX'!P40</f>
        <v>730924.72028000001</v>
      </c>
      <c r="Q41" s="34">
        <f>'3_X'!Q40+'4_ReX'!Q40</f>
        <v>5201.4873000000007</v>
      </c>
      <c r="R41" s="34">
        <f>'3_X'!R40+'4_ReX'!R40</f>
        <v>112070.06266000001</v>
      </c>
      <c r="S41" s="34">
        <f>'3_X'!S40+'4_ReX'!S40</f>
        <v>11847.009820000007</v>
      </c>
      <c r="T41" s="34">
        <f>'3_X'!T40+'4_ReX'!T40</f>
        <v>1646.45343</v>
      </c>
      <c r="U41" s="34">
        <f>'3_X'!U40+'4_ReX'!U40</f>
        <v>0</v>
      </c>
      <c r="V41" s="34">
        <f>'3_X'!V40+'4_ReX'!V40</f>
        <v>530.95510000000002</v>
      </c>
      <c r="W41" s="34">
        <f>'3_X'!W40+'4_ReX'!W40</f>
        <v>0</v>
      </c>
      <c r="X41" s="34">
        <f>'3_X'!X40+'4_ReX'!X40</f>
        <v>945.65022999999985</v>
      </c>
      <c r="Y41" s="238">
        <f t="shared" si="4"/>
        <v>3210813.7963300003</v>
      </c>
      <c r="AA41" s="440"/>
    </row>
    <row r="42" spans="1:27" x14ac:dyDescent="0.25">
      <c r="A42" s="61"/>
      <c r="B42" s="61" t="s">
        <v>65</v>
      </c>
      <c r="C42" s="34">
        <f>'3_X'!C41+'4_ReX'!C41</f>
        <v>44984.526640000018</v>
      </c>
      <c r="D42" s="34">
        <f>'3_X'!D41+'4_ReX'!D41</f>
        <v>59125.369429999977</v>
      </c>
      <c r="E42" s="34">
        <f>'3_X'!E41+'4_ReX'!E41</f>
        <v>87207.428269999989</v>
      </c>
      <c r="F42" s="34">
        <f>'3_X'!F41+'4_ReX'!F41</f>
        <v>43585.817240000113</v>
      </c>
      <c r="G42" s="34">
        <f>'3_X'!G41+'4_ReX'!G41</f>
        <v>1551186.2053700001</v>
      </c>
      <c r="H42" s="34">
        <f>'3_X'!H41+'4_ReX'!H41</f>
        <v>906.78710999999987</v>
      </c>
      <c r="I42" s="34">
        <f>'3_X'!I41+'4_ReX'!I41</f>
        <v>1153.95992</v>
      </c>
      <c r="J42" s="34">
        <f>'3_X'!J41+'4_ReX'!J41</f>
        <v>62.723779999999998</v>
      </c>
      <c r="K42" s="34">
        <f>'3_X'!K41+'4_ReX'!K41</f>
        <v>95122.357969999939</v>
      </c>
      <c r="L42" s="34">
        <f>'3_X'!L41+'4_ReX'!L41</f>
        <v>52.729510000000005</v>
      </c>
      <c r="M42" s="34">
        <f>'3_X'!M41+'4_ReX'!M41</f>
        <v>166.96985999999995</v>
      </c>
      <c r="N42" s="34">
        <f>'3_X'!N41+'4_ReX'!N41</f>
        <v>0</v>
      </c>
      <c r="O42" s="34">
        <f>'3_X'!O41+'4_ReX'!O41</f>
        <v>101.90809999999999</v>
      </c>
      <c r="P42" s="34">
        <f>'3_X'!P41+'4_ReX'!P41</f>
        <v>717345.10279999988</v>
      </c>
      <c r="Q42" s="34">
        <f>'3_X'!Q41+'4_ReX'!Q41</f>
        <v>7540.2960599999988</v>
      </c>
      <c r="R42" s="34">
        <f>'3_X'!R41+'4_ReX'!R41</f>
        <v>77438.944539999997</v>
      </c>
      <c r="S42" s="34">
        <f>'3_X'!S41+'4_ReX'!S41</f>
        <v>12903.915779999999</v>
      </c>
      <c r="T42" s="34">
        <f>'3_X'!T41+'4_ReX'!T41</f>
        <v>4753.1806600000009</v>
      </c>
      <c r="U42" s="34">
        <f>'3_X'!U41+'4_ReX'!U41</f>
        <v>0</v>
      </c>
      <c r="V42" s="34">
        <f>'3_X'!V41+'4_ReX'!V41</f>
        <v>437.29889000000003</v>
      </c>
      <c r="W42" s="34">
        <f>'3_X'!W41+'4_ReX'!W41</f>
        <v>0</v>
      </c>
      <c r="X42" s="34">
        <f>'3_X'!X41+'4_ReX'!X41</f>
        <v>1338.9456700000001</v>
      </c>
      <c r="Y42" s="238">
        <f t="shared" si="4"/>
        <v>2705414.4676000001</v>
      </c>
      <c r="AA42" s="440"/>
    </row>
    <row r="43" spans="1:27" x14ac:dyDescent="0.25">
      <c r="A43" s="61"/>
      <c r="B43" s="61" t="s">
        <v>66</v>
      </c>
      <c r="C43" s="34">
        <f>'3_X'!C42+'4_ReX'!C42</f>
        <v>19349.797079999993</v>
      </c>
      <c r="D43" s="34">
        <f>'3_X'!D42+'4_ReX'!D42</f>
        <v>33343.159729999999</v>
      </c>
      <c r="E43" s="34">
        <f>'3_X'!E42+'4_ReX'!E42</f>
        <v>45960.948969999998</v>
      </c>
      <c r="F43" s="34">
        <f>'3_X'!F42+'4_ReX'!F42</f>
        <v>21214.328509999974</v>
      </c>
      <c r="G43" s="34">
        <f>'3_X'!G42+'4_ReX'!G42</f>
        <v>2136923.2897599996</v>
      </c>
      <c r="H43" s="34">
        <f>'3_X'!H42+'4_ReX'!H42</f>
        <v>555.08158000000003</v>
      </c>
      <c r="I43" s="34">
        <f>'3_X'!I42+'4_ReX'!I42</f>
        <v>1995.5637900000002</v>
      </c>
      <c r="J43" s="34">
        <f>'3_X'!J42+'4_ReX'!J42</f>
        <v>155.16526000000002</v>
      </c>
      <c r="K43" s="34">
        <f>'3_X'!K42+'4_ReX'!K42</f>
        <v>73886.181150000033</v>
      </c>
      <c r="L43" s="34">
        <f>'3_X'!L42+'4_ReX'!L42</f>
        <v>81.800740000000005</v>
      </c>
      <c r="M43" s="34">
        <f>'3_X'!M42+'4_ReX'!M42</f>
        <v>47.049099999999996</v>
      </c>
      <c r="N43" s="34">
        <f>'3_X'!N42+'4_ReX'!N42</f>
        <v>31.95007</v>
      </c>
      <c r="O43" s="34">
        <f>'3_X'!O42+'4_ReX'!O42</f>
        <v>0</v>
      </c>
      <c r="P43" s="34">
        <f>'3_X'!P42+'4_ReX'!P42</f>
        <v>682550.70963000017</v>
      </c>
      <c r="Q43" s="34">
        <f>'3_X'!Q42+'4_ReX'!Q42</f>
        <v>5901.1596899999968</v>
      </c>
      <c r="R43" s="34">
        <f>'3_X'!R42+'4_ReX'!R42</f>
        <v>58152.912100000052</v>
      </c>
      <c r="S43" s="34">
        <f>'3_X'!S42+'4_ReX'!S42</f>
        <v>608328.01002000016</v>
      </c>
      <c r="T43" s="34">
        <f>'3_X'!T42+'4_ReX'!T42</f>
        <v>10742.126380000002</v>
      </c>
      <c r="U43" s="34">
        <f>'3_X'!U42+'4_ReX'!U42</f>
        <v>0.63067999999999991</v>
      </c>
      <c r="V43" s="34">
        <f>'3_X'!V42+'4_ReX'!V42</f>
        <v>523.8434400000001</v>
      </c>
      <c r="W43" s="34">
        <f>'3_X'!W42+'4_ReX'!W42</f>
        <v>0</v>
      </c>
      <c r="X43" s="34">
        <f>'3_X'!X42+'4_ReX'!X42</f>
        <v>2665.1113700000005</v>
      </c>
      <c r="Y43" s="238">
        <f t="shared" si="4"/>
        <v>3702408.81905</v>
      </c>
    </row>
    <row r="44" spans="1:27" x14ac:dyDescent="0.25">
      <c r="A44" s="399"/>
      <c r="B44" s="392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116"/>
    </row>
    <row r="45" spans="1:27" x14ac:dyDescent="0.25">
      <c r="A45" s="64" t="s">
        <v>372</v>
      </c>
      <c r="B45" s="61" t="s">
        <v>71</v>
      </c>
      <c r="C45" s="34">
        <f>'3_X'!C44+'4_ReX'!C44</f>
        <v>81319.919970000017</v>
      </c>
      <c r="D45" s="34">
        <f>'3_X'!D44+'4_ReX'!D44</f>
        <v>43382.939980000003</v>
      </c>
      <c r="E45" s="34">
        <f>'3_X'!E44+'4_ReX'!E44</f>
        <v>178120.32771000001</v>
      </c>
      <c r="F45" s="34">
        <f>'3_X'!F44+'4_ReX'!F44</f>
        <v>75555.405839999978</v>
      </c>
      <c r="G45" s="34">
        <f>'3_X'!G44+'4_ReX'!G44</f>
        <v>1828419.0488099998</v>
      </c>
      <c r="H45" s="34">
        <f>'3_X'!H44+'4_ReX'!H44</f>
        <v>1785.9051300000001</v>
      </c>
      <c r="I45" s="34">
        <f>'3_X'!I44+'4_ReX'!I44</f>
        <v>2509.6255600000004</v>
      </c>
      <c r="J45" s="34">
        <f>'3_X'!J44+'4_ReX'!J44</f>
        <v>78.249290000000002</v>
      </c>
      <c r="K45" s="34">
        <f>'3_X'!K44+'4_ReX'!K44</f>
        <v>77221.824890000047</v>
      </c>
      <c r="L45" s="34">
        <f>'3_X'!L44+'4_ReX'!L44</f>
        <v>487.63358999999997</v>
      </c>
      <c r="M45" s="34">
        <f>'3_X'!M44+'4_ReX'!M44</f>
        <v>125.56741000000001</v>
      </c>
      <c r="N45" s="34">
        <f>'3_X'!N44+'4_ReX'!N44</f>
        <v>0.7863</v>
      </c>
      <c r="O45" s="34">
        <f>'3_X'!O44+'4_ReX'!O44</f>
        <v>4.2677899999999998</v>
      </c>
      <c r="P45" s="34">
        <f>'3_X'!P44+'4_ReX'!P44</f>
        <v>790147.97544999991</v>
      </c>
      <c r="Q45" s="34">
        <f>'3_X'!Q44+'4_ReX'!Q44</f>
        <v>224810.69847999993</v>
      </c>
      <c r="R45" s="34">
        <f>'3_X'!R44+'4_ReX'!R44</f>
        <v>12555.712770000006</v>
      </c>
      <c r="S45" s="34">
        <f>'3_X'!S44+'4_ReX'!S44</f>
        <v>4442.3884000000007</v>
      </c>
      <c r="T45" s="34">
        <f>'3_X'!T44+'4_ReX'!T44</f>
        <v>2308.01458</v>
      </c>
      <c r="U45" s="34">
        <f>'3_X'!U44+'4_ReX'!U44</f>
        <v>0</v>
      </c>
      <c r="V45" s="34">
        <f>'3_X'!V44+'4_ReX'!V44</f>
        <v>291.72297000000003</v>
      </c>
      <c r="W45" s="34">
        <f>'3_X'!W44+'4_ReX'!W44</f>
        <v>0</v>
      </c>
      <c r="X45" s="34">
        <f>'3_X'!X44+'4_ReX'!X44</f>
        <v>2198.9004299999997</v>
      </c>
      <c r="Y45" s="238">
        <f>SUM(C45:X45)</f>
        <v>3325766.9153499999</v>
      </c>
    </row>
    <row r="46" spans="1:27" x14ac:dyDescent="0.25">
      <c r="A46" s="61"/>
      <c r="B46" s="61" t="s">
        <v>72</v>
      </c>
      <c r="C46" s="34">
        <f>'3_X'!C45+'4_ReX'!C45</f>
        <v>131682.63138000001</v>
      </c>
      <c r="D46" s="34">
        <f>'3_X'!D45+'4_ReX'!D45</f>
        <v>39408.647969999998</v>
      </c>
      <c r="E46" s="34">
        <f>'3_X'!E45+'4_ReX'!E45</f>
        <v>155091.96454999998</v>
      </c>
      <c r="F46" s="34">
        <f>'3_X'!F45+'4_ReX'!F45</f>
        <v>38889.087639999991</v>
      </c>
      <c r="G46" s="34">
        <f>'3_X'!G45+'4_ReX'!G45</f>
        <v>1458799.1670899997</v>
      </c>
      <c r="H46" s="34">
        <f>'3_X'!H45+'4_ReX'!H45</f>
        <v>1519.6716799999999</v>
      </c>
      <c r="I46" s="34">
        <f>'3_X'!I45+'4_ReX'!I45</f>
        <v>573.54498000000001</v>
      </c>
      <c r="J46" s="34">
        <f>'3_X'!J45+'4_ReX'!J45</f>
        <v>88.336389999999994</v>
      </c>
      <c r="K46" s="34">
        <f>'3_X'!K45+'4_ReX'!K45</f>
        <v>77225.679370000042</v>
      </c>
      <c r="L46" s="34">
        <f>'3_X'!L45+'4_ReX'!L45</f>
        <v>107.58512999999999</v>
      </c>
      <c r="M46" s="34">
        <f>'3_X'!M45+'4_ReX'!M45</f>
        <v>559.09285999999997</v>
      </c>
      <c r="N46" s="34">
        <f>'3_X'!N45+'4_ReX'!N45</f>
        <v>51.338499999999996</v>
      </c>
      <c r="O46" s="198"/>
      <c r="P46" s="34">
        <f>'3_X'!P45+'4_ReX'!P45</f>
        <v>630313.09030000004</v>
      </c>
      <c r="Q46" s="34">
        <f>'3_X'!Q45+'4_ReX'!Q45</f>
        <v>29525.318749999999</v>
      </c>
      <c r="R46" s="34">
        <f>'3_X'!R45+'4_ReX'!R45</f>
        <v>18753.029320000001</v>
      </c>
      <c r="S46" s="34">
        <f>'3_X'!S45+'4_ReX'!S45</f>
        <v>3625.1241600000008</v>
      </c>
      <c r="T46" s="34">
        <f>'3_X'!T45+'4_ReX'!T45</f>
        <v>3071.640730000001</v>
      </c>
      <c r="U46" s="34">
        <f>'3_X'!U45+'4_ReX'!U45</f>
        <v>0</v>
      </c>
      <c r="V46" s="34">
        <f>'3_X'!V45+'4_ReX'!V45</f>
        <v>195.71032</v>
      </c>
      <c r="W46" s="34">
        <f>'3_X'!W45+'4_ReX'!W45</f>
        <v>0</v>
      </c>
      <c r="X46" s="29">
        <v>714.82596999999998</v>
      </c>
      <c r="Y46" s="238">
        <f t="shared" ref="Y46:Y69" si="5">SUM(C46:X46)</f>
        <v>2590195.4870900004</v>
      </c>
    </row>
    <row r="47" spans="1:27" x14ac:dyDescent="0.25">
      <c r="A47" s="61"/>
      <c r="B47" s="61" t="s">
        <v>67</v>
      </c>
      <c r="C47" s="34">
        <f>'3_X'!C46+'4_ReX'!C46</f>
        <v>93494.960160000002</v>
      </c>
      <c r="D47" s="34">
        <f>'3_X'!D46+'4_ReX'!D46</f>
        <v>41450.550349999976</v>
      </c>
      <c r="E47" s="34">
        <f>'3_X'!E46+'4_ReX'!E46</f>
        <v>93053.705719999984</v>
      </c>
      <c r="F47" s="34">
        <f>'3_X'!F46+'4_ReX'!F46</f>
        <v>55507.868609999998</v>
      </c>
      <c r="G47" s="34">
        <f>'3_X'!G46+'4_ReX'!G46</f>
        <v>1530099.9116700001</v>
      </c>
      <c r="H47" s="34">
        <f>'3_X'!H46+'4_ReX'!H46</f>
        <v>6081.6587700000009</v>
      </c>
      <c r="I47" s="34">
        <f>'3_X'!I46+'4_ReX'!I46</f>
        <v>6593.9911899999997</v>
      </c>
      <c r="J47" s="34">
        <f>'3_X'!J46+'4_ReX'!J46</f>
        <v>87.30774000000001</v>
      </c>
      <c r="K47" s="34">
        <f>'3_X'!K46+'4_ReX'!K46</f>
        <v>83179.625590000054</v>
      </c>
      <c r="L47" s="34">
        <f>'3_X'!L46+'4_ReX'!L46</f>
        <v>82.949020000000004</v>
      </c>
      <c r="M47" s="34">
        <f>'3_X'!M46+'4_ReX'!M46</f>
        <v>191.88570000000004</v>
      </c>
      <c r="N47" s="34">
        <f>'3_X'!N46+'4_ReX'!N46</f>
        <v>0</v>
      </c>
      <c r="O47" s="34">
        <f>'3_X'!O46+'4_ReX'!O46</f>
        <v>50.32394</v>
      </c>
      <c r="P47" s="34">
        <f>'3_X'!P46+'4_ReX'!P46</f>
        <v>698008.23921000003</v>
      </c>
      <c r="Q47" s="34">
        <f>'3_X'!Q46+'4_ReX'!Q46</f>
        <v>132645.55803000001</v>
      </c>
      <c r="R47" s="34">
        <f>'3_X'!R46+'4_ReX'!R59</f>
        <v>26585.20208000001</v>
      </c>
      <c r="S47" s="34">
        <f>'3_X'!S46+'4_ReX'!S46</f>
        <v>18857.077720000001</v>
      </c>
      <c r="T47" s="34">
        <f>'3_X'!T46+'4_ReX'!T46</f>
        <v>2362.7141400000005</v>
      </c>
      <c r="U47" s="34">
        <f>'3_X'!U46+'4_ReX'!U46</f>
        <v>0</v>
      </c>
      <c r="V47" s="34">
        <f>'3_X'!V46+'4_ReX'!V46</f>
        <v>119.41172</v>
      </c>
      <c r="W47" s="34">
        <f>'3_X'!W46+'4_ReX'!W46</f>
        <v>1.20791</v>
      </c>
      <c r="X47" s="34">
        <f>'3_X'!X46+'4_ReX'!X46</f>
        <v>979.53117999999984</v>
      </c>
      <c r="Y47" s="238">
        <f t="shared" si="5"/>
        <v>2789433.6804499999</v>
      </c>
    </row>
    <row r="48" spans="1:27" s="38" customFormat="1" x14ac:dyDescent="0.25">
      <c r="A48" s="61"/>
      <c r="B48" s="61" t="s">
        <v>68</v>
      </c>
      <c r="C48" s="34">
        <f>'3_X'!C47+'4_ReX'!C47</f>
        <v>101411.29298000003</v>
      </c>
      <c r="D48" s="34">
        <f>'3_X'!D47+'4_ReX'!D47</f>
        <v>34128.04819999999</v>
      </c>
      <c r="E48" s="34">
        <f>'3_X'!E47+'4_ReX'!E47</f>
        <v>210033.04006</v>
      </c>
      <c r="F48" s="34">
        <f>'3_X'!F47+'4_ReX'!F47</f>
        <v>80578.579199999964</v>
      </c>
      <c r="G48" s="34">
        <f>'3_X'!G47+'4_ReX'!G47</f>
        <v>1770281.0399599995</v>
      </c>
      <c r="H48" s="34">
        <f>'3_X'!H47+'4_ReX'!H47</f>
        <v>30.491069999999997</v>
      </c>
      <c r="I48" s="34">
        <f>'3_X'!I47+'4_ReX'!I47</f>
        <v>2776.0626499999998</v>
      </c>
      <c r="J48" s="34">
        <f>'3_X'!J47+'4_ReX'!J47</f>
        <v>109.706</v>
      </c>
      <c r="K48" s="34">
        <f>'3_X'!K47+'4_ReX'!K47</f>
        <v>95107.022220000028</v>
      </c>
      <c r="L48" s="34">
        <f>'3_X'!L47+'4_ReX'!L47</f>
        <v>127.32257000000001</v>
      </c>
      <c r="M48" s="34">
        <f>'3_X'!M47+'4_ReX'!M47</f>
        <v>142.01071000000002</v>
      </c>
      <c r="N48" s="34">
        <f>'3_X'!N47+'4_ReX'!N47</f>
        <v>4.2737600000000002</v>
      </c>
      <c r="O48" s="34">
        <f>'3_X'!O47+'4_ReX'!O47</f>
        <v>0.61856</v>
      </c>
      <c r="P48" s="34">
        <f>'3_X'!P47+'4_ReX'!P47</f>
        <v>668344.22798999981</v>
      </c>
      <c r="Q48" s="34">
        <f>'3_X'!Q47+'4_ReX'!Q47</f>
        <v>104522.68093</v>
      </c>
      <c r="R48" s="34">
        <f>'3_X'!R47+'4_ReX'!R47</f>
        <v>22321.051370000005</v>
      </c>
      <c r="S48" s="34">
        <f>'3_X'!S47+'4_ReX'!S47</f>
        <v>16505.592259999998</v>
      </c>
      <c r="T48" s="34">
        <f>'3_X'!T47+'4_ReX'!T47</f>
        <v>1241.7639799999999</v>
      </c>
      <c r="U48" s="34">
        <f>'3_X'!U47+'4_ReX'!U47</f>
        <v>0</v>
      </c>
      <c r="V48" s="34">
        <f>'3_X'!V47+'4_ReX'!V47</f>
        <v>42.411610000000003</v>
      </c>
      <c r="W48" s="34">
        <f>'3_X'!W47+'4_ReX'!W47</f>
        <v>0</v>
      </c>
      <c r="X48" s="34">
        <f>'3_X'!X47+'4_ReX'!X47</f>
        <v>1321.35015</v>
      </c>
      <c r="Y48" s="238">
        <f t="shared" si="5"/>
        <v>3109028.5862299977</v>
      </c>
    </row>
    <row r="49" spans="1:25" x14ac:dyDescent="0.25">
      <c r="A49" s="61"/>
      <c r="B49" s="61" t="s">
        <v>6</v>
      </c>
      <c r="C49" s="34">
        <f>'3_X'!C48+'4_ReX'!C48</f>
        <v>135104.97342000008</v>
      </c>
      <c r="D49" s="34">
        <f>'3_X'!D48+'4_ReX'!D48</f>
        <v>43170.669550000006</v>
      </c>
      <c r="E49" s="34">
        <f>'3_X'!E48+'4_ReX'!E48</f>
        <v>81167.064110000036</v>
      </c>
      <c r="F49" s="34">
        <f>'3_X'!F48+'4_ReX'!F48</f>
        <v>88813.444229999994</v>
      </c>
      <c r="G49" s="34">
        <f>'3_X'!G48+'4_ReX'!G48</f>
        <v>1452182.0632200004</v>
      </c>
      <c r="H49" s="34">
        <f>'3_X'!H48+'4_ReX'!H48</f>
        <v>3316.77934</v>
      </c>
      <c r="I49" s="34">
        <f>'3_X'!I48+'4_ReX'!I48</f>
        <v>2144.4254500000002</v>
      </c>
      <c r="J49" s="34">
        <f>'3_X'!J48+'4_ReX'!J48</f>
        <v>49.353339999999996</v>
      </c>
      <c r="K49" s="34">
        <f>'3_X'!K48+'4_ReX'!K48</f>
        <v>80249.964759999973</v>
      </c>
      <c r="L49" s="34">
        <f>'3_X'!L48+'4_ReX'!L48</f>
        <v>563.26292999999998</v>
      </c>
      <c r="M49" s="34">
        <f>'3_X'!M48+'4_ReX'!M48</f>
        <v>194.70301000000001</v>
      </c>
      <c r="N49" s="34">
        <f>'3_X'!N48+'4_ReX'!N48</f>
        <v>38.196809999999999</v>
      </c>
      <c r="O49" s="34">
        <f>'3_X'!O48+'4_ReX'!O48</f>
        <v>5.1004099999999992</v>
      </c>
      <c r="P49" s="34">
        <f>'3_X'!P48+'4_ReX'!P48</f>
        <v>424030.18101999996</v>
      </c>
      <c r="Q49" s="34">
        <f>'3_X'!Q48+'4_ReX'!Q48</f>
        <v>5694.7186299999994</v>
      </c>
      <c r="R49" s="34">
        <f>'3_X'!R48+'4_ReX'!R48</f>
        <v>18352.014870000006</v>
      </c>
      <c r="S49" s="34">
        <f>'3_X'!S48+'4_ReX'!S48</f>
        <v>4060.8188600000003</v>
      </c>
      <c r="T49" s="34">
        <f>'3_X'!T48+'4_ReX'!T48</f>
        <v>2318.5365199999997</v>
      </c>
      <c r="U49" s="34">
        <f>'3_X'!U48+'4_ReX'!U48</f>
        <v>0</v>
      </c>
      <c r="V49" s="34">
        <f>'3_X'!V48+'4_ReX'!V48</f>
        <v>23.847560000000001</v>
      </c>
      <c r="W49" s="34">
        <f>'3_X'!W48+'4_ReX'!W48</f>
        <v>0</v>
      </c>
      <c r="X49" s="34">
        <f>'3_X'!X48+'4_ReX'!X48</f>
        <v>516.8622499999999</v>
      </c>
      <c r="Y49" s="238">
        <f t="shared" si="5"/>
        <v>2341996.9802900003</v>
      </c>
    </row>
    <row r="50" spans="1:25" x14ac:dyDescent="0.25">
      <c r="A50" s="61"/>
      <c r="B50" s="61" t="s">
        <v>69</v>
      </c>
      <c r="C50" s="34">
        <f>'3_X'!C49+'4_ReX'!C49</f>
        <v>42132.964259999993</v>
      </c>
      <c r="D50" s="34">
        <f>'3_X'!D49+'4_ReX'!D49</f>
        <v>35557.710600000006</v>
      </c>
      <c r="E50" s="34">
        <f>'3_X'!E49+'4_ReX'!E49</f>
        <v>150457.86126999999</v>
      </c>
      <c r="F50" s="34">
        <f>'3_X'!F49+'4_ReX'!F49</f>
        <v>148244.90401000006</v>
      </c>
      <c r="G50" s="34">
        <f>'3_X'!G49+'4_ReX'!G49</f>
        <v>1463636.4754599999</v>
      </c>
      <c r="H50" s="34">
        <f>'3_X'!H49+'4_ReX'!H49</f>
        <v>2399.5045</v>
      </c>
      <c r="I50" s="34">
        <f>'3_X'!I49+'4_ReX'!I49</f>
        <v>799.67317999999989</v>
      </c>
      <c r="J50" s="34">
        <f>'3_X'!J49+'4_ReX'!J49</f>
        <v>189.64619999999999</v>
      </c>
      <c r="K50" s="34">
        <f>'3_X'!K49+'4_ReX'!K49</f>
        <v>54093.199520000016</v>
      </c>
      <c r="L50" s="34">
        <f>'3_X'!L49+'4_ReX'!L49</f>
        <v>379.65337</v>
      </c>
      <c r="M50" s="34">
        <f>'3_X'!M49+'4_ReX'!M49</f>
        <v>349.21949999999993</v>
      </c>
      <c r="N50" s="34">
        <f>'3_X'!N49+'4_ReX'!N49</f>
        <v>0</v>
      </c>
      <c r="O50" s="34">
        <f>'3_X'!O49+'4_ReX'!O49</f>
        <v>45.011969999999998</v>
      </c>
      <c r="P50" s="34">
        <f>'3_X'!P49+'4_ReX'!P49</f>
        <v>993902.17925999989</v>
      </c>
      <c r="Q50" s="34">
        <f>'3_X'!Q49+'4_ReX'!Q49</f>
        <v>169022.99236999996</v>
      </c>
      <c r="R50" s="34">
        <f>'3_X'!R49+'4_ReX'!R49</f>
        <v>59737.567819999989</v>
      </c>
      <c r="S50" s="34">
        <f>'3_X'!S49+'4_ReX'!S49</f>
        <v>9311.0396600000004</v>
      </c>
      <c r="T50" s="34">
        <f>'3_X'!T49+'4_ReX'!T49</f>
        <v>4621.4644900000012</v>
      </c>
      <c r="U50" s="34">
        <f>'3_X'!U49+'4_ReX'!U49</f>
        <v>0</v>
      </c>
      <c r="V50" s="34">
        <f>'3_X'!V49+'4_ReX'!V49</f>
        <v>284.79154999999997</v>
      </c>
      <c r="W50" s="34">
        <f>'3_X'!W49+'4_ReX'!W49</f>
        <v>0</v>
      </c>
      <c r="X50" s="34">
        <f>'3_X'!X49+'4_ReX'!X49</f>
        <v>1108.26467</v>
      </c>
      <c r="Y50" s="238">
        <f t="shared" si="5"/>
        <v>3136274.12366</v>
      </c>
    </row>
    <row r="51" spans="1:25" x14ac:dyDescent="0.25">
      <c r="A51" s="61"/>
      <c r="B51" s="61" t="s">
        <v>70</v>
      </c>
      <c r="C51" s="34">
        <f>'3_X'!C50+'4_ReX'!C50</f>
        <v>53567.240270000017</v>
      </c>
      <c r="D51" s="34">
        <f>'3_X'!D50+'4_ReX'!D50</f>
        <v>57989.825380000017</v>
      </c>
      <c r="E51" s="34">
        <f>'3_X'!E50+'4_ReX'!E50</f>
        <v>131202.47348000002</v>
      </c>
      <c r="F51" s="34">
        <f>'3_X'!F50+'4_ReX'!F50</f>
        <v>91190.661379999976</v>
      </c>
      <c r="G51" s="34">
        <f>'3_X'!G50+'4_ReX'!G50</f>
        <v>1912116.0485899998</v>
      </c>
      <c r="H51" s="34">
        <f>'3_X'!H50+'4_ReX'!H50</f>
        <v>297.74991</v>
      </c>
      <c r="I51" s="34">
        <f>'3_X'!I50+'4_ReX'!I50</f>
        <v>3201.0988600000005</v>
      </c>
      <c r="J51" s="34">
        <f>'3_X'!J50+'4_ReX'!J50</f>
        <v>230.75674000000001</v>
      </c>
      <c r="K51" s="34">
        <f>'3_X'!K50+'4_ReX'!K50</f>
        <v>101512.27683999998</v>
      </c>
      <c r="L51" s="34">
        <f>'3_X'!L50+'4_ReX'!L50</f>
        <v>29.752959999999998</v>
      </c>
      <c r="M51" s="34">
        <f>'3_X'!M50+'4_ReX'!M50</f>
        <v>11.83832</v>
      </c>
      <c r="N51" s="34">
        <f>'3_X'!N50+'4_ReX'!N50</f>
        <v>1.6795899999999999</v>
      </c>
      <c r="O51" s="34">
        <f>'3_X'!O50+'4_ReX'!O50</f>
        <v>848.1079400000001</v>
      </c>
      <c r="P51" s="34">
        <f>'3_X'!P50+'4_ReX'!P50</f>
        <v>853156.62877000018</v>
      </c>
      <c r="Q51" s="34">
        <f>'3_X'!Q50+'4_ReX'!Q50</f>
        <v>48839.604030000002</v>
      </c>
      <c r="R51" s="34">
        <f>'3_X'!R50+'4_ReX'!R50</f>
        <v>23327.835110000011</v>
      </c>
      <c r="S51" s="34">
        <f>'3_X'!S50+'4_ReX'!S50</f>
        <v>114405.46845000001</v>
      </c>
      <c r="T51" s="34">
        <f>'3_X'!T50+'4_ReX'!T50</f>
        <v>4881.549750000001</v>
      </c>
      <c r="U51" s="34">
        <f>'3_X'!U50+'4_ReX'!U50</f>
        <v>0</v>
      </c>
      <c r="V51" s="34">
        <f>'3_X'!V50+'4_ReX'!V50</f>
        <v>890.07902000000001</v>
      </c>
      <c r="W51" s="34">
        <f>'3_X'!W50+'4_ReX'!W50</f>
        <v>2.6925699999999999</v>
      </c>
      <c r="X51" s="34">
        <f>'3_X'!X50+'4_ReX'!X50</f>
        <v>1207.50927</v>
      </c>
      <c r="Y51" s="238">
        <f t="shared" si="5"/>
        <v>3398910.8772299993</v>
      </c>
    </row>
    <row r="52" spans="1:25" x14ac:dyDescent="0.25">
      <c r="A52" s="61"/>
      <c r="B52" s="61" t="s">
        <v>73</v>
      </c>
      <c r="C52" s="34">
        <f>'3_X'!C51+'4_ReX'!C51</f>
        <v>91267.105810000008</v>
      </c>
      <c r="D52" s="34">
        <f>'3_X'!D51+'4_ReX'!D51</f>
        <v>48599.398809999984</v>
      </c>
      <c r="E52" s="34">
        <f>'3_X'!E51+'4_ReX'!E51</f>
        <v>101871.36688999999</v>
      </c>
      <c r="F52" s="34">
        <f>'3_X'!F51+'4_ReX'!F51</f>
        <v>62461.444329999991</v>
      </c>
      <c r="G52" s="34">
        <f>'3_X'!G51+'4_ReX'!G51</f>
        <v>990710.65573999984</v>
      </c>
      <c r="H52" s="34">
        <f>'3_X'!H51+'4_ReX'!H51</f>
        <v>2395.1677300000006</v>
      </c>
      <c r="I52" s="34">
        <f>'3_X'!I51+'4_ReX'!I51</f>
        <v>1130.1158600000001</v>
      </c>
      <c r="J52" s="34">
        <f>'3_X'!J51+'4_ReX'!J51</f>
        <v>16.416230000000002</v>
      </c>
      <c r="K52" s="34">
        <f>'3_X'!K51+'4_ReX'!K51</f>
        <v>119126.42847000004</v>
      </c>
      <c r="L52" s="34">
        <f>'3_X'!L51+'4_ReX'!L51</f>
        <v>754.72259999999994</v>
      </c>
      <c r="M52" s="34">
        <f>'3_X'!M51+'4_ReX'!M51</f>
        <v>469.04621999999995</v>
      </c>
      <c r="N52" s="34">
        <f>'3_X'!N51+'4_ReX'!N51</f>
        <v>25.770859999999999</v>
      </c>
      <c r="O52" s="34">
        <f>'3_X'!O51+'4_ReX'!O51</f>
        <v>37.487019999999994</v>
      </c>
      <c r="P52" s="34">
        <f>'3_X'!P51+'4_ReX'!P51</f>
        <v>543585.78065999993</v>
      </c>
      <c r="Q52" s="34">
        <f>'3_X'!Q51+'4_ReX'!Q51</f>
        <v>139549.93215000004</v>
      </c>
      <c r="R52" s="34">
        <f>'3_X'!R51+'4_ReX'!R51</f>
        <v>13147.075209999997</v>
      </c>
      <c r="S52" s="34">
        <f>'3_X'!S51+'4_ReX'!S51</f>
        <v>3219.4528200000004</v>
      </c>
      <c r="T52" s="34">
        <f>'3_X'!T51+'4_ReX'!T51</f>
        <v>3832.9858400000003</v>
      </c>
      <c r="U52" s="34">
        <f>'3_X'!U51+'4_ReX'!U51</f>
        <v>0</v>
      </c>
      <c r="V52" s="34">
        <f>'3_X'!V51+'4_ReX'!V51</f>
        <v>186.96466000000004</v>
      </c>
      <c r="W52" s="34">
        <f>'3_X'!W51+'4_ReX'!W51</f>
        <v>16.66591</v>
      </c>
      <c r="X52" s="34">
        <f>'3_X'!X51+'4_ReX'!X51</f>
        <v>1368.6337300000002</v>
      </c>
      <c r="Y52" s="238">
        <f t="shared" si="5"/>
        <v>2123772.6175499996</v>
      </c>
    </row>
    <row r="53" spans="1:25" x14ac:dyDescent="0.25">
      <c r="A53" s="61"/>
      <c r="B53" s="61" t="s">
        <v>63</v>
      </c>
      <c r="C53" s="34">
        <f>'3_X'!C52+'4_ReX'!C52</f>
        <v>56614.364929999982</v>
      </c>
      <c r="D53" s="34">
        <f>'3_X'!D52+'4_ReX'!D52</f>
        <v>67957.485320000007</v>
      </c>
      <c r="E53" s="34">
        <f>'3_X'!E52+'4_ReX'!E52</f>
        <v>102493.69179</v>
      </c>
      <c r="F53" s="34">
        <f>'3_X'!F52+'4_ReX'!F52</f>
        <v>94455.019179999988</v>
      </c>
      <c r="G53" s="34">
        <f>'3_X'!G52+'4_ReX'!G52</f>
        <v>1637567.8185899998</v>
      </c>
      <c r="H53" s="34">
        <f>'3_X'!H52+'4_ReX'!H52</f>
        <v>7649.323699999999</v>
      </c>
      <c r="I53" s="34">
        <f>'3_X'!I52+'4_ReX'!I52</f>
        <v>2709.9216399999996</v>
      </c>
      <c r="J53" s="34">
        <f>'3_X'!J52+'4_ReX'!J52</f>
        <v>195.16696999999999</v>
      </c>
      <c r="K53" s="34">
        <f>'3_X'!K52+'4_ReX'!K52</f>
        <v>110128.84550000004</v>
      </c>
      <c r="L53" s="34">
        <f>'3_X'!L52+'4_ReX'!L52</f>
        <v>1139.8110999999999</v>
      </c>
      <c r="M53" s="34">
        <f>'3_X'!M52+'4_ReX'!M52</f>
        <v>95.861140000000006</v>
      </c>
      <c r="N53" s="34">
        <f>'3_X'!N52+'4_ReX'!N52</f>
        <v>11.236270000000001</v>
      </c>
      <c r="O53" s="34">
        <f>'3_X'!O52+'4_ReX'!O52</f>
        <v>1.08806</v>
      </c>
      <c r="P53" s="34">
        <f>'3_X'!P52+'4_ReX'!P52</f>
        <v>800182.94988000009</v>
      </c>
      <c r="Q53" s="34">
        <f>'3_X'!Q52+'4_ReX'!Q52</f>
        <v>9571.7037600000021</v>
      </c>
      <c r="R53" s="34">
        <f>'3_X'!R52+'4_ReX'!R52</f>
        <v>37736.845180000026</v>
      </c>
      <c r="S53" s="34">
        <f>'3_X'!S52+'4_ReX'!S52</f>
        <v>33013.25303</v>
      </c>
      <c r="T53" s="34">
        <f>'3_X'!T52+'4_ReX'!T52</f>
        <v>10283.68809</v>
      </c>
      <c r="U53" s="34">
        <f>'3_X'!U52+'4_ReX'!U52</f>
        <v>0</v>
      </c>
      <c r="V53" s="34">
        <f>'3_X'!V52+'4_ReX'!V52</f>
        <v>92.788510000000002</v>
      </c>
      <c r="W53" s="34">
        <f>'3_X'!W52+'4_ReX'!W52</f>
        <v>69.788540000000012</v>
      </c>
      <c r="X53" s="34">
        <f>'3_X'!X52+'4_ReX'!X52</f>
        <v>817.20190000000014</v>
      </c>
      <c r="Y53" s="238">
        <f t="shared" si="5"/>
        <v>2972787.8530799998</v>
      </c>
    </row>
    <row r="54" spans="1:25" x14ac:dyDescent="0.25">
      <c r="A54" s="32"/>
      <c r="B54" s="61" t="s">
        <v>64</v>
      </c>
      <c r="C54" s="34">
        <f>'3_X'!C53+'4_ReX'!C53</f>
        <v>71342.684250000049</v>
      </c>
      <c r="D54" s="34">
        <f>'3_X'!D53+'4_ReX'!D53</f>
        <v>56444.519899999985</v>
      </c>
      <c r="E54" s="34">
        <f>'3_X'!E53+'4_ReX'!E53</f>
        <v>112159.52472</v>
      </c>
      <c r="F54" s="34">
        <f>'3_X'!F53+'4_ReX'!F53</f>
        <v>103751.74182</v>
      </c>
      <c r="G54" s="34">
        <f>'3_X'!G53+'4_ReX'!G53</f>
        <v>1725970.3024400002</v>
      </c>
      <c r="H54" s="34">
        <f>'3_X'!H53+'4_ReX'!H53</f>
        <v>991.84608999999989</v>
      </c>
      <c r="I54" s="34">
        <f>'3_X'!I53+'4_ReX'!I53</f>
        <v>1602.5524300000002</v>
      </c>
      <c r="J54" s="34">
        <f>'3_X'!J53+'4_ReX'!J53</f>
        <v>457.52211999999997</v>
      </c>
      <c r="K54" s="34">
        <f>'3_X'!K53+'4_ReX'!K53</f>
        <v>150994.67059999992</v>
      </c>
      <c r="L54" s="34">
        <f>'3_X'!L53+'4_ReX'!L53</f>
        <v>89.739219999999989</v>
      </c>
      <c r="M54" s="34">
        <f>'3_X'!M53+'4_ReX'!M53</f>
        <v>577.80844999999977</v>
      </c>
      <c r="N54" s="34">
        <f>'3_X'!N53+'4_ReX'!N53</f>
        <v>4.0815200000000003</v>
      </c>
      <c r="O54" s="34">
        <f>'3_X'!O53+'4_ReX'!O53</f>
        <v>510.89</v>
      </c>
      <c r="P54" s="34">
        <f>'3_X'!P53+'4_ReX'!P53</f>
        <v>948996.7918799998</v>
      </c>
      <c r="Q54" s="34">
        <f>'3_X'!Q53+'4_ReX'!Q53</f>
        <v>277986.95090999996</v>
      </c>
      <c r="R54" s="34">
        <f>'3_X'!R53+'4_ReX'!R53</f>
        <v>24805.228180000024</v>
      </c>
      <c r="S54" s="34">
        <f>'3_X'!S53+'4_ReX'!S53</f>
        <v>165404.31194000001</v>
      </c>
      <c r="T54" s="34">
        <f>'3_X'!T53+'4_ReX'!T53</f>
        <v>4391.0149899999988</v>
      </c>
      <c r="U54" s="34">
        <f>'3_X'!U53+'4_ReX'!U53</f>
        <v>0</v>
      </c>
      <c r="V54" s="34">
        <f>'3_X'!V53+'4_ReX'!V53</f>
        <v>87.808760000000007</v>
      </c>
      <c r="W54" s="34">
        <f>'3_X'!W53+'4_ReX'!W53</f>
        <v>98.404909999999987</v>
      </c>
      <c r="X54" s="34">
        <f>'3_X'!X53+'4_ReX'!X53</f>
        <v>1403.7994600000002</v>
      </c>
      <c r="Y54" s="238">
        <f t="shared" si="5"/>
        <v>3648072.19459</v>
      </c>
    </row>
    <row r="55" spans="1:25" x14ac:dyDescent="0.25">
      <c r="A55" s="61"/>
      <c r="B55" s="61" t="s">
        <v>65</v>
      </c>
      <c r="C55" s="34">
        <f>'3_X'!C54+'4_ReX'!C54</f>
        <v>46077.975779999986</v>
      </c>
      <c r="D55" s="34">
        <f>'3_X'!D54+'4_ReX'!D54</f>
        <v>46666.485929999981</v>
      </c>
      <c r="E55" s="34">
        <f>'3_X'!E54+'4_ReX'!E54</f>
        <v>93854.643429999996</v>
      </c>
      <c r="F55" s="34">
        <f>'3_X'!F54+'4_ReX'!F54</f>
        <v>82177.583610000001</v>
      </c>
      <c r="G55" s="34">
        <f>'3_X'!G54+'4_ReX'!G54</f>
        <v>1701597.8647699994</v>
      </c>
      <c r="H55" s="34">
        <f>'3_X'!H54+'4_ReX'!H54</f>
        <v>185.52708999999999</v>
      </c>
      <c r="I55" s="34">
        <f>'3_X'!I54+'4_ReX'!I54</f>
        <v>1352.3208000000004</v>
      </c>
      <c r="J55" s="34">
        <f>'3_X'!J54+'4_ReX'!J54</f>
        <v>89.725180000000009</v>
      </c>
      <c r="K55" s="34">
        <f>'3_X'!K54+'4_ReX'!K54</f>
        <v>107856.29166000013</v>
      </c>
      <c r="L55" s="34">
        <f>'3_X'!L54+'4_ReX'!L54</f>
        <v>51.426670000000001</v>
      </c>
      <c r="M55" s="34">
        <f>'3_X'!M54+'4_ReX'!M54</f>
        <v>78.641480000000016</v>
      </c>
      <c r="N55" s="34">
        <f>'3_X'!N54+'4_ReX'!N54</f>
        <v>1.47184</v>
      </c>
      <c r="O55" s="34">
        <f>'3_X'!O54+'4_ReX'!O54</f>
        <v>21.660629999999998</v>
      </c>
      <c r="P55" s="34">
        <f>'3_X'!P54+'4_ReX'!P54</f>
        <v>718254.33314</v>
      </c>
      <c r="Q55" s="34">
        <f>'3_X'!Q54+'4_ReX'!Q54</f>
        <v>122351.86197000001</v>
      </c>
      <c r="R55" s="34">
        <f>'3_X'!R54+'4_ReX'!R54</f>
        <v>27600.290290000001</v>
      </c>
      <c r="S55" s="34">
        <f>'3_X'!S54+'4_ReX'!S54</f>
        <v>481443.83976000006</v>
      </c>
      <c r="T55" s="34">
        <f>'3_X'!T54+'4_ReX'!T54</f>
        <v>1182.9923700000004</v>
      </c>
      <c r="U55" s="34">
        <f>'3_X'!U54+'4_ReX'!U54</f>
        <v>0</v>
      </c>
      <c r="V55" s="34">
        <f>'3_X'!V54+'4_ReX'!V54</f>
        <v>602.68513999999993</v>
      </c>
      <c r="W55" s="34">
        <f>'3_X'!W54+'4_ReX'!W54</f>
        <v>55.569789999999998</v>
      </c>
      <c r="X55" s="34">
        <f>'3_X'!X54+'4_ReX'!X54</f>
        <v>1494.8081399999999</v>
      </c>
      <c r="Y55" s="238">
        <f>SUM(C55:X55)</f>
        <v>3432997.9994699997</v>
      </c>
    </row>
    <row r="56" spans="1:25" x14ac:dyDescent="0.25">
      <c r="A56" s="61"/>
      <c r="B56" s="61" t="s">
        <v>66</v>
      </c>
      <c r="C56" s="34">
        <f>'3_X'!C55+'4_ReX'!C55</f>
        <v>39686.021699999976</v>
      </c>
      <c r="D56" s="34">
        <f>'3_X'!D55+'4_ReX'!D55</f>
        <v>28801.834600000002</v>
      </c>
      <c r="E56" s="34">
        <f>'3_X'!E55+'4_ReX'!E55</f>
        <v>44046.159090000001</v>
      </c>
      <c r="F56" s="34">
        <f>'3_X'!F55+'4_ReX'!F55</f>
        <v>65998.706080000004</v>
      </c>
      <c r="G56" s="34">
        <f>'3_X'!G55+'4_ReX'!G55</f>
        <v>1297511.3865600002</v>
      </c>
      <c r="H56" s="34">
        <f>'3_X'!H55+'4_ReX'!H55</f>
        <v>1225.46639</v>
      </c>
      <c r="I56" s="34">
        <f>'3_X'!I55+'4_ReX'!I55</f>
        <v>1947.2117399999997</v>
      </c>
      <c r="J56" s="34">
        <f>'3_X'!J55+'4_ReX'!J55</f>
        <v>225.39812000000001</v>
      </c>
      <c r="K56" s="34">
        <f>'3_X'!K55+'4_ReX'!K55</f>
        <v>157646.72717999999</v>
      </c>
      <c r="L56" s="34">
        <f>'3_X'!L55+'4_ReX'!L55</f>
        <v>101.73129999999999</v>
      </c>
      <c r="M56" s="34">
        <f>'3_X'!M55+'4_ReX'!M55</f>
        <v>139.34416000000002</v>
      </c>
      <c r="N56" s="34">
        <f>'3_X'!N55+'4_ReX'!N55</f>
        <v>40.436500000000002</v>
      </c>
      <c r="O56" s="34">
        <f>'3_X'!O55+'4_ReX'!O55</f>
        <v>72.507390000000001</v>
      </c>
      <c r="P56" s="34">
        <f>'3_X'!P55+'4_ReX'!P55</f>
        <v>647589.86399000022</v>
      </c>
      <c r="Q56" s="34">
        <f>'3_X'!Q55+'4_ReX'!Q55</f>
        <v>89888.345990000002</v>
      </c>
      <c r="R56" s="34">
        <f>'3_X'!R55+'4_ReX'!R55</f>
        <v>11741.92366</v>
      </c>
      <c r="S56" s="34">
        <f>'3_X'!S55+'4_ReX'!S55</f>
        <v>11133.656950000001</v>
      </c>
      <c r="T56" s="34">
        <f>'3_X'!T55+'4_ReX'!T55</f>
        <v>5697.7444899999991</v>
      </c>
      <c r="U56" s="34">
        <f>'3_X'!U55+'4_ReX'!U55</f>
        <v>0</v>
      </c>
      <c r="V56" s="34">
        <f>'3_X'!V55+'4_ReX'!V55</f>
        <v>8.08399</v>
      </c>
      <c r="W56" s="34">
        <f>'3_X'!W55+'4_ReX'!W55</f>
        <v>7.0323500000000001</v>
      </c>
      <c r="X56" s="34">
        <f>'3_X'!X55+'4_ReX'!X55</f>
        <v>1518.3796100000002</v>
      </c>
      <c r="Y56" s="238">
        <f t="shared" si="5"/>
        <v>2405027.9618400005</v>
      </c>
    </row>
    <row r="57" spans="1:25" s="200" customFormat="1" x14ac:dyDescent="0.25">
      <c r="A57" s="197"/>
      <c r="B57" s="198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</row>
    <row r="58" spans="1:25" x14ac:dyDescent="0.25">
      <c r="A58" s="64" t="s">
        <v>373</v>
      </c>
      <c r="B58" s="61" t="s">
        <v>71</v>
      </c>
      <c r="C58" s="34">
        <f>'3_X'!C57+'4_ReX'!C57</f>
        <v>78228.124270000029</v>
      </c>
      <c r="D58" s="34">
        <f>'3_X'!D57+'4_ReX'!D57</f>
        <v>25224.184429999994</v>
      </c>
      <c r="E58" s="34">
        <f>'3_X'!E57+'4_ReX'!E57</f>
        <v>117517.42795</v>
      </c>
      <c r="F58" s="34">
        <f>'3_X'!F57+'4_ReX'!F57</f>
        <v>66190.995249999993</v>
      </c>
      <c r="G58" s="34">
        <f>'3_X'!G57+'4_ReX'!G57</f>
        <v>1965093.6765299998</v>
      </c>
      <c r="H58" s="34">
        <f>'3_X'!H57+'4_ReX'!H57</f>
        <v>260.74396999999999</v>
      </c>
      <c r="I58" s="34">
        <f>'3_X'!I57+'4_ReX'!I57</f>
        <v>2117.0108399999999</v>
      </c>
      <c r="J58" s="34">
        <f>'3_X'!J57+'4_ReX'!J57</f>
        <v>93.559349999999995</v>
      </c>
      <c r="K58" s="34">
        <f>'3_X'!K57+'4_ReX'!K57</f>
        <v>84828.577710000071</v>
      </c>
      <c r="L58" s="34">
        <f>'3_X'!L57+'4_ReX'!L57</f>
        <v>1.7487799999999998</v>
      </c>
      <c r="M58" s="34">
        <f>'3_X'!M57+'4_ReX'!M57</f>
        <v>2.4288699999999999</v>
      </c>
      <c r="N58" s="34">
        <f>'3_X'!N57+'4_ReX'!N57</f>
        <v>0.17330999999999999</v>
      </c>
      <c r="O58" s="34">
        <f>'3_X'!O57+'4_ReX'!O57</f>
        <v>0</v>
      </c>
      <c r="P58" s="34">
        <f>'3_X'!P57+'4_ReX'!P57</f>
        <v>817487.30683999998</v>
      </c>
      <c r="Q58" s="34">
        <f>'3_X'!Q57+'4_ReX'!Q57</f>
        <v>6649.1815900000011</v>
      </c>
      <c r="R58" s="34">
        <f>'3_X'!R57+'4_ReX'!R57</f>
        <v>48274.370050000005</v>
      </c>
      <c r="S58" s="34">
        <f>'3_X'!S57+'4_ReX'!S57</f>
        <v>27380.134030000001</v>
      </c>
      <c r="T58" s="34">
        <f>'3_X'!T57+'4_ReX'!T57</f>
        <v>4555.9448599999996</v>
      </c>
      <c r="U58" s="34">
        <f>'3_X'!U57+'4_ReX'!U57</f>
        <v>0</v>
      </c>
      <c r="V58" s="34">
        <f>'3_X'!V57+'4_ReX'!V57</f>
        <v>10.27882</v>
      </c>
      <c r="W58" s="34">
        <f>'3_X'!W57+'4_ReX'!W57</f>
        <v>0</v>
      </c>
      <c r="X58" s="34">
        <f>'3_X'!X57+'4_ReX'!X57</f>
        <v>1138.7085099999997</v>
      </c>
      <c r="Y58" s="238">
        <f t="shared" si="5"/>
        <v>3245054.5759600005</v>
      </c>
    </row>
    <row r="59" spans="1:25" x14ac:dyDescent="0.25">
      <c r="A59" s="61"/>
      <c r="B59" s="61" t="s">
        <v>72</v>
      </c>
      <c r="C59" s="34">
        <f>'3_X'!C58+'4_ReX'!C58</f>
        <v>34273.273029999989</v>
      </c>
      <c r="D59" s="34">
        <f>'3_X'!D58+'4_ReX'!D58</f>
        <v>26776.93020000001</v>
      </c>
      <c r="E59" s="34">
        <f>'3_X'!E58+'4_ReX'!E58</f>
        <v>238072.44899999999</v>
      </c>
      <c r="F59" s="34">
        <f>'3_X'!F58+'4_ReX'!F58</f>
        <v>51595.136689999985</v>
      </c>
      <c r="G59" s="34">
        <f>'3_X'!G58+'4_ReX'!G58</f>
        <v>925356.4579299998</v>
      </c>
      <c r="H59" s="34">
        <f>'3_X'!H58+'4_ReX'!H58</f>
        <v>1393.9795100000001</v>
      </c>
      <c r="I59" s="34">
        <f>'3_X'!I58+'4_ReX'!I58</f>
        <v>1593.1198599999998</v>
      </c>
      <c r="J59" s="34">
        <f>'3_X'!J58+'4_ReX'!J58</f>
        <v>129.06915999999998</v>
      </c>
      <c r="K59" s="34">
        <f>'3_X'!K58+'4_ReX'!K58</f>
        <v>106167.17858000001</v>
      </c>
      <c r="L59" s="34">
        <f>'3_X'!L58+'4_ReX'!L58</f>
        <v>89.76097</v>
      </c>
      <c r="M59" s="34">
        <f>'3_X'!M58+'4_ReX'!M58</f>
        <v>322.84030000000001</v>
      </c>
      <c r="N59" s="34">
        <f>'3_X'!N58+'4_ReX'!N58</f>
        <v>0</v>
      </c>
      <c r="O59" s="34">
        <f>'3_X'!O58+'4_ReX'!O58</f>
        <v>93.449310000000011</v>
      </c>
      <c r="P59" s="34">
        <f>'3_X'!P58+'4_ReX'!P58</f>
        <v>674626.32996</v>
      </c>
      <c r="Q59" s="34">
        <f>'3_X'!Q58+'4_ReX'!Q58</f>
        <v>124028.21024</v>
      </c>
      <c r="R59" s="34">
        <f>'3_X'!R58+'4_ReX'!R58</f>
        <v>6211.2570200000018</v>
      </c>
      <c r="S59" s="34">
        <f>'3_X'!S58+'4_ReX'!S58</f>
        <v>105613.45091000001</v>
      </c>
      <c r="T59" s="34">
        <f>'3_X'!T58+'4_ReX'!T58</f>
        <v>2071.4762699999997</v>
      </c>
      <c r="U59" s="34">
        <f>'3_X'!U58+'4_ReX'!U58</f>
        <v>0</v>
      </c>
      <c r="V59" s="34">
        <f>'3_X'!V58+'4_ReX'!V58</f>
        <v>1.8006799999999998</v>
      </c>
      <c r="W59" s="34">
        <f>'3_X'!W58+'4_ReX'!W58</f>
        <v>0</v>
      </c>
      <c r="X59" s="34">
        <f>'3_X'!X58+'4_ReX'!X58</f>
        <v>964.65192000000002</v>
      </c>
      <c r="Y59" s="238">
        <f t="shared" si="5"/>
        <v>2299380.8215399999</v>
      </c>
    </row>
    <row r="60" spans="1:25" x14ac:dyDescent="0.25">
      <c r="A60" s="61"/>
      <c r="B60" s="61" t="s">
        <v>67</v>
      </c>
      <c r="C60" s="34">
        <f>'3_X'!C59+'4_ReX'!C59</f>
        <v>96122.910390000019</v>
      </c>
      <c r="D60" s="34">
        <f>'3_X'!D59+'4_ReX'!D59</f>
        <v>23713.445089999997</v>
      </c>
      <c r="E60" s="34">
        <f>'3_X'!E59+'4_ReX'!E59</f>
        <v>121185.07603000001</v>
      </c>
      <c r="F60" s="34">
        <f>'3_X'!F59+'4_ReX'!F59</f>
        <v>60022.181219999991</v>
      </c>
      <c r="G60" s="34">
        <f>'3_X'!G59+'4_ReX'!G59</f>
        <v>1877999.6185399997</v>
      </c>
      <c r="H60" s="34">
        <f>'3_X'!H59+'4_ReX'!H59</f>
        <v>2945.8605400000001</v>
      </c>
      <c r="I60" s="34">
        <f>'3_X'!I59+'4_ReX'!I59</f>
        <v>971.72164000000009</v>
      </c>
      <c r="J60" s="34">
        <f>'3_X'!J59+'4_ReX'!J59</f>
        <v>261.29235</v>
      </c>
      <c r="K60" s="34">
        <f>'3_X'!K59+'4_ReX'!K59</f>
        <v>100050.04605000002</v>
      </c>
      <c r="L60" s="34">
        <f>'3_X'!L59+'4_ReX'!L59</f>
        <v>174.98240999999999</v>
      </c>
      <c r="M60" s="34">
        <f>'3_X'!M59+'4_ReX'!M59</f>
        <v>134.91192999999998</v>
      </c>
      <c r="N60" s="34">
        <f>'3_X'!N59+'4_ReX'!N59</f>
        <v>4.6101200000000002</v>
      </c>
      <c r="O60" s="34">
        <f>'3_X'!O59+'4_ReX'!O59</f>
        <v>25.755650000000003</v>
      </c>
      <c r="P60" s="34">
        <f>'3_X'!P59+'4_ReX'!P59</f>
        <v>992084.91201000009</v>
      </c>
      <c r="Q60" s="34">
        <f>'3_X'!Q59+'4_ReX'!Q59</f>
        <v>39250.78383</v>
      </c>
      <c r="R60" s="34">
        <f>'3_X'!R59+'4_ReX'!R59</f>
        <v>28254.065279999995</v>
      </c>
      <c r="S60" s="34">
        <f>'3_X'!S59+'4_ReX'!S59</f>
        <v>1369.8355900000001</v>
      </c>
      <c r="T60" s="34">
        <f>'3_X'!T59+'4_ReX'!T59</f>
        <v>5984.6192599999986</v>
      </c>
      <c r="U60" s="34">
        <f>'3_X'!U59+'4_ReX'!U59</f>
        <v>0</v>
      </c>
      <c r="V60" s="34">
        <f>'3_X'!V59+'4_ReX'!V59</f>
        <v>121.24829</v>
      </c>
      <c r="W60" s="34">
        <f>'3_X'!W59+'4_ReX'!W59</f>
        <v>0</v>
      </c>
      <c r="X60" s="34">
        <f>'3_X'!X59+'4_ReX'!X59</f>
        <v>1453.1217100000001</v>
      </c>
      <c r="Y60" s="238">
        <f t="shared" si="5"/>
        <v>3352130.9979300001</v>
      </c>
    </row>
    <row r="61" spans="1:25" x14ac:dyDescent="0.25">
      <c r="A61" s="61"/>
      <c r="B61" s="61" t="s">
        <v>68</v>
      </c>
      <c r="C61" s="34">
        <f>'3_X'!C60+'4_ReX'!C60</f>
        <v>116313.39599</v>
      </c>
      <c r="D61" s="34">
        <f>'3_X'!D60+'4_ReX'!D60</f>
        <v>13977.31083</v>
      </c>
      <c r="E61" s="34">
        <f>'3_X'!E60+'4_ReX'!E60</f>
        <v>195445.40588000003</v>
      </c>
      <c r="F61" s="34">
        <f>'3_X'!F60+'4_ReX'!F60</f>
        <v>47564.200629999992</v>
      </c>
      <c r="G61" s="34">
        <f>'3_X'!G60+'4_ReX'!G60</f>
        <v>1023601.23363</v>
      </c>
      <c r="H61" s="34">
        <f>'3_X'!H60+'4_ReX'!H60</f>
        <v>88.595850000000013</v>
      </c>
      <c r="I61" s="34">
        <f>'3_X'!I60+'4_ReX'!I60</f>
        <v>779.13620000000014</v>
      </c>
      <c r="J61" s="34">
        <f>'3_X'!J60+'4_ReX'!J60</f>
        <v>9.4499999999999993</v>
      </c>
      <c r="K61" s="34">
        <f>'3_X'!K60+'4_ReX'!K60</f>
        <v>41783.918279999983</v>
      </c>
      <c r="L61" s="34">
        <f>'3_X'!L60+'4_ReX'!L60</f>
        <v>118.87422000000001</v>
      </c>
      <c r="M61" s="34">
        <f>'3_X'!M60+'4_ReX'!M60</f>
        <v>63.817299999999996</v>
      </c>
      <c r="N61" s="34">
        <f>'3_X'!N60+'4_ReX'!N60</f>
        <v>7.1400000000000005E-3</v>
      </c>
      <c r="O61" s="34">
        <f>'3_X'!O60+'4_ReX'!O60</f>
        <v>1.81196</v>
      </c>
      <c r="P61" s="34">
        <f>'3_X'!P60+'4_ReX'!P60</f>
        <v>788938.93386000011</v>
      </c>
      <c r="Q61" s="34">
        <f>'3_X'!Q60+'4_ReX'!Q60</f>
        <v>52526.414139999993</v>
      </c>
      <c r="R61" s="34">
        <f>'3_X'!R60+'4_ReX'!R60</f>
        <v>9735.65841</v>
      </c>
      <c r="S61" s="34">
        <f>'3_X'!S60+'4_ReX'!S60</f>
        <v>720674.86347999994</v>
      </c>
      <c r="T61" s="34">
        <f>'3_X'!T60+'4_ReX'!T60</f>
        <v>5857.6597099999999</v>
      </c>
      <c r="U61" s="34">
        <f>'3_X'!U60+'4_ReX'!U60</f>
        <v>0</v>
      </c>
      <c r="V61" s="34">
        <f>'3_X'!V60+'4_ReX'!V60</f>
        <v>286.62254999999999</v>
      </c>
      <c r="W61" s="34">
        <f>'3_X'!W60+'4_ReX'!W60</f>
        <v>0</v>
      </c>
      <c r="X61" s="34">
        <f>'3_X'!X60+'4_ReX'!X60</f>
        <v>1726.6076799999998</v>
      </c>
      <c r="Y61" s="238">
        <f t="shared" si="5"/>
        <v>3019493.9177399995</v>
      </c>
    </row>
    <row r="62" spans="1:25" x14ac:dyDescent="0.25">
      <c r="A62" s="61"/>
      <c r="B62" s="61" t="s">
        <v>6</v>
      </c>
      <c r="C62" s="34">
        <f>'3_X'!C61+'4_ReX'!C61</f>
        <v>91695.499200000006</v>
      </c>
      <c r="D62" s="34">
        <f>'3_X'!D61+'4_ReX'!D61</f>
        <v>29251.602159999991</v>
      </c>
      <c r="E62" s="34">
        <f>'3_X'!E61+'4_ReX'!E61</f>
        <v>158412.19699999999</v>
      </c>
      <c r="F62" s="34">
        <f>'3_X'!F61+'4_ReX'!F61</f>
        <v>59389.090370000005</v>
      </c>
      <c r="G62" s="34">
        <f>'3_X'!G61+'4_ReX'!G61</f>
        <v>1092411.51929</v>
      </c>
      <c r="H62" s="34">
        <f>'3_X'!H61+'4_ReX'!H61</f>
        <v>942.9067</v>
      </c>
      <c r="I62" s="34">
        <f>'3_X'!I61+'4_ReX'!I61</f>
        <v>2436.5922700000001</v>
      </c>
      <c r="J62" s="34">
        <f>'3_X'!J61+'4_ReX'!J61</f>
        <v>0.4</v>
      </c>
      <c r="K62" s="34">
        <f>'3_X'!K61+'4_ReX'!K61</f>
        <v>106507.72083000002</v>
      </c>
      <c r="L62" s="34">
        <f>'3_X'!L61+'4_ReX'!L61</f>
        <v>78.49360999999999</v>
      </c>
      <c r="M62" s="34">
        <f>'3_X'!M61+'4_ReX'!M61</f>
        <v>21.367000000000004</v>
      </c>
      <c r="N62" s="34">
        <f>'3_X'!N61+'4_ReX'!N61</f>
        <v>27.676459999999999</v>
      </c>
      <c r="O62" s="34">
        <f>'3_X'!O61+'4_ReX'!O61</f>
        <v>3.5374400000000001</v>
      </c>
      <c r="P62" s="34">
        <f>'3_X'!P61+'4_ReX'!P61</f>
        <v>541200.02056999994</v>
      </c>
      <c r="Q62" s="34">
        <f>'3_X'!Q61+'4_ReX'!Q61</f>
        <v>83615.662730000025</v>
      </c>
      <c r="R62" s="34">
        <f>'3_X'!R61+'4_ReX'!R61</f>
        <v>20744.229419999992</v>
      </c>
      <c r="S62" s="34">
        <f>'3_X'!S61+'4_ReX'!S61</f>
        <v>4380.8490499999998</v>
      </c>
      <c r="T62" s="34">
        <f>'3_X'!T61+'4_ReX'!T61</f>
        <v>7725.2514499999997</v>
      </c>
      <c r="U62" s="34">
        <f>'3_X'!U61+'4_ReX'!U61</f>
        <v>0</v>
      </c>
      <c r="V62" s="34">
        <f>'3_X'!V61+'4_ReX'!V61</f>
        <v>252.39570000000001</v>
      </c>
      <c r="W62" s="34">
        <f>'3_X'!W61+'4_ReX'!W61</f>
        <v>0</v>
      </c>
      <c r="X62" s="34">
        <f>'3_X'!X61+'4_ReX'!X61</f>
        <v>1986.1468999999997</v>
      </c>
      <c r="Y62" s="238">
        <f t="shared" si="5"/>
        <v>2201083.15815</v>
      </c>
    </row>
    <row r="63" spans="1:25" x14ac:dyDescent="0.25">
      <c r="A63" s="61"/>
      <c r="B63" s="61" t="s">
        <v>69</v>
      </c>
      <c r="C63" s="34">
        <f>'3_X'!C62+'4_ReX'!C62</f>
        <v>63942.345259999987</v>
      </c>
      <c r="D63" s="34">
        <f>'3_X'!D62+'4_ReX'!D62</f>
        <v>44419.441569999988</v>
      </c>
      <c r="E63" s="34">
        <f>'3_X'!E62+'4_ReX'!E62</f>
        <v>144136.12224999996</v>
      </c>
      <c r="F63" s="34">
        <f>'3_X'!F62+'4_ReX'!F62</f>
        <v>74690.962879999977</v>
      </c>
      <c r="G63" s="34">
        <f>'3_X'!G62+'4_ReX'!G62</f>
        <v>2759799.7528300001</v>
      </c>
      <c r="H63" s="34">
        <f>'3_X'!H62+'4_ReX'!H62</f>
        <v>1121.7417700000001</v>
      </c>
      <c r="I63" s="34">
        <f>'3_X'!I62+'4_ReX'!I62</f>
        <v>1953.6338199999998</v>
      </c>
      <c r="J63" s="34">
        <f>'3_X'!J62+'4_ReX'!J62</f>
        <v>35.218000000000004</v>
      </c>
      <c r="K63" s="34">
        <f>'3_X'!K62+'4_ReX'!K62</f>
        <v>94135.718590000019</v>
      </c>
      <c r="L63" s="34">
        <f>'3_X'!L62+'4_ReX'!L62</f>
        <v>23.226260000000007</v>
      </c>
      <c r="M63" s="34">
        <f>'3_X'!M62+'4_ReX'!M62</f>
        <v>166.41864999999999</v>
      </c>
      <c r="N63" s="34">
        <f>'3_X'!N62+'4_ReX'!N62</f>
        <v>8.7639099999999992</v>
      </c>
      <c r="O63" s="34">
        <f>'3_X'!O62+'4_ReX'!O62</f>
        <v>13.80922</v>
      </c>
      <c r="P63" s="34">
        <f>'3_X'!P62+'4_ReX'!P62</f>
        <v>608136.63911999983</v>
      </c>
      <c r="Q63" s="34">
        <f>'3_X'!Q62+'4_ReX'!Q62</f>
        <v>127838.96553000002</v>
      </c>
      <c r="R63" s="34">
        <f>'3_X'!R62+'4_ReX'!R62</f>
        <v>15526.405850000006</v>
      </c>
      <c r="S63" s="34">
        <f>'3_X'!S62+'4_ReX'!S62</f>
        <v>17365.758020000001</v>
      </c>
      <c r="T63" s="34">
        <f>'3_X'!T62+'4_ReX'!T62</f>
        <v>536.37714999999992</v>
      </c>
      <c r="U63" s="34">
        <f>'3_X'!U62+'4_ReX'!U62</f>
        <v>0</v>
      </c>
      <c r="V63" s="34">
        <f>'3_X'!V62+'4_ReX'!V62</f>
        <v>129.57150000000001</v>
      </c>
      <c r="W63" s="34">
        <f>'3_X'!W62+'4_ReX'!W62</f>
        <v>0</v>
      </c>
      <c r="X63" s="34">
        <f>'3_X'!X62+'4_ReX'!X62</f>
        <v>1749.6018499999998</v>
      </c>
      <c r="Y63" s="238">
        <f t="shared" si="5"/>
        <v>3955730.4740300011</v>
      </c>
    </row>
    <row r="64" spans="1:25" x14ac:dyDescent="0.25">
      <c r="A64" s="61"/>
      <c r="B64" s="61" t="s">
        <v>70</v>
      </c>
      <c r="C64" s="34">
        <f>'3_X'!C63+'4_ReX'!C63</f>
        <v>106200.28278999998</v>
      </c>
      <c r="D64" s="34">
        <f>'3_X'!D63+'4_ReX'!D63</f>
        <v>53202.090629999999</v>
      </c>
      <c r="E64" s="34">
        <f>'3_X'!E63+'4_ReX'!E63</f>
        <v>135556.43666000004</v>
      </c>
      <c r="F64" s="34">
        <f>'3_X'!F63+'4_ReX'!F63</f>
        <v>98509.395289999986</v>
      </c>
      <c r="G64" s="34">
        <f>'3_X'!G63+'4_ReX'!G63</f>
        <v>1476380.4291600003</v>
      </c>
      <c r="H64" s="34">
        <f>'3_X'!H63+'4_ReX'!H63</f>
        <v>805.71514999999999</v>
      </c>
      <c r="I64" s="34">
        <f>'3_X'!I63+'4_ReX'!I63</f>
        <v>1811.4918399999999</v>
      </c>
      <c r="J64" s="34">
        <f>'3_X'!J63+'4_ReX'!J63</f>
        <v>127.60431</v>
      </c>
      <c r="K64" s="34">
        <f>'3_X'!K63+'4_ReX'!K63</f>
        <v>102785.26357000001</v>
      </c>
      <c r="L64" s="34">
        <f>'3_X'!L63+'4_ReX'!L63</f>
        <v>0.71387</v>
      </c>
      <c r="M64" s="34">
        <f>'3_X'!M63+'4_ReX'!M63</f>
        <v>41.970839999999995</v>
      </c>
      <c r="N64" s="34">
        <f>'3_X'!N63+'4_ReX'!N63</f>
        <v>0</v>
      </c>
      <c r="O64" s="34">
        <f>'3_X'!O63+'4_ReX'!O63</f>
        <v>105.27745</v>
      </c>
      <c r="P64" s="34">
        <f>'3_X'!P63+'4_ReX'!P63</f>
        <v>634032.20322999998</v>
      </c>
      <c r="Q64" s="34">
        <f>'3_X'!Q63+'4_ReX'!Q63</f>
        <v>45394.089400000004</v>
      </c>
      <c r="R64" s="34">
        <f>'3_X'!R63+'4_ReX'!R63</f>
        <v>17521.680299999989</v>
      </c>
      <c r="S64" s="34">
        <f>'3_X'!S63+'4_ReX'!S63</f>
        <v>3532.8052399999997</v>
      </c>
      <c r="T64" s="34">
        <f>'3_X'!T63+'4_ReX'!T63</f>
        <v>440.05379999999991</v>
      </c>
      <c r="U64" s="34">
        <f>'3_X'!U63+'4_ReX'!U63</f>
        <v>0</v>
      </c>
      <c r="V64" s="34">
        <f>'3_X'!V63+'4_ReX'!V63</f>
        <v>59.848970000000008</v>
      </c>
      <c r="W64" s="34">
        <f>'3_X'!W63+'4_ReX'!W63</f>
        <v>0</v>
      </c>
      <c r="X64" s="34">
        <f>'3_X'!X63+'4_ReX'!X63</f>
        <v>1615.2598599999997</v>
      </c>
      <c r="Y64" s="238">
        <f t="shared" si="5"/>
        <v>2678122.6123600011</v>
      </c>
    </row>
    <row r="65" spans="1:25" x14ac:dyDescent="0.25">
      <c r="A65" s="61"/>
      <c r="B65" s="61" t="s">
        <v>73</v>
      </c>
      <c r="C65" s="34">
        <f>'3_X'!C64+'4_ReX'!C64</f>
        <v>88008.975050000008</v>
      </c>
      <c r="D65" s="34">
        <f>'3_X'!D64+'4_ReX'!D64</f>
        <v>49550.120379999993</v>
      </c>
      <c r="E65" s="34">
        <f>'3_X'!E64+'4_ReX'!E64</f>
        <v>110446.69636999999</v>
      </c>
      <c r="F65" s="34">
        <f>'3_X'!F64+'4_ReX'!F64</f>
        <v>96104.054849999986</v>
      </c>
      <c r="G65" s="34">
        <f>'3_X'!G64+'4_ReX'!G64</f>
        <v>1565365.3702100001</v>
      </c>
      <c r="H65" s="34">
        <f>'3_X'!H64+'4_ReX'!H64</f>
        <v>302.28370999999999</v>
      </c>
      <c r="I65" s="34">
        <f>'3_X'!I64+'4_ReX'!I64</f>
        <v>2131.5961999999995</v>
      </c>
      <c r="J65" s="34">
        <f>'3_X'!J64+'4_ReX'!J64</f>
        <v>178.81699</v>
      </c>
      <c r="K65" s="34">
        <f>'3_X'!K64+'4_ReX'!K64</f>
        <v>76310.162039999996</v>
      </c>
      <c r="L65" s="34">
        <f>'3_X'!L64+'4_ReX'!L64</f>
        <v>120.15845000000002</v>
      </c>
      <c r="M65" s="34">
        <f>'3_X'!M64+'4_ReX'!M64</f>
        <v>107.92487999999997</v>
      </c>
      <c r="N65" s="34">
        <f>'3_X'!N64+'4_ReX'!N64</f>
        <v>90.761119999999991</v>
      </c>
      <c r="O65" s="34">
        <f>'3_X'!O64+'4_ReX'!O64</f>
        <v>5.5031000000000008</v>
      </c>
      <c r="P65" s="34">
        <f>'3_X'!P64+'4_ReX'!P64</f>
        <v>669370.24138999975</v>
      </c>
      <c r="Q65" s="34">
        <f>'3_X'!Q64+'4_ReX'!Q64</f>
        <v>42164.346580000012</v>
      </c>
      <c r="R65" s="34">
        <f>'3_X'!R64+'4_ReX'!R64</f>
        <v>30580.168950000003</v>
      </c>
      <c r="S65" s="34">
        <f>'3_X'!S64+'4_ReX'!S64</f>
        <v>81470.320869999996</v>
      </c>
      <c r="T65" s="34">
        <f>'3_X'!T64+'4_ReX'!T64</f>
        <v>462.85553999999996</v>
      </c>
      <c r="U65" s="34">
        <f>'3_X'!U64+'4_ReX'!U64</f>
        <v>0</v>
      </c>
      <c r="V65" s="34">
        <f>'3_X'!V64+'4_ReX'!V64</f>
        <v>78.913599999999988</v>
      </c>
      <c r="W65" s="34">
        <f>'3_X'!W64+'4_ReX'!W64</f>
        <v>0</v>
      </c>
      <c r="X65" s="34">
        <f>'3_X'!X64+'4_ReX'!X64</f>
        <v>1137.2685300000003</v>
      </c>
      <c r="Y65" s="238">
        <f t="shared" si="5"/>
        <v>2813986.5388099998</v>
      </c>
    </row>
    <row r="66" spans="1:25" x14ac:dyDescent="0.25">
      <c r="A66" s="61"/>
      <c r="B66" s="61" t="s">
        <v>63</v>
      </c>
      <c r="C66" s="34">
        <f>'3_X'!C65+'4_ReX'!C65</f>
        <v>80581.807149999993</v>
      </c>
      <c r="D66" s="34">
        <f>'3_X'!D65+'4_ReX'!D65</f>
        <v>53277.77090000001</v>
      </c>
      <c r="E66" s="34">
        <f>'3_X'!E65+'4_ReX'!E65</f>
        <v>81702.679280000011</v>
      </c>
      <c r="F66" s="34">
        <f>'3_X'!F65+'4_ReX'!F65</f>
        <v>108873.87401</v>
      </c>
      <c r="G66" s="34">
        <f>'3_X'!G65+'4_ReX'!G65</f>
        <v>1555392.83547</v>
      </c>
      <c r="H66" s="34">
        <f>'3_X'!H65+'4_ReX'!H65</f>
        <v>1003.7852800000001</v>
      </c>
      <c r="I66" s="34">
        <f>'3_X'!I65+'4_ReX'!I65</f>
        <v>1989.5311200000001</v>
      </c>
      <c r="J66" s="34">
        <f>'3_X'!J65+'4_ReX'!J65</f>
        <v>0.23488000000000001</v>
      </c>
      <c r="K66" s="34">
        <f>'3_X'!K65+'4_ReX'!K65</f>
        <v>77653.503310000015</v>
      </c>
      <c r="L66" s="34">
        <f>'3_X'!L65+'4_ReX'!L65</f>
        <v>81.615220000000008</v>
      </c>
      <c r="M66" s="34">
        <f>'3_X'!M65+'4_ReX'!M65</f>
        <v>116.96153</v>
      </c>
      <c r="N66" s="34">
        <f>'3_X'!N65+'4_ReX'!N65</f>
        <v>4.1760599999999997</v>
      </c>
      <c r="O66" s="34">
        <f>'3_X'!O65+'4_ReX'!O65</f>
        <v>20.64507</v>
      </c>
      <c r="P66" s="34">
        <f>'3_X'!P65+'4_ReX'!P65</f>
        <v>439543.96337999997</v>
      </c>
      <c r="Q66" s="34">
        <f>'3_X'!Q65+'4_ReX'!Q65</f>
        <v>134416.41350000002</v>
      </c>
      <c r="R66" s="34">
        <f>'3_X'!R65+'4_ReX'!R65</f>
        <v>4436.9810699999998</v>
      </c>
      <c r="S66" s="34">
        <f>'3_X'!S65+'4_ReX'!S65</f>
        <v>54226.404909999997</v>
      </c>
      <c r="T66" s="34">
        <f>'3_X'!T65+'4_ReX'!T65</f>
        <v>591.2871100000001</v>
      </c>
      <c r="U66" s="34">
        <f>'3_X'!U65+'4_ReX'!U65</f>
        <v>0</v>
      </c>
      <c r="V66" s="34">
        <f>'3_X'!V65+'4_ReX'!V65</f>
        <v>88.143900000000002</v>
      </c>
      <c r="W66" s="34">
        <f>'3_X'!W65+'4_ReX'!W65</f>
        <v>0</v>
      </c>
      <c r="X66" s="34">
        <f>'3_X'!X65+'4_ReX'!X65</f>
        <v>2866.5587500000006</v>
      </c>
      <c r="Y66" s="238">
        <f t="shared" si="5"/>
        <v>2596869.1719000004</v>
      </c>
    </row>
    <row r="67" spans="1:25" x14ac:dyDescent="0.25">
      <c r="A67" s="32"/>
      <c r="B67" s="61" t="s">
        <v>64</v>
      </c>
      <c r="C67" s="34">
        <f>'3_X'!C66+'4_ReX'!C66</f>
        <v>57356.524500000014</v>
      </c>
      <c r="D67" s="34">
        <f>'3_X'!D66+'4_ReX'!D66</f>
        <v>49234.762209999994</v>
      </c>
      <c r="E67" s="34">
        <f>'3_X'!E66+'4_ReX'!E66</f>
        <v>283592.04404999997</v>
      </c>
      <c r="F67" s="34">
        <f>'3_X'!F66+'4_ReX'!F66</f>
        <v>91888.843329999989</v>
      </c>
      <c r="G67" s="34">
        <f>'3_X'!G66+'4_ReX'!G66</f>
        <v>1801055.4323900004</v>
      </c>
      <c r="H67" s="34">
        <f>'3_X'!H66+'4_ReX'!H66</f>
        <v>2375.8508400000001</v>
      </c>
      <c r="I67" s="34">
        <f>'3_X'!I66+'4_ReX'!I66</f>
        <v>2590.288869999999</v>
      </c>
      <c r="J67" s="34">
        <f>'3_X'!J66+'4_ReX'!J66</f>
        <v>0.37589999999999996</v>
      </c>
      <c r="K67" s="34">
        <f>'3_X'!K66+'4_ReX'!K66</f>
        <v>111427.01704000002</v>
      </c>
      <c r="L67" s="34">
        <f>'3_X'!L66+'4_ReX'!L66</f>
        <v>210.33805999999998</v>
      </c>
      <c r="M67" s="34">
        <f>'3_X'!M66+'4_ReX'!M66</f>
        <v>86.673040000000015</v>
      </c>
      <c r="N67" s="34">
        <f>'3_X'!N66+'4_ReX'!N66</f>
        <v>77.964910000000003</v>
      </c>
      <c r="O67" s="34">
        <f>'3_X'!O66+'4_ReX'!O66</f>
        <v>1.95431</v>
      </c>
      <c r="P67" s="34">
        <f>'3_X'!P66+'4_ReX'!P66</f>
        <v>798808.43305000023</v>
      </c>
      <c r="Q67" s="34">
        <f>'3_X'!Q66+'4_ReX'!Q66</f>
        <v>103125.61586000001</v>
      </c>
      <c r="R67" s="34">
        <f>'3_X'!R66+'4_ReX'!R66</f>
        <v>9747.967449999991</v>
      </c>
      <c r="S67" s="34">
        <f>'3_X'!S66+'4_ReX'!S66</f>
        <v>12660.283529999997</v>
      </c>
      <c r="T67" s="34">
        <f>'3_X'!T66+'4_ReX'!T66</f>
        <v>472.26358999999997</v>
      </c>
      <c r="U67" s="34">
        <f>'3_X'!U66+'4_ReX'!U66</f>
        <v>0</v>
      </c>
      <c r="V67" s="34">
        <f>'3_X'!V66+'4_ReX'!V66</f>
        <v>15.396719999999998</v>
      </c>
      <c r="W67" s="34">
        <f>'3_X'!W66+'4_ReX'!W66</f>
        <v>0.5</v>
      </c>
      <c r="X67" s="34">
        <f>'3_X'!X66+'4_ReX'!X66</f>
        <v>1917.9669900000001</v>
      </c>
      <c r="Y67" s="238">
        <f t="shared" si="5"/>
        <v>3326646.49664</v>
      </c>
    </row>
    <row r="68" spans="1:25" x14ac:dyDescent="0.25">
      <c r="A68" s="61"/>
      <c r="B68" s="61" t="s">
        <v>65</v>
      </c>
      <c r="C68" s="34">
        <f>'3_X'!C67+'4_ReX'!C67</f>
        <v>98178.12347999998</v>
      </c>
      <c r="D68" s="34">
        <f>'3_X'!D67+'4_ReX'!D67</f>
        <v>49366.205329999997</v>
      </c>
      <c r="E68" s="34">
        <f>'3_X'!E67+'4_ReX'!E67</f>
        <v>153508.45313000001</v>
      </c>
      <c r="F68" s="34">
        <f>(F67+F69)/2</f>
        <v>83874.147674999986</v>
      </c>
      <c r="G68" s="34">
        <f>'3_X'!G67+'4_ReX'!G67</f>
        <v>1528562.93254</v>
      </c>
      <c r="H68" s="34">
        <f>'3_X'!H67+'4_ReX'!H67</f>
        <v>647.84043999999994</v>
      </c>
      <c r="I68" s="34">
        <f>'3_X'!I67+'4_ReX'!I67</f>
        <v>2213.8546900000006</v>
      </c>
      <c r="J68" s="34">
        <f>'3_X'!J67+'4_ReX'!J67</f>
        <v>3.3774199999999994</v>
      </c>
      <c r="K68" s="34">
        <f>'3_X'!K67+'4_ReX'!K67</f>
        <v>138079.20549999995</v>
      </c>
      <c r="L68" s="34">
        <f>'3_X'!L67+'4_ReX'!L67</f>
        <v>56.241800000000005</v>
      </c>
      <c r="M68" s="34">
        <f>'3_X'!M67+'4_ReX'!M67</f>
        <v>64.778040000000004</v>
      </c>
      <c r="N68" s="34">
        <f>'3_X'!N67+'4_ReX'!N67</f>
        <v>4.6557399999999998</v>
      </c>
      <c r="O68" s="34">
        <f>'3_X'!O67+'4_ReX'!O67</f>
        <v>12.96888</v>
      </c>
      <c r="P68" s="34">
        <f>'3_X'!P67+'4_ReX'!P67</f>
        <v>472148.64498000004</v>
      </c>
      <c r="Q68" s="34">
        <f>'3_X'!Q67+'4_ReX'!Q67</f>
        <v>153043.62279999998</v>
      </c>
      <c r="R68" s="34">
        <f>'3_X'!R67+'4_ReX'!R67</f>
        <v>17171.262150000002</v>
      </c>
      <c r="S68" s="34">
        <f>'3_X'!S67+'4_ReX'!S67</f>
        <v>2962.9587499999998</v>
      </c>
      <c r="T68" s="34">
        <f>'3_X'!T67+'4_ReX'!T67</f>
        <v>391.24493999999999</v>
      </c>
      <c r="U68" s="34">
        <f>'3_X'!U67+'4_ReX'!U67</f>
        <v>0</v>
      </c>
      <c r="V68" s="34">
        <f>'3_X'!V67+'4_ReX'!V67</f>
        <v>54.04383</v>
      </c>
      <c r="W68" s="34">
        <f>'3_X'!W67+'4_ReX'!W67</f>
        <v>2.3309999999999997E-2</v>
      </c>
      <c r="X68" s="34">
        <f>'3_X'!X67+'4_ReX'!X67</f>
        <v>2119.9692599999998</v>
      </c>
      <c r="Y68" s="55">
        <f>SUM(C68:X68)</f>
        <v>2702464.5546850003</v>
      </c>
    </row>
    <row r="69" spans="1:25" x14ac:dyDescent="0.25">
      <c r="A69" s="61"/>
      <c r="B69" s="61" t="s">
        <v>66</v>
      </c>
      <c r="C69" s="34">
        <f>'3_X'!C68+'4_ReX'!C68</f>
        <v>174557.44305999996</v>
      </c>
      <c r="D69" s="34">
        <f>'3_X'!D68+'4_ReX'!D68</f>
        <v>54089.371289999988</v>
      </c>
      <c r="E69" s="34">
        <f>'3_X'!E68+'4_ReX'!E68</f>
        <v>84557.428709999978</v>
      </c>
      <c r="F69" s="34">
        <f>'3_X'!F68+'4_ReX'!F68</f>
        <v>75859.452019999997</v>
      </c>
      <c r="G69" s="34">
        <f>'3_X'!G68+'4_ReX'!G68</f>
        <v>1826645.4245999996</v>
      </c>
      <c r="H69" s="34">
        <f>'3_X'!H68+'4_ReX'!H68</f>
        <v>1069.8491099999999</v>
      </c>
      <c r="I69" s="34">
        <f>'3_X'!I68+'4_ReX'!I68</f>
        <v>1101.15211</v>
      </c>
      <c r="J69" s="34">
        <f>'3_X'!J68+'4_ReX'!J68</f>
        <v>186.48804000000001</v>
      </c>
      <c r="K69" s="34">
        <f>'3_X'!K68+'4_ReX'!K68</f>
        <v>96106.221040000004</v>
      </c>
      <c r="L69" s="34">
        <f>'3_X'!L68+'4_ReX'!L68</f>
        <v>88.657570000000007</v>
      </c>
      <c r="M69" s="34">
        <f>'3_X'!M68+'4_ReX'!M68</f>
        <v>3.36232</v>
      </c>
      <c r="N69" s="34">
        <f>'3_X'!N68+'4_ReX'!N68</f>
        <v>0</v>
      </c>
      <c r="O69" s="34">
        <f>'3_X'!O68+'4_ReX'!O68</f>
        <v>3.6365599999999998</v>
      </c>
      <c r="P69" s="34">
        <f>'3_X'!P68+'4_ReX'!P68</f>
        <v>420436.94780999993</v>
      </c>
      <c r="Q69" s="34">
        <f>'3_X'!Q68+'4_ReX'!Q68</f>
        <v>158982.15512000001</v>
      </c>
      <c r="R69" s="34">
        <f>'3_X'!R68+'4_ReX'!R68</f>
        <v>9626.0932100000009</v>
      </c>
      <c r="S69" s="34">
        <f>'3_X'!S68+'4_ReX'!S68</f>
        <v>37997.775320000001</v>
      </c>
      <c r="T69" s="34">
        <f>'3_X'!T68+'4_ReX'!T68</f>
        <v>190.98357000000001</v>
      </c>
      <c r="U69" s="34">
        <f>'3_X'!U68+'4_ReX'!U68</f>
        <v>0</v>
      </c>
      <c r="V69" s="34">
        <f>'3_X'!V68+'4_ReX'!V68</f>
        <v>10.810120000000001</v>
      </c>
      <c r="W69" s="34">
        <f>'3_X'!W68+'4_ReX'!W68</f>
        <v>0</v>
      </c>
      <c r="X69" s="34">
        <f>'3_X'!X68+'4_ReX'!X68</f>
        <v>1005.65246</v>
      </c>
      <c r="Y69" s="238">
        <f t="shared" si="5"/>
        <v>2942518.9040399999</v>
      </c>
    </row>
    <row r="70" spans="1:25" s="202" customFormat="1" x14ac:dyDescent="0.25">
      <c r="A70" s="9"/>
      <c r="B70" s="7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</row>
    <row r="71" spans="1:25" s="206" customFormat="1" x14ac:dyDescent="0.25">
      <c r="A71" s="203"/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</row>
    <row r="72" spans="1:25" x14ac:dyDescent="0.25">
      <c r="A72" s="37" t="s">
        <v>75</v>
      </c>
      <c r="B72" s="492" t="s">
        <v>207</v>
      </c>
      <c r="C72" s="492"/>
      <c r="D72" s="492"/>
      <c r="E72" s="492"/>
      <c r="F72" s="492"/>
      <c r="G72" s="492"/>
      <c r="Y72" s="32"/>
    </row>
    <row r="73" spans="1:25" x14ac:dyDescent="0.25">
      <c r="A73" s="37" t="s">
        <v>46</v>
      </c>
      <c r="B73" s="94" t="s">
        <v>228</v>
      </c>
    </row>
    <row r="74" spans="1:25" x14ac:dyDescent="0.25">
      <c r="A74" s="32"/>
      <c r="B74" s="46" t="s">
        <v>348</v>
      </c>
    </row>
    <row r="75" spans="1:25" x14ac:dyDescent="0.25">
      <c r="B75" s="110" t="s">
        <v>349</v>
      </c>
    </row>
  </sheetData>
  <mergeCells count="14">
    <mergeCell ref="B72:G72"/>
    <mergeCell ref="A12:B12"/>
    <mergeCell ref="A9:B9"/>
    <mergeCell ref="A8:B8"/>
    <mergeCell ref="A13:B13"/>
    <mergeCell ref="A14:B14"/>
    <mergeCell ref="A15:B15"/>
    <mergeCell ref="A16:B16"/>
    <mergeCell ref="C1:Y1"/>
    <mergeCell ref="C3:Y3"/>
    <mergeCell ref="C2:Y2"/>
    <mergeCell ref="A10:B10"/>
    <mergeCell ref="A11:B11"/>
    <mergeCell ref="A4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G42"/>
  <sheetViews>
    <sheetView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J34" sqref="J34"/>
    </sheetView>
  </sheetViews>
  <sheetFormatPr defaultRowHeight="15" x14ac:dyDescent="0.25"/>
  <cols>
    <col min="1" max="1" width="69.28515625" style="396" bestFit="1" customWidth="1"/>
    <col min="2" max="6" width="12.7109375" style="396" customWidth="1"/>
    <col min="7" max="7" width="12.7109375" style="153" customWidth="1"/>
    <col min="8" max="46" width="12.7109375" style="396" customWidth="1"/>
    <col min="47" max="58" width="12.7109375" style="153" customWidth="1"/>
    <col min="59" max="59" width="9.85546875" style="396" bestFit="1" customWidth="1"/>
    <col min="60" max="229" width="9.140625" style="396"/>
    <col min="230" max="230" width="41" style="396" customWidth="1"/>
    <col min="231" max="237" width="9.140625" style="396" customWidth="1"/>
    <col min="238" max="238" width="10.5703125" style="396" customWidth="1"/>
    <col min="239" max="249" width="9.140625" style="396" customWidth="1"/>
    <col min="250" max="250" width="12.85546875" style="396" customWidth="1"/>
    <col min="251" max="251" width="13.140625" style="396" customWidth="1"/>
    <col min="252" max="287" width="9.140625" style="396" customWidth="1"/>
    <col min="288" max="293" width="11.140625" style="396" customWidth="1"/>
    <col min="294" max="294" width="10.85546875" style="396" customWidth="1"/>
    <col min="295" max="485" width="9.140625" style="396"/>
    <col min="486" max="486" width="41" style="396" customWidth="1"/>
    <col min="487" max="493" width="9.140625" style="396" customWidth="1"/>
    <col min="494" max="494" width="10.5703125" style="396" customWidth="1"/>
    <col min="495" max="505" width="9.140625" style="396" customWidth="1"/>
    <col min="506" max="506" width="12.85546875" style="396" customWidth="1"/>
    <col min="507" max="507" width="13.140625" style="396" customWidth="1"/>
    <col min="508" max="543" width="9.140625" style="396" customWidth="1"/>
    <col min="544" max="549" width="11.140625" style="396" customWidth="1"/>
    <col min="550" max="550" width="10.85546875" style="396" customWidth="1"/>
    <col min="551" max="741" width="9.140625" style="396"/>
    <col min="742" max="742" width="41" style="396" customWidth="1"/>
    <col min="743" max="749" width="9.140625" style="396" customWidth="1"/>
    <col min="750" max="750" width="10.5703125" style="396" customWidth="1"/>
    <col min="751" max="761" width="9.140625" style="396" customWidth="1"/>
    <col min="762" max="762" width="12.85546875" style="396" customWidth="1"/>
    <col min="763" max="763" width="13.140625" style="396" customWidth="1"/>
    <col min="764" max="799" width="9.140625" style="396" customWidth="1"/>
    <col min="800" max="805" width="11.140625" style="396" customWidth="1"/>
    <col min="806" max="806" width="10.85546875" style="396" customWidth="1"/>
    <col min="807" max="997" width="9.140625" style="396"/>
    <col min="998" max="998" width="41" style="396" customWidth="1"/>
    <col min="999" max="1005" width="9.140625" style="396" customWidth="1"/>
    <col min="1006" max="1006" width="10.5703125" style="396" customWidth="1"/>
    <col min="1007" max="1017" width="9.140625" style="396" customWidth="1"/>
    <col min="1018" max="1018" width="12.85546875" style="396" customWidth="1"/>
    <col min="1019" max="1019" width="13.140625" style="396" customWidth="1"/>
    <col min="1020" max="1055" width="9.140625" style="396" customWidth="1"/>
    <col min="1056" max="1061" width="11.140625" style="396" customWidth="1"/>
    <col min="1062" max="1062" width="10.85546875" style="396" customWidth="1"/>
    <col min="1063" max="1253" width="9.140625" style="396"/>
    <col min="1254" max="1254" width="41" style="396" customWidth="1"/>
    <col min="1255" max="1261" width="9.140625" style="396" customWidth="1"/>
    <col min="1262" max="1262" width="10.5703125" style="396" customWidth="1"/>
    <col min="1263" max="1273" width="9.140625" style="396" customWidth="1"/>
    <col min="1274" max="1274" width="12.85546875" style="396" customWidth="1"/>
    <col min="1275" max="1275" width="13.140625" style="396" customWidth="1"/>
    <col min="1276" max="1311" width="9.140625" style="396" customWidth="1"/>
    <col min="1312" max="1317" width="11.140625" style="396" customWidth="1"/>
    <col min="1318" max="1318" width="10.85546875" style="396" customWidth="1"/>
    <col min="1319" max="1509" width="9.140625" style="396"/>
    <col min="1510" max="1510" width="41" style="396" customWidth="1"/>
    <col min="1511" max="1517" width="9.140625" style="396" customWidth="1"/>
    <col min="1518" max="1518" width="10.5703125" style="396" customWidth="1"/>
    <col min="1519" max="1529" width="9.140625" style="396" customWidth="1"/>
    <col min="1530" max="1530" width="12.85546875" style="396" customWidth="1"/>
    <col min="1531" max="1531" width="13.140625" style="396" customWidth="1"/>
    <col min="1532" max="1567" width="9.140625" style="396" customWidth="1"/>
    <col min="1568" max="1573" width="11.140625" style="396" customWidth="1"/>
    <col min="1574" max="1574" width="10.85546875" style="396" customWidth="1"/>
    <col min="1575" max="1765" width="9.140625" style="396"/>
    <col min="1766" max="1766" width="41" style="396" customWidth="1"/>
    <col min="1767" max="1773" width="9.140625" style="396" customWidth="1"/>
    <col min="1774" max="1774" width="10.5703125" style="396" customWidth="1"/>
    <col min="1775" max="1785" width="9.140625" style="396" customWidth="1"/>
    <col min="1786" max="1786" width="12.85546875" style="396" customWidth="1"/>
    <col min="1787" max="1787" width="13.140625" style="396" customWidth="1"/>
    <col min="1788" max="1823" width="9.140625" style="396" customWidth="1"/>
    <col min="1824" max="1829" width="11.140625" style="396" customWidth="1"/>
    <col min="1830" max="1830" width="10.85546875" style="396" customWidth="1"/>
    <col min="1831" max="2021" width="9.140625" style="396"/>
    <col min="2022" max="2022" width="41" style="396" customWidth="1"/>
    <col min="2023" max="2029" width="9.140625" style="396" customWidth="1"/>
    <col min="2030" max="2030" width="10.5703125" style="396" customWidth="1"/>
    <col min="2031" max="2041" width="9.140625" style="396" customWidth="1"/>
    <col min="2042" max="2042" width="12.85546875" style="396" customWidth="1"/>
    <col min="2043" max="2043" width="13.140625" style="396" customWidth="1"/>
    <col min="2044" max="2079" width="9.140625" style="396" customWidth="1"/>
    <col min="2080" max="2085" width="11.140625" style="396" customWidth="1"/>
    <col min="2086" max="2086" width="10.85546875" style="396" customWidth="1"/>
    <col min="2087" max="2277" width="9.140625" style="396"/>
    <col min="2278" max="2278" width="41" style="396" customWidth="1"/>
    <col min="2279" max="2285" width="9.140625" style="396" customWidth="1"/>
    <col min="2286" max="2286" width="10.5703125" style="396" customWidth="1"/>
    <col min="2287" max="2297" width="9.140625" style="396" customWidth="1"/>
    <col min="2298" max="2298" width="12.85546875" style="396" customWidth="1"/>
    <col min="2299" max="2299" width="13.140625" style="396" customWidth="1"/>
    <col min="2300" max="2335" width="9.140625" style="396" customWidth="1"/>
    <col min="2336" max="2341" width="11.140625" style="396" customWidth="1"/>
    <col min="2342" max="2342" width="10.85546875" style="396" customWidth="1"/>
    <col min="2343" max="2533" width="9.140625" style="396"/>
    <col min="2534" max="2534" width="41" style="396" customWidth="1"/>
    <col min="2535" max="2541" width="9.140625" style="396" customWidth="1"/>
    <col min="2542" max="2542" width="10.5703125" style="396" customWidth="1"/>
    <col min="2543" max="2553" width="9.140625" style="396" customWidth="1"/>
    <col min="2554" max="2554" width="12.85546875" style="396" customWidth="1"/>
    <col min="2555" max="2555" width="13.140625" style="396" customWidth="1"/>
    <col min="2556" max="2591" width="9.140625" style="396" customWidth="1"/>
    <col min="2592" max="2597" width="11.140625" style="396" customWidth="1"/>
    <col min="2598" max="2598" width="10.85546875" style="396" customWidth="1"/>
    <col min="2599" max="2789" width="9.140625" style="396"/>
    <col min="2790" max="2790" width="41" style="396" customWidth="1"/>
    <col min="2791" max="2797" width="9.140625" style="396" customWidth="1"/>
    <col min="2798" max="2798" width="10.5703125" style="396" customWidth="1"/>
    <col min="2799" max="2809" width="9.140625" style="396" customWidth="1"/>
    <col min="2810" max="2810" width="12.85546875" style="396" customWidth="1"/>
    <col min="2811" max="2811" width="13.140625" style="396" customWidth="1"/>
    <col min="2812" max="2847" width="9.140625" style="396" customWidth="1"/>
    <col min="2848" max="2853" width="11.140625" style="396" customWidth="1"/>
    <col min="2854" max="2854" width="10.85546875" style="396" customWidth="1"/>
    <col min="2855" max="3045" width="9.140625" style="396"/>
    <col min="3046" max="3046" width="41" style="396" customWidth="1"/>
    <col min="3047" max="3053" width="9.140625" style="396" customWidth="1"/>
    <col min="3054" max="3054" width="10.5703125" style="396" customWidth="1"/>
    <col min="3055" max="3065" width="9.140625" style="396" customWidth="1"/>
    <col min="3066" max="3066" width="12.85546875" style="396" customWidth="1"/>
    <col min="3067" max="3067" width="13.140625" style="396" customWidth="1"/>
    <col min="3068" max="3103" width="9.140625" style="396" customWidth="1"/>
    <col min="3104" max="3109" width="11.140625" style="396" customWidth="1"/>
    <col min="3110" max="3110" width="10.85546875" style="396" customWidth="1"/>
    <col min="3111" max="3301" width="9.140625" style="396"/>
    <col min="3302" max="3302" width="41" style="396" customWidth="1"/>
    <col min="3303" max="3309" width="9.140625" style="396" customWidth="1"/>
    <col min="3310" max="3310" width="10.5703125" style="396" customWidth="1"/>
    <col min="3311" max="3321" width="9.140625" style="396" customWidth="1"/>
    <col min="3322" max="3322" width="12.85546875" style="396" customWidth="1"/>
    <col min="3323" max="3323" width="13.140625" style="396" customWidth="1"/>
    <col min="3324" max="3359" width="9.140625" style="396" customWidth="1"/>
    <col min="3360" max="3365" width="11.140625" style="396" customWidth="1"/>
    <col min="3366" max="3366" width="10.85546875" style="396" customWidth="1"/>
    <col min="3367" max="3557" width="9.140625" style="396"/>
    <col min="3558" max="3558" width="41" style="396" customWidth="1"/>
    <col min="3559" max="3565" width="9.140625" style="396" customWidth="1"/>
    <col min="3566" max="3566" width="10.5703125" style="396" customWidth="1"/>
    <col min="3567" max="3577" width="9.140625" style="396" customWidth="1"/>
    <col min="3578" max="3578" width="12.85546875" style="396" customWidth="1"/>
    <col min="3579" max="3579" width="13.140625" style="396" customWidth="1"/>
    <col min="3580" max="3615" width="9.140625" style="396" customWidth="1"/>
    <col min="3616" max="3621" width="11.140625" style="396" customWidth="1"/>
    <col min="3622" max="3622" width="10.85546875" style="396" customWidth="1"/>
    <col min="3623" max="3813" width="9.140625" style="396"/>
    <col min="3814" max="3814" width="41" style="396" customWidth="1"/>
    <col min="3815" max="3821" width="9.140625" style="396" customWidth="1"/>
    <col min="3822" max="3822" width="10.5703125" style="396" customWidth="1"/>
    <col min="3823" max="3833" width="9.140625" style="396" customWidth="1"/>
    <col min="3834" max="3834" width="12.85546875" style="396" customWidth="1"/>
    <col min="3835" max="3835" width="13.140625" style="396" customWidth="1"/>
    <col min="3836" max="3871" width="9.140625" style="396" customWidth="1"/>
    <col min="3872" max="3877" width="11.140625" style="396" customWidth="1"/>
    <col min="3878" max="3878" width="10.85546875" style="396" customWidth="1"/>
    <col min="3879" max="4069" width="9.140625" style="396"/>
    <col min="4070" max="4070" width="41" style="396" customWidth="1"/>
    <col min="4071" max="4077" width="9.140625" style="396" customWidth="1"/>
    <col min="4078" max="4078" width="10.5703125" style="396" customWidth="1"/>
    <col min="4079" max="4089" width="9.140625" style="396" customWidth="1"/>
    <col min="4090" max="4090" width="12.85546875" style="396" customWidth="1"/>
    <col min="4091" max="4091" width="13.140625" style="396" customWidth="1"/>
    <col min="4092" max="4127" width="9.140625" style="396" customWidth="1"/>
    <col min="4128" max="4133" width="11.140625" style="396" customWidth="1"/>
    <col min="4134" max="4134" width="10.85546875" style="396" customWidth="1"/>
    <col min="4135" max="4325" width="9.140625" style="396"/>
    <col min="4326" max="4326" width="41" style="396" customWidth="1"/>
    <col min="4327" max="4333" width="9.140625" style="396" customWidth="1"/>
    <col min="4334" max="4334" width="10.5703125" style="396" customWidth="1"/>
    <col min="4335" max="4345" width="9.140625" style="396" customWidth="1"/>
    <col min="4346" max="4346" width="12.85546875" style="396" customWidth="1"/>
    <col min="4347" max="4347" width="13.140625" style="396" customWidth="1"/>
    <col min="4348" max="4383" width="9.140625" style="396" customWidth="1"/>
    <col min="4384" max="4389" width="11.140625" style="396" customWidth="1"/>
    <col min="4390" max="4390" width="10.85546875" style="396" customWidth="1"/>
    <col min="4391" max="4581" width="9.140625" style="396"/>
    <col min="4582" max="4582" width="41" style="396" customWidth="1"/>
    <col min="4583" max="4589" width="9.140625" style="396" customWidth="1"/>
    <col min="4590" max="4590" width="10.5703125" style="396" customWidth="1"/>
    <col min="4591" max="4601" width="9.140625" style="396" customWidth="1"/>
    <col min="4602" max="4602" width="12.85546875" style="396" customWidth="1"/>
    <col min="4603" max="4603" width="13.140625" style="396" customWidth="1"/>
    <col min="4604" max="4639" width="9.140625" style="396" customWidth="1"/>
    <col min="4640" max="4645" width="11.140625" style="396" customWidth="1"/>
    <col min="4646" max="4646" width="10.85546875" style="396" customWidth="1"/>
    <col min="4647" max="4837" width="9.140625" style="396"/>
    <col min="4838" max="4838" width="41" style="396" customWidth="1"/>
    <col min="4839" max="4845" width="9.140625" style="396" customWidth="1"/>
    <col min="4846" max="4846" width="10.5703125" style="396" customWidth="1"/>
    <col min="4847" max="4857" width="9.140625" style="396" customWidth="1"/>
    <col min="4858" max="4858" width="12.85546875" style="396" customWidth="1"/>
    <col min="4859" max="4859" width="13.140625" style="396" customWidth="1"/>
    <col min="4860" max="4895" width="9.140625" style="396" customWidth="1"/>
    <col min="4896" max="4901" width="11.140625" style="396" customWidth="1"/>
    <col min="4902" max="4902" width="10.85546875" style="396" customWidth="1"/>
    <col min="4903" max="5093" width="9.140625" style="396"/>
    <col min="5094" max="5094" width="41" style="396" customWidth="1"/>
    <col min="5095" max="5101" width="9.140625" style="396" customWidth="1"/>
    <col min="5102" max="5102" width="10.5703125" style="396" customWidth="1"/>
    <col min="5103" max="5113" width="9.140625" style="396" customWidth="1"/>
    <col min="5114" max="5114" width="12.85546875" style="396" customWidth="1"/>
    <col min="5115" max="5115" width="13.140625" style="396" customWidth="1"/>
    <col min="5116" max="5151" width="9.140625" style="396" customWidth="1"/>
    <col min="5152" max="5157" width="11.140625" style="396" customWidth="1"/>
    <col min="5158" max="5158" width="10.85546875" style="396" customWidth="1"/>
    <col min="5159" max="5349" width="9.140625" style="396"/>
    <col min="5350" max="5350" width="41" style="396" customWidth="1"/>
    <col min="5351" max="5357" width="9.140625" style="396" customWidth="1"/>
    <col min="5358" max="5358" width="10.5703125" style="396" customWidth="1"/>
    <col min="5359" max="5369" width="9.140625" style="396" customWidth="1"/>
    <col min="5370" max="5370" width="12.85546875" style="396" customWidth="1"/>
    <col min="5371" max="5371" width="13.140625" style="396" customWidth="1"/>
    <col min="5372" max="5407" width="9.140625" style="396" customWidth="1"/>
    <col min="5408" max="5413" width="11.140625" style="396" customWidth="1"/>
    <col min="5414" max="5414" width="10.85546875" style="396" customWidth="1"/>
    <col min="5415" max="5605" width="9.140625" style="396"/>
    <col min="5606" max="5606" width="41" style="396" customWidth="1"/>
    <col min="5607" max="5613" width="9.140625" style="396" customWidth="1"/>
    <col min="5614" max="5614" width="10.5703125" style="396" customWidth="1"/>
    <col min="5615" max="5625" width="9.140625" style="396" customWidth="1"/>
    <col min="5626" max="5626" width="12.85546875" style="396" customWidth="1"/>
    <col min="5627" max="5627" width="13.140625" style="396" customWidth="1"/>
    <col min="5628" max="5663" width="9.140625" style="396" customWidth="1"/>
    <col min="5664" max="5669" width="11.140625" style="396" customWidth="1"/>
    <col min="5670" max="5670" width="10.85546875" style="396" customWidth="1"/>
    <col min="5671" max="5861" width="9.140625" style="396"/>
    <col min="5862" max="5862" width="41" style="396" customWidth="1"/>
    <col min="5863" max="5869" width="9.140625" style="396" customWidth="1"/>
    <col min="5870" max="5870" width="10.5703125" style="396" customWidth="1"/>
    <col min="5871" max="5881" width="9.140625" style="396" customWidth="1"/>
    <col min="5882" max="5882" width="12.85546875" style="396" customWidth="1"/>
    <col min="5883" max="5883" width="13.140625" style="396" customWidth="1"/>
    <col min="5884" max="5919" width="9.140625" style="396" customWidth="1"/>
    <col min="5920" max="5925" width="11.140625" style="396" customWidth="1"/>
    <col min="5926" max="5926" width="10.85546875" style="396" customWidth="1"/>
    <col min="5927" max="6117" width="9.140625" style="396"/>
    <col min="6118" max="6118" width="41" style="396" customWidth="1"/>
    <col min="6119" max="6125" width="9.140625" style="396" customWidth="1"/>
    <col min="6126" max="6126" width="10.5703125" style="396" customWidth="1"/>
    <col min="6127" max="6137" width="9.140625" style="396" customWidth="1"/>
    <col min="6138" max="6138" width="12.85546875" style="396" customWidth="1"/>
    <col min="6139" max="6139" width="13.140625" style="396" customWidth="1"/>
    <col min="6140" max="6175" width="9.140625" style="396" customWidth="1"/>
    <col min="6176" max="6181" width="11.140625" style="396" customWidth="1"/>
    <col min="6182" max="6182" width="10.85546875" style="396" customWidth="1"/>
    <col min="6183" max="6373" width="9.140625" style="396"/>
    <col min="6374" max="6374" width="41" style="396" customWidth="1"/>
    <col min="6375" max="6381" width="9.140625" style="396" customWidth="1"/>
    <col min="6382" max="6382" width="10.5703125" style="396" customWidth="1"/>
    <col min="6383" max="6393" width="9.140625" style="396" customWidth="1"/>
    <col min="6394" max="6394" width="12.85546875" style="396" customWidth="1"/>
    <col min="6395" max="6395" width="13.140625" style="396" customWidth="1"/>
    <col min="6396" max="6431" width="9.140625" style="396" customWidth="1"/>
    <col min="6432" max="6437" width="11.140625" style="396" customWidth="1"/>
    <col min="6438" max="6438" width="10.85546875" style="396" customWidth="1"/>
    <col min="6439" max="6629" width="9.140625" style="396"/>
    <col min="6630" max="6630" width="41" style="396" customWidth="1"/>
    <col min="6631" max="6637" width="9.140625" style="396" customWidth="1"/>
    <col min="6638" max="6638" width="10.5703125" style="396" customWidth="1"/>
    <col min="6639" max="6649" width="9.140625" style="396" customWidth="1"/>
    <col min="6650" max="6650" width="12.85546875" style="396" customWidth="1"/>
    <col min="6651" max="6651" width="13.140625" style="396" customWidth="1"/>
    <col min="6652" max="6687" width="9.140625" style="396" customWidth="1"/>
    <col min="6688" max="6693" width="11.140625" style="396" customWidth="1"/>
    <col min="6694" max="6694" width="10.85546875" style="396" customWidth="1"/>
    <col min="6695" max="6885" width="9.140625" style="396"/>
    <col min="6886" max="6886" width="41" style="396" customWidth="1"/>
    <col min="6887" max="6893" width="9.140625" style="396" customWidth="1"/>
    <col min="6894" max="6894" width="10.5703125" style="396" customWidth="1"/>
    <col min="6895" max="6905" width="9.140625" style="396" customWidth="1"/>
    <col min="6906" max="6906" width="12.85546875" style="396" customWidth="1"/>
    <col min="6907" max="6907" width="13.140625" style="396" customWidth="1"/>
    <col min="6908" max="6943" width="9.140625" style="396" customWidth="1"/>
    <col min="6944" max="6949" width="11.140625" style="396" customWidth="1"/>
    <col min="6950" max="6950" width="10.85546875" style="396" customWidth="1"/>
    <col min="6951" max="7141" width="9.140625" style="396"/>
    <col min="7142" max="7142" width="41" style="396" customWidth="1"/>
    <col min="7143" max="7149" width="9.140625" style="396" customWidth="1"/>
    <col min="7150" max="7150" width="10.5703125" style="396" customWidth="1"/>
    <col min="7151" max="7161" width="9.140625" style="396" customWidth="1"/>
    <col min="7162" max="7162" width="12.85546875" style="396" customWidth="1"/>
    <col min="7163" max="7163" width="13.140625" style="396" customWidth="1"/>
    <col min="7164" max="7199" width="9.140625" style="396" customWidth="1"/>
    <col min="7200" max="7205" width="11.140625" style="396" customWidth="1"/>
    <col min="7206" max="7206" width="10.85546875" style="396" customWidth="1"/>
    <col min="7207" max="7397" width="9.140625" style="396"/>
    <col min="7398" max="7398" width="41" style="396" customWidth="1"/>
    <col min="7399" max="7405" width="9.140625" style="396" customWidth="1"/>
    <col min="7406" max="7406" width="10.5703125" style="396" customWidth="1"/>
    <col min="7407" max="7417" width="9.140625" style="396" customWidth="1"/>
    <col min="7418" max="7418" width="12.85546875" style="396" customWidth="1"/>
    <col min="7419" max="7419" width="13.140625" style="396" customWidth="1"/>
    <col min="7420" max="7455" width="9.140625" style="396" customWidth="1"/>
    <col min="7456" max="7461" width="11.140625" style="396" customWidth="1"/>
    <col min="7462" max="7462" width="10.85546875" style="396" customWidth="1"/>
    <col min="7463" max="7653" width="9.140625" style="396"/>
    <col min="7654" max="7654" width="41" style="396" customWidth="1"/>
    <col min="7655" max="7661" width="9.140625" style="396" customWidth="1"/>
    <col min="7662" max="7662" width="10.5703125" style="396" customWidth="1"/>
    <col min="7663" max="7673" width="9.140625" style="396" customWidth="1"/>
    <col min="7674" max="7674" width="12.85546875" style="396" customWidth="1"/>
    <col min="7675" max="7675" width="13.140625" style="396" customWidth="1"/>
    <col min="7676" max="7711" width="9.140625" style="396" customWidth="1"/>
    <col min="7712" max="7717" width="11.140625" style="396" customWidth="1"/>
    <col min="7718" max="7718" width="10.85546875" style="396" customWidth="1"/>
    <col min="7719" max="7909" width="9.140625" style="396"/>
    <col min="7910" max="7910" width="41" style="396" customWidth="1"/>
    <col min="7911" max="7917" width="9.140625" style="396" customWidth="1"/>
    <col min="7918" max="7918" width="10.5703125" style="396" customWidth="1"/>
    <col min="7919" max="7929" width="9.140625" style="396" customWidth="1"/>
    <col min="7930" max="7930" width="12.85546875" style="396" customWidth="1"/>
    <col min="7931" max="7931" width="13.140625" style="396" customWidth="1"/>
    <col min="7932" max="7967" width="9.140625" style="396" customWidth="1"/>
    <col min="7968" max="7973" width="11.140625" style="396" customWidth="1"/>
    <col min="7974" max="7974" width="10.85546875" style="396" customWidth="1"/>
    <col min="7975" max="8165" width="9.140625" style="396"/>
    <col min="8166" max="8166" width="41" style="396" customWidth="1"/>
    <col min="8167" max="8173" width="9.140625" style="396" customWidth="1"/>
    <col min="8174" max="8174" width="10.5703125" style="396" customWidth="1"/>
    <col min="8175" max="8185" width="9.140625" style="396" customWidth="1"/>
    <col min="8186" max="8186" width="12.85546875" style="396" customWidth="1"/>
    <col min="8187" max="8187" width="13.140625" style="396" customWidth="1"/>
    <col min="8188" max="8223" width="9.140625" style="396" customWidth="1"/>
    <col min="8224" max="8229" width="11.140625" style="396" customWidth="1"/>
    <col min="8230" max="8230" width="10.85546875" style="396" customWidth="1"/>
    <col min="8231" max="8421" width="9.140625" style="396"/>
    <col min="8422" max="8422" width="41" style="396" customWidth="1"/>
    <col min="8423" max="8429" width="9.140625" style="396" customWidth="1"/>
    <col min="8430" max="8430" width="10.5703125" style="396" customWidth="1"/>
    <col min="8431" max="8441" width="9.140625" style="396" customWidth="1"/>
    <col min="8442" max="8442" width="12.85546875" style="396" customWidth="1"/>
    <col min="8443" max="8443" width="13.140625" style="396" customWidth="1"/>
    <col min="8444" max="8479" width="9.140625" style="396" customWidth="1"/>
    <col min="8480" max="8485" width="11.140625" style="396" customWidth="1"/>
    <col min="8486" max="8486" width="10.85546875" style="396" customWidth="1"/>
    <col min="8487" max="8677" width="9.140625" style="396"/>
    <col min="8678" max="8678" width="41" style="396" customWidth="1"/>
    <col min="8679" max="8685" width="9.140625" style="396" customWidth="1"/>
    <col min="8686" max="8686" width="10.5703125" style="396" customWidth="1"/>
    <col min="8687" max="8697" width="9.140625" style="396" customWidth="1"/>
    <col min="8698" max="8698" width="12.85546875" style="396" customWidth="1"/>
    <col min="8699" max="8699" width="13.140625" style="396" customWidth="1"/>
    <col min="8700" max="8735" width="9.140625" style="396" customWidth="1"/>
    <col min="8736" max="8741" width="11.140625" style="396" customWidth="1"/>
    <col min="8742" max="8742" width="10.85546875" style="396" customWidth="1"/>
    <col min="8743" max="8933" width="9.140625" style="396"/>
    <col min="8934" max="8934" width="41" style="396" customWidth="1"/>
    <col min="8935" max="8941" width="9.140625" style="396" customWidth="1"/>
    <col min="8942" max="8942" width="10.5703125" style="396" customWidth="1"/>
    <col min="8943" max="8953" width="9.140625" style="396" customWidth="1"/>
    <col min="8954" max="8954" width="12.85546875" style="396" customWidth="1"/>
    <col min="8955" max="8955" width="13.140625" style="396" customWidth="1"/>
    <col min="8956" max="8991" width="9.140625" style="396" customWidth="1"/>
    <col min="8992" max="8997" width="11.140625" style="396" customWidth="1"/>
    <col min="8998" max="8998" width="10.85546875" style="396" customWidth="1"/>
    <col min="8999" max="9189" width="9.140625" style="396"/>
    <col min="9190" max="9190" width="41" style="396" customWidth="1"/>
    <col min="9191" max="9197" width="9.140625" style="396" customWidth="1"/>
    <col min="9198" max="9198" width="10.5703125" style="396" customWidth="1"/>
    <col min="9199" max="9209" width="9.140625" style="396" customWidth="1"/>
    <col min="9210" max="9210" width="12.85546875" style="396" customWidth="1"/>
    <col min="9211" max="9211" width="13.140625" style="396" customWidth="1"/>
    <col min="9212" max="9247" width="9.140625" style="396" customWidth="1"/>
    <col min="9248" max="9253" width="11.140625" style="396" customWidth="1"/>
    <col min="9254" max="9254" width="10.85546875" style="396" customWidth="1"/>
    <col min="9255" max="9445" width="9.140625" style="396"/>
    <col min="9446" max="9446" width="41" style="396" customWidth="1"/>
    <col min="9447" max="9453" width="9.140625" style="396" customWidth="1"/>
    <col min="9454" max="9454" width="10.5703125" style="396" customWidth="1"/>
    <col min="9455" max="9465" width="9.140625" style="396" customWidth="1"/>
    <col min="9466" max="9466" width="12.85546875" style="396" customWidth="1"/>
    <col min="9467" max="9467" width="13.140625" style="396" customWidth="1"/>
    <col min="9468" max="9503" width="9.140625" style="396" customWidth="1"/>
    <col min="9504" max="9509" width="11.140625" style="396" customWidth="1"/>
    <col min="9510" max="9510" width="10.85546875" style="396" customWidth="1"/>
    <col min="9511" max="9701" width="9.140625" style="396"/>
    <col min="9702" max="9702" width="41" style="396" customWidth="1"/>
    <col min="9703" max="9709" width="9.140625" style="396" customWidth="1"/>
    <col min="9710" max="9710" width="10.5703125" style="396" customWidth="1"/>
    <col min="9711" max="9721" width="9.140625" style="396" customWidth="1"/>
    <col min="9722" max="9722" width="12.85546875" style="396" customWidth="1"/>
    <col min="9723" max="9723" width="13.140625" style="396" customWidth="1"/>
    <col min="9724" max="9759" width="9.140625" style="396" customWidth="1"/>
    <col min="9760" max="9765" width="11.140625" style="396" customWidth="1"/>
    <col min="9766" max="9766" width="10.85546875" style="396" customWidth="1"/>
    <col min="9767" max="9957" width="9.140625" style="396"/>
    <col min="9958" max="9958" width="41" style="396" customWidth="1"/>
    <col min="9959" max="9965" width="9.140625" style="396" customWidth="1"/>
    <col min="9966" max="9966" width="10.5703125" style="396" customWidth="1"/>
    <col min="9967" max="9977" width="9.140625" style="396" customWidth="1"/>
    <col min="9978" max="9978" width="12.85546875" style="396" customWidth="1"/>
    <col min="9979" max="9979" width="13.140625" style="396" customWidth="1"/>
    <col min="9980" max="10015" width="9.140625" style="396" customWidth="1"/>
    <col min="10016" max="10021" width="11.140625" style="396" customWidth="1"/>
    <col min="10022" max="10022" width="10.85546875" style="396" customWidth="1"/>
    <col min="10023" max="10213" width="9.140625" style="396"/>
    <col min="10214" max="10214" width="41" style="396" customWidth="1"/>
    <col min="10215" max="10221" width="9.140625" style="396" customWidth="1"/>
    <col min="10222" max="10222" width="10.5703125" style="396" customWidth="1"/>
    <col min="10223" max="10233" width="9.140625" style="396" customWidth="1"/>
    <col min="10234" max="10234" width="12.85546875" style="396" customWidth="1"/>
    <col min="10235" max="10235" width="13.140625" style="396" customWidth="1"/>
    <col min="10236" max="10271" width="9.140625" style="396" customWidth="1"/>
    <col min="10272" max="10277" width="11.140625" style="396" customWidth="1"/>
    <col min="10278" max="10278" width="10.85546875" style="396" customWidth="1"/>
    <col min="10279" max="10469" width="9.140625" style="396"/>
    <col min="10470" max="10470" width="41" style="396" customWidth="1"/>
    <col min="10471" max="10477" width="9.140625" style="396" customWidth="1"/>
    <col min="10478" max="10478" width="10.5703125" style="396" customWidth="1"/>
    <col min="10479" max="10489" width="9.140625" style="396" customWidth="1"/>
    <col min="10490" max="10490" width="12.85546875" style="396" customWidth="1"/>
    <col min="10491" max="10491" width="13.140625" style="396" customWidth="1"/>
    <col min="10492" max="10527" width="9.140625" style="396" customWidth="1"/>
    <col min="10528" max="10533" width="11.140625" style="396" customWidth="1"/>
    <col min="10534" max="10534" width="10.85546875" style="396" customWidth="1"/>
    <col min="10535" max="10725" width="9.140625" style="396"/>
    <col min="10726" max="10726" width="41" style="396" customWidth="1"/>
    <col min="10727" max="10733" width="9.140625" style="396" customWidth="1"/>
    <col min="10734" max="10734" width="10.5703125" style="396" customWidth="1"/>
    <col min="10735" max="10745" width="9.140625" style="396" customWidth="1"/>
    <col min="10746" max="10746" width="12.85546875" style="396" customWidth="1"/>
    <col min="10747" max="10747" width="13.140625" style="396" customWidth="1"/>
    <col min="10748" max="10783" width="9.140625" style="396" customWidth="1"/>
    <col min="10784" max="10789" width="11.140625" style="396" customWidth="1"/>
    <col min="10790" max="10790" width="10.85546875" style="396" customWidth="1"/>
    <col min="10791" max="10981" width="9.140625" style="396"/>
    <col min="10982" max="10982" width="41" style="396" customWidth="1"/>
    <col min="10983" max="10989" width="9.140625" style="396" customWidth="1"/>
    <col min="10990" max="10990" width="10.5703125" style="396" customWidth="1"/>
    <col min="10991" max="11001" width="9.140625" style="396" customWidth="1"/>
    <col min="11002" max="11002" width="12.85546875" style="396" customWidth="1"/>
    <col min="11003" max="11003" width="13.140625" style="396" customWidth="1"/>
    <col min="11004" max="11039" width="9.140625" style="396" customWidth="1"/>
    <col min="11040" max="11045" width="11.140625" style="396" customWidth="1"/>
    <col min="11046" max="11046" width="10.85546875" style="396" customWidth="1"/>
    <col min="11047" max="11237" width="9.140625" style="396"/>
    <col min="11238" max="11238" width="41" style="396" customWidth="1"/>
    <col min="11239" max="11245" width="9.140625" style="396" customWidth="1"/>
    <col min="11246" max="11246" width="10.5703125" style="396" customWidth="1"/>
    <col min="11247" max="11257" width="9.140625" style="396" customWidth="1"/>
    <col min="11258" max="11258" width="12.85546875" style="396" customWidth="1"/>
    <col min="11259" max="11259" width="13.140625" style="396" customWidth="1"/>
    <col min="11260" max="11295" width="9.140625" style="396" customWidth="1"/>
    <col min="11296" max="11301" width="11.140625" style="396" customWidth="1"/>
    <col min="11302" max="11302" width="10.85546875" style="396" customWidth="1"/>
    <col min="11303" max="11493" width="9.140625" style="396"/>
    <col min="11494" max="11494" width="41" style="396" customWidth="1"/>
    <col min="11495" max="11501" width="9.140625" style="396" customWidth="1"/>
    <col min="11502" max="11502" width="10.5703125" style="396" customWidth="1"/>
    <col min="11503" max="11513" width="9.140625" style="396" customWidth="1"/>
    <col min="11514" max="11514" width="12.85546875" style="396" customWidth="1"/>
    <col min="11515" max="11515" width="13.140625" style="396" customWidth="1"/>
    <col min="11516" max="11551" width="9.140625" style="396" customWidth="1"/>
    <col min="11552" max="11557" width="11.140625" style="396" customWidth="1"/>
    <col min="11558" max="11558" width="10.85546875" style="396" customWidth="1"/>
    <col min="11559" max="11749" width="9.140625" style="396"/>
    <col min="11750" max="11750" width="41" style="396" customWidth="1"/>
    <col min="11751" max="11757" width="9.140625" style="396" customWidth="1"/>
    <col min="11758" max="11758" width="10.5703125" style="396" customWidth="1"/>
    <col min="11759" max="11769" width="9.140625" style="396" customWidth="1"/>
    <col min="11770" max="11770" width="12.85546875" style="396" customWidth="1"/>
    <col min="11771" max="11771" width="13.140625" style="396" customWidth="1"/>
    <col min="11772" max="11807" width="9.140625" style="396" customWidth="1"/>
    <col min="11808" max="11813" width="11.140625" style="396" customWidth="1"/>
    <col min="11814" max="11814" width="10.85546875" style="396" customWidth="1"/>
    <col min="11815" max="12005" width="9.140625" style="396"/>
    <col min="12006" max="12006" width="41" style="396" customWidth="1"/>
    <col min="12007" max="12013" width="9.140625" style="396" customWidth="1"/>
    <col min="12014" max="12014" width="10.5703125" style="396" customWidth="1"/>
    <col min="12015" max="12025" width="9.140625" style="396" customWidth="1"/>
    <col min="12026" max="12026" width="12.85546875" style="396" customWidth="1"/>
    <col min="12027" max="12027" width="13.140625" style="396" customWidth="1"/>
    <col min="12028" max="12063" width="9.140625" style="396" customWidth="1"/>
    <col min="12064" max="12069" width="11.140625" style="396" customWidth="1"/>
    <col min="12070" max="12070" width="10.85546875" style="396" customWidth="1"/>
    <col min="12071" max="12261" width="9.140625" style="396"/>
    <col min="12262" max="12262" width="41" style="396" customWidth="1"/>
    <col min="12263" max="12269" width="9.140625" style="396" customWidth="1"/>
    <col min="12270" max="12270" width="10.5703125" style="396" customWidth="1"/>
    <col min="12271" max="12281" width="9.140625" style="396" customWidth="1"/>
    <col min="12282" max="12282" width="12.85546875" style="396" customWidth="1"/>
    <col min="12283" max="12283" width="13.140625" style="396" customWidth="1"/>
    <col min="12284" max="12319" width="9.140625" style="396" customWidth="1"/>
    <col min="12320" max="12325" width="11.140625" style="396" customWidth="1"/>
    <col min="12326" max="12326" width="10.85546875" style="396" customWidth="1"/>
    <col min="12327" max="12517" width="9.140625" style="396"/>
    <col min="12518" max="12518" width="41" style="396" customWidth="1"/>
    <col min="12519" max="12525" width="9.140625" style="396" customWidth="1"/>
    <col min="12526" max="12526" width="10.5703125" style="396" customWidth="1"/>
    <col min="12527" max="12537" width="9.140625" style="396" customWidth="1"/>
    <col min="12538" max="12538" width="12.85546875" style="396" customWidth="1"/>
    <col min="12539" max="12539" width="13.140625" style="396" customWidth="1"/>
    <col min="12540" max="12575" width="9.140625" style="396" customWidth="1"/>
    <col min="12576" max="12581" width="11.140625" style="396" customWidth="1"/>
    <col min="12582" max="12582" width="10.85546875" style="396" customWidth="1"/>
    <col min="12583" max="12773" width="9.140625" style="396"/>
    <col min="12774" max="12774" width="41" style="396" customWidth="1"/>
    <col min="12775" max="12781" width="9.140625" style="396" customWidth="1"/>
    <col min="12782" max="12782" width="10.5703125" style="396" customWidth="1"/>
    <col min="12783" max="12793" width="9.140625" style="396" customWidth="1"/>
    <col min="12794" max="12794" width="12.85546875" style="396" customWidth="1"/>
    <col min="12795" max="12795" width="13.140625" style="396" customWidth="1"/>
    <col min="12796" max="12831" width="9.140625" style="396" customWidth="1"/>
    <col min="12832" max="12837" width="11.140625" style="396" customWidth="1"/>
    <col min="12838" max="12838" width="10.85546875" style="396" customWidth="1"/>
    <col min="12839" max="13029" width="9.140625" style="396"/>
    <col min="13030" max="13030" width="41" style="396" customWidth="1"/>
    <col min="13031" max="13037" width="9.140625" style="396" customWidth="1"/>
    <col min="13038" max="13038" width="10.5703125" style="396" customWidth="1"/>
    <col min="13039" max="13049" width="9.140625" style="396" customWidth="1"/>
    <col min="13050" max="13050" width="12.85546875" style="396" customWidth="1"/>
    <col min="13051" max="13051" width="13.140625" style="396" customWidth="1"/>
    <col min="13052" max="13087" width="9.140625" style="396" customWidth="1"/>
    <col min="13088" max="13093" width="11.140625" style="396" customWidth="1"/>
    <col min="13094" max="13094" width="10.85546875" style="396" customWidth="1"/>
    <col min="13095" max="13285" width="9.140625" style="396"/>
    <col min="13286" max="13286" width="41" style="396" customWidth="1"/>
    <col min="13287" max="13293" width="9.140625" style="396" customWidth="1"/>
    <col min="13294" max="13294" width="10.5703125" style="396" customWidth="1"/>
    <col min="13295" max="13305" width="9.140625" style="396" customWidth="1"/>
    <col min="13306" max="13306" width="12.85546875" style="396" customWidth="1"/>
    <col min="13307" max="13307" width="13.140625" style="396" customWidth="1"/>
    <col min="13308" max="13343" width="9.140625" style="396" customWidth="1"/>
    <col min="13344" max="13349" width="11.140625" style="396" customWidth="1"/>
    <col min="13350" max="13350" width="10.85546875" style="396" customWidth="1"/>
    <col min="13351" max="13541" width="9.140625" style="396"/>
    <col min="13542" max="13542" width="41" style="396" customWidth="1"/>
    <col min="13543" max="13549" width="9.140625" style="396" customWidth="1"/>
    <col min="13550" max="13550" width="10.5703125" style="396" customWidth="1"/>
    <col min="13551" max="13561" width="9.140625" style="396" customWidth="1"/>
    <col min="13562" max="13562" width="12.85546875" style="396" customWidth="1"/>
    <col min="13563" max="13563" width="13.140625" style="396" customWidth="1"/>
    <col min="13564" max="13599" width="9.140625" style="396" customWidth="1"/>
    <col min="13600" max="13605" width="11.140625" style="396" customWidth="1"/>
    <col min="13606" max="13606" width="10.85546875" style="396" customWidth="1"/>
    <col min="13607" max="13797" width="9.140625" style="396"/>
    <col min="13798" max="13798" width="41" style="396" customWidth="1"/>
    <col min="13799" max="13805" width="9.140625" style="396" customWidth="1"/>
    <col min="13806" max="13806" width="10.5703125" style="396" customWidth="1"/>
    <col min="13807" max="13817" width="9.140625" style="396" customWidth="1"/>
    <col min="13818" max="13818" width="12.85546875" style="396" customWidth="1"/>
    <col min="13819" max="13819" width="13.140625" style="396" customWidth="1"/>
    <col min="13820" max="13855" width="9.140625" style="396" customWidth="1"/>
    <col min="13856" max="13861" width="11.140625" style="396" customWidth="1"/>
    <col min="13862" max="13862" width="10.85546875" style="396" customWidth="1"/>
    <col min="13863" max="14053" width="9.140625" style="396"/>
    <col min="14054" max="14054" width="41" style="396" customWidth="1"/>
    <col min="14055" max="14061" width="9.140625" style="396" customWidth="1"/>
    <col min="14062" max="14062" width="10.5703125" style="396" customWidth="1"/>
    <col min="14063" max="14073" width="9.140625" style="396" customWidth="1"/>
    <col min="14074" max="14074" width="12.85546875" style="396" customWidth="1"/>
    <col min="14075" max="14075" width="13.140625" style="396" customWidth="1"/>
    <col min="14076" max="14111" width="9.140625" style="396" customWidth="1"/>
    <col min="14112" max="14117" width="11.140625" style="396" customWidth="1"/>
    <col min="14118" max="14118" width="10.85546875" style="396" customWidth="1"/>
    <col min="14119" max="14309" width="9.140625" style="396"/>
    <col min="14310" max="14310" width="41" style="396" customWidth="1"/>
    <col min="14311" max="14317" width="9.140625" style="396" customWidth="1"/>
    <col min="14318" max="14318" width="10.5703125" style="396" customWidth="1"/>
    <col min="14319" max="14329" width="9.140625" style="396" customWidth="1"/>
    <col min="14330" max="14330" width="12.85546875" style="396" customWidth="1"/>
    <col min="14331" max="14331" width="13.140625" style="396" customWidth="1"/>
    <col min="14332" max="14367" width="9.140625" style="396" customWidth="1"/>
    <col min="14368" max="14373" width="11.140625" style="396" customWidth="1"/>
    <col min="14374" max="14374" width="10.85546875" style="396" customWidth="1"/>
    <col min="14375" max="14565" width="9.140625" style="396"/>
    <col min="14566" max="14566" width="41" style="396" customWidth="1"/>
    <col min="14567" max="14573" width="9.140625" style="396" customWidth="1"/>
    <col min="14574" max="14574" width="10.5703125" style="396" customWidth="1"/>
    <col min="14575" max="14585" width="9.140625" style="396" customWidth="1"/>
    <col min="14586" max="14586" width="12.85546875" style="396" customWidth="1"/>
    <col min="14587" max="14587" width="13.140625" style="396" customWidth="1"/>
    <col min="14588" max="14623" width="9.140625" style="396" customWidth="1"/>
    <col min="14624" max="14629" width="11.140625" style="396" customWidth="1"/>
    <col min="14630" max="14630" width="10.85546875" style="396" customWidth="1"/>
    <col min="14631" max="14821" width="9.140625" style="396"/>
    <col min="14822" max="14822" width="41" style="396" customWidth="1"/>
    <col min="14823" max="14829" width="9.140625" style="396" customWidth="1"/>
    <col min="14830" max="14830" width="10.5703125" style="396" customWidth="1"/>
    <col min="14831" max="14841" width="9.140625" style="396" customWidth="1"/>
    <col min="14842" max="14842" width="12.85546875" style="396" customWidth="1"/>
    <col min="14843" max="14843" width="13.140625" style="396" customWidth="1"/>
    <col min="14844" max="14879" width="9.140625" style="396" customWidth="1"/>
    <col min="14880" max="14885" width="11.140625" style="396" customWidth="1"/>
    <col min="14886" max="14886" width="10.85546875" style="396" customWidth="1"/>
    <col min="14887" max="15077" width="9.140625" style="396"/>
    <col min="15078" max="15078" width="41" style="396" customWidth="1"/>
    <col min="15079" max="15085" width="9.140625" style="396" customWidth="1"/>
    <col min="15086" max="15086" width="10.5703125" style="396" customWidth="1"/>
    <col min="15087" max="15097" width="9.140625" style="396" customWidth="1"/>
    <col min="15098" max="15098" width="12.85546875" style="396" customWidth="1"/>
    <col min="15099" max="15099" width="13.140625" style="396" customWidth="1"/>
    <col min="15100" max="15135" width="9.140625" style="396" customWidth="1"/>
    <col min="15136" max="15141" width="11.140625" style="396" customWidth="1"/>
    <col min="15142" max="15142" width="10.85546875" style="396" customWidth="1"/>
    <col min="15143" max="15333" width="9.140625" style="396"/>
    <col min="15334" max="15334" width="41" style="396" customWidth="1"/>
    <col min="15335" max="15341" width="9.140625" style="396" customWidth="1"/>
    <col min="15342" max="15342" width="10.5703125" style="396" customWidth="1"/>
    <col min="15343" max="15353" width="9.140625" style="396" customWidth="1"/>
    <col min="15354" max="15354" width="12.85546875" style="396" customWidth="1"/>
    <col min="15355" max="15355" width="13.140625" style="396" customWidth="1"/>
    <col min="15356" max="15391" width="9.140625" style="396" customWidth="1"/>
    <col min="15392" max="15397" width="11.140625" style="396" customWidth="1"/>
    <col min="15398" max="15398" width="10.85546875" style="396" customWidth="1"/>
    <col min="15399" max="15589" width="9.140625" style="396"/>
    <col min="15590" max="15590" width="41" style="396" customWidth="1"/>
    <col min="15591" max="15597" width="9.140625" style="396" customWidth="1"/>
    <col min="15598" max="15598" width="10.5703125" style="396" customWidth="1"/>
    <col min="15599" max="15609" width="9.140625" style="396" customWidth="1"/>
    <col min="15610" max="15610" width="12.85546875" style="396" customWidth="1"/>
    <col min="15611" max="15611" width="13.140625" style="396" customWidth="1"/>
    <col min="15612" max="15647" width="9.140625" style="396" customWidth="1"/>
    <col min="15648" max="15653" width="11.140625" style="396" customWidth="1"/>
    <col min="15654" max="15654" width="10.85546875" style="396" customWidth="1"/>
    <col min="15655" max="15845" width="9.140625" style="396"/>
    <col min="15846" max="15846" width="41" style="396" customWidth="1"/>
    <col min="15847" max="15853" width="9.140625" style="396" customWidth="1"/>
    <col min="15854" max="15854" width="10.5703125" style="396" customWidth="1"/>
    <col min="15855" max="15865" width="9.140625" style="396" customWidth="1"/>
    <col min="15866" max="15866" width="12.85546875" style="396" customWidth="1"/>
    <col min="15867" max="15867" width="13.140625" style="396" customWidth="1"/>
    <col min="15868" max="15903" width="9.140625" style="396" customWidth="1"/>
    <col min="15904" max="15909" width="11.140625" style="396" customWidth="1"/>
    <col min="15910" max="15910" width="10.85546875" style="396" customWidth="1"/>
    <col min="15911" max="16101" width="9.140625" style="396"/>
    <col min="16102" max="16102" width="41" style="396" customWidth="1"/>
    <col min="16103" max="16109" width="9.140625" style="396" customWidth="1"/>
    <col min="16110" max="16110" width="10.5703125" style="396" customWidth="1"/>
    <col min="16111" max="16121" width="9.140625" style="396" customWidth="1"/>
    <col min="16122" max="16122" width="12.85546875" style="396" customWidth="1"/>
    <col min="16123" max="16123" width="13.140625" style="396" customWidth="1"/>
    <col min="16124" max="16159" width="9.140625" style="396" customWidth="1"/>
    <col min="16160" max="16165" width="11.140625" style="396" customWidth="1"/>
    <col min="16166" max="16166" width="10.85546875" style="396" customWidth="1"/>
    <col min="16167" max="16383" width="9.140625" style="396"/>
    <col min="16384" max="16384" width="9.140625" style="396" customWidth="1"/>
  </cols>
  <sheetData>
    <row r="1" spans="1:59" s="351" customFormat="1" ht="18.75" x14ac:dyDescent="0.25">
      <c r="A1" s="525" t="s">
        <v>181</v>
      </c>
      <c r="B1" s="524" t="s">
        <v>368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  <c r="X1" s="524"/>
      <c r="Y1" s="524"/>
      <c r="Z1" s="524"/>
      <c r="AA1" s="524"/>
      <c r="AB1" s="524"/>
      <c r="AC1" s="524"/>
      <c r="AD1" s="524"/>
      <c r="AE1" s="524"/>
      <c r="AF1" s="524"/>
      <c r="AG1" s="524"/>
      <c r="AH1" s="524"/>
      <c r="AI1" s="524"/>
      <c r="AJ1" s="524"/>
      <c r="AK1" s="524"/>
      <c r="AL1" s="524"/>
      <c r="AM1" s="524"/>
      <c r="AN1" s="524"/>
      <c r="AO1" s="524"/>
      <c r="AP1" s="524"/>
      <c r="AQ1" s="524"/>
      <c r="AR1" s="524"/>
      <c r="AS1" s="524"/>
      <c r="AT1" s="524"/>
      <c r="AU1" s="524"/>
      <c r="AV1" s="524"/>
      <c r="AW1" s="524"/>
      <c r="AX1" s="524"/>
      <c r="AY1" s="524"/>
      <c r="AZ1" s="524"/>
      <c r="BA1" s="524"/>
      <c r="BB1" s="524"/>
      <c r="BC1" s="524"/>
      <c r="BD1" s="524"/>
      <c r="BE1" s="524"/>
      <c r="BF1" s="524"/>
    </row>
    <row r="2" spans="1:59" s="395" customFormat="1" ht="18.75" x14ac:dyDescent="0.25">
      <c r="A2" s="525"/>
      <c r="B2" s="524" t="s">
        <v>367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524"/>
      <c r="AI2" s="524"/>
      <c r="AJ2" s="524"/>
      <c r="AK2" s="524"/>
      <c r="AL2" s="524"/>
      <c r="AM2" s="524"/>
      <c r="AN2" s="524"/>
      <c r="AO2" s="524"/>
      <c r="AP2" s="524"/>
      <c r="AQ2" s="524"/>
      <c r="AR2" s="524"/>
      <c r="AS2" s="524"/>
      <c r="AT2" s="524"/>
      <c r="AU2" s="524"/>
      <c r="AV2" s="524"/>
      <c r="AW2" s="524"/>
      <c r="AX2" s="524"/>
      <c r="AY2" s="524"/>
      <c r="AZ2" s="524"/>
      <c r="BA2" s="524"/>
      <c r="BB2" s="524"/>
      <c r="BC2" s="524"/>
      <c r="BD2" s="524"/>
      <c r="BE2" s="524"/>
      <c r="BF2" s="524"/>
    </row>
    <row r="3" spans="1:59" s="351" customFormat="1" ht="15.75" x14ac:dyDescent="0.25">
      <c r="A3" s="528" t="s">
        <v>165</v>
      </c>
      <c r="B3" s="528" t="s">
        <v>198</v>
      </c>
      <c r="C3" s="528"/>
      <c r="D3" s="528"/>
      <c r="E3" s="528"/>
      <c r="F3" s="528"/>
      <c r="G3" s="528"/>
      <c r="H3" s="528"/>
      <c r="I3" s="528"/>
      <c r="J3" s="528"/>
      <c r="K3" s="530" t="s">
        <v>183</v>
      </c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2"/>
      <c r="W3" s="532"/>
      <c r="X3" s="532"/>
      <c r="Y3" s="532"/>
      <c r="Z3" s="532"/>
      <c r="AA3" s="532"/>
      <c r="AB3" s="532"/>
      <c r="AC3" s="532"/>
      <c r="AD3" s="532"/>
      <c r="AE3" s="532"/>
      <c r="AF3" s="532"/>
      <c r="AG3" s="532"/>
      <c r="AH3" s="532"/>
      <c r="AI3" s="532"/>
      <c r="AJ3" s="532"/>
      <c r="AK3" s="532"/>
      <c r="AL3" s="532"/>
      <c r="AM3" s="532"/>
      <c r="AN3" s="532"/>
      <c r="AO3" s="532"/>
      <c r="AP3" s="532"/>
      <c r="AQ3" s="532"/>
      <c r="AR3" s="532"/>
      <c r="AS3" s="532"/>
      <c r="AT3" s="532"/>
      <c r="AU3" s="532"/>
      <c r="AV3" s="532"/>
      <c r="AW3" s="532"/>
      <c r="AX3" s="532"/>
      <c r="AY3" s="532"/>
      <c r="AZ3" s="532"/>
      <c r="BA3" s="532"/>
      <c r="BB3" s="532"/>
      <c r="BC3" s="532"/>
      <c r="BD3" s="532"/>
      <c r="BE3" s="532"/>
      <c r="BF3" s="532"/>
    </row>
    <row r="4" spans="1:59" s="394" customFormat="1" ht="15.75" x14ac:dyDescent="0.25">
      <c r="A4" s="529"/>
      <c r="B4" s="528"/>
      <c r="C4" s="528"/>
      <c r="D4" s="528"/>
      <c r="E4" s="528"/>
      <c r="F4" s="528"/>
      <c r="G4" s="528"/>
      <c r="H4" s="528"/>
      <c r="I4" s="528"/>
      <c r="J4" s="528"/>
      <c r="K4" s="528" t="s">
        <v>370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28" t="s">
        <v>371</v>
      </c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0" t="s">
        <v>372</v>
      </c>
      <c r="AJ4" s="530"/>
      <c r="AK4" s="530"/>
      <c r="AL4" s="530"/>
      <c r="AM4" s="531"/>
      <c r="AN4" s="531"/>
      <c r="AO4" s="531"/>
      <c r="AP4" s="531"/>
      <c r="AQ4" s="531"/>
      <c r="AR4" s="531"/>
      <c r="AS4" s="531"/>
      <c r="AT4" s="531"/>
      <c r="AU4" s="526" t="s">
        <v>373</v>
      </c>
      <c r="AV4" s="526"/>
      <c r="AW4" s="526"/>
      <c r="AX4" s="526"/>
      <c r="AY4" s="527"/>
      <c r="AZ4" s="527"/>
      <c r="BA4" s="527"/>
      <c r="BB4" s="527"/>
      <c r="BC4" s="527"/>
      <c r="BD4" s="527"/>
      <c r="BE4" s="527"/>
      <c r="BF4" s="527"/>
    </row>
    <row r="5" spans="1:59" s="398" customFormat="1" ht="15.75" x14ac:dyDescent="0.25">
      <c r="A5" s="529"/>
      <c r="B5" s="394">
        <v>2012</v>
      </c>
      <c r="C5" s="394">
        <v>2013</v>
      </c>
      <c r="D5" s="394">
        <v>2014</v>
      </c>
      <c r="E5" s="394">
        <v>2015</v>
      </c>
      <c r="F5" s="394">
        <v>2016</v>
      </c>
      <c r="G5" s="393" t="s">
        <v>370</v>
      </c>
      <c r="H5" s="394" t="s">
        <v>371</v>
      </c>
      <c r="I5" s="394" t="s">
        <v>372</v>
      </c>
      <c r="J5" s="394" t="s">
        <v>373</v>
      </c>
      <c r="K5" s="394" t="s">
        <v>2</v>
      </c>
      <c r="L5" s="394" t="s">
        <v>3</v>
      </c>
      <c r="M5" s="394" t="s">
        <v>4</v>
      </c>
      <c r="N5" s="394" t="s">
        <v>5</v>
      </c>
      <c r="O5" s="394" t="s">
        <v>6</v>
      </c>
      <c r="P5" s="394" t="s">
        <v>208</v>
      </c>
      <c r="Q5" s="394" t="s">
        <v>209</v>
      </c>
      <c r="R5" s="394" t="s">
        <v>210</v>
      </c>
      <c r="S5" s="394" t="s">
        <v>211</v>
      </c>
      <c r="T5" s="394" t="s">
        <v>212</v>
      </c>
      <c r="U5" s="394" t="s">
        <v>213</v>
      </c>
      <c r="V5" s="394" t="s">
        <v>214</v>
      </c>
      <c r="W5" s="394" t="s">
        <v>2</v>
      </c>
      <c r="X5" s="394" t="s">
        <v>3</v>
      </c>
      <c r="Y5" s="394" t="s">
        <v>4</v>
      </c>
      <c r="Z5" s="394" t="s">
        <v>5</v>
      </c>
      <c r="AA5" s="351" t="s">
        <v>6</v>
      </c>
      <c r="AB5" s="351" t="s">
        <v>208</v>
      </c>
      <c r="AC5" s="351" t="s">
        <v>209</v>
      </c>
      <c r="AD5" s="351" t="s">
        <v>210</v>
      </c>
      <c r="AE5" s="351" t="s">
        <v>211</v>
      </c>
      <c r="AF5" s="351" t="s">
        <v>212</v>
      </c>
      <c r="AG5" s="351" t="s">
        <v>213</v>
      </c>
      <c r="AH5" s="351" t="s">
        <v>214</v>
      </c>
      <c r="AI5" s="394" t="s">
        <v>2</v>
      </c>
      <c r="AJ5" s="394" t="s">
        <v>3</v>
      </c>
      <c r="AK5" s="394" t="s">
        <v>4</v>
      </c>
      <c r="AL5" s="394" t="s">
        <v>5</v>
      </c>
      <c r="AM5" s="394" t="s">
        <v>6</v>
      </c>
      <c r="AN5" s="394" t="s">
        <v>208</v>
      </c>
      <c r="AO5" s="394" t="s">
        <v>209</v>
      </c>
      <c r="AP5" s="394" t="s">
        <v>210</v>
      </c>
      <c r="AQ5" s="394" t="s">
        <v>211</v>
      </c>
      <c r="AR5" s="394" t="s">
        <v>212</v>
      </c>
      <c r="AS5" s="394" t="s">
        <v>213</v>
      </c>
      <c r="AT5" s="394" t="s">
        <v>214</v>
      </c>
      <c r="AU5" s="393" t="s">
        <v>2</v>
      </c>
      <c r="AV5" s="393" t="s">
        <v>3</v>
      </c>
      <c r="AW5" s="393" t="s">
        <v>4</v>
      </c>
      <c r="AX5" s="393" t="s">
        <v>5</v>
      </c>
      <c r="AY5" s="393" t="s">
        <v>6</v>
      </c>
      <c r="AZ5" s="393" t="s">
        <v>208</v>
      </c>
      <c r="BA5" s="393" t="s">
        <v>209</v>
      </c>
      <c r="BB5" s="393" t="s">
        <v>210</v>
      </c>
      <c r="BC5" s="393" t="s">
        <v>211</v>
      </c>
      <c r="BD5" s="393" t="s">
        <v>212</v>
      </c>
      <c r="BE5" s="393" t="s">
        <v>213</v>
      </c>
      <c r="BF5" s="393" t="s">
        <v>214</v>
      </c>
    </row>
    <row r="6" spans="1:59" x14ac:dyDescent="0.25">
      <c r="A6" s="396" t="s">
        <v>229</v>
      </c>
      <c r="B6" s="310">
        <v>114941.13383999999</v>
      </c>
      <c r="C6" s="406">
        <v>180148</v>
      </c>
      <c r="D6" s="311">
        <v>78304.731310000017</v>
      </c>
      <c r="E6" s="311">
        <v>68331.448549999986</v>
      </c>
      <c r="F6" s="34">
        <v>337337.00716000021</v>
      </c>
      <c r="G6" s="217">
        <f t="shared" ref="G6:G29" si="0">SUM(K6:V6)</f>
        <v>296788.56010000006</v>
      </c>
      <c r="H6" s="311">
        <v>129085.65781999999</v>
      </c>
      <c r="I6" s="311">
        <f>SUM(AI6:AT6)</f>
        <v>353405.99303999991</v>
      </c>
      <c r="J6" s="311">
        <f>SUM(AU6:BF6)</f>
        <v>525639.37104999996</v>
      </c>
      <c r="K6" s="57">
        <v>31946.521290000001</v>
      </c>
      <c r="L6" s="57">
        <v>74701.272890000007</v>
      </c>
      <c r="M6" s="57">
        <v>12222.627699999999</v>
      </c>
      <c r="N6" s="57">
        <v>12222.627699999999</v>
      </c>
      <c r="O6" s="57">
        <v>38946.566169999998</v>
      </c>
      <c r="P6" s="57">
        <v>30520.796710000002</v>
      </c>
      <c r="Q6" s="57">
        <v>21053.199779999999</v>
      </c>
      <c r="R6" s="57">
        <v>646.29074999999989</v>
      </c>
      <c r="S6" s="57">
        <v>12140.085349999999</v>
      </c>
      <c r="T6" s="57">
        <v>28162.073</v>
      </c>
      <c r="U6" s="57">
        <v>21581.324200000003</v>
      </c>
      <c r="V6" s="57">
        <v>12645.174560000003</v>
      </c>
      <c r="W6" s="57">
        <v>112.57800999999999</v>
      </c>
      <c r="X6" s="57">
        <v>2.6272600000000002</v>
      </c>
      <c r="Y6" s="57">
        <v>0</v>
      </c>
      <c r="Z6" s="57">
        <v>0</v>
      </c>
      <c r="AA6" s="57">
        <v>0</v>
      </c>
      <c r="AB6" s="57">
        <v>6122.3228699999991</v>
      </c>
      <c r="AC6" s="57">
        <v>10357.420969999999</v>
      </c>
      <c r="AD6" s="57">
        <v>38174.820300000007</v>
      </c>
      <c r="AE6" s="57">
        <v>17209.158050000002</v>
      </c>
      <c r="AF6" s="57">
        <v>17437.331750000001</v>
      </c>
      <c r="AG6" s="57">
        <v>32734.469009999993</v>
      </c>
      <c r="AH6" s="57">
        <v>6934.9295999999995</v>
      </c>
      <c r="AI6" s="311">
        <v>59874.829759999993</v>
      </c>
      <c r="AJ6" s="311">
        <v>72697.226679999992</v>
      </c>
      <c r="AK6" s="311">
        <v>33884.512870000006</v>
      </c>
      <c r="AL6" s="311">
        <v>42873.347770000008</v>
      </c>
      <c r="AM6" s="311">
        <v>33235.369699999996</v>
      </c>
      <c r="AN6" s="311">
        <v>0</v>
      </c>
      <c r="AO6" s="311">
        <v>20838.544770000004</v>
      </c>
      <c r="AP6" s="311">
        <v>26211.824939999999</v>
      </c>
      <c r="AQ6" s="311">
        <v>21222.790330000003</v>
      </c>
      <c r="AR6" s="311">
        <v>26259.153900000001</v>
      </c>
      <c r="AS6" s="311">
        <v>966.94412000000011</v>
      </c>
      <c r="AT6" s="311">
        <v>15341.448200000001</v>
      </c>
      <c r="AU6" s="217">
        <v>31752.382730000001</v>
      </c>
      <c r="AV6" s="217">
        <v>11001.15056</v>
      </c>
      <c r="AW6" s="217">
        <v>42683.272419999994</v>
      </c>
      <c r="AX6" s="217">
        <v>44381.842600000004</v>
      </c>
      <c r="AY6" s="217">
        <v>55397.472630000004</v>
      </c>
      <c r="AZ6" s="217">
        <v>39794.424500000001</v>
      </c>
      <c r="BA6" s="217">
        <v>57146.430429999986</v>
      </c>
      <c r="BB6" s="217">
        <v>46570.409779999994</v>
      </c>
      <c r="BC6" s="217">
        <v>50614.87451999999</v>
      </c>
      <c r="BD6" s="217">
        <v>3741.1799599999999</v>
      </c>
      <c r="BE6" s="217">
        <v>50609.2595</v>
      </c>
      <c r="BF6" s="217">
        <v>91946.671419999999</v>
      </c>
      <c r="BG6" s="57"/>
    </row>
    <row r="7" spans="1:59" x14ac:dyDescent="0.25">
      <c r="A7" s="396" t="s">
        <v>230</v>
      </c>
      <c r="B7" s="310">
        <v>137817.66251000005</v>
      </c>
      <c r="C7" s="406">
        <v>180936</v>
      </c>
      <c r="D7" s="311">
        <v>339286.25491999986</v>
      </c>
      <c r="E7" s="311">
        <v>275620.55330999999</v>
      </c>
      <c r="F7" s="34">
        <v>6658504.0213100016</v>
      </c>
      <c r="G7" s="217">
        <f t="shared" si="0"/>
        <v>366327.16866000002</v>
      </c>
      <c r="H7" s="311">
        <v>21627.302660000001</v>
      </c>
      <c r="I7" s="311">
        <f t="shared" ref="I7:I30" si="1">SUM(AI7:AT7)</f>
        <v>539253.64591999992</v>
      </c>
      <c r="J7" s="311">
        <f t="shared" ref="J7:J30" si="2">SUM(AU7:BF7)</f>
        <v>516479.02818999998</v>
      </c>
      <c r="K7" s="57">
        <v>23515.44903</v>
      </c>
      <c r="L7" s="57">
        <v>20577.693110000004</v>
      </c>
      <c r="M7" s="57">
        <v>22647.794760000004</v>
      </c>
      <c r="N7" s="57">
        <v>22647.794760000004</v>
      </c>
      <c r="O7" s="57">
        <v>20671.240299999998</v>
      </c>
      <c r="P7" s="57">
        <v>23690.601099999996</v>
      </c>
      <c r="Q7" s="57">
        <v>54217.38807999999</v>
      </c>
      <c r="R7" s="57">
        <v>79322.666319999989</v>
      </c>
      <c r="S7" s="57">
        <v>23770.05888</v>
      </c>
      <c r="T7" s="57">
        <v>33358.646570000004</v>
      </c>
      <c r="U7" s="57">
        <v>9567.1190999999999</v>
      </c>
      <c r="V7" s="57">
        <v>32340.716649999995</v>
      </c>
      <c r="W7" s="57">
        <v>1136.9715700000002</v>
      </c>
      <c r="X7" s="57">
        <v>1285.7095099999999</v>
      </c>
      <c r="Y7" s="57">
        <v>258.12190999999996</v>
      </c>
      <c r="Z7" s="57">
        <v>970.75538999999992</v>
      </c>
      <c r="AA7" s="57">
        <v>928.10352</v>
      </c>
      <c r="AB7" s="57">
        <v>2065.8610899999999</v>
      </c>
      <c r="AC7" s="57">
        <v>2011.5408700000003</v>
      </c>
      <c r="AD7" s="57">
        <v>2463.4011499999997</v>
      </c>
      <c r="AE7" s="57">
        <v>453.58107999999999</v>
      </c>
      <c r="AF7" s="57">
        <v>3000.6780599999997</v>
      </c>
      <c r="AG7" s="57">
        <v>4685.7707</v>
      </c>
      <c r="AH7" s="57">
        <v>2366.8078100000002</v>
      </c>
      <c r="AI7" s="311">
        <v>15969.306030000002</v>
      </c>
      <c r="AJ7" s="311">
        <v>53949.001900000017</v>
      </c>
      <c r="AK7" s="311">
        <v>57652.733930000002</v>
      </c>
      <c r="AL7" s="311">
        <v>57482.64271</v>
      </c>
      <c r="AM7" s="311">
        <v>97613.982669999983</v>
      </c>
      <c r="AN7" s="311">
        <v>29289.029949999993</v>
      </c>
      <c r="AO7" s="311">
        <v>31328.839259999993</v>
      </c>
      <c r="AP7" s="311">
        <v>61931.170309999965</v>
      </c>
      <c r="AQ7" s="311">
        <v>29935.622500000001</v>
      </c>
      <c r="AR7" s="311">
        <v>38872.678930000009</v>
      </c>
      <c r="AS7" s="311">
        <v>43212.978390000004</v>
      </c>
      <c r="AT7" s="311">
        <v>22015.659339999998</v>
      </c>
      <c r="AU7" s="217">
        <v>44449.079939999989</v>
      </c>
      <c r="AV7" s="217">
        <v>20922.70177</v>
      </c>
      <c r="AW7" s="217">
        <v>52369.998329999988</v>
      </c>
      <c r="AX7" s="217">
        <v>70433.107799999983</v>
      </c>
      <c r="AY7" s="217">
        <v>34443.965120000001</v>
      </c>
      <c r="AZ7" s="217">
        <v>21411.865879999998</v>
      </c>
      <c r="BA7" s="217">
        <v>44645.298880000002</v>
      </c>
      <c r="BB7" s="217">
        <v>40025.356820000008</v>
      </c>
      <c r="BC7" s="217">
        <v>25695.202870000005</v>
      </c>
      <c r="BD7" s="217">
        <v>51385.285619999995</v>
      </c>
      <c r="BE7" s="217">
        <v>43097.291189999996</v>
      </c>
      <c r="BF7" s="217">
        <v>67599.873970000001</v>
      </c>
      <c r="BG7" s="57"/>
    </row>
    <row r="8" spans="1:59" x14ac:dyDescent="0.25">
      <c r="A8" s="396" t="s">
        <v>231</v>
      </c>
      <c r="B8" s="310">
        <v>11096.98229</v>
      </c>
      <c r="C8" s="406">
        <v>9053</v>
      </c>
      <c r="D8" s="311">
        <v>21071.915709999997</v>
      </c>
      <c r="E8" s="311">
        <v>7369.7391600000001</v>
      </c>
      <c r="F8" s="34">
        <v>2371.6270600000003</v>
      </c>
      <c r="G8" s="217">
        <f t="shared" si="0"/>
        <v>2616.8673399999998</v>
      </c>
      <c r="H8" s="311">
        <v>15.618979999999999</v>
      </c>
      <c r="I8" s="311">
        <f t="shared" si="1"/>
        <v>365.36435</v>
      </c>
      <c r="J8" s="311">
        <f t="shared" si="2"/>
        <v>112.73741</v>
      </c>
      <c r="K8" s="57">
        <v>0</v>
      </c>
      <c r="L8" s="57">
        <v>0</v>
      </c>
      <c r="M8" s="57">
        <v>828.6774099999999</v>
      </c>
      <c r="N8" s="57">
        <v>828.6774099999999</v>
      </c>
      <c r="O8" s="57">
        <v>19.90371</v>
      </c>
      <c r="P8" s="57">
        <v>98.062540000000013</v>
      </c>
      <c r="Q8" s="57">
        <v>356.42712999999998</v>
      </c>
      <c r="R8" s="57">
        <v>0</v>
      </c>
      <c r="S8" s="57">
        <v>0</v>
      </c>
      <c r="T8" s="57">
        <v>146.08977999999999</v>
      </c>
      <c r="U8" s="57">
        <v>0</v>
      </c>
      <c r="V8" s="57">
        <v>339.02936</v>
      </c>
      <c r="W8" s="57">
        <v>0.81073000000000006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3.04054</v>
      </c>
      <c r="AF8" s="57">
        <v>0</v>
      </c>
      <c r="AG8" s="57">
        <v>11.767709999999999</v>
      </c>
      <c r="AH8" s="57">
        <v>0</v>
      </c>
      <c r="AI8" s="312">
        <v>0</v>
      </c>
      <c r="AJ8" s="311">
        <v>0</v>
      </c>
      <c r="AK8" s="311">
        <v>0</v>
      </c>
      <c r="AL8" s="311">
        <v>0</v>
      </c>
      <c r="AM8" s="311">
        <v>80.169200000000018</v>
      </c>
      <c r="AN8" s="311">
        <v>0</v>
      </c>
      <c r="AO8" s="311">
        <v>0</v>
      </c>
      <c r="AP8" s="311">
        <v>0.17788999999999999</v>
      </c>
      <c r="AQ8" s="311">
        <v>6.8799999999999998E-3</v>
      </c>
      <c r="AR8" s="311">
        <v>0</v>
      </c>
      <c r="AS8" s="311">
        <v>285.01038</v>
      </c>
      <c r="AT8" s="311">
        <v>0</v>
      </c>
      <c r="AU8" s="217">
        <v>0</v>
      </c>
      <c r="AV8" s="217">
        <v>57.157019999999996</v>
      </c>
      <c r="AW8" s="217">
        <v>0</v>
      </c>
      <c r="AX8" s="217">
        <v>0</v>
      </c>
      <c r="AY8" s="217">
        <v>0</v>
      </c>
      <c r="AZ8" s="217">
        <v>0.26407999999999998</v>
      </c>
      <c r="BA8" s="217">
        <v>49.937809999999999</v>
      </c>
      <c r="BB8" s="217">
        <v>0</v>
      </c>
      <c r="BC8" s="217">
        <v>0</v>
      </c>
      <c r="BD8" s="217">
        <v>0</v>
      </c>
      <c r="BE8" s="217">
        <v>1.52135</v>
      </c>
      <c r="BF8" s="217">
        <v>3.8571500000000003</v>
      </c>
      <c r="BG8" s="57"/>
    </row>
    <row r="9" spans="1:59" x14ac:dyDescent="0.25">
      <c r="A9" s="396" t="s">
        <v>232</v>
      </c>
      <c r="B9" s="310">
        <v>13964.137429999999</v>
      </c>
      <c r="C9" s="406">
        <v>5605</v>
      </c>
      <c r="D9" s="311">
        <v>9500.058100000002</v>
      </c>
      <c r="E9" s="311">
        <v>850.34063000000003</v>
      </c>
      <c r="F9" s="34">
        <v>1457.8566300000005</v>
      </c>
      <c r="G9" s="217">
        <f t="shared" si="0"/>
        <v>788.64391999999998</v>
      </c>
      <c r="H9" s="311">
        <v>1270.80321</v>
      </c>
      <c r="I9" s="311">
        <f>SUM(AI9:AT9)</f>
        <v>3462.8700699999999</v>
      </c>
      <c r="J9" s="311">
        <f t="shared" si="2"/>
        <v>2366.4479000000001</v>
      </c>
      <c r="K9" s="57">
        <v>39.031599999999997</v>
      </c>
      <c r="L9" s="57">
        <v>0</v>
      </c>
      <c r="M9" s="57">
        <v>38.286989999999996</v>
      </c>
      <c r="N9" s="57">
        <v>38.286989999999996</v>
      </c>
      <c r="O9" s="57">
        <v>465.52139999999997</v>
      </c>
      <c r="P9" s="57">
        <v>172.04066</v>
      </c>
      <c r="Q9" s="57">
        <v>0</v>
      </c>
      <c r="R9" s="57">
        <v>2.5201899999999999</v>
      </c>
      <c r="S9" s="57">
        <v>0</v>
      </c>
      <c r="T9" s="57">
        <v>32.956089999999996</v>
      </c>
      <c r="U9" s="57">
        <v>0</v>
      </c>
      <c r="V9" s="57">
        <v>0</v>
      </c>
      <c r="W9" s="57">
        <v>0</v>
      </c>
      <c r="X9" s="57">
        <v>0</v>
      </c>
      <c r="Y9" s="57">
        <v>8.9621100000000009</v>
      </c>
      <c r="Z9" s="57">
        <v>0</v>
      </c>
      <c r="AA9" s="57">
        <v>0</v>
      </c>
      <c r="AB9" s="57">
        <v>0</v>
      </c>
      <c r="AC9" s="57">
        <v>0</v>
      </c>
      <c r="AD9" s="57">
        <v>0.13467999999999999</v>
      </c>
      <c r="AE9" s="57">
        <v>250</v>
      </c>
      <c r="AF9" s="57">
        <v>715.36451</v>
      </c>
      <c r="AG9" s="57">
        <v>21.341909999999999</v>
      </c>
      <c r="AH9" s="57">
        <v>275</v>
      </c>
      <c r="AI9" s="311">
        <v>291.75663000000003</v>
      </c>
      <c r="AJ9" s="311">
        <v>190.59825999999998</v>
      </c>
      <c r="AK9" s="311">
        <v>717.97523999999999</v>
      </c>
      <c r="AL9" s="311">
        <v>155.71684999999999</v>
      </c>
      <c r="AM9" s="311">
        <v>368.45663999999999</v>
      </c>
      <c r="AN9" s="311">
        <v>29.721510000000002</v>
      </c>
      <c r="AO9" s="311">
        <v>321.08539000000002</v>
      </c>
      <c r="AP9" s="311">
        <v>37.431260000000002</v>
      </c>
      <c r="AQ9" s="311">
        <v>77.823869999999999</v>
      </c>
      <c r="AR9" s="311">
        <v>766.43256000000008</v>
      </c>
      <c r="AS9" s="311">
        <v>3.44394</v>
      </c>
      <c r="AT9" s="311">
        <v>502.4279199999998</v>
      </c>
      <c r="AU9" s="217">
        <v>88.44019999999999</v>
      </c>
      <c r="AV9" s="217">
        <v>136.27243999999999</v>
      </c>
      <c r="AW9" s="217">
        <v>29.661440000000002</v>
      </c>
      <c r="AX9" s="217">
        <v>172.74974999999998</v>
      </c>
      <c r="AY9" s="217">
        <v>91.56165</v>
      </c>
      <c r="AZ9" s="217">
        <v>327.79293999999993</v>
      </c>
      <c r="BA9" s="217">
        <v>56.281350000000003</v>
      </c>
      <c r="BB9" s="217">
        <v>62.656469999999992</v>
      </c>
      <c r="BC9" s="217">
        <v>71.349279999999993</v>
      </c>
      <c r="BD9" s="217">
        <v>421.74013999999988</v>
      </c>
      <c r="BE9" s="217">
        <v>438.74367000000007</v>
      </c>
      <c r="BF9" s="217">
        <v>469.19857000000002</v>
      </c>
      <c r="BG9" s="57"/>
    </row>
    <row r="10" spans="1:59" x14ac:dyDescent="0.25">
      <c r="A10" s="396" t="s">
        <v>233</v>
      </c>
      <c r="B10" s="310">
        <v>9278.3481300000003</v>
      </c>
      <c r="C10" s="406">
        <v>10743</v>
      </c>
      <c r="D10" s="311">
        <v>10352.404250000001</v>
      </c>
      <c r="E10" s="311">
        <v>23819.211810000001</v>
      </c>
      <c r="F10" s="34">
        <v>20784.375759999999</v>
      </c>
      <c r="G10" s="217">
        <f t="shared" si="0"/>
        <v>17051.232369999998</v>
      </c>
      <c r="H10" s="311">
        <v>17643.67699</v>
      </c>
      <c r="I10" s="311">
        <f t="shared" si="1"/>
        <v>18769.308140000001</v>
      </c>
      <c r="J10" s="311">
        <f t="shared" si="2"/>
        <v>21453.47811</v>
      </c>
      <c r="K10" s="57">
        <v>1864.0522699999999</v>
      </c>
      <c r="L10" s="57">
        <v>48.635730000000002</v>
      </c>
      <c r="M10" s="57">
        <v>632.90784999999994</v>
      </c>
      <c r="N10" s="57">
        <v>632.90784999999994</v>
      </c>
      <c r="O10" s="57">
        <v>923.9088099999999</v>
      </c>
      <c r="P10" s="57">
        <v>8017.4888999999985</v>
      </c>
      <c r="Q10" s="57">
        <v>1932.5334800000001</v>
      </c>
      <c r="R10" s="57">
        <v>948.76095000000009</v>
      </c>
      <c r="S10" s="57">
        <v>859.02751000000001</v>
      </c>
      <c r="T10" s="57">
        <v>1191.00902</v>
      </c>
      <c r="U10" s="57">
        <v>0</v>
      </c>
      <c r="V10" s="57">
        <v>0</v>
      </c>
      <c r="W10" s="57">
        <v>1058.84897</v>
      </c>
      <c r="X10" s="57">
        <v>196.78747999999996</v>
      </c>
      <c r="Y10" s="57">
        <v>308.33881000000008</v>
      </c>
      <c r="Z10" s="57">
        <v>542.42257000000006</v>
      </c>
      <c r="AA10" s="57">
        <v>2541.3355899999992</v>
      </c>
      <c r="AB10" s="57">
        <v>1250.6760599999998</v>
      </c>
      <c r="AC10" s="57">
        <v>2656.1250999999997</v>
      </c>
      <c r="AD10" s="57">
        <v>3128.0916000000007</v>
      </c>
      <c r="AE10" s="57">
        <v>2447.8006200000004</v>
      </c>
      <c r="AF10" s="57">
        <v>1488.52405</v>
      </c>
      <c r="AG10" s="57">
        <v>894.71695</v>
      </c>
      <c r="AH10" s="57">
        <v>1130.0091900000002</v>
      </c>
      <c r="AI10" s="311">
        <v>1341.6130299999998</v>
      </c>
      <c r="AJ10" s="311">
        <v>336.05214000000001</v>
      </c>
      <c r="AK10" s="311">
        <v>435.93276999999983</v>
      </c>
      <c r="AL10" s="311">
        <v>567.96462000000008</v>
      </c>
      <c r="AM10" s="311">
        <v>2934.1928399999997</v>
      </c>
      <c r="AN10" s="311">
        <v>2506.6847599999987</v>
      </c>
      <c r="AO10" s="311">
        <v>511.50983000000008</v>
      </c>
      <c r="AP10" s="311">
        <v>2822.8306500000003</v>
      </c>
      <c r="AQ10" s="311">
        <v>2076.8089099999997</v>
      </c>
      <c r="AR10" s="311">
        <v>2435.7592800000011</v>
      </c>
      <c r="AS10" s="311">
        <v>1168.4224800000004</v>
      </c>
      <c r="AT10" s="311">
        <v>1631.53683</v>
      </c>
      <c r="AU10" s="217">
        <v>1828.8741900000002</v>
      </c>
      <c r="AV10" s="217">
        <v>1863.5874799999999</v>
      </c>
      <c r="AW10" s="217">
        <v>665.48844000000042</v>
      </c>
      <c r="AX10" s="217">
        <v>1258.8633399999999</v>
      </c>
      <c r="AY10" s="217">
        <v>1644.9430800000002</v>
      </c>
      <c r="AZ10" s="217">
        <v>2158.7622699999997</v>
      </c>
      <c r="BA10" s="217">
        <v>4190.1341400000001</v>
      </c>
      <c r="BB10" s="217">
        <v>1026.70156</v>
      </c>
      <c r="BC10" s="217">
        <v>3783.2882800000016</v>
      </c>
      <c r="BD10" s="217">
        <v>1119.4101499999995</v>
      </c>
      <c r="BE10" s="217">
        <v>971.33716000000004</v>
      </c>
      <c r="BF10" s="217">
        <v>942.08802000000014</v>
      </c>
      <c r="BG10" s="57"/>
    </row>
    <row r="11" spans="1:59" x14ac:dyDescent="0.25">
      <c r="A11" s="396" t="s">
        <v>345</v>
      </c>
      <c r="B11" s="310">
        <v>214036.80329999997</v>
      </c>
      <c r="C11" s="406">
        <v>261584</v>
      </c>
      <c r="D11" s="311">
        <v>215734.64660000007</v>
      </c>
      <c r="E11" s="311">
        <v>209050.73685000004</v>
      </c>
      <c r="F11" s="34">
        <v>394272.99202000041</v>
      </c>
      <c r="G11" s="217">
        <f t="shared" si="0"/>
        <v>516469.87131000002</v>
      </c>
      <c r="H11" s="311">
        <v>76341.953810000006</v>
      </c>
      <c r="I11" s="311">
        <f t="shared" si="1"/>
        <v>643363.72094000003</v>
      </c>
      <c r="J11" s="311">
        <f t="shared" si="2"/>
        <v>582124.83857500006</v>
      </c>
      <c r="K11" s="57">
        <v>37536.888490000005</v>
      </c>
      <c r="L11" s="57">
        <v>12424.94154</v>
      </c>
      <c r="M11" s="57">
        <v>49797.813440000005</v>
      </c>
      <c r="N11" s="57">
        <v>49797.813440000005</v>
      </c>
      <c r="O11" s="57">
        <v>62935.145000000011</v>
      </c>
      <c r="P11" s="57">
        <v>43140.219920000018</v>
      </c>
      <c r="Q11" s="57">
        <v>26430.322310000007</v>
      </c>
      <c r="R11" s="57">
        <v>33089.302230000001</v>
      </c>
      <c r="S11" s="57">
        <v>43421.39340999999</v>
      </c>
      <c r="T11" s="57">
        <v>63623.043569999987</v>
      </c>
      <c r="U11" s="57">
        <v>51051.931790000002</v>
      </c>
      <c r="V11" s="57">
        <v>43221.056169999996</v>
      </c>
      <c r="W11" s="57">
        <v>0</v>
      </c>
      <c r="X11" s="57">
        <v>0</v>
      </c>
      <c r="Y11" s="57">
        <v>187.24195</v>
      </c>
      <c r="Z11" s="57">
        <v>35.580829999999999</v>
      </c>
      <c r="AA11" s="57">
        <v>22.681919999999998</v>
      </c>
      <c r="AB11" s="57">
        <v>2361.3660399999999</v>
      </c>
      <c r="AC11" s="57">
        <v>6385.8713699999998</v>
      </c>
      <c r="AD11" s="57">
        <v>12697.55148</v>
      </c>
      <c r="AE11" s="57">
        <v>10540.73227</v>
      </c>
      <c r="AF11" s="57">
        <v>16070.4768</v>
      </c>
      <c r="AG11" s="57">
        <v>22079.273570000005</v>
      </c>
      <c r="AH11" s="57">
        <v>5961.1775800000005</v>
      </c>
      <c r="AI11" s="311">
        <v>49043.178240000008</v>
      </c>
      <c r="AJ11" s="311">
        <v>25452.002459999996</v>
      </c>
      <c r="AK11" s="311">
        <v>36951.664099999995</v>
      </c>
      <c r="AL11" s="311">
        <v>62675.367139999966</v>
      </c>
      <c r="AM11" s="311">
        <v>59825.465899999996</v>
      </c>
      <c r="AN11" s="311">
        <v>79790.23480000002</v>
      </c>
      <c r="AO11" s="311">
        <v>59959.328879999994</v>
      </c>
      <c r="AP11" s="311">
        <v>38017.947779999988</v>
      </c>
      <c r="AQ11" s="311">
        <v>67847.017909999995</v>
      </c>
      <c r="AR11" s="311">
        <v>65793.016279999996</v>
      </c>
      <c r="AS11" s="311">
        <v>49685.772509999995</v>
      </c>
      <c r="AT11" s="311">
        <v>48322.724940000007</v>
      </c>
      <c r="AU11" s="217">
        <v>45847.776409999991</v>
      </c>
      <c r="AV11" s="217">
        <v>37899.241030000005</v>
      </c>
      <c r="AW11" s="217">
        <v>44904.25619</v>
      </c>
      <c r="AX11" s="217">
        <v>35630.523230000006</v>
      </c>
      <c r="AY11" s="217">
        <v>34660.370409999996</v>
      </c>
      <c r="AZ11" s="217">
        <v>44220.772179999985</v>
      </c>
      <c r="BA11" s="217">
        <v>67864.612229999999</v>
      </c>
      <c r="BB11" s="217">
        <v>59546.061419999998</v>
      </c>
      <c r="BC11" s="217">
        <v>60142.911019999978</v>
      </c>
      <c r="BD11" s="217">
        <v>58121.712850000011</v>
      </c>
      <c r="BE11" s="217">
        <v>50081.063065000111</v>
      </c>
      <c r="BF11" s="217">
        <v>43205.538540000009</v>
      </c>
      <c r="BG11" s="57"/>
    </row>
    <row r="12" spans="1:59" x14ac:dyDescent="0.25">
      <c r="A12" s="66" t="s">
        <v>339</v>
      </c>
      <c r="B12" s="310">
        <v>6719.4206399999994</v>
      </c>
      <c r="C12" s="406">
        <v>967</v>
      </c>
      <c r="D12" s="311">
        <v>20318.252080000002</v>
      </c>
      <c r="E12" s="311">
        <v>14850.261560000003</v>
      </c>
      <c r="F12" s="34">
        <v>29382.086680000004</v>
      </c>
      <c r="G12" s="217">
        <f t="shared" si="0"/>
        <v>34858.767530000005</v>
      </c>
      <c r="H12" s="311">
        <v>0</v>
      </c>
      <c r="I12" s="311">
        <f t="shared" si="1"/>
        <v>8864.4573</v>
      </c>
      <c r="J12" s="311">
        <f t="shared" si="2"/>
        <v>13610.20796</v>
      </c>
      <c r="K12" s="57">
        <v>5812.8504700000003</v>
      </c>
      <c r="L12" s="57">
        <v>4294.6559299999999</v>
      </c>
      <c r="M12" s="57">
        <v>3661.37381</v>
      </c>
      <c r="N12" s="57">
        <v>3661.37381</v>
      </c>
      <c r="O12" s="57">
        <v>3083.59953</v>
      </c>
      <c r="P12" s="57">
        <v>0</v>
      </c>
      <c r="Q12" s="57">
        <v>4669.5971100000006</v>
      </c>
      <c r="R12" s="57">
        <v>2111.3802799999999</v>
      </c>
      <c r="S12" s="57">
        <v>3283.7554299999997</v>
      </c>
      <c r="T12" s="57">
        <v>0</v>
      </c>
      <c r="U12" s="57">
        <v>4280.1811600000001</v>
      </c>
      <c r="V12" s="57">
        <v>0</v>
      </c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311">
        <v>479.74371000000002</v>
      </c>
      <c r="AJ12" s="311">
        <v>1799.4809599999999</v>
      </c>
      <c r="AK12" s="311">
        <v>6.6651800000000003</v>
      </c>
      <c r="AL12" s="311">
        <v>1597.21264</v>
      </c>
      <c r="AM12" s="311">
        <v>554.81939999999997</v>
      </c>
      <c r="AN12" s="311">
        <v>0</v>
      </c>
      <c r="AO12" s="311">
        <v>1026.1804</v>
      </c>
      <c r="AP12" s="311">
        <v>487.15415999999999</v>
      </c>
      <c r="AQ12" s="311">
        <v>374.03805999999997</v>
      </c>
      <c r="AR12" s="311">
        <v>2539.1627899999999</v>
      </c>
      <c r="AS12" s="311">
        <v>0</v>
      </c>
      <c r="AT12" s="311">
        <v>0</v>
      </c>
      <c r="AU12" s="217">
        <v>1576.8956099999998</v>
      </c>
      <c r="AV12" s="217">
        <v>0</v>
      </c>
      <c r="AW12" s="217">
        <v>1515.5575899999999</v>
      </c>
      <c r="AX12" s="217">
        <v>392.0553700000001</v>
      </c>
      <c r="AY12" s="217">
        <v>1745.50496</v>
      </c>
      <c r="AZ12" s="217">
        <v>0</v>
      </c>
      <c r="BA12" s="217">
        <v>1474.0100600000001</v>
      </c>
      <c r="BB12" s="217">
        <v>0</v>
      </c>
      <c r="BC12" s="217">
        <v>3025.2107900000001</v>
      </c>
      <c r="BD12" s="217">
        <v>249.98167000000001</v>
      </c>
      <c r="BE12" s="217">
        <v>685.07779000000005</v>
      </c>
      <c r="BF12" s="217">
        <v>2945.9141199999999</v>
      </c>
      <c r="BG12" s="57"/>
    </row>
    <row r="13" spans="1:59" x14ac:dyDescent="0.25">
      <c r="A13" s="396" t="s">
        <v>236</v>
      </c>
      <c r="B13" s="310">
        <v>31993.050239999997</v>
      </c>
      <c r="C13" s="406">
        <v>6402</v>
      </c>
      <c r="D13" s="311">
        <v>5539.818580000001</v>
      </c>
      <c r="E13" s="311">
        <v>17770.390209999998</v>
      </c>
      <c r="F13" s="34">
        <v>20882.94311</v>
      </c>
      <c r="G13" s="217">
        <f t="shared" si="0"/>
        <v>40255.024720000001</v>
      </c>
      <c r="H13" s="311">
        <v>3778.5471299999999</v>
      </c>
      <c r="I13" s="311">
        <f t="shared" si="1"/>
        <v>17328.261719999999</v>
      </c>
      <c r="J13" s="311">
        <f t="shared" si="2"/>
        <v>33273.882449999997</v>
      </c>
      <c r="K13" s="57">
        <v>554.59767999999997</v>
      </c>
      <c r="L13" s="57">
        <v>4815.1223900000005</v>
      </c>
      <c r="M13" s="57">
        <v>3091.1612700000001</v>
      </c>
      <c r="N13" s="57">
        <v>3091.1612700000001</v>
      </c>
      <c r="O13" s="57">
        <v>2519.7324400000002</v>
      </c>
      <c r="P13" s="57">
        <v>2621.7770599999999</v>
      </c>
      <c r="Q13" s="57">
        <v>2487.5024100000001</v>
      </c>
      <c r="R13" s="57">
        <v>6434.9830599999996</v>
      </c>
      <c r="S13" s="57">
        <v>2242.99548</v>
      </c>
      <c r="T13" s="57">
        <v>0</v>
      </c>
      <c r="U13" s="57">
        <v>10529.104230000001</v>
      </c>
      <c r="V13" s="57">
        <v>1866.88743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2095.78388</v>
      </c>
      <c r="AE13" s="57">
        <v>0</v>
      </c>
      <c r="AF13" s="57">
        <v>0</v>
      </c>
      <c r="AG13" s="57">
        <v>1682.76325</v>
      </c>
      <c r="AH13" s="57">
        <v>0</v>
      </c>
      <c r="AI13" s="311">
        <v>1901.46495</v>
      </c>
      <c r="AJ13" s="311">
        <v>1951.6606999999999</v>
      </c>
      <c r="AK13" s="311">
        <v>3551.0144399999999</v>
      </c>
      <c r="AL13" s="311">
        <v>162.09261999999998</v>
      </c>
      <c r="AM13" s="311">
        <v>633.12155000000007</v>
      </c>
      <c r="AN13" s="311">
        <v>894.80790000000002</v>
      </c>
      <c r="AO13" s="311">
        <v>533.6943</v>
      </c>
      <c r="AP13" s="311">
        <v>0</v>
      </c>
      <c r="AQ13" s="311">
        <v>674.27062999999998</v>
      </c>
      <c r="AR13" s="311">
        <v>5181.5859800000007</v>
      </c>
      <c r="AS13" s="311">
        <v>1844.54865</v>
      </c>
      <c r="AT13" s="311">
        <v>0</v>
      </c>
      <c r="AU13" s="217">
        <v>651.39198999999996</v>
      </c>
      <c r="AV13" s="217">
        <v>1395.7894199999998</v>
      </c>
      <c r="AW13" s="217">
        <v>1688.58755</v>
      </c>
      <c r="AX13" s="217" t="s">
        <v>365</v>
      </c>
      <c r="AY13" s="217" t="s">
        <v>365</v>
      </c>
      <c r="AZ13" s="217">
        <v>996.61016000000006</v>
      </c>
      <c r="BA13" s="217">
        <v>3791.2257400000003</v>
      </c>
      <c r="BB13" s="217">
        <v>2146.6170200000001</v>
      </c>
      <c r="BC13" s="217">
        <v>6491.8071300000001</v>
      </c>
      <c r="BD13" s="217">
        <v>4560.4827400000004</v>
      </c>
      <c r="BE13" s="217">
        <v>4855.1424100000004</v>
      </c>
      <c r="BF13" s="217">
        <v>6696.22829</v>
      </c>
      <c r="BG13" s="57"/>
    </row>
    <row r="14" spans="1:59" x14ac:dyDescent="0.25">
      <c r="A14" s="396" t="s">
        <v>340</v>
      </c>
      <c r="B14" s="311">
        <v>0</v>
      </c>
      <c r="C14" s="406">
        <v>0</v>
      </c>
      <c r="D14" s="311">
        <v>0</v>
      </c>
      <c r="E14" s="311">
        <v>0</v>
      </c>
      <c r="F14" s="34">
        <v>5754.3745799999997</v>
      </c>
      <c r="G14" s="217">
        <f t="shared" si="0"/>
        <v>4987.2357400000001</v>
      </c>
      <c r="H14" s="311">
        <v>978.50593000000003</v>
      </c>
      <c r="I14" s="311">
        <f t="shared" si="1"/>
        <v>380.31712999999996</v>
      </c>
      <c r="J14" s="311">
        <f t="shared" si="2"/>
        <v>1689.2599599999999</v>
      </c>
      <c r="K14" s="57">
        <v>2962.5307400000002</v>
      </c>
      <c r="L14" s="57">
        <v>0</v>
      </c>
      <c r="M14" s="57">
        <v>0</v>
      </c>
      <c r="N14" s="57">
        <v>0</v>
      </c>
      <c r="O14" s="57">
        <v>1551.3196399999999</v>
      </c>
      <c r="P14" s="57">
        <v>0</v>
      </c>
      <c r="Q14" s="57">
        <v>0</v>
      </c>
      <c r="R14" s="57">
        <v>0</v>
      </c>
      <c r="S14" s="57">
        <v>0</v>
      </c>
      <c r="T14" s="57">
        <v>473.38535999999999</v>
      </c>
      <c r="U14" s="57">
        <v>0</v>
      </c>
      <c r="V14" s="57">
        <v>0</v>
      </c>
      <c r="W14" s="57">
        <v>328.40722</v>
      </c>
      <c r="X14" s="57">
        <v>0</v>
      </c>
      <c r="Y14" s="57">
        <v>650.09870999999998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311">
        <v>0</v>
      </c>
      <c r="AJ14" s="311">
        <v>0</v>
      </c>
      <c r="AK14" s="311">
        <v>158.90222999999997</v>
      </c>
      <c r="AL14" s="311">
        <v>0</v>
      </c>
      <c r="AM14" s="311">
        <v>0</v>
      </c>
      <c r="AN14" s="311">
        <v>0</v>
      </c>
      <c r="AO14" s="311">
        <v>0</v>
      </c>
      <c r="AP14" s="311">
        <v>0</v>
      </c>
      <c r="AQ14" s="311">
        <v>82.90155</v>
      </c>
      <c r="AR14" s="311">
        <v>0</v>
      </c>
      <c r="AS14" s="311">
        <v>0</v>
      </c>
      <c r="AT14" s="311">
        <v>138.51335</v>
      </c>
      <c r="AU14" s="217">
        <v>271.61559999999997</v>
      </c>
      <c r="AV14" s="217">
        <v>343.00450999999998</v>
      </c>
      <c r="AW14" s="217" t="s">
        <v>365</v>
      </c>
      <c r="AX14" s="217">
        <v>170.73170000000002</v>
      </c>
      <c r="AY14" s="217" t="s">
        <v>365</v>
      </c>
      <c r="AZ14" s="217" t="s">
        <v>365</v>
      </c>
      <c r="BA14" s="217" t="s">
        <v>365</v>
      </c>
      <c r="BB14" s="217">
        <v>0</v>
      </c>
      <c r="BC14" s="217">
        <v>0.6371</v>
      </c>
      <c r="BD14" s="217">
        <v>1.1219000000000001</v>
      </c>
      <c r="BE14" s="217">
        <v>252.60057</v>
      </c>
      <c r="BF14" s="217">
        <v>649.5485799999999</v>
      </c>
      <c r="BG14" s="57"/>
    </row>
    <row r="15" spans="1:59" x14ac:dyDescent="0.25">
      <c r="A15" s="396" t="s">
        <v>237</v>
      </c>
      <c r="B15" s="310">
        <v>1053512.7189100005</v>
      </c>
      <c r="C15" s="406">
        <v>1109063</v>
      </c>
      <c r="D15" s="311">
        <v>1177503.2750099993</v>
      </c>
      <c r="E15" s="311">
        <v>1075334.2287599999</v>
      </c>
      <c r="F15" s="34">
        <v>1208453.7292900009</v>
      </c>
      <c r="G15" s="217">
        <f t="shared" si="0"/>
        <v>1634850.0773199997</v>
      </c>
      <c r="H15" s="311">
        <v>347285.85525999992</v>
      </c>
      <c r="I15" s="311">
        <f t="shared" si="1"/>
        <v>1242425.1961400001</v>
      </c>
      <c r="J15" s="311">
        <f t="shared" si="2"/>
        <v>1576194.9053899997</v>
      </c>
      <c r="K15" s="57">
        <v>117775.70590999998</v>
      </c>
      <c r="L15" s="57">
        <v>217537.36689999999</v>
      </c>
      <c r="M15" s="57">
        <v>189662.39129999996</v>
      </c>
      <c r="N15" s="57">
        <v>189662.39129999996</v>
      </c>
      <c r="O15" s="57">
        <v>122400.70223</v>
      </c>
      <c r="P15" s="57">
        <v>91006.09487999999</v>
      </c>
      <c r="Q15" s="57">
        <v>133540.54730999999</v>
      </c>
      <c r="R15" s="57">
        <v>152408.54366999998</v>
      </c>
      <c r="S15" s="57">
        <v>70823.887979999985</v>
      </c>
      <c r="T15" s="57">
        <v>82136.091339999999</v>
      </c>
      <c r="U15" s="57">
        <v>89937.056900000025</v>
      </c>
      <c r="V15" s="57">
        <v>177959.29759999999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24598.704249999999</v>
      </c>
      <c r="AD15" s="57">
        <v>0</v>
      </c>
      <c r="AE15" s="57">
        <v>79873.630529999966</v>
      </c>
      <c r="AF15" s="57">
        <v>131069.22856999996</v>
      </c>
      <c r="AG15" s="57">
        <v>74658.012010000006</v>
      </c>
      <c r="AH15" s="57">
        <v>37086.279900000009</v>
      </c>
      <c r="AI15" s="311">
        <v>152931.55939999997</v>
      </c>
      <c r="AJ15" s="311">
        <v>128571.33477000002</v>
      </c>
      <c r="AK15" s="311">
        <v>84679.274649999992</v>
      </c>
      <c r="AL15" s="311">
        <v>181956.68211999998</v>
      </c>
      <c r="AM15" s="311">
        <v>64042.788909999996</v>
      </c>
      <c r="AN15" s="311">
        <v>130482.38463000004</v>
      </c>
      <c r="AO15" s="311">
        <v>111655.14661000001</v>
      </c>
      <c r="AP15" s="311">
        <v>91920.572869999989</v>
      </c>
      <c r="AQ15" s="311">
        <v>85647.575420000008</v>
      </c>
      <c r="AR15" s="311">
        <v>97830.372380000015</v>
      </c>
      <c r="AS15" s="311">
        <v>79731.526899999997</v>
      </c>
      <c r="AT15" s="311">
        <v>32975.977480000001</v>
      </c>
      <c r="AU15" s="217">
        <v>101501.07123999999</v>
      </c>
      <c r="AV15" s="217">
        <v>206496.29927999992</v>
      </c>
      <c r="AW15" s="217">
        <v>103680.72850999999</v>
      </c>
      <c r="AX15" s="217">
        <v>169150.91005000001</v>
      </c>
      <c r="AY15" s="217">
        <v>140530.71962000005</v>
      </c>
      <c r="AZ15" s="217">
        <v>117245.62433000001</v>
      </c>
      <c r="BA15" s="217">
        <v>120322.45977</v>
      </c>
      <c r="BB15" s="217">
        <v>96290.174060000005</v>
      </c>
      <c r="BC15" s="217">
        <v>71836.501740000007</v>
      </c>
      <c r="BD15" s="217">
        <v>246605.41684999995</v>
      </c>
      <c r="BE15" s="217">
        <v>130067.55763999998</v>
      </c>
      <c r="BF15" s="217">
        <v>72467.442299999981</v>
      </c>
      <c r="BG15" s="57"/>
    </row>
    <row r="16" spans="1:59" x14ac:dyDescent="0.25">
      <c r="A16" s="396" t="s">
        <v>238</v>
      </c>
      <c r="B16" s="310">
        <v>169055.00092999998</v>
      </c>
      <c r="C16" s="406">
        <v>114181</v>
      </c>
      <c r="D16" s="311">
        <v>152292.61733999997</v>
      </c>
      <c r="E16" s="311">
        <v>232308.98407999999</v>
      </c>
      <c r="F16" s="34">
        <v>270348.22807999997</v>
      </c>
      <c r="G16" s="217">
        <f t="shared" si="0"/>
        <v>360625.71984000003</v>
      </c>
      <c r="H16" s="311">
        <v>52791.699399999998</v>
      </c>
      <c r="I16" s="311">
        <f t="shared" si="1"/>
        <v>209331.60371999998</v>
      </c>
      <c r="J16" s="311">
        <f t="shared" si="2"/>
        <v>245632.20041999998</v>
      </c>
      <c r="K16" s="57">
        <v>31894.840729999996</v>
      </c>
      <c r="L16" s="57">
        <v>47479.865530000003</v>
      </c>
      <c r="M16" s="57">
        <v>34245.107429999996</v>
      </c>
      <c r="N16" s="57">
        <v>34245.107429999996</v>
      </c>
      <c r="O16" s="57">
        <v>18505.101620000001</v>
      </c>
      <c r="P16" s="57">
        <v>18274.912920000002</v>
      </c>
      <c r="Q16" s="57">
        <v>21152.74728</v>
      </c>
      <c r="R16" s="57">
        <v>31470.30056</v>
      </c>
      <c r="S16" s="57">
        <v>20252.786940000002</v>
      </c>
      <c r="T16" s="57">
        <v>29377.555630000003</v>
      </c>
      <c r="U16" s="57">
        <v>34073.85871</v>
      </c>
      <c r="V16" s="57">
        <v>39653.535060000002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498.51292000000001</v>
      </c>
      <c r="AE16" s="57">
        <v>9172.5127899999989</v>
      </c>
      <c r="AF16" s="57">
        <v>21765.08152</v>
      </c>
      <c r="AG16" s="57">
        <v>12480.923100000002</v>
      </c>
      <c r="AH16" s="57">
        <v>8874.6690699999999</v>
      </c>
      <c r="AI16" s="311">
        <v>25007.472179999997</v>
      </c>
      <c r="AJ16" s="311">
        <v>26486.538869999993</v>
      </c>
      <c r="AK16" s="311">
        <v>8305.8204299999998</v>
      </c>
      <c r="AL16" s="311">
        <v>27865.79595</v>
      </c>
      <c r="AM16" s="311">
        <v>16909.287390000001</v>
      </c>
      <c r="AN16" s="311">
        <v>19950.357319999999</v>
      </c>
      <c r="AO16" s="311">
        <v>18965.387630000001</v>
      </c>
      <c r="AP16" s="311">
        <v>9950.7940199999994</v>
      </c>
      <c r="AQ16" s="311">
        <v>16714.248699999996</v>
      </c>
      <c r="AR16" s="311">
        <v>14051.80724</v>
      </c>
      <c r="AS16" s="311">
        <v>14053.912380000002</v>
      </c>
      <c r="AT16" s="311">
        <v>11070.181610000001</v>
      </c>
      <c r="AU16" s="217">
        <v>15861.241110000001</v>
      </c>
      <c r="AV16" s="217">
        <v>31508.981139999996</v>
      </c>
      <c r="AW16" s="217">
        <v>17229.341869999997</v>
      </c>
      <c r="AX16" s="217">
        <v>25935.340940000006</v>
      </c>
      <c r="AY16" s="217">
        <v>17881.47738</v>
      </c>
      <c r="AZ16" s="217">
        <v>26733.726039999994</v>
      </c>
      <c r="BA16" s="217">
        <v>15095.093640000001</v>
      </c>
      <c r="BB16" s="217">
        <v>14017.639060000001</v>
      </c>
      <c r="BC16" s="217">
        <v>9685.8442500000001</v>
      </c>
      <c r="BD16" s="217">
        <v>36602.003160000007</v>
      </c>
      <c r="BE16" s="217">
        <v>23098.668280000002</v>
      </c>
      <c r="BF16" s="217">
        <v>11982.843550000001</v>
      </c>
      <c r="BG16" s="57"/>
    </row>
    <row r="17" spans="1:59" x14ac:dyDescent="0.25">
      <c r="A17" s="396" t="s">
        <v>240</v>
      </c>
      <c r="B17" s="310">
        <v>12939.20657</v>
      </c>
      <c r="C17" s="406">
        <v>9552</v>
      </c>
      <c r="D17" s="311">
        <v>33849.831960000003</v>
      </c>
      <c r="E17" s="311">
        <v>26859.038559999997</v>
      </c>
      <c r="F17" s="34">
        <v>43919.013839999985</v>
      </c>
      <c r="G17" s="217">
        <f t="shared" si="0"/>
        <v>65833.654249999992</v>
      </c>
      <c r="H17" s="311">
        <v>12797.440559999999</v>
      </c>
      <c r="I17" s="311">
        <f t="shared" si="1"/>
        <v>22745.922350000001</v>
      </c>
      <c r="J17" s="311">
        <f t="shared" si="2"/>
        <v>22893.844930000003</v>
      </c>
      <c r="K17" s="57">
        <v>9503.52268</v>
      </c>
      <c r="L17" s="57">
        <v>2588.8750499999996</v>
      </c>
      <c r="M17" s="57">
        <v>6074.7912100000003</v>
      </c>
      <c r="N17" s="57">
        <v>6074.7912100000003</v>
      </c>
      <c r="O17" s="57">
        <v>12303.952300000001</v>
      </c>
      <c r="P17" s="57">
        <v>924.85090000000002</v>
      </c>
      <c r="Q17" s="57">
        <v>7523.2092299999995</v>
      </c>
      <c r="R17" s="57">
        <v>5408.0566699999999</v>
      </c>
      <c r="S17" s="57">
        <v>2576.4095599999996</v>
      </c>
      <c r="T17" s="57">
        <v>3832.2747800000002</v>
      </c>
      <c r="U17" s="57">
        <v>4556.7398599999997</v>
      </c>
      <c r="V17" s="57">
        <v>4466.1808000000001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4695.7939099999994</v>
      </c>
      <c r="AF17" s="57">
        <v>5804.81167</v>
      </c>
      <c r="AG17" s="57">
        <v>2012.5036299999999</v>
      </c>
      <c r="AH17" s="57">
        <v>284.33134999999999</v>
      </c>
      <c r="AI17" s="311">
        <v>3743.5585299999993</v>
      </c>
      <c r="AJ17" s="311">
        <v>1183.6777</v>
      </c>
      <c r="AK17" s="311">
        <v>1198.6251299999999</v>
      </c>
      <c r="AL17" s="311">
        <v>1110.4334699999999</v>
      </c>
      <c r="AM17" s="311">
        <v>1995.27909</v>
      </c>
      <c r="AN17" s="311">
        <v>3108.704380000001</v>
      </c>
      <c r="AO17" s="311">
        <v>1469.4400600000001</v>
      </c>
      <c r="AP17" s="311">
        <v>1101.0031200000001</v>
      </c>
      <c r="AQ17" s="311">
        <v>1654.4237100000003</v>
      </c>
      <c r="AR17" s="311">
        <v>4208.4823000000006</v>
      </c>
      <c r="AS17" s="311">
        <v>1231.3377800000001</v>
      </c>
      <c r="AT17" s="311">
        <v>740.95707999999991</v>
      </c>
      <c r="AU17" s="217">
        <v>708.72957999999994</v>
      </c>
      <c r="AV17" s="217">
        <v>1716.1335200000001</v>
      </c>
      <c r="AW17" s="217">
        <v>4252.01386</v>
      </c>
      <c r="AX17" s="217">
        <v>685.19193000000007</v>
      </c>
      <c r="AY17" s="217">
        <v>4067.5165000000002</v>
      </c>
      <c r="AZ17" s="217">
        <v>624.68743000000006</v>
      </c>
      <c r="BA17" s="217">
        <v>1003.1442799999999</v>
      </c>
      <c r="BB17" s="217">
        <v>1024.9725199999998</v>
      </c>
      <c r="BC17" s="217">
        <v>3540.4502400000001</v>
      </c>
      <c r="BD17" s="217">
        <v>3125.3388199999995</v>
      </c>
      <c r="BE17" s="217">
        <v>1882.8816099999999</v>
      </c>
      <c r="BF17" s="217">
        <v>262.78464000000002</v>
      </c>
      <c r="BG17" s="57"/>
    </row>
    <row r="18" spans="1:59" s="153" customFormat="1" x14ac:dyDescent="0.25">
      <c r="A18" s="153" t="s">
        <v>234</v>
      </c>
      <c r="B18" s="313">
        <v>528182.90563999978</v>
      </c>
      <c r="C18" s="406">
        <v>280723</v>
      </c>
      <c r="D18" s="217">
        <v>379354.84097000031</v>
      </c>
      <c r="E18" s="217">
        <v>369145.15529999981</v>
      </c>
      <c r="F18" s="7">
        <v>708984.08965999971</v>
      </c>
      <c r="G18" s="217">
        <f t="shared" si="0"/>
        <v>419731.41010000004</v>
      </c>
      <c r="H18" s="217">
        <v>357486.55966999999</v>
      </c>
      <c r="I18" s="217">
        <f t="shared" si="1"/>
        <v>378146.16514</v>
      </c>
      <c r="J18" s="217">
        <f t="shared" si="2"/>
        <v>348233.55285999994</v>
      </c>
      <c r="K18" s="57">
        <v>15071.579630000002</v>
      </c>
      <c r="L18" s="57">
        <v>36865.43630999999</v>
      </c>
      <c r="M18" s="57">
        <v>18879.711649999994</v>
      </c>
      <c r="N18" s="57">
        <v>18879.711649999994</v>
      </c>
      <c r="O18" s="57">
        <v>32504.448390000001</v>
      </c>
      <c r="P18" s="57">
        <v>43775.402460000005</v>
      </c>
      <c r="Q18" s="57">
        <v>20571.067589999999</v>
      </c>
      <c r="R18" s="57">
        <v>62060.275560000024</v>
      </c>
      <c r="S18" s="57">
        <v>59151.535230000001</v>
      </c>
      <c r="T18" s="57">
        <v>48694.803780000017</v>
      </c>
      <c r="U18" s="57">
        <v>36856.015860000014</v>
      </c>
      <c r="V18" s="57">
        <v>26421.421989999988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50720.102119999981</v>
      </c>
      <c r="AC18" s="57">
        <v>52496.997080000008</v>
      </c>
      <c r="AD18" s="57">
        <v>69855.968809999991</v>
      </c>
      <c r="AE18" s="57">
        <v>52444.082679999978</v>
      </c>
      <c r="AF18" s="57">
        <v>60456.410510000023</v>
      </c>
      <c r="AG18" s="57">
        <v>44623.969199999985</v>
      </c>
      <c r="AH18" s="57">
        <v>26889.029269999999</v>
      </c>
      <c r="AI18" s="217">
        <v>31686.298960000011</v>
      </c>
      <c r="AJ18" s="217">
        <v>29022.997530000001</v>
      </c>
      <c r="AK18" s="217">
        <v>27460.303039999999</v>
      </c>
      <c r="AL18" s="217">
        <v>23165.884489999997</v>
      </c>
      <c r="AM18" s="217">
        <v>30744.966489999992</v>
      </c>
      <c r="AN18" s="217">
        <v>24953.7215</v>
      </c>
      <c r="AO18" s="217">
        <v>42279.473110000021</v>
      </c>
      <c r="AP18" s="217">
        <v>39685.203220000003</v>
      </c>
      <c r="AQ18" s="217">
        <v>42800.31564999999</v>
      </c>
      <c r="AR18" s="217">
        <v>35096.16853000001</v>
      </c>
      <c r="AS18" s="217">
        <v>31284.544959999999</v>
      </c>
      <c r="AT18" s="217">
        <v>19966.287659999998</v>
      </c>
      <c r="AU18" s="217">
        <v>15970.477969999998</v>
      </c>
      <c r="AV18" s="217">
        <v>16679.226460000002</v>
      </c>
      <c r="AW18" s="217">
        <v>12797.329220000003</v>
      </c>
      <c r="AX18" s="217">
        <v>10245.151610000001</v>
      </c>
      <c r="AY18" s="217">
        <v>23858.533609999995</v>
      </c>
      <c r="AZ18" s="217">
        <v>32426.103999999992</v>
      </c>
      <c r="BA18" s="217">
        <v>40970.410189999981</v>
      </c>
      <c r="BB18" s="217">
        <v>42150.417409999987</v>
      </c>
      <c r="BC18" s="217">
        <v>37543.432989999994</v>
      </c>
      <c r="BD18" s="217">
        <v>37322.397730000004</v>
      </c>
      <c r="BE18" s="217">
        <v>37777.266189999995</v>
      </c>
      <c r="BF18" s="217">
        <v>40492.805480000003</v>
      </c>
      <c r="BG18" s="269"/>
    </row>
    <row r="19" spans="1:59" x14ac:dyDescent="0.25">
      <c r="A19" s="396" t="s">
        <v>235</v>
      </c>
      <c r="B19" s="310">
        <v>14574.890130000011</v>
      </c>
      <c r="C19" s="406">
        <v>11162</v>
      </c>
      <c r="D19" s="311">
        <v>9627.7217000000055</v>
      </c>
      <c r="E19" s="311">
        <v>6149.6325299999999</v>
      </c>
      <c r="F19" s="34">
        <v>5922.2106199999989</v>
      </c>
      <c r="G19" s="217">
        <f t="shared" si="0"/>
        <v>6251.5327899999984</v>
      </c>
      <c r="H19" s="311">
        <v>1832.2826399999999</v>
      </c>
      <c r="I19" s="311">
        <f t="shared" si="1"/>
        <v>5084.0307700000003</v>
      </c>
      <c r="J19" s="311">
        <f t="shared" si="2"/>
        <v>3294.8251599999999</v>
      </c>
      <c r="K19" s="57">
        <v>249.37158999999997</v>
      </c>
      <c r="L19" s="57">
        <v>539.01333</v>
      </c>
      <c r="M19" s="57">
        <v>533.89858000000004</v>
      </c>
      <c r="N19" s="57">
        <v>533.89858000000004</v>
      </c>
      <c r="O19" s="57">
        <v>870.97225999999989</v>
      </c>
      <c r="P19" s="57">
        <v>551.44457000000011</v>
      </c>
      <c r="Q19" s="57">
        <v>231.70273999999998</v>
      </c>
      <c r="R19" s="57">
        <v>656.91428999999994</v>
      </c>
      <c r="S19" s="57">
        <v>278.73553999999996</v>
      </c>
      <c r="T19" s="57">
        <v>700.28450999999995</v>
      </c>
      <c r="U19" s="57">
        <v>238.44468000000001</v>
      </c>
      <c r="V19" s="57">
        <v>866.8521199999999</v>
      </c>
      <c r="W19" s="57">
        <v>0</v>
      </c>
      <c r="X19" s="57">
        <v>1.4999999999999999E-2</v>
      </c>
      <c r="Y19" s="57">
        <v>0.69</v>
      </c>
      <c r="Z19" s="57">
        <v>0</v>
      </c>
      <c r="AA19" s="57">
        <v>0</v>
      </c>
      <c r="AB19" s="57">
        <v>240.15572</v>
      </c>
      <c r="AC19" s="57">
        <v>185.33188000000001</v>
      </c>
      <c r="AD19" s="57">
        <v>633.12272999999993</v>
      </c>
      <c r="AE19" s="57">
        <v>203.20946000000001</v>
      </c>
      <c r="AF19" s="57">
        <v>513.57565999999997</v>
      </c>
      <c r="AG19" s="57">
        <v>56.182190000000006</v>
      </c>
      <c r="AH19" s="57">
        <v>0</v>
      </c>
      <c r="AI19" s="311">
        <v>541.70301000000006</v>
      </c>
      <c r="AJ19" s="311">
        <v>745.94930999999997</v>
      </c>
      <c r="AK19" s="311">
        <v>331.84739000000002</v>
      </c>
      <c r="AL19" s="311">
        <v>234.25425000000001</v>
      </c>
      <c r="AM19" s="311">
        <v>661.55417</v>
      </c>
      <c r="AN19" s="311">
        <v>0</v>
      </c>
      <c r="AO19" s="311">
        <v>906.08521000000007</v>
      </c>
      <c r="AP19" s="311">
        <v>475.74128999999999</v>
      </c>
      <c r="AQ19" s="311">
        <v>180.67128</v>
      </c>
      <c r="AR19" s="311">
        <v>579.15332000000012</v>
      </c>
      <c r="AS19" s="311">
        <v>13.96194</v>
      </c>
      <c r="AT19" s="311">
        <v>413.1096</v>
      </c>
      <c r="AU19" s="217">
        <v>346.27383000000003</v>
      </c>
      <c r="AV19" s="217">
        <v>420.71209999999996</v>
      </c>
      <c r="AW19" s="217">
        <v>167.99303</v>
      </c>
      <c r="AX19" s="217">
        <v>210.72153</v>
      </c>
      <c r="AY19" s="217">
        <v>58.531469999999999</v>
      </c>
      <c r="AZ19" s="217">
        <v>372.72282000000007</v>
      </c>
      <c r="BA19" s="217">
        <v>379.86797999999999</v>
      </c>
      <c r="BB19" s="217">
        <v>41.109110000000001</v>
      </c>
      <c r="BC19" s="217">
        <v>330.87766000000005</v>
      </c>
      <c r="BD19" s="217">
        <v>451.24624</v>
      </c>
      <c r="BE19" s="217">
        <v>123.42857000000001</v>
      </c>
      <c r="BF19" s="217">
        <v>391.34081999999995</v>
      </c>
      <c r="BG19" s="57"/>
    </row>
    <row r="20" spans="1:59" x14ac:dyDescent="0.25">
      <c r="A20" s="396" t="s">
        <v>239</v>
      </c>
      <c r="B20" s="310">
        <v>173887.83844000063</v>
      </c>
      <c r="C20" s="406">
        <v>124211</v>
      </c>
      <c r="D20" s="311">
        <v>202412.28431000013</v>
      </c>
      <c r="E20" s="311">
        <v>293244.47125999985</v>
      </c>
      <c r="F20" s="34">
        <v>351958.05748999974</v>
      </c>
      <c r="G20" s="217">
        <f t="shared" si="0"/>
        <v>214838.96066999997</v>
      </c>
      <c r="H20" s="311">
        <v>68392.587969999993</v>
      </c>
      <c r="I20" s="311">
        <f t="shared" si="1"/>
        <v>235813.44793000002</v>
      </c>
      <c r="J20" s="311">
        <f t="shared" si="2"/>
        <v>256875.14837000001</v>
      </c>
      <c r="K20" s="57">
        <v>13854.995890000002</v>
      </c>
      <c r="L20" s="57">
        <v>9136.3916900000022</v>
      </c>
      <c r="M20" s="57">
        <v>8127.99845</v>
      </c>
      <c r="N20" s="57">
        <v>8127.99845</v>
      </c>
      <c r="O20" s="57">
        <v>24780.256600000001</v>
      </c>
      <c r="P20" s="57">
        <v>24824.708169999998</v>
      </c>
      <c r="Q20" s="57">
        <v>36529.055729999993</v>
      </c>
      <c r="R20" s="57">
        <v>28085.326840000002</v>
      </c>
      <c r="S20" s="57">
        <v>17220.814780000001</v>
      </c>
      <c r="T20" s="57">
        <v>17905.086699999996</v>
      </c>
      <c r="U20" s="57">
        <v>11082.933859999999</v>
      </c>
      <c r="V20" s="57">
        <v>15163.393510000002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5011.8249300000007</v>
      </c>
      <c r="AC20" s="57">
        <v>2604.4920000000002</v>
      </c>
      <c r="AD20" s="57">
        <v>4546.3363300000001</v>
      </c>
      <c r="AE20" s="57">
        <v>17149.48343</v>
      </c>
      <c r="AF20" s="57">
        <v>18716.612980000002</v>
      </c>
      <c r="AG20" s="57">
        <v>15790.200379999997</v>
      </c>
      <c r="AH20" s="57">
        <v>4573.6379199999992</v>
      </c>
      <c r="AI20" s="311">
        <v>19618.208719999991</v>
      </c>
      <c r="AJ20" s="311">
        <v>6937.0949899999996</v>
      </c>
      <c r="AK20" s="311">
        <v>13512.157880000001</v>
      </c>
      <c r="AL20" s="311">
        <v>12602.561640000002</v>
      </c>
      <c r="AM20" s="311">
        <v>23631.328600000001</v>
      </c>
      <c r="AN20" s="311">
        <v>18647.844940000006</v>
      </c>
      <c r="AO20" s="311">
        <v>26372.130899999986</v>
      </c>
      <c r="AP20" s="311">
        <v>21028.563760000001</v>
      </c>
      <c r="AQ20" s="311">
        <v>20425.498480000002</v>
      </c>
      <c r="AR20" s="311">
        <v>30914.855570000011</v>
      </c>
      <c r="AS20" s="311">
        <v>28266.547880000002</v>
      </c>
      <c r="AT20" s="311">
        <v>13856.654570000001</v>
      </c>
      <c r="AU20" s="217">
        <v>16116.827529999993</v>
      </c>
      <c r="AV20" s="217">
        <v>8685.2483800000009</v>
      </c>
      <c r="AW20" s="217">
        <v>7497.58979</v>
      </c>
      <c r="AX20" s="217">
        <v>7084.9090899999974</v>
      </c>
      <c r="AY20" s="217">
        <v>17493.164820000002</v>
      </c>
      <c r="AZ20" s="217">
        <v>26642.867530000003</v>
      </c>
      <c r="BA20" s="217">
        <v>23819.886659999996</v>
      </c>
      <c r="BB20" s="217">
        <v>27479.532009999999</v>
      </c>
      <c r="BC20" s="217">
        <v>41329.069530000001</v>
      </c>
      <c r="BD20" s="217">
        <v>26532.758850000009</v>
      </c>
      <c r="BE20" s="217">
        <v>26173.668729999994</v>
      </c>
      <c r="BF20" s="217">
        <v>28019.62545</v>
      </c>
      <c r="BG20" s="57"/>
    </row>
    <row r="21" spans="1:59" x14ac:dyDescent="0.25">
      <c r="A21" s="396" t="s">
        <v>241</v>
      </c>
      <c r="B21" s="310">
        <v>40901.908739999984</v>
      </c>
      <c r="C21" s="406">
        <v>23957</v>
      </c>
      <c r="D21" s="311">
        <v>20876.841279999997</v>
      </c>
      <c r="E21" s="311">
        <v>14955.712820000001</v>
      </c>
      <c r="F21" s="34">
        <v>17543.756869999997</v>
      </c>
      <c r="G21" s="217">
        <f t="shared" si="0"/>
        <v>16265.50345</v>
      </c>
      <c r="H21" s="311">
        <v>28923.128130000001</v>
      </c>
      <c r="I21" s="217">
        <f>SUM(AI21:AT21)</f>
        <v>21760.178889999999</v>
      </c>
      <c r="J21" s="217">
        <f t="shared" si="2"/>
        <v>18199.610069999999</v>
      </c>
      <c r="K21" s="57">
        <v>565.15346</v>
      </c>
      <c r="L21" s="57">
        <v>2136.8257899999999</v>
      </c>
      <c r="M21" s="57">
        <v>1650.8283800000002</v>
      </c>
      <c r="N21" s="57">
        <v>1650.8283800000002</v>
      </c>
      <c r="O21" s="57">
        <v>0</v>
      </c>
      <c r="P21" s="57">
        <v>1651.2882299999999</v>
      </c>
      <c r="Q21" s="57">
        <v>2743.0823599999999</v>
      </c>
      <c r="R21" s="57">
        <v>1003.01129</v>
      </c>
      <c r="S21" s="57">
        <v>2671.1500999999998</v>
      </c>
      <c r="T21" s="57">
        <v>590.04876999999999</v>
      </c>
      <c r="U21" s="57">
        <v>1603.2866899999999</v>
      </c>
      <c r="V21" s="57">
        <v>0</v>
      </c>
      <c r="W21" s="57">
        <v>3326.8965399999993</v>
      </c>
      <c r="X21" s="57">
        <v>3987.3390500000005</v>
      </c>
      <c r="Y21" s="57">
        <v>3179.1709099999998</v>
      </c>
      <c r="Z21" s="57">
        <v>0</v>
      </c>
      <c r="AA21" s="57">
        <v>3958.1090899999999</v>
      </c>
      <c r="AB21" s="57">
        <v>2643.2701200000001</v>
      </c>
      <c r="AC21" s="57">
        <v>1163.5973200000001</v>
      </c>
      <c r="AD21" s="57">
        <v>1672.46874</v>
      </c>
      <c r="AE21" s="57">
        <v>4028.2279399999993</v>
      </c>
      <c r="AF21" s="57">
        <v>2601.5604200000002</v>
      </c>
      <c r="AG21" s="57">
        <v>776.71232999999995</v>
      </c>
      <c r="AH21" s="57">
        <v>1585.77567</v>
      </c>
      <c r="AI21" s="311">
        <v>2241.6986200000001</v>
      </c>
      <c r="AJ21" s="311">
        <v>421.18629999999996</v>
      </c>
      <c r="AK21" s="311">
        <v>3292.52808</v>
      </c>
      <c r="AL21" s="311">
        <v>2624.1157199999998</v>
      </c>
      <c r="AM21" s="311">
        <v>1886.4870700000004</v>
      </c>
      <c r="AN21" s="311">
        <v>643.19277999999986</v>
      </c>
      <c r="AO21" s="311">
        <v>3075.1138599999999</v>
      </c>
      <c r="AP21" s="311">
        <v>954.72745999999995</v>
      </c>
      <c r="AQ21" s="311">
        <v>2489.79675</v>
      </c>
      <c r="AR21" s="311">
        <v>1159.3743900000002</v>
      </c>
      <c r="AS21" s="311">
        <v>1184.4872000000003</v>
      </c>
      <c r="AT21" s="311">
        <v>1787.4706600000002</v>
      </c>
      <c r="AU21" s="217">
        <v>1410.85061</v>
      </c>
      <c r="AV21" s="217">
        <v>1425.52513</v>
      </c>
      <c r="AW21" s="217">
        <v>735.91367000000002</v>
      </c>
      <c r="AX21" s="217">
        <v>676.69929999999999</v>
      </c>
      <c r="AY21" s="217">
        <v>1733.0526299999999</v>
      </c>
      <c r="AZ21" s="217">
        <v>1823.28169</v>
      </c>
      <c r="BA21" s="217">
        <v>1606.5971200000001</v>
      </c>
      <c r="BB21" s="217">
        <v>1917.3215600000001</v>
      </c>
      <c r="BC21" s="217">
        <v>1715.7446900000002</v>
      </c>
      <c r="BD21" s="217">
        <v>2345.7353900000003</v>
      </c>
      <c r="BE21" s="217">
        <v>1800.8882800000001</v>
      </c>
      <c r="BF21" s="217">
        <v>1008</v>
      </c>
      <c r="BG21" s="57"/>
    </row>
    <row r="22" spans="1:59" x14ac:dyDescent="0.25">
      <c r="A22" s="396" t="s">
        <v>341</v>
      </c>
      <c r="B22" s="310">
        <v>844705.92666000058</v>
      </c>
      <c r="C22" s="406">
        <v>673215</v>
      </c>
      <c r="D22" s="311">
        <v>3074983.3845900004</v>
      </c>
      <c r="E22" s="311">
        <v>1167766.2834599998</v>
      </c>
      <c r="F22" s="34">
        <v>1639999.6633799996</v>
      </c>
      <c r="G22" s="217">
        <f t="shared" si="0"/>
        <v>1986986.2685700001</v>
      </c>
      <c r="H22" s="311">
        <v>1732803.2113800002</v>
      </c>
      <c r="I22" s="217">
        <f t="shared" si="1"/>
        <v>2063999.5050300001</v>
      </c>
      <c r="J22" s="217">
        <f t="shared" si="2"/>
        <v>1685524.40014</v>
      </c>
      <c r="K22" s="57">
        <v>91343.446990000011</v>
      </c>
      <c r="L22" s="57">
        <v>368261.65719</v>
      </c>
      <c r="M22" s="57">
        <v>198775.50354000001</v>
      </c>
      <c r="N22" s="57">
        <v>198775.50354000001</v>
      </c>
      <c r="O22" s="57">
        <v>65620.032340000005</v>
      </c>
      <c r="P22" s="57">
        <v>206516.82056999998</v>
      </c>
      <c r="Q22" s="57">
        <v>266497.89827000001</v>
      </c>
      <c r="R22" s="57">
        <v>131941.80748000002</v>
      </c>
      <c r="S22" s="57">
        <v>196199.27274000001</v>
      </c>
      <c r="T22" s="57">
        <v>262062.18925</v>
      </c>
      <c r="U22" s="57">
        <v>0</v>
      </c>
      <c r="V22" s="57">
        <v>992.13666000000001</v>
      </c>
      <c r="W22" s="57">
        <v>146875.09197000001</v>
      </c>
      <c r="X22" s="57">
        <v>89506.938319999987</v>
      </c>
      <c r="Y22" s="57">
        <v>105023.99879</v>
      </c>
      <c r="Z22" s="57">
        <v>204707.33596</v>
      </c>
      <c r="AA22" s="57">
        <v>99317.630929999999</v>
      </c>
      <c r="AB22" s="57">
        <v>268662.78956999996</v>
      </c>
      <c r="AC22" s="57">
        <v>91457.61447</v>
      </c>
      <c r="AD22" s="57">
        <v>225420.43513999999</v>
      </c>
      <c r="AE22" s="57">
        <v>146082.45828000002</v>
      </c>
      <c r="AF22" s="57">
        <v>104105.20970000001</v>
      </c>
      <c r="AG22" s="57">
        <v>160117.71687</v>
      </c>
      <c r="AH22" s="57">
        <v>91525.991379999992</v>
      </c>
      <c r="AI22" s="311">
        <v>271116.19644000003</v>
      </c>
      <c r="AJ22" s="311">
        <v>90383.997080000001</v>
      </c>
      <c r="AK22" s="311">
        <v>146564.50665</v>
      </c>
      <c r="AL22" s="311">
        <v>209202.89702999996</v>
      </c>
      <c r="AM22" s="311">
        <v>180141.45746999999</v>
      </c>
      <c r="AN22" s="311">
        <v>232725.46728000001</v>
      </c>
      <c r="AO22" s="311">
        <v>264628.79671999998</v>
      </c>
      <c r="AP22" s="311">
        <v>290.59629999999999</v>
      </c>
      <c r="AQ22" s="311">
        <v>207362.90251000001</v>
      </c>
      <c r="AR22" s="311">
        <v>238208.84753000003</v>
      </c>
      <c r="AS22" s="311">
        <v>53250.163049999996</v>
      </c>
      <c r="AT22" s="311">
        <v>170123.67697</v>
      </c>
      <c r="AU22" s="217">
        <v>112876.02295999999</v>
      </c>
      <c r="AV22" s="217">
        <v>584.49224000000004</v>
      </c>
      <c r="AW22" s="217">
        <v>139152.52554000003</v>
      </c>
      <c r="AX22" s="217">
        <v>1553.7316799999999</v>
      </c>
      <c r="AY22" s="217">
        <v>594.37828999999999</v>
      </c>
      <c r="AZ22" s="217">
        <v>582572.23517000012</v>
      </c>
      <c r="BA22" s="217">
        <v>188923.06866000002</v>
      </c>
      <c r="BB22" s="217">
        <v>137145.16776000001</v>
      </c>
      <c r="BC22" s="217">
        <v>52903.039380000002</v>
      </c>
      <c r="BD22" s="217">
        <v>269469.79322999995</v>
      </c>
      <c r="BE22" s="217">
        <v>53120.563750000001</v>
      </c>
      <c r="BF22" s="217">
        <v>146629.38147999998</v>
      </c>
      <c r="BG22" s="57"/>
    </row>
    <row r="23" spans="1:59" x14ac:dyDescent="0.25">
      <c r="A23" s="396" t="s">
        <v>242</v>
      </c>
      <c r="B23" s="310">
        <v>76019.355590000006</v>
      </c>
      <c r="C23" s="406">
        <v>1</v>
      </c>
      <c r="D23" s="311">
        <v>0.29685</v>
      </c>
      <c r="E23" s="311">
        <v>135312.95939999999</v>
      </c>
      <c r="F23" s="34">
        <v>0</v>
      </c>
      <c r="G23" s="217">
        <f t="shared" si="0"/>
        <v>0</v>
      </c>
      <c r="H23" s="311">
        <v>694700.08169999998</v>
      </c>
      <c r="I23" s="217">
        <f t="shared" si="1"/>
        <v>621646.63743999996</v>
      </c>
      <c r="J23" s="217">
        <f t="shared" si="2"/>
        <v>580843.08942999993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50936.953310000004</v>
      </c>
      <c r="X23" s="57">
        <v>82758.547619999983</v>
      </c>
      <c r="Y23" s="57">
        <v>37759.151279999998</v>
      </c>
      <c r="Z23" s="57">
        <v>38395.025580000001</v>
      </c>
      <c r="AA23" s="57">
        <v>93501.323960000009</v>
      </c>
      <c r="AB23" s="57">
        <v>34810.005870000001</v>
      </c>
      <c r="AC23" s="57">
        <v>22916.1829</v>
      </c>
      <c r="AD23" s="57">
        <v>121878.53617000001</v>
      </c>
      <c r="AE23" s="57">
        <v>70903.832609999998</v>
      </c>
      <c r="AF23" s="57">
        <v>62927.78422999999</v>
      </c>
      <c r="AG23" s="57">
        <v>28814.125299999996</v>
      </c>
      <c r="AH23" s="57">
        <v>49098.612870000004</v>
      </c>
      <c r="AI23" s="311">
        <v>48282.329829999995</v>
      </c>
      <c r="AJ23" s="311">
        <v>43177.724399999999</v>
      </c>
      <c r="AK23" s="311">
        <v>76053.807939999999</v>
      </c>
      <c r="AL23" s="311">
        <v>60292.316810000004</v>
      </c>
      <c r="AM23" s="311">
        <v>23270.77418</v>
      </c>
      <c r="AN23" s="311">
        <v>58363.598970000006</v>
      </c>
      <c r="AO23" s="311">
        <v>91053.842279999997</v>
      </c>
      <c r="AP23" s="311">
        <v>22358.969989999998</v>
      </c>
      <c r="AQ23" s="311">
        <v>7604.7681600000005</v>
      </c>
      <c r="AR23" s="311">
        <v>46924.909209999991</v>
      </c>
      <c r="AS23" s="311">
        <v>49225.780550000003</v>
      </c>
      <c r="AT23" s="311">
        <v>95037.815119999999</v>
      </c>
      <c r="AU23" s="217">
        <v>129424.05557</v>
      </c>
      <c r="AV23" s="217">
        <v>29008.735309999996</v>
      </c>
      <c r="AW23" s="217">
        <v>31325.901550000002</v>
      </c>
      <c r="AX23" s="217">
        <v>43842.042550000006</v>
      </c>
      <c r="AY23" s="217">
        <v>27678.851290000002</v>
      </c>
      <c r="AZ23" s="217">
        <v>59737.715589999993</v>
      </c>
      <c r="BA23" s="217">
        <v>51074.569470000002</v>
      </c>
      <c r="BB23" s="217">
        <v>43907.21701</v>
      </c>
      <c r="BC23" s="217">
        <v>70798.776520000014</v>
      </c>
      <c r="BD23" s="217">
        <v>63195.758439999998</v>
      </c>
      <c r="BE23" s="217">
        <v>30849.466130000004</v>
      </c>
      <c r="BF23" s="217">
        <v>0</v>
      </c>
      <c r="BG23" s="57"/>
    </row>
    <row r="24" spans="1:59" x14ac:dyDescent="0.25">
      <c r="A24" s="396" t="s">
        <v>346</v>
      </c>
      <c r="B24" s="310">
        <v>15142.952929999999</v>
      </c>
      <c r="C24" s="406">
        <v>107427</v>
      </c>
      <c r="D24" s="311">
        <v>439567.05228</v>
      </c>
      <c r="E24" s="311">
        <v>52260.34575</v>
      </c>
      <c r="F24" s="34">
        <v>102757.33891999999</v>
      </c>
      <c r="G24" s="217">
        <f t="shared" si="0"/>
        <v>2424970.0650999998</v>
      </c>
      <c r="H24" s="311">
        <v>3258493.84821</v>
      </c>
      <c r="I24" s="217">
        <f>SUM(AI24:AT24)</f>
        <v>2033487.6490100001</v>
      </c>
      <c r="J24" s="217">
        <f>SUM(AU24:BF24)</f>
        <v>1529805.5544699999</v>
      </c>
      <c r="K24" s="57">
        <v>199577.42091000002</v>
      </c>
      <c r="L24" s="57">
        <v>285585.88299999997</v>
      </c>
      <c r="M24" s="57">
        <v>122118.454</v>
      </c>
      <c r="N24" s="57">
        <v>122118.454</v>
      </c>
      <c r="O24" s="57">
        <v>113782.72500000001</v>
      </c>
      <c r="P24" s="57">
        <v>0.17918999999999999</v>
      </c>
      <c r="Q24" s="57">
        <v>0</v>
      </c>
      <c r="R24" s="57">
        <v>520084.43800000002</v>
      </c>
      <c r="S24" s="57">
        <v>307115.42700000003</v>
      </c>
      <c r="T24" s="57">
        <v>116389.201</v>
      </c>
      <c r="U24" s="57">
        <v>638197.88300000003</v>
      </c>
      <c r="V24" s="57">
        <v>0</v>
      </c>
      <c r="W24" s="57">
        <v>426048.89571000001</v>
      </c>
      <c r="X24" s="57">
        <v>126892.03069</v>
      </c>
      <c r="Y24" s="57">
        <v>15367.323620000001</v>
      </c>
      <c r="Z24" s="57">
        <v>9420.1620000000003</v>
      </c>
      <c r="AA24" s="57">
        <v>48698.245499999997</v>
      </c>
      <c r="AB24" s="57">
        <v>323783.66399999999</v>
      </c>
      <c r="AC24" s="57">
        <v>323183.913</v>
      </c>
      <c r="AD24" s="57">
        <v>161850.70344000001</v>
      </c>
      <c r="AE24" s="57">
        <v>458864.56199999998</v>
      </c>
      <c r="AF24" s="57">
        <v>460326.55800000002</v>
      </c>
      <c r="AG24" s="57">
        <v>328372.636</v>
      </c>
      <c r="AH24" s="57">
        <v>575685.15425000002</v>
      </c>
      <c r="AI24" s="311">
        <v>143302.55306999999</v>
      </c>
      <c r="AJ24" s="311">
        <v>119939.14200000001</v>
      </c>
      <c r="AK24" s="311">
        <v>0</v>
      </c>
      <c r="AL24" s="311">
        <v>279267.21427999996</v>
      </c>
      <c r="AM24" s="311">
        <v>153235.10999999999</v>
      </c>
      <c r="AN24" s="311">
        <v>145538.79</v>
      </c>
      <c r="AO24" s="311">
        <v>287529.402</v>
      </c>
      <c r="AP24" s="311">
        <v>141189.31400000001</v>
      </c>
      <c r="AQ24" s="311">
        <v>141211.48800000001</v>
      </c>
      <c r="AR24" s="311">
        <v>267621.13897999999</v>
      </c>
      <c r="AS24" s="311">
        <v>227199.00868</v>
      </c>
      <c r="AT24" s="311">
        <v>127454.488</v>
      </c>
      <c r="AU24" s="217">
        <v>300397.5</v>
      </c>
      <c r="AV24" s="217">
        <v>0</v>
      </c>
      <c r="AW24" s="217">
        <v>280891.84666999994</v>
      </c>
      <c r="AX24" s="217">
        <v>0</v>
      </c>
      <c r="AY24" s="217">
        <v>43717.504000000001</v>
      </c>
      <c r="AZ24" s="217">
        <v>0</v>
      </c>
      <c r="BA24" s="217">
        <v>61312.14</v>
      </c>
      <c r="BB24" s="217">
        <v>143690.185</v>
      </c>
      <c r="BC24" s="217">
        <v>99120.175000000003</v>
      </c>
      <c r="BD24" s="217">
        <v>188550.03562000001</v>
      </c>
      <c r="BE24" s="217">
        <v>167932.59333999996</v>
      </c>
      <c r="BF24" s="217">
        <v>244193.57484000002</v>
      </c>
      <c r="BG24" s="57"/>
    </row>
    <row r="25" spans="1:59" x14ac:dyDescent="0.25">
      <c r="A25" s="396" t="s">
        <v>243</v>
      </c>
      <c r="B25" s="310">
        <v>4745.32161</v>
      </c>
      <c r="C25" s="406">
        <v>3845.3598799999995</v>
      </c>
      <c r="D25" s="311">
        <v>6883104.7480700007</v>
      </c>
      <c r="E25" s="311">
        <v>11277267.824709997</v>
      </c>
      <c r="F25" s="34">
        <v>8327087.3683399977</v>
      </c>
      <c r="G25" s="217">
        <f t="shared" si="0"/>
        <v>9167076.8701000009</v>
      </c>
      <c r="H25" s="311">
        <v>10818593.460890001</v>
      </c>
      <c r="I25" s="311">
        <f t="shared" si="1"/>
        <v>11657478.61069</v>
      </c>
      <c r="J25" s="311">
        <f t="shared" si="2"/>
        <v>12945368.299740003</v>
      </c>
      <c r="K25" s="57">
        <v>925387.39672999992</v>
      </c>
      <c r="L25" s="57">
        <v>1016818.2094699999</v>
      </c>
      <c r="M25" s="57">
        <v>815065.91888000013</v>
      </c>
      <c r="N25" s="57">
        <v>815065.91888000013</v>
      </c>
      <c r="O25" s="57">
        <v>561760.80061999999</v>
      </c>
      <c r="P25" s="57">
        <v>1250791.2475300001</v>
      </c>
      <c r="Q25" s="57">
        <v>774398.33274999994</v>
      </c>
      <c r="R25" s="57">
        <v>1178589.85977</v>
      </c>
      <c r="S25" s="57">
        <v>817939.54265999992</v>
      </c>
      <c r="T25" s="57">
        <v>902739.00985999987</v>
      </c>
      <c r="U25" s="57">
        <v>108520.63295</v>
      </c>
      <c r="V25" s="57">
        <v>0</v>
      </c>
      <c r="W25" s="57">
        <v>1040518.3080600001</v>
      </c>
      <c r="X25" s="57">
        <v>693563.98626999999</v>
      </c>
      <c r="Y25" s="57">
        <v>1024.07107</v>
      </c>
      <c r="Z25" s="57">
        <v>334968.38968999998</v>
      </c>
      <c r="AA25" s="57">
        <v>1094981.5737600001</v>
      </c>
      <c r="AB25" s="57">
        <v>1167488.14652</v>
      </c>
      <c r="AC25" s="57">
        <v>962905.77084000001</v>
      </c>
      <c r="AD25" s="57">
        <v>1160135.8240199999</v>
      </c>
      <c r="AE25" s="57">
        <v>971413.50149000005</v>
      </c>
      <c r="AF25" s="57">
        <v>1195943.2602499998</v>
      </c>
      <c r="AG25" s="57">
        <v>868121.60276000004</v>
      </c>
      <c r="AH25" s="57">
        <v>1327529.0261599999</v>
      </c>
      <c r="AI25" s="311">
        <v>1084450.5466</v>
      </c>
      <c r="AJ25" s="311">
        <v>1059028.87882</v>
      </c>
      <c r="AK25" s="311">
        <v>1120068.16634</v>
      </c>
      <c r="AL25" s="311">
        <v>1010293.89362</v>
      </c>
      <c r="AM25" s="311">
        <v>899405.89124999999</v>
      </c>
      <c r="AN25" s="311">
        <v>784905.15183999995</v>
      </c>
      <c r="AO25" s="311">
        <v>1038907.31409</v>
      </c>
      <c r="AP25" s="311">
        <v>783135.95084999991</v>
      </c>
      <c r="AQ25" s="311">
        <v>1034079.24254</v>
      </c>
      <c r="AR25" s="311">
        <v>915527.48299999989</v>
      </c>
      <c r="AS25" s="311">
        <v>1250769.80235</v>
      </c>
      <c r="AT25" s="311">
        <v>676906.28939000005</v>
      </c>
      <c r="AU25" s="217">
        <v>1234459.9132600001</v>
      </c>
      <c r="AV25" s="217">
        <v>867246.59023999993</v>
      </c>
      <c r="AW25" s="217">
        <v>1254465.5580399998</v>
      </c>
      <c r="AX25" s="217">
        <v>908810.57047000004</v>
      </c>
      <c r="AY25" s="217">
        <v>996852.99471999996</v>
      </c>
      <c r="AZ25" s="217">
        <v>1364694.5042600003</v>
      </c>
      <c r="BA25" s="217">
        <v>900704.02710000018</v>
      </c>
      <c r="BB25" s="217">
        <v>1024456.25307</v>
      </c>
      <c r="BC25" s="217">
        <v>1148959.1047299998</v>
      </c>
      <c r="BD25" s="217">
        <v>938058.50146000017</v>
      </c>
      <c r="BE25" s="217">
        <v>1143213.8649899999</v>
      </c>
      <c r="BF25" s="217">
        <v>1163446.4173999999</v>
      </c>
      <c r="BG25" s="57"/>
    </row>
    <row r="26" spans="1:59" x14ac:dyDescent="0.25">
      <c r="A26" s="396" t="s">
        <v>342</v>
      </c>
      <c r="B26" s="310">
        <v>24073.033520000001</v>
      </c>
      <c r="C26" s="406">
        <v>303375.37596000003</v>
      </c>
      <c r="D26" s="311">
        <v>540730.45397000003</v>
      </c>
      <c r="E26" s="311">
        <v>1.5404800000000001</v>
      </c>
      <c r="F26" s="34">
        <v>127186.72781</v>
      </c>
      <c r="G26" s="217">
        <f t="shared" si="0"/>
        <v>583397.73662999994</v>
      </c>
      <c r="H26" s="311">
        <v>1196061.3969400001</v>
      </c>
      <c r="I26" s="311">
        <f t="shared" si="1"/>
        <v>2120532.2220100001</v>
      </c>
      <c r="J26" s="311">
        <f t="shared" si="2"/>
        <v>2385372.2444400005</v>
      </c>
      <c r="K26" s="57">
        <v>12021.83769</v>
      </c>
      <c r="L26" s="57">
        <v>11088.55625</v>
      </c>
      <c r="M26" s="57">
        <v>14146.218570000001</v>
      </c>
      <c r="N26" s="57">
        <v>14146.218570000001</v>
      </c>
      <c r="O26" s="57">
        <v>43066.870769999994</v>
      </c>
      <c r="P26" s="57">
        <v>115967.03887</v>
      </c>
      <c r="Q26" s="57">
        <v>161738.89882999999</v>
      </c>
      <c r="R26" s="57">
        <v>63344.869840000007</v>
      </c>
      <c r="S26" s="57">
        <v>37975.72264</v>
      </c>
      <c r="T26" s="57">
        <v>59767.392660000005</v>
      </c>
      <c r="U26" s="57">
        <v>17486.567139999999</v>
      </c>
      <c r="V26" s="57">
        <v>32647.544799999996</v>
      </c>
      <c r="W26" s="57">
        <v>73465.602239999993</v>
      </c>
      <c r="X26" s="57">
        <v>43216.193579999999</v>
      </c>
      <c r="Y26" s="57">
        <v>55225.738389999999</v>
      </c>
      <c r="Z26" s="57">
        <v>119784.00115000001</v>
      </c>
      <c r="AA26" s="57">
        <v>66334.188099999999</v>
      </c>
      <c r="AB26" s="57">
        <v>122537.96382999999</v>
      </c>
      <c r="AC26" s="57">
        <v>72125.490120000002</v>
      </c>
      <c r="AD26" s="57">
        <v>161252.31610999999</v>
      </c>
      <c r="AE26" s="57">
        <v>116946.80624000001</v>
      </c>
      <c r="AF26" s="57">
        <v>115688.40717000002</v>
      </c>
      <c r="AG26" s="57">
        <v>160641.25089</v>
      </c>
      <c r="AH26" s="57">
        <v>88843.43912000001</v>
      </c>
      <c r="AI26" s="408">
        <v>268966.19953000004</v>
      </c>
      <c r="AJ26" s="408">
        <v>79892.594069999992</v>
      </c>
      <c r="AK26" s="408">
        <v>185393.92931000004</v>
      </c>
      <c r="AL26" s="408">
        <v>193776.09663000001</v>
      </c>
      <c r="AM26" s="408">
        <v>152339.63107</v>
      </c>
      <c r="AN26" s="408">
        <v>203332.46483999994</v>
      </c>
      <c r="AO26" s="408">
        <v>220477.72224999999</v>
      </c>
      <c r="AP26" s="408">
        <v>32501.50949</v>
      </c>
      <c r="AQ26" s="408">
        <v>241498.73353000003</v>
      </c>
      <c r="AR26" s="408">
        <v>252522.22371000002</v>
      </c>
      <c r="AS26" s="408">
        <v>93356.286860000007</v>
      </c>
      <c r="AT26" s="408">
        <v>196474.83072</v>
      </c>
      <c r="AU26" s="217">
        <v>173553.75235000002</v>
      </c>
      <c r="AV26" s="217">
        <v>23136.84273</v>
      </c>
      <c r="AW26" s="217">
        <v>165069.28534</v>
      </c>
      <c r="AX26" s="217">
        <v>61288.943119999989</v>
      </c>
      <c r="AY26" s="217">
        <v>19814.047609999998</v>
      </c>
      <c r="AZ26" s="217">
        <v>737054.8592500001</v>
      </c>
      <c r="BA26" s="217">
        <v>267485.31085999997</v>
      </c>
      <c r="BB26" s="217">
        <v>184342.82910999999</v>
      </c>
      <c r="BC26" s="217">
        <v>157124.34876999998</v>
      </c>
      <c r="BD26" s="217">
        <v>332503.76441</v>
      </c>
      <c r="BE26" s="217">
        <v>91263.479360000012</v>
      </c>
      <c r="BF26" s="217">
        <v>172734.78152999998</v>
      </c>
      <c r="BG26" s="57"/>
    </row>
    <row r="27" spans="1:59" s="153" customFormat="1" x14ac:dyDescent="0.25">
      <c r="A27" s="282" t="s">
        <v>343</v>
      </c>
      <c r="B27" s="313">
        <v>3105394.754240002</v>
      </c>
      <c r="C27" s="406">
        <v>3815628.7124599987</v>
      </c>
      <c r="D27" s="217">
        <v>3461276.4736199975</v>
      </c>
      <c r="E27" s="217">
        <v>5228741.1256299987</v>
      </c>
      <c r="F27" s="7">
        <v>6522820.9149799915</v>
      </c>
      <c r="G27" s="217">
        <f t="shared" si="0"/>
        <v>6712139.0527499989</v>
      </c>
      <c r="H27" s="217">
        <v>4606378.1026699999</v>
      </c>
      <c r="I27" s="217">
        <f t="shared" si="1"/>
        <v>8715992.0580700003</v>
      </c>
      <c r="J27" s="217">
        <f t="shared" si="2"/>
        <v>7748678.0641100006</v>
      </c>
      <c r="K27" s="57">
        <v>506646.73292999994</v>
      </c>
      <c r="L27" s="57">
        <v>1397967.8677699997</v>
      </c>
      <c r="M27" s="57">
        <v>291987.84951999993</v>
      </c>
      <c r="N27" s="57">
        <v>291987.84951999993</v>
      </c>
      <c r="O27" s="57">
        <v>804345.64677999995</v>
      </c>
      <c r="P27" s="57">
        <v>887512.62415000005</v>
      </c>
      <c r="Q27" s="57">
        <v>316820.88950999995</v>
      </c>
      <c r="R27" s="57">
        <v>631969.37503</v>
      </c>
      <c r="S27" s="57">
        <v>416005.96698000003</v>
      </c>
      <c r="T27" s="57">
        <v>577729.19406999997</v>
      </c>
      <c r="U27" s="57">
        <v>254452.32230999996</v>
      </c>
      <c r="V27" s="57">
        <v>334712.73418000003</v>
      </c>
      <c r="W27" s="57">
        <v>331468.59695999994</v>
      </c>
      <c r="X27" s="57">
        <v>244726.09910000002</v>
      </c>
      <c r="Y27" s="57">
        <v>115721.57337999999</v>
      </c>
      <c r="Z27" s="57">
        <v>189416.70858000003</v>
      </c>
      <c r="AA27" s="57">
        <v>389519.87882000004</v>
      </c>
      <c r="AB27" s="57">
        <v>247625.91136999996</v>
      </c>
      <c r="AC27" s="57">
        <v>312497.66232000006</v>
      </c>
      <c r="AD27" s="57">
        <v>357025.91186999995</v>
      </c>
      <c r="AE27" s="57">
        <v>289509.91348999995</v>
      </c>
      <c r="AF27" s="57">
        <v>729627.50362999993</v>
      </c>
      <c r="AG27" s="57">
        <v>716778.56551999995</v>
      </c>
      <c r="AH27" s="57">
        <v>682459.77763000014</v>
      </c>
      <c r="AI27" s="217">
        <v>790123.7265499999</v>
      </c>
      <c r="AJ27" s="217">
        <v>630143.89260000025</v>
      </c>
      <c r="AK27" s="217">
        <v>698008.23921000003</v>
      </c>
      <c r="AL27" s="217">
        <v>668189.79778999987</v>
      </c>
      <c r="AM27" s="217">
        <v>423914.83869</v>
      </c>
      <c r="AN27" s="217">
        <v>993865.74552999984</v>
      </c>
      <c r="AO27" s="217">
        <v>853156.62877000018</v>
      </c>
      <c r="AP27" s="217">
        <v>543576.02112000005</v>
      </c>
      <c r="AQ27" s="217">
        <v>800182.7244200001</v>
      </c>
      <c r="AR27" s="217">
        <v>948986.24626000004</v>
      </c>
      <c r="AS27" s="217">
        <v>718254.33314</v>
      </c>
      <c r="AT27" s="217">
        <v>647589.86399000022</v>
      </c>
      <c r="AU27" s="217">
        <v>817487.30683999998</v>
      </c>
      <c r="AV27" s="217">
        <v>674626.32996</v>
      </c>
      <c r="AW27" s="217">
        <v>992084.91201000009</v>
      </c>
      <c r="AX27" s="217">
        <v>788938.93386000011</v>
      </c>
      <c r="AY27" s="217">
        <v>541200.02056999994</v>
      </c>
      <c r="AZ27" s="217">
        <v>607821.63902999996</v>
      </c>
      <c r="BA27" s="217">
        <v>634032.20322999998</v>
      </c>
      <c r="BB27" s="217">
        <v>669370.24138999975</v>
      </c>
      <c r="BC27" s="217">
        <v>439543.96337999997</v>
      </c>
      <c r="BD27" s="217">
        <v>798808.34305000014</v>
      </c>
      <c r="BE27" s="217">
        <v>471233.81693999999</v>
      </c>
      <c r="BF27" s="217">
        <v>313530.35385000001</v>
      </c>
      <c r="BG27" s="269"/>
    </row>
    <row r="28" spans="1:59" x14ac:dyDescent="0.25">
      <c r="A28" s="396" t="s">
        <v>222</v>
      </c>
      <c r="B28" s="310">
        <v>6752.6539699999994</v>
      </c>
      <c r="C28" s="406">
        <v>327907.34399000002</v>
      </c>
      <c r="D28" s="311">
        <v>554680.7919800001</v>
      </c>
      <c r="E28" s="311">
        <v>625058.18330000003</v>
      </c>
      <c r="F28" s="34">
        <v>561083.4755099999</v>
      </c>
      <c r="G28" s="217">
        <f t="shared" si="0"/>
        <v>1122738.8298500001</v>
      </c>
      <c r="H28" s="311">
        <v>119468.89662999999</v>
      </c>
      <c r="I28" s="311">
        <f t="shared" si="1"/>
        <v>1273306.7893499997</v>
      </c>
      <c r="J28" s="311">
        <f t="shared" si="2"/>
        <v>1004545.2064199999</v>
      </c>
      <c r="K28" s="57">
        <v>48807.148780000003</v>
      </c>
      <c r="L28" s="57">
        <v>100261.56067000001</v>
      </c>
      <c r="M28" s="57">
        <v>55576.659930000009</v>
      </c>
      <c r="N28" s="57">
        <v>55576.659930000009</v>
      </c>
      <c r="O28" s="57">
        <v>26483.48331</v>
      </c>
      <c r="P28" s="57">
        <v>268680.91056000005</v>
      </c>
      <c r="Q28" s="57">
        <v>105073.15567000001</v>
      </c>
      <c r="R28" s="57">
        <v>122134.26828</v>
      </c>
      <c r="S28" s="57">
        <v>35347.472460000005</v>
      </c>
      <c r="T28" s="57">
        <v>57559.843630000003</v>
      </c>
      <c r="U28" s="57">
        <v>108502.58130999999</v>
      </c>
      <c r="V28" s="57">
        <v>138735.08532000001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82607.508149999994</v>
      </c>
      <c r="AG28" s="57">
        <v>0</v>
      </c>
      <c r="AH28" s="57">
        <v>36861.388479999994</v>
      </c>
      <c r="AI28" s="311">
        <v>217711.41578999994</v>
      </c>
      <c r="AJ28" s="311">
        <v>21810.785769999999</v>
      </c>
      <c r="AK28" s="311">
        <v>125356.13910000001</v>
      </c>
      <c r="AL28" s="311">
        <v>100221.81286000002</v>
      </c>
      <c r="AM28" s="311">
        <v>0</v>
      </c>
      <c r="AN28" s="311">
        <v>163860.91350999998</v>
      </c>
      <c r="AO28" s="311">
        <v>44297.259539999999</v>
      </c>
      <c r="AP28" s="311">
        <v>132932.65098000001</v>
      </c>
      <c r="AQ28" s="311">
        <v>0</v>
      </c>
      <c r="AR28" s="311">
        <v>268510.57581999997</v>
      </c>
      <c r="AS28" s="311">
        <v>116589.53887999999</v>
      </c>
      <c r="AT28" s="311">
        <v>82015.69709999999</v>
      </c>
      <c r="AU28" s="217">
        <v>0</v>
      </c>
      <c r="AV28" s="217">
        <v>119433.71401</v>
      </c>
      <c r="AW28" s="217">
        <v>30826.704379999999</v>
      </c>
      <c r="AX28" s="217">
        <v>47859.652499999997</v>
      </c>
      <c r="AY28" s="217">
        <v>73449.192750000002</v>
      </c>
      <c r="AZ28" s="217">
        <v>124082.58000999999</v>
      </c>
      <c r="BA28" s="217">
        <v>39124.509669999999</v>
      </c>
      <c r="BB28" s="217">
        <v>38469.986700000001</v>
      </c>
      <c r="BC28" s="217">
        <v>130325.91220000001</v>
      </c>
      <c r="BD28" s="217">
        <v>99220.521420000005</v>
      </c>
      <c r="BE28" s="217">
        <v>147554.21205</v>
      </c>
      <c r="BF28" s="217">
        <v>154198.22073</v>
      </c>
      <c r="BG28" s="57"/>
    </row>
    <row r="29" spans="1:59" x14ac:dyDescent="0.25">
      <c r="A29" s="396" t="s">
        <v>244</v>
      </c>
      <c r="B29" s="310">
        <v>500099.85545000021</v>
      </c>
      <c r="C29" s="406">
        <v>561657.17571999936</v>
      </c>
      <c r="D29" s="311">
        <v>679623.1880199993</v>
      </c>
      <c r="E29" s="311">
        <v>1004368.0119800001</v>
      </c>
      <c r="F29" s="34">
        <v>999699.72302000003</v>
      </c>
      <c r="G29" s="217">
        <f t="shared" si="0"/>
        <v>942832.8209500002</v>
      </c>
      <c r="H29" s="311">
        <v>417443.32595999999</v>
      </c>
      <c r="I29" s="311">
        <f t="shared" si="1"/>
        <v>1104750.8652500003</v>
      </c>
      <c r="J29" s="311">
        <f t="shared" si="2"/>
        <v>944854.06021999975</v>
      </c>
      <c r="K29" s="57">
        <v>70480.56534999999</v>
      </c>
      <c r="L29" s="57">
        <v>55743.096909999986</v>
      </c>
      <c r="M29" s="57">
        <v>67355.046360000008</v>
      </c>
      <c r="N29" s="57">
        <v>67355.046360000008</v>
      </c>
      <c r="O29" s="57">
        <v>101785.64584999999</v>
      </c>
      <c r="P29" s="57">
        <v>89295.977050000045</v>
      </c>
      <c r="Q29" s="57">
        <v>56440.063070000026</v>
      </c>
      <c r="R29" s="57">
        <v>78961.461590000035</v>
      </c>
      <c r="S29" s="57">
        <v>90587.250860000073</v>
      </c>
      <c r="T29" s="57">
        <v>72158.853920000023</v>
      </c>
      <c r="U29" s="57">
        <v>104994.87719000003</v>
      </c>
      <c r="V29" s="57">
        <v>87674.936439999961</v>
      </c>
      <c r="W29" s="57">
        <v>30335.091710000012</v>
      </c>
      <c r="X29" s="57">
        <v>12566.522629999994</v>
      </c>
      <c r="Y29" s="57">
        <v>17445.208889999991</v>
      </c>
      <c r="Z29" s="57">
        <v>23440.490929999967</v>
      </c>
      <c r="AA29" s="57">
        <v>15777.287990000004</v>
      </c>
      <c r="AB29" s="57">
        <v>13255.171580000007</v>
      </c>
      <c r="AC29" s="57">
        <v>20274.884889999998</v>
      </c>
      <c r="AD29" s="57">
        <v>24358.491199999989</v>
      </c>
      <c r="AE29" s="57">
        <v>38101.513260000007</v>
      </c>
      <c r="AF29" s="57">
        <v>59419.566160000009</v>
      </c>
      <c r="AG29" s="57">
        <v>91705.471660000039</v>
      </c>
      <c r="AH29" s="57">
        <v>70763.625059999948</v>
      </c>
      <c r="AI29" s="311">
        <v>73964.589940000034</v>
      </c>
      <c r="AJ29" s="311">
        <v>73153.940930000055</v>
      </c>
      <c r="AK29" s="311">
        <v>69932.751669999998</v>
      </c>
      <c r="AL29" s="311">
        <v>86031.768609999956</v>
      </c>
      <c r="AM29" s="311">
        <v>69950.089820000023</v>
      </c>
      <c r="AN29" s="311">
        <v>47474.001410000012</v>
      </c>
      <c r="AO29" s="311">
        <v>93920.493029999998</v>
      </c>
      <c r="AP29" s="311">
        <v>111492.99723000007</v>
      </c>
      <c r="AQ29" s="311">
        <v>98195.453110000031</v>
      </c>
      <c r="AR29" s="311">
        <v>131437.94892999998</v>
      </c>
      <c r="AS29" s="311">
        <v>97678.431950000086</v>
      </c>
      <c r="AT29" s="311">
        <v>151518.39861999996</v>
      </c>
      <c r="AU29" s="217">
        <v>66079.518460000021</v>
      </c>
      <c r="AV29" s="217">
        <v>96938.112530000013</v>
      </c>
      <c r="AW29" s="217">
        <v>88576.565409999821</v>
      </c>
      <c r="AX29" s="217">
        <v>32819.967899999981</v>
      </c>
      <c r="AY29" s="217">
        <v>95481.317829999985</v>
      </c>
      <c r="AZ29" s="217">
        <v>82053.723990000013</v>
      </c>
      <c r="BA29" s="217">
        <v>87355.942100000073</v>
      </c>
      <c r="BB29" s="217">
        <v>59406.885840000024</v>
      </c>
      <c r="BC29" s="217">
        <v>55033.369700000025</v>
      </c>
      <c r="BD29" s="217">
        <v>87921.787989999953</v>
      </c>
      <c r="BE29" s="217">
        <v>119255.69906999989</v>
      </c>
      <c r="BF29" s="217">
        <v>73931.16939999997</v>
      </c>
      <c r="BG29" s="57"/>
    </row>
    <row r="30" spans="1:59" x14ac:dyDescent="0.25">
      <c r="A30" s="396" t="s">
        <v>220</v>
      </c>
      <c r="B30" s="311">
        <v>2041463.9390200004</v>
      </c>
      <c r="C30" s="406">
        <f>C32-(SUM(C6:C29))</f>
        <v>2702603.9080899982</v>
      </c>
      <c r="D30" s="311">
        <v>4302759.3552900031</v>
      </c>
      <c r="E30" s="311">
        <v>1294633.9049000032</v>
      </c>
      <c r="F30" s="311">
        <v>2190739.1729800068</v>
      </c>
      <c r="G30" s="217">
        <f>G32-SUM(G6:G29)</f>
        <v>1810303.1259399988</v>
      </c>
      <c r="H30" s="311">
        <v>1981935.9574699998</v>
      </c>
      <c r="I30" s="311">
        <f t="shared" si="1"/>
        <v>1201226.4135700024</v>
      </c>
      <c r="J30" s="311">
        <f t="shared" si="2"/>
        <v>1225195.2962699998</v>
      </c>
      <c r="K30" s="57">
        <f t="shared" ref="K30:AH30" si="3">K32-SUM(K6:K29)</f>
        <v>158956.5728699998</v>
      </c>
      <c r="L30" s="57">
        <f t="shared" si="3"/>
        <v>180746.28738000011</v>
      </c>
      <c r="M30" s="57">
        <f t="shared" si="3"/>
        <v>185757.58339999965</v>
      </c>
      <c r="N30" s="57">
        <f t="shared" si="3"/>
        <v>185757.58339999965</v>
      </c>
      <c r="O30" s="57">
        <f t="shared" si="3"/>
        <v>151701.17701999936</v>
      </c>
      <c r="P30" s="57">
        <f t="shared" si="3"/>
        <v>151127.84212999977</v>
      </c>
      <c r="Q30" s="57">
        <f t="shared" si="3"/>
        <v>308357.65808000136</v>
      </c>
      <c r="R30" s="57">
        <f t="shared" si="3"/>
        <v>144939.88182000071</v>
      </c>
      <c r="S30" s="57">
        <f t="shared" si="3"/>
        <v>140167.03291999968</v>
      </c>
      <c r="T30" s="57">
        <f t="shared" si="3"/>
        <v>77633.728390000295</v>
      </c>
      <c r="U30" s="57">
        <f t="shared" si="3"/>
        <v>99956.886249999981</v>
      </c>
      <c r="V30" s="57">
        <f t="shared" si="3"/>
        <v>25200.623879999737</v>
      </c>
      <c r="W30" s="57">
        <f t="shared" si="3"/>
        <v>47739.060060000047</v>
      </c>
      <c r="X30" s="57">
        <f t="shared" si="3"/>
        <v>99771.95315000019</v>
      </c>
      <c r="Y30" s="57">
        <f t="shared" si="3"/>
        <v>52128.462349999987</v>
      </c>
      <c r="Z30" s="57">
        <f t="shared" si="3"/>
        <v>102619.70139000018</v>
      </c>
      <c r="AA30" s="57">
        <f t="shared" si="3"/>
        <v>81578.847799999639</v>
      </c>
      <c r="AB30" s="57">
        <f t="shared" si="3"/>
        <v>68596.093409999739</v>
      </c>
      <c r="AC30" s="57">
        <f t="shared" si="3"/>
        <v>193905.79932000022</v>
      </c>
      <c r="AD30" s="57">
        <f t="shared" si="3"/>
        <v>185969.50310999947</v>
      </c>
      <c r="AE30" s="57">
        <f t="shared" si="3"/>
        <v>267220.45934000006</v>
      </c>
      <c r="AF30" s="57">
        <f t="shared" si="3"/>
        <v>120278.29813000048</v>
      </c>
      <c r="AG30" s="57">
        <f t="shared" si="3"/>
        <v>121020.8628700003</v>
      </c>
      <c r="AH30" s="57">
        <f t="shared" si="3"/>
        <v>641106.91700999904</v>
      </c>
      <c r="AI30" s="311">
        <v>63120.923320000991</v>
      </c>
      <c r="AJ30" s="311">
        <v>122646.18854999961</v>
      </c>
      <c r="AK30" s="311">
        <v>88875.153480000328</v>
      </c>
      <c r="AL30" s="311">
        <v>84164.326510000508</v>
      </c>
      <c r="AM30" s="311">
        <v>103442.87215000018</v>
      </c>
      <c r="AN30" s="311">
        <v>188904.28758000024</v>
      </c>
      <c r="AO30" s="311">
        <v>73356.194300000556</v>
      </c>
      <c r="AP30" s="311">
        <v>60900.981249999953</v>
      </c>
      <c r="AQ30" s="311">
        <v>149066.67213999992</v>
      </c>
      <c r="AR30" s="311">
        <v>98200.075500000268</v>
      </c>
      <c r="AS30" s="311">
        <v>82269.067890000064</v>
      </c>
      <c r="AT30" s="311">
        <v>86279.670899999794</v>
      </c>
      <c r="AU30" s="217">
        <v>113965.74223999772</v>
      </c>
      <c r="AV30" s="217">
        <v>43314.686209998559</v>
      </c>
      <c r="AW30" s="217">
        <v>79466.029790002387</v>
      </c>
      <c r="AX30" s="217">
        <v>47217.145909998566</v>
      </c>
      <c r="AY30" s="217">
        <v>68688.037210000213</v>
      </c>
      <c r="AZ30" s="217">
        <v>71706.450380000751</v>
      </c>
      <c r="BA30" s="217">
        <v>64878.749339999165</v>
      </c>
      <c r="BB30" s="217">
        <v>154608.86454999913</v>
      </c>
      <c r="BC30" s="217">
        <v>127169.94678000081</v>
      </c>
      <c r="BD30" s="217">
        <v>75525.256530002691</v>
      </c>
      <c r="BE30" s="217">
        <v>104540.04746000003</v>
      </c>
      <c r="BF30" s="217">
        <v>274114.33986999979</v>
      </c>
      <c r="BG30" s="57"/>
    </row>
    <row r="31" spans="1:59" x14ac:dyDescent="0.25">
      <c r="B31" s="311"/>
      <c r="D31" s="311"/>
      <c r="E31" s="311"/>
      <c r="F31" s="311"/>
      <c r="G31" s="217"/>
      <c r="H31" s="311"/>
      <c r="I31" s="311"/>
      <c r="J31" s="311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57"/>
    </row>
    <row r="32" spans="1:59" s="58" customFormat="1" x14ac:dyDescent="0.2">
      <c r="A32" s="58" t="s">
        <v>98</v>
      </c>
      <c r="B32" s="193">
        <v>9151299.8007300049</v>
      </c>
      <c r="C32" s="407">
        <v>10823947.876099996</v>
      </c>
      <c r="D32" s="59">
        <v>22612751.238789998</v>
      </c>
      <c r="E32" s="59">
        <v>23421070.084999997</v>
      </c>
      <c r="F32" s="40">
        <v>30549250.755099993</v>
      </c>
      <c r="G32" s="270">
        <v>28748985</v>
      </c>
      <c r="H32" s="59">
        <v>25946129.902010001</v>
      </c>
      <c r="I32" s="270">
        <f>SUM(I6:I30)</f>
        <v>34492921.233970001</v>
      </c>
      <c r="J32" s="270">
        <f>SUM(J6:J30)</f>
        <v>34218259.554044999</v>
      </c>
      <c r="K32" s="238">
        <v>2306368.2137099993</v>
      </c>
      <c r="L32" s="238">
        <v>3849619.214829999</v>
      </c>
      <c r="M32" s="238">
        <v>2102878.6044299998</v>
      </c>
      <c r="N32" s="238">
        <v>2102878.6044299998</v>
      </c>
      <c r="O32" s="238">
        <v>2211028.7520899992</v>
      </c>
      <c r="P32" s="238">
        <v>3259162.32907</v>
      </c>
      <c r="Q32" s="238">
        <v>2322765.2787200012</v>
      </c>
      <c r="R32" s="238">
        <v>3275614.2944700001</v>
      </c>
      <c r="S32" s="238">
        <v>2300030.3244499997</v>
      </c>
      <c r="T32" s="238">
        <v>2436262.7616800005</v>
      </c>
      <c r="U32" s="238">
        <v>1607469.74719</v>
      </c>
      <c r="V32" s="238">
        <v>974906.60652999976</v>
      </c>
      <c r="W32" s="59">
        <v>2153352.1130599999</v>
      </c>
      <c r="X32" s="59">
        <v>1398474.7496600002</v>
      </c>
      <c r="Y32" s="59">
        <v>404288.15216999996</v>
      </c>
      <c r="Z32" s="59">
        <v>1024300.5740700001</v>
      </c>
      <c r="AA32" s="59">
        <v>1897159.2069799998</v>
      </c>
      <c r="AB32" s="59">
        <v>2317175.3250999996</v>
      </c>
      <c r="AC32" s="59">
        <v>2101727.3987000003</v>
      </c>
      <c r="AD32" s="59">
        <v>2533657.9136799998</v>
      </c>
      <c r="AE32" s="59">
        <v>2557514.3000099999</v>
      </c>
      <c r="AF32" s="59">
        <v>3210563.7519200002</v>
      </c>
      <c r="AG32" s="59">
        <v>2688080.8378100004</v>
      </c>
      <c r="AH32" s="59">
        <v>3659835.57932</v>
      </c>
      <c r="AI32" s="238">
        <f>SUM(AI6:AI30)</f>
        <v>3325710.8728400003</v>
      </c>
      <c r="AJ32" s="238">
        <f>SUM(AJ6:AJ30)</f>
        <v>2589921.94679</v>
      </c>
      <c r="AK32" s="238">
        <f t="shared" ref="AK32:AT32" si="4">SUM(AK6:AK30)</f>
        <v>2782392.6510600001</v>
      </c>
      <c r="AL32" s="238">
        <f t="shared" si="4"/>
        <v>3106514.1961300001</v>
      </c>
      <c r="AM32" s="238">
        <f t="shared" si="4"/>
        <v>2340817.9342499999</v>
      </c>
      <c r="AN32" s="238">
        <f t="shared" si="4"/>
        <v>3129267.10543</v>
      </c>
      <c r="AO32" s="238">
        <f t="shared" si="4"/>
        <v>3286569.6131900009</v>
      </c>
      <c r="AP32" s="238">
        <f t="shared" si="4"/>
        <v>2123004.1339400001</v>
      </c>
      <c r="AQ32" s="238">
        <f t="shared" si="4"/>
        <v>2971405.7950400002</v>
      </c>
      <c r="AR32" s="238">
        <f t="shared" si="4"/>
        <v>3493627.4523900002</v>
      </c>
      <c r="AS32" s="238">
        <f>SUM(AS6:AS30)</f>
        <v>2941525.8528600005</v>
      </c>
      <c r="AT32" s="238">
        <f t="shared" si="4"/>
        <v>2402163.6800500001</v>
      </c>
      <c r="AU32" s="55">
        <v>3226625.7402199982</v>
      </c>
      <c r="AV32" s="55">
        <v>2194840.5334699983</v>
      </c>
      <c r="AW32" s="55">
        <v>3352077.0606400021</v>
      </c>
      <c r="AX32" s="55">
        <v>2298759.7862299983</v>
      </c>
      <c r="AY32" s="55">
        <v>2201083.15815</v>
      </c>
      <c r="AZ32" s="55">
        <v>3944503.2135300012</v>
      </c>
      <c r="BA32" s="55">
        <v>2677305.9107099995</v>
      </c>
      <c r="BB32" s="55">
        <v>2787696.5992299989</v>
      </c>
      <c r="BC32" s="55">
        <v>2596785.8385500009</v>
      </c>
      <c r="BD32" s="55">
        <v>3325839.5742200031</v>
      </c>
      <c r="BE32" s="55">
        <f>SUM(BE6:BE30)</f>
        <v>2700880.1390950005</v>
      </c>
      <c r="BF32" s="55">
        <v>2911862</v>
      </c>
      <c r="BG32" s="57"/>
    </row>
    <row r="33" spans="1:58" s="58" customForma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402"/>
      <c r="L33" s="402"/>
      <c r="M33" s="402"/>
      <c r="N33" s="402"/>
      <c r="O33" s="402"/>
      <c r="P33" s="402"/>
      <c r="Q33" s="402"/>
      <c r="R33" s="402"/>
      <c r="S33" s="402"/>
      <c r="T33" s="402"/>
      <c r="U33" s="402"/>
      <c r="V33" s="402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</row>
    <row r="34" spans="1:58" x14ac:dyDescent="0.25">
      <c r="A34" s="37" t="s">
        <v>248</v>
      </c>
      <c r="B34" s="57"/>
      <c r="C34" s="32"/>
      <c r="D34" s="57"/>
      <c r="E34" s="57"/>
      <c r="F34" s="57"/>
      <c r="G34" s="269"/>
      <c r="H34" s="57"/>
      <c r="I34" s="57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1"/>
      <c r="AE34" s="391"/>
      <c r="AF34" s="391"/>
      <c r="AG34" s="391"/>
      <c r="AH34" s="391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BE34" s="211"/>
    </row>
    <row r="35" spans="1:58" x14ac:dyDescent="0.25">
      <c r="A35" s="37" t="s">
        <v>247</v>
      </c>
      <c r="K35" s="443"/>
      <c r="AQ35" s="271"/>
      <c r="AR35" s="271"/>
      <c r="AS35" s="271"/>
      <c r="AT35" s="271"/>
      <c r="BE35" s="276"/>
    </row>
    <row r="36" spans="1:58" x14ac:dyDescent="0.25">
      <c r="A36" s="396" t="s">
        <v>228</v>
      </c>
      <c r="K36" s="443"/>
    </row>
    <row r="37" spans="1:58" x14ac:dyDescent="0.2">
      <c r="A37" s="46" t="s">
        <v>348</v>
      </c>
      <c r="K37" s="443"/>
    </row>
    <row r="38" spans="1:58" x14ac:dyDescent="0.2">
      <c r="A38" s="110" t="s">
        <v>349</v>
      </c>
      <c r="K38" s="443"/>
    </row>
    <row r="39" spans="1:58" x14ac:dyDescent="0.25">
      <c r="K39" s="443"/>
    </row>
    <row r="40" spans="1:58" x14ac:dyDescent="0.25">
      <c r="K40" s="443"/>
    </row>
    <row r="41" spans="1:58" x14ac:dyDescent="0.25">
      <c r="K41" s="443"/>
    </row>
    <row r="42" spans="1:58" x14ac:dyDescent="0.25">
      <c r="K42" s="443"/>
    </row>
  </sheetData>
  <sortState xmlns:xlrd2="http://schemas.microsoft.com/office/spreadsheetml/2017/richdata2" ref="A7:A13">
    <sortCondition ref="A6"/>
  </sortState>
  <mergeCells count="10">
    <mergeCell ref="B1:BF1"/>
    <mergeCell ref="B2:BF2"/>
    <mergeCell ref="A1:A2"/>
    <mergeCell ref="AU4:BF4"/>
    <mergeCell ref="A3:A5"/>
    <mergeCell ref="AI4:AT4"/>
    <mergeCell ref="B3:J4"/>
    <mergeCell ref="K3:BF3"/>
    <mergeCell ref="K4:V4"/>
    <mergeCell ref="W4:AH4"/>
  </mergeCells>
  <pageMargins left="0.7" right="0.7" top="0.75" bottom="0.75" header="0.3" footer="0.3"/>
  <pageSetup paperSize="11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BH121"/>
  <sheetViews>
    <sheetView zoomScaleNormal="100" workbookViewId="0">
      <pane ySplit="5" topLeftCell="A6" activePane="bottomLeft" state="frozen"/>
      <selection activeCell="D1" sqref="D1"/>
      <selection pane="bottomLeft" activeCell="AZ24" sqref="AZ24"/>
    </sheetView>
  </sheetViews>
  <sheetFormatPr defaultRowHeight="15" x14ac:dyDescent="0.25"/>
  <cols>
    <col min="1" max="1" width="62.7109375" style="68" customWidth="1"/>
    <col min="2" max="8" width="12.7109375" style="42" customWidth="1"/>
    <col min="9" max="34" width="12.7109375" style="163" customWidth="1"/>
    <col min="35" max="37" width="12.7109375" style="42" customWidth="1"/>
    <col min="38" max="46" width="12.7109375" style="163" customWidth="1"/>
    <col min="47" max="58" width="12.7109375" style="42" customWidth="1"/>
    <col min="59" max="59" width="11.140625" style="42" bestFit="1" customWidth="1"/>
    <col min="60" max="230" width="9.140625" style="42"/>
    <col min="231" max="231" width="41" style="42" customWidth="1"/>
    <col min="232" max="238" width="9.140625" style="42" customWidth="1"/>
    <col min="239" max="239" width="10.5703125" style="42" customWidth="1"/>
    <col min="240" max="250" width="9.140625" style="42" customWidth="1"/>
    <col min="251" max="251" width="12.85546875" style="42" customWidth="1"/>
    <col min="252" max="252" width="13.140625" style="42" customWidth="1"/>
    <col min="253" max="288" width="9.140625" style="42" customWidth="1"/>
    <col min="289" max="294" width="11.140625" style="42" customWidth="1"/>
    <col min="295" max="295" width="10.85546875" style="42" customWidth="1"/>
    <col min="296" max="486" width="9.140625" style="42"/>
    <col min="487" max="487" width="41" style="42" customWidth="1"/>
    <col min="488" max="494" width="9.140625" style="42" customWidth="1"/>
    <col min="495" max="495" width="10.5703125" style="42" customWidth="1"/>
    <col min="496" max="506" width="9.140625" style="42" customWidth="1"/>
    <col min="507" max="507" width="12.85546875" style="42" customWidth="1"/>
    <col min="508" max="508" width="13.140625" style="42" customWidth="1"/>
    <col min="509" max="544" width="9.140625" style="42" customWidth="1"/>
    <col min="545" max="550" width="11.140625" style="42" customWidth="1"/>
    <col min="551" max="551" width="10.85546875" style="42" customWidth="1"/>
    <col min="552" max="742" width="9.140625" style="42"/>
    <col min="743" max="743" width="41" style="42" customWidth="1"/>
    <col min="744" max="750" width="9.140625" style="42" customWidth="1"/>
    <col min="751" max="751" width="10.5703125" style="42" customWidth="1"/>
    <col min="752" max="762" width="9.140625" style="42" customWidth="1"/>
    <col min="763" max="763" width="12.85546875" style="42" customWidth="1"/>
    <col min="764" max="764" width="13.140625" style="42" customWidth="1"/>
    <col min="765" max="800" width="9.140625" style="42" customWidth="1"/>
    <col min="801" max="806" width="11.140625" style="42" customWidth="1"/>
    <col min="807" max="807" width="10.85546875" style="42" customWidth="1"/>
    <col min="808" max="998" width="9.140625" style="42"/>
    <col min="999" max="999" width="41" style="42" customWidth="1"/>
    <col min="1000" max="1006" width="9.140625" style="42" customWidth="1"/>
    <col min="1007" max="1007" width="10.5703125" style="42" customWidth="1"/>
    <col min="1008" max="1018" width="9.140625" style="42" customWidth="1"/>
    <col min="1019" max="1019" width="12.85546875" style="42" customWidth="1"/>
    <col min="1020" max="1020" width="13.140625" style="42" customWidth="1"/>
    <col min="1021" max="1056" width="9.140625" style="42" customWidth="1"/>
    <col min="1057" max="1062" width="11.140625" style="42" customWidth="1"/>
    <col min="1063" max="1063" width="10.85546875" style="42" customWidth="1"/>
    <col min="1064" max="1254" width="9.140625" style="42"/>
    <col min="1255" max="1255" width="41" style="42" customWidth="1"/>
    <col min="1256" max="1262" width="9.140625" style="42" customWidth="1"/>
    <col min="1263" max="1263" width="10.5703125" style="42" customWidth="1"/>
    <col min="1264" max="1274" width="9.140625" style="42" customWidth="1"/>
    <col min="1275" max="1275" width="12.85546875" style="42" customWidth="1"/>
    <col min="1276" max="1276" width="13.140625" style="42" customWidth="1"/>
    <col min="1277" max="1312" width="9.140625" style="42" customWidth="1"/>
    <col min="1313" max="1318" width="11.140625" style="42" customWidth="1"/>
    <col min="1319" max="1319" width="10.85546875" style="42" customWidth="1"/>
    <col min="1320" max="1510" width="9.140625" style="42"/>
    <col min="1511" max="1511" width="41" style="42" customWidth="1"/>
    <col min="1512" max="1518" width="9.140625" style="42" customWidth="1"/>
    <col min="1519" max="1519" width="10.5703125" style="42" customWidth="1"/>
    <col min="1520" max="1530" width="9.140625" style="42" customWidth="1"/>
    <col min="1531" max="1531" width="12.85546875" style="42" customWidth="1"/>
    <col min="1532" max="1532" width="13.140625" style="42" customWidth="1"/>
    <col min="1533" max="1568" width="9.140625" style="42" customWidth="1"/>
    <col min="1569" max="1574" width="11.140625" style="42" customWidth="1"/>
    <col min="1575" max="1575" width="10.85546875" style="42" customWidth="1"/>
    <col min="1576" max="1766" width="9.140625" style="42"/>
    <col min="1767" max="1767" width="41" style="42" customWidth="1"/>
    <col min="1768" max="1774" width="9.140625" style="42" customWidth="1"/>
    <col min="1775" max="1775" width="10.5703125" style="42" customWidth="1"/>
    <col min="1776" max="1786" width="9.140625" style="42" customWidth="1"/>
    <col min="1787" max="1787" width="12.85546875" style="42" customWidth="1"/>
    <col min="1788" max="1788" width="13.140625" style="42" customWidth="1"/>
    <col min="1789" max="1824" width="9.140625" style="42" customWidth="1"/>
    <col min="1825" max="1830" width="11.140625" style="42" customWidth="1"/>
    <col min="1831" max="1831" width="10.85546875" style="42" customWidth="1"/>
    <col min="1832" max="2022" width="9.140625" style="42"/>
    <col min="2023" max="2023" width="41" style="42" customWidth="1"/>
    <col min="2024" max="2030" width="9.140625" style="42" customWidth="1"/>
    <col min="2031" max="2031" width="10.5703125" style="42" customWidth="1"/>
    <col min="2032" max="2042" width="9.140625" style="42" customWidth="1"/>
    <col min="2043" max="2043" width="12.85546875" style="42" customWidth="1"/>
    <col min="2044" max="2044" width="13.140625" style="42" customWidth="1"/>
    <col min="2045" max="2080" width="9.140625" style="42" customWidth="1"/>
    <col min="2081" max="2086" width="11.140625" style="42" customWidth="1"/>
    <col min="2087" max="2087" width="10.85546875" style="42" customWidth="1"/>
    <col min="2088" max="2278" width="9.140625" style="42"/>
    <col min="2279" max="2279" width="41" style="42" customWidth="1"/>
    <col min="2280" max="2286" width="9.140625" style="42" customWidth="1"/>
    <col min="2287" max="2287" width="10.5703125" style="42" customWidth="1"/>
    <col min="2288" max="2298" width="9.140625" style="42" customWidth="1"/>
    <col min="2299" max="2299" width="12.85546875" style="42" customWidth="1"/>
    <col min="2300" max="2300" width="13.140625" style="42" customWidth="1"/>
    <col min="2301" max="2336" width="9.140625" style="42" customWidth="1"/>
    <col min="2337" max="2342" width="11.140625" style="42" customWidth="1"/>
    <col min="2343" max="2343" width="10.85546875" style="42" customWidth="1"/>
    <col min="2344" max="2534" width="9.140625" style="42"/>
    <col min="2535" max="2535" width="41" style="42" customWidth="1"/>
    <col min="2536" max="2542" width="9.140625" style="42" customWidth="1"/>
    <col min="2543" max="2543" width="10.5703125" style="42" customWidth="1"/>
    <col min="2544" max="2554" width="9.140625" style="42" customWidth="1"/>
    <col min="2555" max="2555" width="12.85546875" style="42" customWidth="1"/>
    <col min="2556" max="2556" width="13.140625" style="42" customWidth="1"/>
    <col min="2557" max="2592" width="9.140625" style="42" customWidth="1"/>
    <col min="2593" max="2598" width="11.140625" style="42" customWidth="1"/>
    <col min="2599" max="2599" width="10.85546875" style="42" customWidth="1"/>
    <col min="2600" max="2790" width="9.140625" style="42"/>
    <col min="2791" max="2791" width="41" style="42" customWidth="1"/>
    <col min="2792" max="2798" width="9.140625" style="42" customWidth="1"/>
    <col min="2799" max="2799" width="10.5703125" style="42" customWidth="1"/>
    <col min="2800" max="2810" width="9.140625" style="42" customWidth="1"/>
    <col min="2811" max="2811" width="12.85546875" style="42" customWidth="1"/>
    <col min="2812" max="2812" width="13.140625" style="42" customWidth="1"/>
    <col min="2813" max="2848" width="9.140625" style="42" customWidth="1"/>
    <col min="2849" max="2854" width="11.140625" style="42" customWidth="1"/>
    <col min="2855" max="2855" width="10.85546875" style="42" customWidth="1"/>
    <col min="2856" max="3046" width="9.140625" style="42"/>
    <col min="3047" max="3047" width="41" style="42" customWidth="1"/>
    <col min="3048" max="3054" width="9.140625" style="42" customWidth="1"/>
    <col min="3055" max="3055" width="10.5703125" style="42" customWidth="1"/>
    <col min="3056" max="3066" width="9.140625" style="42" customWidth="1"/>
    <col min="3067" max="3067" width="12.85546875" style="42" customWidth="1"/>
    <col min="3068" max="3068" width="13.140625" style="42" customWidth="1"/>
    <col min="3069" max="3104" width="9.140625" style="42" customWidth="1"/>
    <col min="3105" max="3110" width="11.140625" style="42" customWidth="1"/>
    <col min="3111" max="3111" width="10.85546875" style="42" customWidth="1"/>
    <col min="3112" max="3302" width="9.140625" style="42"/>
    <col min="3303" max="3303" width="41" style="42" customWidth="1"/>
    <col min="3304" max="3310" width="9.140625" style="42" customWidth="1"/>
    <col min="3311" max="3311" width="10.5703125" style="42" customWidth="1"/>
    <col min="3312" max="3322" width="9.140625" style="42" customWidth="1"/>
    <col min="3323" max="3323" width="12.85546875" style="42" customWidth="1"/>
    <col min="3324" max="3324" width="13.140625" style="42" customWidth="1"/>
    <col min="3325" max="3360" width="9.140625" style="42" customWidth="1"/>
    <col min="3361" max="3366" width="11.140625" style="42" customWidth="1"/>
    <col min="3367" max="3367" width="10.85546875" style="42" customWidth="1"/>
    <col min="3368" max="3558" width="9.140625" style="42"/>
    <col min="3559" max="3559" width="41" style="42" customWidth="1"/>
    <col min="3560" max="3566" width="9.140625" style="42" customWidth="1"/>
    <col min="3567" max="3567" width="10.5703125" style="42" customWidth="1"/>
    <col min="3568" max="3578" width="9.140625" style="42" customWidth="1"/>
    <col min="3579" max="3579" width="12.85546875" style="42" customWidth="1"/>
    <col min="3580" max="3580" width="13.140625" style="42" customWidth="1"/>
    <col min="3581" max="3616" width="9.140625" style="42" customWidth="1"/>
    <col min="3617" max="3622" width="11.140625" style="42" customWidth="1"/>
    <col min="3623" max="3623" width="10.85546875" style="42" customWidth="1"/>
    <col min="3624" max="3814" width="9.140625" style="42"/>
    <col min="3815" max="3815" width="41" style="42" customWidth="1"/>
    <col min="3816" max="3822" width="9.140625" style="42" customWidth="1"/>
    <col min="3823" max="3823" width="10.5703125" style="42" customWidth="1"/>
    <col min="3824" max="3834" width="9.140625" style="42" customWidth="1"/>
    <col min="3835" max="3835" width="12.85546875" style="42" customWidth="1"/>
    <col min="3836" max="3836" width="13.140625" style="42" customWidth="1"/>
    <col min="3837" max="3872" width="9.140625" style="42" customWidth="1"/>
    <col min="3873" max="3878" width="11.140625" style="42" customWidth="1"/>
    <col min="3879" max="3879" width="10.85546875" style="42" customWidth="1"/>
    <col min="3880" max="4070" width="9.140625" style="42"/>
    <col min="4071" max="4071" width="41" style="42" customWidth="1"/>
    <col min="4072" max="4078" width="9.140625" style="42" customWidth="1"/>
    <col min="4079" max="4079" width="10.5703125" style="42" customWidth="1"/>
    <col min="4080" max="4090" width="9.140625" style="42" customWidth="1"/>
    <col min="4091" max="4091" width="12.85546875" style="42" customWidth="1"/>
    <col min="4092" max="4092" width="13.140625" style="42" customWidth="1"/>
    <col min="4093" max="4128" width="9.140625" style="42" customWidth="1"/>
    <col min="4129" max="4134" width="11.140625" style="42" customWidth="1"/>
    <col min="4135" max="4135" width="10.85546875" style="42" customWidth="1"/>
    <col min="4136" max="4326" width="9.140625" style="42"/>
    <col min="4327" max="4327" width="41" style="42" customWidth="1"/>
    <col min="4328" max="4334" width="9.140625" style="42" customWidth="1"/>
    <col min="4335" max="4335" width="10.5703125" style="42" customWidth="1"/>
    <col min="4336" max="4346" width="9.140625" style="42" customWidth="1"/>
    <col min="4347" max="4347" width="12.85546875" style="42" customWidth="1"/>
    <col min="4348" max="4348" width="13.140625" style="42" customWidth="1"/>
    <col min="4349" max="4384" width="9.140625" style="42" customWidth="1"/>
    <col min="4385" max="4390" width="11.140625" style="42" customWidth="1"/>
    <col min="4391" max="4391" width="10.85546875" style="42" customWidth="1"/>
    <col min="4392" max="4582" width="9.140625" style="42"/>
    <col min="4583" max="4583" width="41" style="42" customWidth="1"/>
    <col min="4584" max="4590" width="9.140625" style="42" customWidth="1"/>
    <col min="4591" max="4591" width="10.5703125" style="42" customWidth="1"/>
    <col min="4592" max="4602" width="9.140625" style="42" customWidth="1"/>
    <col min="4603" max="4603" width="12.85546875" style="42" customWidth="1"/>
    <col min="4604" max="4604" width="13.140625" style="42" customWidth="1"/>
    <col min="4605" max="4640" width="9.140625" style="42" customWidth="1"/>
    <col min="4641" max="4646" width="11.140625" style="42" customWidth="1"/>
    <col min="4647" max="4647" width="10.85546875" style="42" customWidth="1"/>
    <col min="4648" max="4838" width="9.140625" style="42"/>
    <col min="4839" max="4839" width="41" style="42" customWidth="1"/>
    <col min="4840" max="4846" width="9.140625" style="42" customWidth="1"/>
    <col min="4847" max="4847" width="10.5703125" style="42" customWidth="1"/>
    <col min="4848" max="4858" width="9.140625" style="42" customWidth="1"/>
    <col min="4859" max="4859" width="12.85546875" style="42" customWidth="1"/>
    <col min="4860" max="4860" width="13.140625" style="42" customWidth="1"/>
    <col min="4861" max="4896" width="9.140625" style="42" customWidth="1"/>
    <col min="4897" max="4902" width="11.140625" style="42" customWidth="1"/>
    <col min="4903" max="4903" width="10.85546875" style="42" customWidth="1"/>
    <col min="4904" max="5094" width="9.140625" style="42"/>
    <col min="5095" max="5095" width="41" style="42" customWidth="1"/>
    <col min="5096" max="5102" width="9.140625" style="42" customWidth="1"/>
    <col min="5103" max="5103" width="10.5703125" style="42" customWidth="1"/>
    <col min="5104" max="5114" width="9.140625" style="42" customWidth="1"/>
    <col min="5115" max="5115" width="12.85546875" style="42" customWidth="1"/>
    <col min="5116" max="5116" width="13.140625" style="42" customWidth="1"/>
    <col min="5117" max="5152" width="9.140625" style="42" customWidth="1"/>
    <col min="5153" max="5158" width="11.140625" style="42" customWidth="1"/>
    <col min="5159" max="5159" width="10.85546875" style="42" customWidth="1"/>
    <col min="5160" max="5350" width="9.140625" style="42"/>
    <col min="5351" max="5351" width="41" style="42" customWidth="1"/>
    <col min="5352" max="5358" width="9.140625" style="42" customWidth="1"/>
    <col min="5359" max="5359" width="10.5703125" style="42" customWidth="1"/>
    <col min="5360" max="5370" width="9.140625" style="42" customWidth="1"/>
    <col min="5371" max="5371" width="12.85546875" style="42" customWidth="1"/>
    <col min="5372" max="5372" width="13.140625" style="42" customWidth="1"/>
    <col min="5373" max="5408" width="9.140625" style="42" customWidth="1"/>
    <col min="5409" max="5414" width="11.140625" style="42" customWidth="1"/>
    <col min="5415" max="5415" width="10.85546875" style="42" customWidth="1"/>
    <col min="5416" max="5606" width="9.140625" style="42"/>
    <col min="5607" max="5607" width="41" style="42" customWidth="1"/>
    <col min="5608" max="5614" width="9.140625" style="42" customWidth="1"/>
    <col min="5615" max="5615" width="10.5703125" style="42" customWidth="1"/>
    <col min="5616" max="5626" width="9.140625" style="42" customWidth="1"/>
    <col min="5627" max="5627" width="12.85546875" style="42" customWidth="1"/>
    <col min="5628" max="5628" width="13.140625" style="42" customWidth="1"/>
    <col min="5629" max="5664" width="9.140625" style="42" customWidth="1"/>
    <col min="5665" max="5670" width="11.140625" style="42" customWidth="1"/>
    <col min="5671" max="5671" width="10.85546875" style="42" customWidth="1"/>
    <col min="5672" max="5862" width="9.140625" style="42"/>
    <col min="5863" max="5863" width="41" style="42" customWidth="1"/>
    <col min="5864" max="5870" width="9.140625" style="42" customWidth="1"/>
    <col min="5871" max="5871" width="10.5703125" style="42" customWidth="1"/>
    <col min="5872" max="5882" width="9.140625" style="42" customWidth="1"/>
    <col min="5883" max="5883" width="12.85546875" style="42" customWidth="1"/>
    <col min="5884" max="5884" width="13.140625" style="42" customWidth="1"/>
    <col min="5885" max="5920" width="9.140625" style="42" customWidth="1"/>
    <col min="5921" max="5926" width="11.140625" style="42" customWidth="1"/>
    <col min="5927" max="5927" width="10.85546875" style="42" customWidth="1"/>
    <col min="5928" max="6118" width="9.140625" style="42"/>
    <col min="6119" max="6119" width="41" style="42" customWidth="1"/>
    <col min="6120" max="6126" width="9.140625" style="42" customWidth="1"/>
    <col min="6127" max="6127" width="10.5703125" style="42" customWidth="1"/>
    <col min="6128" max="6138" width="9.140625" style="42" customWidth="1"/>
    <col min="6139" max="6139" width="12.85546875" style="42" customWidth="1"/>
    <col min="6140" max="6140" width="13.140625" style="42" customWidth="1"/>
    <col min="6141" max="6176" width="9.140625" style="42" customWidth="1"/>
    <col min="6177" max="6182" width="11.140625" style="42" customWidth="1"/>
    <col min="6183" max="6183" width="10.85546875" style="42" customWidth="1"/>
    <col min="6184" max="6374" width="9.140625" style="42"/>
    <col min="6375" max="6375" width="41" style="42" customWidth="1"/>
    <col min="6376" max="6382" width="9.140625" style="42" customWidth="1"/>
    <col min="6383" max="6383" width="10.5703125" style="42" customWidth="1"/>
    <col min="6384" max="6394" width="9.140625" style="42" customWidth="1"/>
    <col min="6395" max="6395" width="12.85546875" style="42" customWidth="1"/>
    <col min="6396" max="6396" width="13.140625" style="42" customWidth="1"/>
    <col min="6397" max="6432" width="9.140625" style="42" customWidth="1"/>
    <col min="6433" max="6438" width="11.140625" style="42" customWidth="1"/>
    <col min="6439" max="6439" width="10.85546875" style="42" customWidth="1"/>
    <col min="6440" max="6630" width="9.140625" style="42"/>
    <col min="6631" max="6631" width="41" style="42" customWidth="1"/>
    <col min="6632" max="6638" width="9.140625" style="42" customWidth="1"/>
    <col min="6639" max="6639" width="10.5703125" style="42" customWidth="1"/>
    <col min="6640" max="6650" width="9.140625" style="42" customWidth="1"/>
    <col min="6651" max="6651" width="12.85546875" style="42" customWidth="1"/>
    <col min="6652" max="6652" width="13.140625" style="42" customWidth="1"/>
    <col min="6653" max="6688" width="9.140625" style="42" customWidth="1"/>
    <col min="6689" max="6694" width="11.140625" style="42" customWidth="1"/>
    <col min="6695" max="6695" width="10.85546875" style="42" customWidth="1"/>
    <col min="6696" max="6886" width="9.140625" style="42"/>
    <col min="6887" max="6887" width="41" style="42" customWidth="1"/>
    <col min="6888" max="6894" width="9.140625" style="42" customWidth="1"/>
    <col min="6895" max="6895" width="10.5703125" style="42" customWidth="1"/>
    <col min="6896" max="6906" width="9.140625" style="42" customWidth="1"/>
    <col min="6907" max="6907" width="12.85546875" style="42" customWidth="1"/>
    <col min="6908" max="6908" width="13.140625" style="42" customWidth="1"/>
    <col min="6909" max="6944" width="9.140625" style="42" customWidth="1"/>
    <col min="6945" max="6950" width="11.140625" style="42" customWidth="1"/>
    <col min="6951" max="6951" width="10.85546875" style="42" customWidth="1"/>
    <col min="6952" max="7142" width="9.140625" style="42"/>
    <col min="7143" max="7143" width="41" style="42" customWidth="1"/>
    <col min="7144" max="7150" width="9.140625" style="42" customWidth="1"/>
    <col min="7151" max="7151" width="10.5703125" style="42" customWidth="1"/>
    <col min="7152" max="7162" width="9.140625" style="42" customWidth="1"/>
    <col min="7163" max="7163" width="12.85546875" style="42" customWidth="1"/>
    <col min="7164" max="7164" width="13.140625" style="42" customWidth="1"/>
    <col min="7165" max="7200" width="9.140625" style="42" customWidth="1"/>
    <col min="7201" max="7206" width="11.140625" style="42" customWidth="1"/>
    <col min="7207" max="7207" width="10.85546875" style="42" customWidth="1"/>
    <col min="7208" max="7398" width="9.140625" style="42"/>
    <col min="7399" max="7399" width="41" style="42" customWidth="1"/>
    <col min="7400" max="7406" width="9.140625" style="42" customWidth="1"/>
    <col min="7407" max="7407" width="10.5703125" style="42" customWidth="1"/>
    <col min="7408" max="7418" width="9.140625" style="42" customWidth="1"/>
    <col min="7419" max="7419" width="12.85546875" style="42" customWidth="1"/>
    <col min="7420" max="7420" width="13.140625" style="42" customWidth="1"/>
    <col min="7421" max="7456" width="9.140625" style="42" customWidth="1"/>
    <col min="7457" max="7462" width="11.140625" style="42" customWidth="1"/>
    <col min="7463" max="7463" width="10.85546875" style="42" customWidth="1"/>
    <col min="7464" max="7654" width="9.140625" style="42"/>
    <col min="7655" max="7655" width="41" style="42" customWidth="1"/>
    <col min="7656" max="7662" width="9.140625" style="42" customWidth="1"/>
    <col min="7663" max="7663" width="10.5703125" style="42" customWidth="1"/>
    <col min="7664" max="7674" width="9.140625" style="42" customWidth="1"/>
    <col min="7675" max="7675" width="12.85546875" style="42" customWidth="1"/>
    <col min="7676" max="7676" width="13.140625" style="42" customWidth="1"/>
    <col min="7677" max="7712" width="9.140625" style="42" customWidth="1"/>
    <col min="7713" max="7718" width="11.140625" style="42" customWidth="1"/>
    <col min="7719" max="7719" width="10.85546875" style="42" customWidth="1"/>
    <col min="7720" max="7910" width="9.140625" style="42"/>
    <col min="7911" max="7911" width="41" style="42" customWidth="1"/>
    <col min="7912" max="7918" width="9.140625" style="42" customWidth="1"/>
    <col min="7919" max="7919" width="10.5703125" style="42" customWidth="1"/>
    <col min="7920" max="7930" width="9.140625" style="42" customWidth="1"/>
    <col min="7931" max="7931" width="12.85546875" style="42" customWidth="1"/>
    <col min="7932" max="7932" width="13.140625" style="42" customWidth="1"/>
    <col min="7933" max="7968" width="9.140625" style="42" customWidth="1"/>
    <col min="7969" max="7974" width="11.140625" style="42" customWidth="1"/>
    <col min="7975" max="7975" width="10.85546875" style="42" customWidth="1"/>
    <col min="7976" max="8166" width="9.140625" style="42"/>
    <col min="8167" max="8167" width="41" style="42" customWidth="1"/>
    <col min="8168" max="8174" width="9.140625" style="42" customWidth="1"/>
    <col min="8175" max="8175" width="10.5703125" style="42" customWidth="1"/>
    <col min="8176" max="8186" width="9.140625" style="42" customWidth="1"/>
    <col min="8187" max="8187" width="12.85546875" style="42" customWidth="1"/>
    <col min="8188" max="8188" width="13.140625" style="42" customWidth="1"/>
    <col min="8189" max="8224" width="9.140625" style="42" customWidth="1"/>
    <col min="8225" max="8230" width="11.140625" style="42" customWidth="1"/>
    <col min="8231" max="8231" width="10.85546875" style="42" customWidth="1"/>
    <col min="8232" max="8422" width="9.140625" style="42"/>
    <col min="8423" max="8423" width="41" style="42" customWidth="1"/>
    <col min="8424" max="8430" width="9.140625" style="42" customWidth="1"/>
    <col min="8431" max="8431" width="10.5703125" style="42" customWidth="1"/>
    <col min="8432" max="8442" width="9.140625" style="42" customWidth="1"/>
    <col min="8443" max="8443" width="12.85546875" style="42" customWidth="1"/>
    <col min="8444" max="8444" width="13.140625" style="42" customWidth="1"/>
    <col min="8445" max="8480" width="9.140625" style="42" customWidth="1"/>
    <col min="8481" max="8486" width="11.140625" style="42" customWidth="1"/>
    <col min="8487" max="8487" width="10.85546875" style="42" customWidth="1"/>
    <col min="8488" max="8678" width="9.140625" style="42"/>
    <col min="8679" max="8679" width="41" style="42" customWidth="1"/>
    <col min="8680" max="8686" width="9.140625" style="42" customWidth="1"/>
    <col min="8687" max="8687" width="10.5703125" style="42" customWidth="1"/>
    <col min="8688" max="8698" width="9.140625" style="42" customWidth="1"/>
    <col min="8699" max="8699" width="12.85546875" style="42" customWidth="1"/>
    <col min="8700" max="8700" width="13.140625" style="42" customWidth="1"/>
    <col min="8701" max="8736" width="9.140625" style="42" customWidth="1"/>
    <col min="8737" max="8742" width="11.140625" style="42" customWidth="1"/>
    <col min="8743" max="8743" width="10.85546875" style="42" customWidth="1"/>
    <col min="8744" max="8934" width="9.140625" style="42"/>
    <col min="8935" max="8935" width="41" style="42" customWidth="1"/>
    <col min="8936" max="8942" width="9.140625" style="42" customWidth="1"/>
    <col min="8943" max="8943" width="10.5703125" style="42" customWidth="1"/>
    <col min="8944" max="8954" width="9.140625" style="42" customWidth="1"/>
    <col min="8955" max="8955" width="12.85546875" style="42" customWidth="1"/>
    <col min="8956" max="8956" width="13.140625" style="42" customWidth="1"/>
    <col min="8957" max="8992" width="9.140625" style="42" customWidth="1"/>
    <col min="8993" max="8998" width="11.140625" style="42" customWidth="1"/>
    <col min="8999" max="8999" width="10.85546875" style="42" customWidth="1"/>
    <col min="9000" max="9190" width="9.140625" style="42"/>
    <col min="9191" max="9191" width="41" style="42" customWidth="1"/>
    <col min="9192" max="9198" width="9.140625" style="42" customWidth="1"/>
    <col min="9199" max="9199" width="10.5703125" style="42" customWidth="1"/>
    <col min="9200" max="9210" width="9.140625" style="42" customWidth="1"/>
    <col min="9211" max="9211" width="12.85546875" style="42" customWidth="1"/>
    <col min="9212" max="9212" width="13.140625" style="42" customWidth="1"/>
    <col min="9213" max="9248" width="9.140625" style="42" customWidth="1"/>
    <col min="9249" max="9254" width="11.140625" style="42" customWidth="1"/>
    <col min="9255" max="9255" width="10.85546875" style="42" customWidth="1"/>
    <col min="9256" max="9446" width="9.140625" style="42"/>
    <col min="9447" max="9447" width="41" style="42" customWidth="1"/>
    <col min="9448" max="9454" width="9.140625" style="42" customWidth="1"/>
    <col min="9455" max="9455" width="10.5703125" style="42" customWidth="1"/>
    <col min="9456" max="9466" width="9.140625" style="42" customWidth="1"/>
    <col min="9467" max="9467" width="12.85546875" style="42" customWidth="1"/>
    <col min="9468" max="9468" width="13.140625" style="42" customWidth="1"/>
    <col min="9469" max="9504" width="9.140625" style="42" customWidth="1"/>
    <col min="9505" max="9510" width="11.140625" style="42" customWidth="1"/>
    <col min="9511" max="9511" width="10.85546875" style="42" customWidth="1"/>
    <col min="9512" max="9702" width="9.140625" style="42"/>
    <col min="9703" max="9703" width="41" style="42" customWidth="1"/>
    <col min="9704" max="9710" width="9.140625" style="42" customWidth="1"/>
    <col min="9711" max="9711" width="10.5703125" style="42" customWidth="1"/>
    <col min="9712" max="9722" width="9.140625" style="42" customWidth="1"/>
    <col min="9723" max="9723" width="12.85546875" style="42" customWidth="1"/>
    <col min="9724" max="9724" width="13.140625" style="42" customWidth="1"/>
    <col min="9725" max="9760" width="9.140625" style="42" customWidth="1"/>
    <col min="9761" max="9766" width="11.140625" style="42" customWidth="1"/>
    <col min="9767" max="9767" width="10.85546875" style="42" customWidth="1"/>
    <col min="9768" max="9958" width="9.140625" style="42"/>
    <col min="9959" max="9959" width="41" style="42" customWidth="1"/>
    <col min="9960" max="9966" width="9.140625" style="42" customWidth="1"/>
    <col min="9967" max="9967" width="10.5703125" style="42" customWidth="1"/>
    <col min="9968" max="9978" width="9.140625" style="42" customWidth="1"/>
    <col min="9979" max="9979" width="12.85546875" style="42" customWidth="1"/>
    <col min="9980" max="9980" width="13.140625" style="42" customWidth="1"/>
    <col min="9981" max="10016" width="9.140625" style="42" customWidth="1"/>
    <col min="10017" max="10022" width="11.140625" style="42" customWidth="1"/>
    <col min="10023" max="10023" width="10.85546875" style="42" customWidth="1"/>
    <col min="10024" max="10214" width="9.140625" style="42"/>
    <col min="10215" max="10215" width="41" style="42" customWidth="1"/>
    <col min="10216" max="10222" width="9.140625" style="42" customWidth="1"/>
    <col min="10223" max="10223" width="10.5703125" style="42" customWidth="1"/>
    <col min="10224" max="10234" width="9.140625" style="42" customWidth="1"/>
    <col min="10235" max="10235" width="12.85546875" style="42" customWidth="1"/>
    <col min="10236" max="10236" width="13.140625" style="42" customWidth="1"/>
    <col min="10237" max="10272" width="9.140625" style="42" customWidth="1"/>
    <col min="10273" max="10278" width="11.140625" style="42" customWidth="1"/>
    <col min="10279" max="10279" width="10.85546875" style="42" customWidth="1"/>
    <col min="10280" max="10470" width="9.140625" style="42"/>
    <col min="10471" max="10471" width="41" style="42" customWidth="1"/>
    <col min="10472" max="10478" width="9.140625" style="42" customWidth="1"/>
    <col min="10479" max="10479" width="10.5703125" style="42" customWidth="1"/>
    <col min="10480" max="10490" width="9.140625" style="42" customWidth="1"/>
    <col min="10491" max="10491" width="12.85546875" style="42" customWidth="1"/>
    <col min="10492" max="10492" width="13.140625" style="42" customWidth="1"/>
    <col min="10493" max="10528" width="9.140625" style="42" customWidth="1"/>
    <col min="10529" max="10534" width="11.140625" style="42" customWidth="1"/>
    <col min="10535" max="10535" width="10.85546875" style="42" customWidth="1"/>
    <col min="10536" max="10726" width="9.140625" style="42"/>
    <col min="10727" max="10727" width="41" style="42" customWidth="1"/>
    <col min="10728" max="10734" width="9.140625" style="42" customWidth="1"/>
    <col min="10735" max="10735" width="10.5703125" style="42" customWidth="1"/>
    <col min="10736" max="10746" width="9.140625" style="42" customWidth="1"/>
    <col min="10747" max="10747" width="12.85546875" style="42" customWidth="1"/>
    <col min="10748" max="10748" width="13.140625" style="42" customWidth="1"/>
    <col min="10749" max="10784" width="9.140625" style="42" customWidth="1"/>
    <col min="10785" max="10790" width="11.140625" style="42" customWidth="1"/>
    <col min="10791" max="10791" width="10.85546875" style="42" customWidth="1"/>
    <col min="10792" max="10982" width="9.140625" style="42"/>
    <col min="10983" max="10983" width="41" style="42" customWidth="1"/>
    <col min="10984" max="10990" width="9.140625" style="42" customWidth="1"/>
    <col min="10991" max="10991" width="10.5703125" style="42" customWidth="1"/>
    <col min="10992" max="11002" width="9.140625" style="42" customWidth="1"/>
    <col min="11003" max="11003" width="12.85546875" style="42" customWidth="1"/>
    <col min="11004" max="11004" width="13.140625" style="42" customWidth="1"/>
    <col min="11005" max="11040" width="9.140625" style="42" customWidth="1"/>
    <col min="11041" max="11046" width="11.140625" style="42" customWidth="1"/>
    <col min="11047" max="11047" width="10.85546875" style="42" customWidth="1"/>
    <col min="11048" max="11238" width="9.140625" style="42"/>
    <col min="11239" max="11239" width="41" style="42" customWidth="1"/>
    <col min="11240" max="11246" width="9.140625" style="42" customWidth="1"/>
    <col min="11247" max="11247" width="10.5703125" style="42" customWidth="1"/>
    <col min="11248" max="11258" width="9.140625" style="42" customWidth="1"/>
    <col min="11259" max="11259" width="12.85546875" style="42" customWidth="1"/>
    <col min="11260" max="11260" width="13.140625" style="42" customWidth="1"/>
    <col min="11261" max="11296" width="9.140625" style="42" customWidth="1"/>
    <col min="11297" max="11302" width="11.140625" style="42" customWidth="1"/>
    <col min="11303" max="11303" width="10.85546875" style="42" customWidth="1"/>
    <col min="11304" max="11494" width="9.140625" style="42"/>
    <col min="11495" max="11495" width="41" style="42" customWidth="1"/>
    <col min="11496" max="11502" width="9.140625" style="42" customWidth="1"/>
    <col min="11503" max="11503" width="10.5703125" style="42" customWidth="1"/>
    <col min="11504" max="11514" width="9.140625" style="42" customWidth="1"/>
    <col min="11515" max="11515" width="12.85546875" style="42" customWidth="1"/>
    <col min="11516" max="11516" width="13.140625" style="42" customWidth="1"/>
    <col min="11517" max="11552" width="9.140625" style="42" customWidth="1"/>
    <col min="11553" max="11558" width="11.140625" style="42" customWidth="1"/>
    <col min="11559" max="11559" width="10.85546875" style="42" customWidth="1"/>
    <col min="11560" max="11750" width="9.140625" style="42"/>
    <col min="11751" max="11751" width="41" style="42" customWidth="1"/>
    <col min="11752" max="11758" width="9.140625" style="42" customWidth="1"/>
    <col min="11759" max="11759" width="10.5703125" style="42" customWidth="1"/>
    <col min="11760" max="11770" width="9.140625" style="42" customWidth="1"/>
    <col min="11771" max="11771" width="12.85546875" style="42" customWidth="1"/>
    <col min="11772" max="11772" width="13.140625" style="42" customWidth="1"/>
    <col min="11773" max="11808" width="9.140625" style="42" customWidth="1"/>
    <col min="11809" max="11814" width="11.140625" style="42" customWidth="1"/>
    <col min="11815" max="11815" width="10.85546875" style="42" customWidth="1"/>
    <col min="11816" max="12006" width="9.140625" style="42"/>
    <col min="12007" max="12007" width="41" style="42" customWidth="1"/>
    <col min="12008" max="12014" width="9.140625" style="42" customWidth="1"/>
    <col min="12015" max="12015" width="10.5703125" style="42" customWidth="1"/>
    <col min="12016" max="12026" width="9.140625" style="42" customWidth="1"/>
    <col min="12027" max="12027" width="12.85546875" style="42" customWidth="1"/>
    <col min="12028" max="12028" width="13.140625" style="42" customWidth="1"/>
    <col min="12029" max="12064" width="9.140625" style="42" customWidth="1"/>
    <col min="12065" max="12070" width="11.140625" style="42" customWidth="1"/>
    <col min="12071" max="12071" width="10.85546875" style="42" customWidth="1"/>
    <col min="12072" max="12262" width="9.140625" style="42"/>
    <col min="12263" max="12263" width="41" style="42" customWidth="1"/>
    <col min="12264" max="12270" width="9.140625" style="42" customWidth="1"/>
    <col min="12271" max="12271" width="10.5703125" style="42" customWidth="1"/>
    <col min="12272" max="12282" width="9.140625" style="42" customWidth="1"/>
    <col min="12283" max="12283" width="12.85546875" style="42" customWidth="1"/>
    <col min="12284" max="12284" width="13.140625" style="42" customWidth="1"/>
    <col min="12285" max="12320" width="9.140625" style="42" customWidth="1"/>
    <col min="12321" max="12326" width="11.140625" style="42" customWidth="1"/>
    <col min="12327" max="12327" width="10.85546875" style="42" customWidth="1"/>
    <col min="12328" max="12518" width="9.140625" style="42"/>
    <col min="12519" max="12519" width="41" style="42" customWidth="1"/>
    <col min="12520" max="12526" width="9.140625" style="42" customWidth="1"/>
    <col min="12527" max="12527" width="10.5703125" style="42" customWidth="1"/>
    <col min="12528" max="12538" width="9.140625" style="42" customWidth="1"/>
    <col min="12539" max="12539" width="12.85546875" style="42" customWidth="1"/>
    <col min="12540" max="12540" width="13.140625" style="42" customWidth="1"/>
    <col min="12541" max="12576" width="9.140625" style="42" customWidth="1"/>
    <col min="12577" max="12582" width="11.140625" style="42" customWidth="1"/>
    <col min="12583" max="12583" width="10.85546875" style="42" customWidth="1"/>
    <col min="12584" max="12774" width="9.140625" style="42"/>
    <col min="12775" max="12775" width="41" style="42" customWidth="1"/>
    <col min="12776" max="12782" width="9.140625" style="42" customWidth="1"/>
    <col min="12783" max="12783" width="10.5703125" style="42" customWidth="1"/>
    <col min="12784" max="12794" width="9.140625" style="42" customWidth="1"/>
    <col min="12795" max="12795" width="12.85546875" style="42" customWidth="1"/>
    <col min="12796" max="12796" width="13.140625" style="42" customWidth="1"/>
    <col min="12797" max="12832" width="9.140625" style="42" customWidth="1"/>
    <col min="12833" max="12838" width="11.140625" style="42" customWidth="1"/>
    <col min="12839" max="12839" width="10.85546875" style="42" customWidth="1"/>
    <col min="12840" max="13030" width="9.140625" style="42"/>
    <col min="13031" max="13031" width="41" style="42" customWidth="1"/>
    <col min="13032" max="13038" width="9.140625" style="42" customWidth="1"/>
    <col min="13039" max="13039" width="10.5703125" style="42" customWidth="1"/>
    <col min="13040" max="13050" width="9.140625" style="42" customWidth="1"/>
    <col min="13051" max="13051" width="12.85546875" style="42" customWidth="1"/>
    <col min="13052" max="13052" width="13.140625" style="42" customWidth="1"/>
    <col min="13053" max="13088" width="9.140625" style="42" customWidth="1"/>
    <col min="13089" max="13094" width="11.140625" style="42" customWidth="1"/>
    <col min="13095" max="13095" width="10.85546875" style="42" customWidth="1"/>
    <col min="13096" max="13286" width="9.140625" style="42"/>
    <col min="13287" max="13287" width="41" style="42" customWidth="1"/>
    <col min="13288" max="13294" width="9.140625" style="42" customWidth="1"/>
    <col min="13295" max="13295" width="10.5703125" style="42" customWidth="1"/>
    <col min="13296" max="13306" width="9.140625" style="42" customWidth="1"/>
    <col min="13307" max="13307" width="12.85546875" style="42" customWidth="1"/>
    <col min="13308" max="13308" width="13.140625" style="42" customWidth="1"/>
    <col min="13309" max="13344" width="9.140625" style="42" customWidth="1"/>
    <col min="13345" max="13350" width="11.140625" style="42" customWidth="1"/>
    <col min="13351" max="13351" width="10.85546875" style="42" customWidth="1"/>
    <col min="13352" max="13542" width="9.140625" style="42"/>
    <col min="13543" max="13543" width="41" style="42" customWidth="1"/>
    <col min="13544" max="13550" width="9.140625" style="42" customWidth="1"/>
    <col min="13551" max="13551" width="10.5703125" style="42" customWidth="1"/>
    <col min="13552" max="13562" width="9.140625" style="42" customWidth="1"/>
    <col min="13563" max="13563" width="12.85546875" style="42" customWidth="1"/>
    <col min="13564" max="13564" width="13.140625" style="42" customWidth="1"/>
    <col min="13565" max="13600" width="9.140625" style="42" customWidth="1"/>
    <col min="13601" max="13606" width="11.140625" style="42" customWidth="1"/>
    <col min="13607" max="13607" width="10.85546875" style="42" customWidth="1"/>
    <col min="13608" max="13798" width="9.140625" style="42"/>
    <col min="13799" max="13799" width="41" style="42" customWidth="1"/>
    <col min="13800" max="13806" width="9.140625" style="42" customWidth="1"/>
    <col min="13807" max="13807" width="10.5703125" style="42" customWidth="1"/>
    <col min="13808" max="13818" width="9.140625" style="42" customWidth="1"/>
    <col min="13819" max="13819" width="12.85546875" style="42" customWidth="1"/>
    <col min="13820" max="13820" width="13.140625" style="42" customWidth="1"/>
    <col min="13821" max="13856" width="9.140625" style="42" customWidth="1"/>
    <col min="13857" max="13862" width="11.140625" style="42" customWidth="1"/>
    <col min="13863" max="13863" width="10.85546875" style="42" customWidth="1"/>
    <col min="13864" max="14054" width="9.140625" style="42"/>
    <col min="14055" max="14055" width="41" style="42" customWidth="1"/>
    <col min="14056" max="14062" width="9.140625" style="42" customWidth="1"/>
    <col min="14063" max="14063" width="10.5703125" style="42" customWidth="1"/>
    <col min="14064" max="14074" width="9.140625" style="42" customWidth="1"/>
    <col min="14075" max="14075" width="12.85546875" style="42" customWidth="1"/>
    <col min="14076" max="14076" width="13.140625" style="42" customWidth="1"/>
    <col min="14077" max="14112" width="9.140625" style="42" customWidth="1"/>
    <col min="14113" max="14118" width="11.140625" style="42" customWidth="1"/>
    <col min="14119" max="14119" width="10.85546875" style="42" customWidth="1"/>
    <col min="14120" max="14310" width="9.140625" style="42"/>
    <col min="14311" max="14311" width="41" style="42" customWidth="1"/>
    <col min="14312" max="14318" width="9.140625" style="42" customWidth="1"/>
    <col min="14319" max="14319" width="10.5703125" style="42" customWidth="1"/>
    <col min="14320" max="14330" width="9.140625" style="42" customWidth="1"/>
    <col min="14331" max="14331" width="12.85546875" style="42" customWidth="1"/>
    <col min="14332" max="14332" width="13.140625" style="42" customWidth="1"/>
    <col min="14333" max="14368" width="9.140625" style="42" customWidth="1"/>
    <col min="14369" max="14374" width="11.140625" style="42" customWidth="1"/>
    <col min="14375" max="14375" width="10.85546875" style="42" customWidth="1"/>
    <col min="14376" max="14566" width="9.140625" style="42"/>
    <col min="14567" max="14567" width="41" style="42" customWidth="1"/>
    <col min="14568" max="14574" width="9.140625" style="42" customWidth="1"/>
    <col min="14575" max="14575" width="10.5703125" style="42" customWidth="1"/>
    <col min="14576" max="14586" width="9.140625" style="42" customWidth="1"/>
    <col min="14587" max="14587" width="12.85546875" style="42" customWidth="1"/>
    <col min="14588" max="14588" width="13.140625" style="42" customWidth="1"/>
    <col min="14589" max="14624" width="9.140625" style="42" customWidth="1"/>
    <col min="14625" max="14630" width="11.140625" style="42" customWidth="1"/>
    <col min="14631" max="14631" width="10.85546875" style="42" customWidth="1"/>
    <col min="14632" max="14822" width="9.140625" style="42"/>
    <col min="14823" max="14823" width="41" style="42" customWidth="1"/>
    <col min="14824" max="14830" width="9.140625" style="42" customWidth="1"/>
    <col min="14831" max="14831" width="10.5703125" style="42" customWidth="1"/>
    <col min="14832" max="14842" width="9.140625" style="42" customWidth="1"/>
    <col min="14843" max="14843" width="12.85546875" style="42" customWidth="1"/>
    <col min="14844" max="14844" width="13.140625" style="42" customWidth="1"/>
    <col min="14845" max="14880" width="9.140625" style="42" customWidth="1"/>
    <col min="14881" max="14886" width="11.140625" style="42" customWidth="1"/>
    <col min="14887" max="14887" width="10.85546875" style="42" customWidth="1"/>
    <col min="14888" max="15078" width="9.140625" style="42"/>
    <col min="15079" max="15079" width="41" style="42" customWidth="1"/>
    <col min="15080" max="15086" width="9.140625" style="42" customWidth="1"/>
    <col min="15087" max="15087" width="10.5703125" style="42" customWidth="1"/>
    <col min="15088" max="15098" width="9.140625" style="42" customWidth="1"/>
    <col min="15099" max="15099" width="12.85546875" style="42" customWidth="1"/>
    <col min="15100" max="15100" width="13.140625" style="42" customWidth="1"/>
    <col min="15101" max="15136" width="9.140625" style="42" customWidth="1"/>
    <col min="15137" max="15142" width="11.140625" style="42" customWidth="1"/>
    <col min="15143" max="15143" width="10.85546875" style="42" customWidth="1"/>
    <col min="15144" max="15334" width="9.140625" style="42"/>
    <col min="15335" max="15335" width="41" style="42" customWidth="1"/>
    <col min="15336" max="15342" width="9.140625" style="42" customWidth="1"/>
    <col min="15343" max="15343" width="10.5703125" style="42" customWidth="1"/>
    <col min="15344" max="15354" width="9.140625" style="42" customWidth="1"/>
    <col min="15355" max="15355" width="12.85546875" style="42" customWidth="1"/>
    <col min="15356" max="15356" width="13.140625" style="42" customWidth="1"/>
    <col min="15357" max="15392" width="9.140625" style="42" customWidth="1"/>
    <col min="15393" max="15398" width="11.140625" style="42" customWidth="1"/>
    <col min="15399" max="15399" width="10.85546875" style="42" customWidth="1"/>
    <col min="15400" max="15590" width="9.140625" style="42"/>
    <col min="15591" max="15591" width="41" style="42" customWidth="1"/>
    <col min="15592" max="15598" width="9.140625" style="42" customWidth="1"/>
    <col min="15599" max="15599" width="10.5703125" style="42" customWidth="1"/>
    <col min="15600" max="15610" width="9.140625" style="42" customWidth="1"/>
    <col min="15611" max="15611" width="12.85546875" style="42" customWidth="1"/>
    <col min="15612" max="15612" width="13.140625" style="42" customWidth="1"/>
    <col min="15613" max="15648" width="9.140625" style="42" customWidth="1"/>
    <col min="15649" max="15654" width="11.140625" style="42" customWidth="1"/>
    <col min="15655" max="15655" width="10.85546875" style="42" customWidth="1"/>
    <col min="15656" max="15846" width="9.140625" style="42"/>
    <col min="15847" max="15847" width="41" style="42" customWidth="1"/>
    <col min="15848" max="15854" width="9.140625" style="42" customWidth="1"/>
    <col min="15855" max="15855" width="10.5703125" style="42" customWidth="1"/>
    <col min="15856" max="15866" width="9.140625" style="42" customWidth="1"/>
    <col min="15867" max="15867" width="12.85546875" style="42" customWidth="1"/>
    <col min="15868" max="15868" width="13.140625" style="42" customWidth="1"/>
    <col min="15869" max="15904" width="9.140625" style="42" customWidth="1"/>
    <col min="15905" max="15910" width="11.140625" style="42" customWidth="1"/>
    <col min="15911" max="15911" width="10.85546875" style="42" customWidth="1"/>
    <col min="15912" max="16102" width="9.140625" style="42"/>
    <col min="16103" max="16103" width="41" style="42" customWidth="1"/>
    <col min="16104" max="16110" width="9.140625" style="42" customWidth="1"/>
    <col min="16111" max="16111" width="10.5703125" style="42" customWidth="1"/>
    <col min="16112" max="16122" width="9.140625" style="42" customWidth="1"/>
    <col min="16123" max="16123" width="12.85546875" style="42" customWidth="1"/>
    <col min="16124" max="16124" width="13.140625" style="42" customWidth="1"/>
    <col min="16125" max="16160" width="9.140625" style="42" customWidth="1"/>
    <col min="16161" max="16166" width="11.140625" style="42" customWidth="1"/>
    <col min="16167" max="16167" width="10.85546875" style="42" customWidth="1"/>
    <col min="16168" max="16384" width="9.140625" style="42"/>
  </cols>
  <sheetData>
    <row r="1" spans="1:60" s="194" customFormat="1" ht="18.75" x14ac:dyDescent="0.25">
      <c r="A1" s="534" t="s">
        <v>185</v>
      </c>
      <c r="B1" s="536" t="s">
        <v>369</v>
      </c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6"/>
      <c r="AO1" s="536"/>
      <c r="AP1" s="536"/>
      <c r="AQ1" s="536"/>
      <c r="AR1" s="536"/>
      <c r="AS1" s="536"/>
      <c r="AT1" s="536"/>
      <c r="AU1" s="536"/>
      <c r="AV1" s="536"/>
      <c r="AW1" s="536"/>
      <c r="AX1" s="536"/>
      <c r="AY1" s="536"/>
      <c r="AZ1" s="536"/>
      <c r="BA1" s="536"/>
      <c r="BB1" s="536"/>
      <c r="BC1" s="536"/>
      <c r="BD1" s="536"/>
      <c r="BE1" s="536"/>
      <c r="BF1" s="536"/>
      <c r="BG1" s="536"/>
    </row>
    <row r="2" spans="1:60" s="194" customFormat="1" ht="18.75" x14ac:dyDescent="0.25">
      <c r="A2" s="534"/>
      <c r="B2" s="536" t="s">
        <v>221</v>
      </c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  <c r="S2" s="536"/>
      <c r="T2" s="536"/>
      <c r="U2" s="536"/>
      <c r="V2" s="536"/>
      <c r="W2" s="536"/>
      <c r="X2" s="536"/>
      <c r="Y2" s="536"/>
      <c r="Z2" s="536"/>
      <c r="AA2" s="536"/>
      <c r="AB2" s="536"/>
      <c r="AC2" s="536"/>
      <c r="AD2" s="536"/>
      <c r="AE2" s="536"/>
      <c r="AF2" s="536"/>
      <c r="AG2" s="536"/>
      <c r="AH2" s="536"/>
      <c r="AI2" s="536"/>
      <c r="AJ2" s="536"/>
      <c r="AK2" s="536"/>
      <c r="AL2" s="536"/>
      <c r="AM2" s="536"/>
      <c r="AN2" s="536"/>
      <c r="AO2" s="536"/>
      <c r="AP2" s="536"/>
      <c r="AQ2" s="536"/>
      <c r="AR2" s="536"/>
      <c r="AS2" s="536"/>
      <c r="AT2" s="536"/>
      <c r="AU2" s="536"/>
      <c r="AV2" s="536"/>
      <c r="AW2" s="536"/>
      <c r="AX2" s="536"/>
      <c r="AY2" s="536"/>
      <c r="AZ2" s="536"/>
      <c r="BA2" s="536"/>
      <c r="BB2" s="536"/>
      <c r="BC2" s="536"/>
      <c r="BD2" s="536"/>
      <c r="BE2" s="536"/>
      <c r="BF2" s="536"/>
    </row>
    <row r="3" spans="1:60" s="194" customFormat="1" ht="15.75" x14ac:dyDescent="0.25">
      <c r="A3" s="535" t="s">
        <v>165</v>
      </c>
      <c r="B3" s="528" t="s">
        <v>198</v>
      </c>
      <c r="C3" s="528"/>
      <c r="D3" s="528"/>
      <c r="E3" s="528"/>
      <c r="F3" s="528"/>
      <c r="G3" s="528"/>
      <c r="H3" s="528"/>
      <c r="I3" s="528"/>
      <c r="J3" s="528"/>
      <c r="K3" s="537" t="s">
        <v>183</v>
      </c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8"/>
      <c r="AP3" s="538"/>
      <c r="AQ3" s="538"/>
      <c r="AR3" s="538"/>
      <c r="AS3" s="538"/>
      <c r="AT3" s="538"/>
      <c r="AU3" s="538"/>
      <c r="AV3" s="538"/>
      <c r="AW3" s="538"/>
      <c r="AX3" s="538"/>
      <c r="AY3" s="538"/>
      <c r="AZ3" s="538"/>
      <c r="BA3" s="538"/>
      <c r="BB3" s="538"/>
      <c r="BC3" s="538"/>
      <c r="BD3" s="538"/>
      <c r="BE3" s="538"/>
      <c r="BF3" s="539"/>
      <c r="BG3" s="351"/>
      <c r="BH3" s="351"/>
    </row>
    <row r="4" spans="1:60" s="397" customFormat="1" ht="18" customHeight="1" x14ac:dyDescent="0.25">
      <c r="A4" s="535"/>
      <c r="B4" s="528"/>
      <c r="C4" s="528"/>
      <c r="D4" s="528"/>
      <c r="E4" s="528"/>
      <c r="F4" s="528"/>
      <c r="G4" s="528"/>
      <c r="H4" s="528"/>
      <c r="I4" s="528"/>
      <c r="J4" s="528"/>
      <c r="K4" s="528" t="s">
        <v>370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28" t="s">
        <v>371</v>
      </c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0" t="s">
        <v>372</v>
      </c>
      <c r="AJ4" s="530"/>
      <c r="AK4" s="530"/>
      <c r="AL4" s="530"/>
      <c r="AM4" s="531"/>
      <c r="AN4" s="531"/>
      <c r="AO4" s="531"/>
      <c r="AP4" s="531"/>
      <c r="AQ4" s="531"/>
      <c r="AR4" s="531"/>
      <c r="AS4" s="531"/>
      <c r="AT4" s="531"/>
      <c r="AU4" s="530" t="s">
        <v>373</v>
      </c>
      <c r="AV4" s="530"/>
      <c r="AW4" s="530"/>
      <c r="AX4" s="530"/>
      <c r="AY4" s="531"/>
      <c r="AZ4" s="531"/>
      <c r="BA4" s="531"/>
      <c r="BB4" s="531"/>
      <c r="BC4" s="531"/>
      <c r="BD4" s="531"/>
      <c r="BE4" s="531"/>
      <c r="BF4" s="531"/>
      <c r="BG4" s="394"/>
      <c r="BH4" s="394"/>
    </row>
    <row r="5" spans="1:60" s="53" customFormat="1" ht="15.75" x14ac:dyDescent="0.25">
      <c r="A5" s="535"/>
      <c r="B5" s="53">
        <v>2012</v>
      </c>
      <c r="C5" s="53">
        <v>2013</v>
      </c>
      <c r="D5" s="53">
        <v>2014</v>
      </c>
      <c r="E5" s="53">
        <v>2015</v>
      </c>
      <c r="F5" s="53">
        <v>2016</v>
      </c>
      <c r="G5" s="53" t="s">
        <v>370</v>
      </c>
      <c r="H5" s="53" t="s">
        <v>371</v>
      </c>
      <c r="I5" s="165" t="s">
        <v>372</v>
      </c>
      <c r="J5" s="165" t="s">
        <v>373</v>
      </c>
      <c r="K5" s="394" t="s">
        <v>2</v>
      </c>
      <c r="L5" s="394" t="s">
        <v>3</v>
      </c>
      <c r="M5" s="394" t="s">
        <v>4</v>
      </c>
      <c r="N5" s="394" t="s">
        <v>5</v>
      </c>
      <c r="O5" s="351" t="s">
        <v>6</v>
      </c>
      <c r="P5" s="351" t="s">
        <v>208</v>
      </c>
      <c r="Q5" s="351" t="s">
        <v>209</v>
      </c>
      <c r="R5" s="351" t="s">
        <v>210</v>
      </c>
      <c r="S5" s="351" t="s">
        <v>211</v>
      </c>
      <c r="T5" s="351" t="s">
        <v>212</v>
      </c>
      <c r="U5" s="351" t="s">
        <v>213</v>
      </c>
      <c r="V5" s="351" t="s">
        <v>214</v>
      </c>
      <c r="W5" s="394" t="s">
        <v>2</v>
      </c>
      <c r="X5" s="394" t="s">
        <v>3</v>
      </c>
      <c r="Y5" s="394" t="s">
        <v>4</v>
      </c>
      <c r="Z5" s="394" t="s">
        <v>5</v>
      </c>
      <c r="AA5" s="351" t="s">
        <v>6</v>
      </c>
      <c r="AB5" s="351" t="s">
        <v>208</v>
      </c>
      <c r="AC5" s="351" t="s">
        <v>209</v>
      </c>
      <c r="AD5" s="351" t="s">
        <v>210</v>
      </c>
      <c r="AE5" s="351" t="s">
        <v>211</v>
      </c>
      <c r="AF5" s="351" t="s">
        <v>212</v>
      </c>
      <c r="AG5" s="351" t="s">
        <v>213</v>
      </c>
      <c r="AH5" s="351" t="s">
        <v>214</v>
      </c>
      <c r="AI5" s="394" t="s">
        <v>2</v>
      </c>
      <c r="AJ5" s="394" t="s">
        <v>3</v>
      </c>
      <c r="AK5" s="394" t="s">
        <v>4</v>
      </c>
      <c r="AL5" s="393" t="s">
        <v>5</v>
      </c>
      <c r="AM5" s="393" t="s">
        <v>6</v>
      </c>
      <c r="AN5" s="393" t="s">
        <v>208</v>
      </c>
      <c r="AO5" s="393" t="s">
        <v>209</v>
      </c>
      <c r="AP5" s="393" t="s">
        <v>210</v>
      </c>
      <c r="AQ5" s="393" t="s">
        <v>211</v>
      </c>
      <c r="AR5" s="393" t="s">
        <v>212</v>
      </c>
      <c r="AS5" s="393" t="s">
        <v>213</v>
      </c>
      <c r="AT5" s="393" t="s">
        <v>214</v>
      </c>
      <c r="AU5" s="394" t="s">
        <v>2</v>
      </c>
      <c r="AV5" s="394" t="s">
        <v>3</v>
      </c>
      <c r="AW5" s="394" t="s">
        <v>4</v>
      </c>
      <c r="AX5" s="394" t="s">
        <v>5</v>
      </c>
      <c r="AY5" s="394" t="s">
        <v>6</v>
      </c>
      <c r="AZ5" s="394" t="s">
        <v>208</v>
      </c>
      <c r="BA5" s="394" t="s">
        <v>209</v>
      </c>
      <c r="BB5" s="394" t="s">
        <v>210</v>
      </c>
      <c r="BC5" s="394" t="s">
        <v>211</v>
      </c>
      <c r="BD5" s="394" t="s">
        <v>212</v>
      </c>
      <c r="BE5" s="394" t="s">
        <v>213</v>
      </c>
      <c r="BF5" s="394" t="s">
        <v>214</v>
      </c>
      <c r="BG5" s="398"/>
      <c r="BH5" s="398"/>
    </row>
    <row r="6" spans="1:60" x14ac:dyDescent="0.25">
      <c r="A6" s="196" t="s">
        <v>353</v>
      </c>
      <c r="B6" s="23">
        <v>68283.464000000007</v>
      </c>
      <c r="C6" s="50">
        <v>68070.006999999998</v>
      </c>
      <c r="D6" s="23">
        <v>69576.343999999997</v>
      </c>
      <c r="E6" s="23">
        <v>70132.392999999996</v>
      </c>
      <c r="F6" s="23">
        <v>67848.922999999995</v>
      </c>
      <c r="G6" s="23">
        <v>59680.498000000007</v>
      </c>
      <c r="H6" s="23">
        <v>55382.560170000012</v>
      </c>
      <c r="I6" s="240">
        <f>SUM(AI6:AT6)</f>
        <v>64465.918799999999</v>
      </c>
      <c r="J6" s="240">
        <f>SUM(AU6:BF6)</f>
        <v>61737.594230000002</v>
      </c>
      <c r="K6" s="239">
        <v>4635.1970000000001</v>
      </c>
      <c r="L6" s="124">
        <v>6271.8090000000002</v>
      </c>
      <c r="M6" s="23">
        <v>5447.0169999999998</v>
      </c>
      <c r="N6" s="23">
        <v>4347.7470000000003</v>
      </c>
      <c r="O6" s="50">
        <v>5251.7740000000003</v>
      </c>
      <c r="P6" s="23">
        <v>8063.9639999999999</v>
      </c>
      <c r="Q6" s="23">
        <v>5674.7879999999996</v>
      </c>
      <c r="R6" s="23">
        <v>6000.8680000000004</v>
      </c>
      <c r="S6" s="23">
        <v>4960.5240000000003</v>
      </c>
      <c r="T6" s="23">
        <v>5932.1239999999998</v>
      </c>
      <c r="U6" s="50">
        <v>1857.3510000000001</v>
      </c>
      <c r="V6" s="50">
        <v>1237.335</v>
      </c>
      <c r="W6" s="31">
        <v>2622.9219999999996</v>
      </c>
      <c r="X6" s="31">
        <v>2144.0632300000002</v>
      </c>
      <c r="Y6" s="31">
        <v>1730.4321999999997</v>
      </c>
      <c r="Z6" s="31">
        <v>2134.5400600000003</v>
      </c>
      <c r="AA6" s="31">
        <v>3257.4229500000001</v>
      </c>
      <c r="AB6" s="31">
        <v>5100.7307800000008</v>
      </c>
      <c r="AC6" s="31">
        <v>7248.8599200000017</v>
      </c>
      <c r="AD6" s="31">
        <v>6380.7375700000002</v>
      </c>
      <c r="AE6" s="31">
        <v>7760.1465900000021</v>
      </c>
      <c r="AF6" s="31">
        <v>5227.9792400000006</v>
      </c>
      <c r="AG6" s="31">
        <v>5968.1547099999989</v>
      </c>
      <c r="AH6" s="31">
        <v>5806.5709200000001</v>
      </c>
      <c r="AI6" s="239">
        <v>3529.4870199999991</v>
      </c>
      <c r="AJ6" s="124">
        <v>6648.0408999999972</v>
      </c>
      <c r="AK6" s="23">
        <v>5933.6553400000012</v>
      </c>
      <c r="AL6" s="240">
        <v>6157.9539600000016</v>
      </c>
      <c r="AM6" s="111">
        <v>6719.77178</v>
      </c>
      <c r="AN6" s="240">
        <v>4024.0539599999993</v>
      </c>
      <c r="AO6" s="240">
        <v>4547.3795099999988</v>
      </c>
      <c r="AP6" s="240">
        <v>5306.3769400000001</v>
      </c>
      <c r="AQ6" s="240">
        <v>5143.1596200000004</v>
      </c>
      <c r="AR6" s="240">
        <v>5024.5848400000004</v>
      </c>
      <c r="AS6" s="111">
        <v>6190.6674999999987</v>
      </c>
      <c r="AT6" s="111">
        <v>5240.7874300000012</v>
      </c>
      <c r="AU6" s="31">
        <v>3596.9713699999998</v>
      </c>
      <c r="AV6" s="31">
        <v>5210.5694199999998</v>
      </c>
      <c r="AW6" s="31">
        <v>4008.5523199999998</v>
      </c>
      <c r="AX6" s="31">
        <v>3510.2354700000001</v>
      </c>
      <c r="AY6" s="31">
        <v>5911.5499299999974</v>
      </c>
      <c r="AZ6" s="31">
        <v>1824.2309800000003</v>
      </c>
      <c r="BA6" s="31">
        <v>5878.6718399999991</v>
      </c>
      <c r="BB6" s="31">
        <v>5844.3372500000023</v>
      </c>
      <c r="BC6" s="31">
        <v>6090.3079899999984</v>
      </c>
      <c r="BD6" s="31">
        <v>7290.2458000000006</v>
      </c>
      <c r="BE6" s="31">
        <v>6275.7220800000014</v>
      </c>
      <c r="BF6" s="31">
        <v>6296.1997800000017</v>
      </c>
      <c r="BG6" s="30"/>
    </row>
    <row r="7" spans="1:60" x14ac:dyDescent="0.25">
      <c r="A7" s="196" t="s">
        <v>354</v>
      </c>
      <c r="B7" s="23">
        <v>141064.05300000001</v>
      </c>
      <c r="C7" s="50">
        <v>156758.46100000001</v>
      </c>
      <c r="D7" s="23">
        <v>140119.06200000001</v>
      </c>
      <c r="E7" s="23">
        <v>139678.37</v>
      </c>
      <c r="F7" s="23">
        <v>170780.54</v>
      </c>
      <c r="G7" s="23">
        <v>147221.81900000002</v>
      </c>
      <c r="H7" s="23">
        <v>115313.18925999998</v>
      </c>
      <c r="I7" s="240">
        <f t="shared" ref="I7:I70" si="0">SUM(AI7:AT7)</f>
        <v>166445.95877999999</v>
      </c>
      <c r="J7" s="240">
        <f t="shared" ref="J7:J70" si="1">SUM(AU7:BF7)</f>
        <v>167364.30588999999</v>
      </c>
      <c r="K7" s="239">
        <v>11359.84</v>
      </c>
      <c r="L7" s="124">
        <v>9871.27</v>
      </c>
      <c r="M7" s="23">
        <v>13911.628000000001</v>
      </c>
      <c r="N7" s="23">
        <v>10597.109</v>
      </c>
      <c r="O7" s="50">
        <v>15330.364</v>
      </c>
      <c r="P7" s="23">
        <v>15469.316000000001</v>
      </c>
      <c r="Q7" s="23">
        <v>15552.189</v>
      </c>
      <c r="R7" s="23">
        <v>18319.143</v>
      </c>
      <c r="S7" s="23">
        <v>13360.028</v>
      </c>
      <c r="T7" s="23">
        <v>10394.228999999999</v>
      </c>
      <c r="U7" s="50">
        <v>7314.5110000000004</v>
      </c>
      <c r="V7" s="50">
        <v>5742.192</v>
      </c>
      <c r="W7" s="31">
        <v>4659.2982499999989</v>
      </c>
      <c r="X7" s="31">
        <v>3540.6858500000003</v>
      </c>
      <c r="Y7" s="31">
        <v>9120.6985799999984</v>
      </c>
      <c r="Z7" s="31">
        <v>7561.5804799999978</v>
      </c>
      <c r="AA7" s="31">
        <v>4705.8175199999996</v>
      </c>
      <c r="AB7" s="31">
        <v>10254.292550000002</v>
      </c>
      <c r="AC7" s="31">
        <v>10674.163019999996</v>
      </c>
      <c r="AD7" s="31">
        <v>14968.219739999997</v>
      </c>
      <c r="AE7" s="31">
        <v>13076.525740000003</v>
      </c>
      <c r="AF7" s="31">
        <v>11774.67837</v>
      </c>
      <c r="AG7" s="31">
        <v>12836.531620000003</v>
      </c>
      <c r="AH7" s="31">
        <v>12140.697539999999</v>
      </c>
      <c r="AI7" s="239">
        <v>14916.309369999995</v>
      </c>
      <c r="AJ7" s="124">
        <v>14755.355120000004</v>
      </c>
      <c r="AK7" s="23">
        <v>14780.385179999999</v>
      </c>
      <c r="AL7" s="240">
        <v>18896.793540000002</v>
      </c>
      <c r="AM7" s="111">
        <v>16149.10477</v>
      </c>
      <c r="AN7" s="240">
        <v>12961.94371</v>
      </c>
      <c r="AO7" s="240">
        <v>15029.91216</v>
      </c>
      <c r="AP7" s="240">
        <v>11785.597569999993</v>
      </c>
      <c r="AQ7" s="240">
        <v>10883.883200000004</v>
      </c>
      <c r="AR7" s="240">
        <v>11622.598579999998</v>
      </c>
      <c r="AS7" s="111">
        <v>12873.806359999997</v>
      </c>
      <c r="AT7" s="111">
        <v>11790.269219999995</v>
      </c>
      <c r="AU7" s="31">
        <v>8428.6434300000001</v>
      </c>
      <c r="AV7" s="31">
        <v>10085.83792</v>
      </c>
      <c r="AW7" s="31">
        <v>12782.357660000001</v>
      </c>
      <c r="AX7" s="31">
        <v>13311.990780000002</v>
      </c>
      <c r="AY7" s="31">
        <v>11647.621859999997</v>
      </c>
      <c r="AZ7" s="31">
        <v>8331.0475400000014</v>
      </c>
      <c r="BA7" s="31">
        <v>12029.613489999998</v>
      </c>
      <c r="BB7" s="31">
        <v>11006.193229999999</v>
      </c>
      <c r="BC7" s="31">
        <v>21143.23885999999</v>
      </c>
      <c r="BD7" s="31">
        <v>17712.701969999998</v>
      </c>
      <c r="BE7" s="31">
        <v>15825.594450000001</v>
      </c>
      <c r="BF7" s="31">
        <v>25059.464699999979</v>
      </c>
      <c r="BG7" s="30"/>
    </row>
    <row r="8" spans="1:60" ht="30" x14ac:dyDescent="0.25">
      <c r="A8" s="196" t="s">
        <v>355</v>
      </c>
      <c r="B8" s="23">
        <v>27282.297999999999</v>
      </c>
      <c r="C8" s="50">
        <v>30670.644</v>
      </c>
      <c r="D8" s="23">
        <v>33074.764999999999</v>
      </c>
      <c r="E8" s="23">
        <v>29254.502</v>
      </c>
      <c r="F8" s="23">
        <v>36329.072</v>
      </c>
      <c r="G8" s="23">
        <v>47694.98599999999</v>
      </c>
      <c r="H8" s="23">
        <v>35141.455889999997</v>
      </c>
      <c r="I8" s="240">
        <f t="shared" si="0"/>
        <v>54882.112410000002</v>
      </c>
      <c r="J8" s="240">
        <f t="shared" si="1"/>
        <v>50851.663029999996</v>
      </c>
      <c r="K8" s="239">
        <v>2852.1660000000002</v>
      </c>
      <c r="L8" s="124">
        <v>3747.4650000000001</v>
      </c>
      <c r="M8" s="23">
        <v>3284.703</v>
      </c>
      <c r="N8" s="23">
        <v>3132.0140000000001</v>
      </c>
      <c r="O8" s="50">
        <v>4150.1710000000003</v>
      </c>
      <c r="P8" s="23">
        <v>4691.6189999999997</v>
      </c>
      <c r="Q8" s="23">
        <v>4549.1390000000001</v>
      </c>
      <c r="R8" s="23">
        <v>6108.9120000000003</v>
      </c>
      <c r="S8" s="23">
        <v>3663.95</v>
      </c>
      <c r="T8" s="23">
        <v>5658.98</v>
      </c>
      <c r="U8" s="50">
        <v>3348.0450000000001</v>
      </c>
      <c r="V8" s="50">
        <v>2507.8220000000001</v>
      </c>
      <c r="W8" s="31">
        <v>1187.1588100000001</v>
      </c>
      <c r="X8" s="31">
        <v>1064.1166899999998</v>
      </c>
      <c r="Y8" s="31">
        <v>987.69002999999998</v>
      </c>
      <c r="Z8" s="31">
        <v>720.73622999999998</v>
      </c>
      <c r="AA8" s="31">
        <v>1182.3918000000001</v>
      </c>
      <c r="AB8" s="31">
        <v>2146.9196799999995</v>
      </c>
      <c r="AC8" s="31">
        <v>3155.2623799999997</v>
      </c>
      <c r="AD8" s="31">
        <v>4642.6448499999997</v>
      </c>
      <c r="AE8" s="31">
        <v>5647.3558499999999</v>
      </c>
      <c r="AF8" s="31">
        <v>4954.1328099999992</v>
      </c>
      <c r="AG8" s="31">
        <v>4112.4348799999998</v>
      </c>
      <c r="AH8" s="31">
        <v>5340.6118799999995</v>
      </c>
      <c r="AI8" s="239">
        <v>4355.4979600000006</v>
      </c>
      <c r="AJ8" s="124">
        <v>4210.9726799999999</v>
      </c>
      <c r="AK8" s="23">
        <v>4475.26566</v>
      </c>
      <c r="AL8" s="240">
        <v>3681.2104399999998</v>
      </c>
      <c r="AM8" s="111">
        <v>4128.7101499999999</v>
      </c>
      <c r="AN8" s="240">
        <v>4408.5432400000009</v>
      </c>
      <c r="AO8" s="240">
        <v>3987.7246200000004</v>
      </c>
      <c r="AP8" s="240">
        <v>4195.5772500000012</v>
      </c>
      <c r="AQ8" s="240">
        <v>4668.5480599999992</v>
      </c>
      <c r="AR8" s="240">
        <v>6024.1154199999983</v>
      </c>
      <c r="AS8" s="111">
        <v>5381.0518500000026</v>
      </c>
      <c r="AT8" s="111">
        <v>5364.8950799999993</v>
      </c>
      <c r="AU8" s="31">
        <v>4115.4130299999997</v>
      </c>
      <c r="AV8" s="31">
        <v>5585.1544100000001</v>
      </c>
      <c r="AW8" s="31">
        <v>4611.2493699999995</v>
      </c>
      <c r="AX8" s="31">
        <v>2959.8377100000007</v>
      </c>
      <c r="AY8" s="31">
        <v>3379.4865099999997</v>
      </c>
      <c r="AZ8" s="31">
        <v>3293.4927799999991</v>
      </c>
      <c r="BA8" s="31">
        <v>4287.0565900000011</v>
      </c>
      <c r="BB8" s="31">
        <v>4312.4203200000002</v>
      </c>
      <c r="BC8" s="31">
        <v>3728.3620399999995</v>
      </c>
      <c r="BD8" s="31">
        <v>4515.9870699999992</v>
      </c>
      <c r="BE8" s="31">
        <v>2771.4682299999999</v>
      </c>
      <c r="BF8" s="31">
        <v>7291.7349700000013</v>
      </c>
      <c r="BG8" s="30"/>
    </row>
    <row r="9" spans="1:60" x14ac:dyDescent="0.25">
      <c r="A9" s="196" t="s">
        <v>249</v>
      </c>
      <c r="B9" s="23">
        <v>33039.192000000003</v>
      </c>
      <c r="C9" s="50">
        <v>48996.025999999998</v>
      </c>
      <c r="D9" s="23">
        <v>58393.232000000004</v>
      </c>
      <c r="E9" s="23">
        <v>61422.62</v>
      </c>
      <c r="F9" s="23">
        <v>70258.375</v>
      </c>
      <c r="G9" s="23">
        <v>75481.964999999997</v>
      </c>
      <c r="H9" s="23">
        <v>68854.053639999998</v>
      </c>
      <c r="I9" s="240">
        <f t="shared" si="0"/>
        <v>101377.85738999998</v>
      </c>
      <c r="J9" s="240">
        <f t="shared" si="1"/>
        <v>113062.7953</v>
      </c>
      <c r="K9" s="239">
        <v>3099.5120000000002</v>
      </c>
      <c r="L9" s="124">
        <v>3931.7669999999998</v>
      </c>
      <c r="M9" s="23">
        <v>4762.8050000000003</v>
      </c>
      <c r="N9" s="23">
        <v>6997.2209999999995</v>
      </c>
      <c r="O9" s="50">
        <v>8475.1630000000005</v>
      </c>
      <c r="P9" s="23">
        <v>7913.7349999999997</v>
      </c>
      <c r="Q9" s="23">
        <v>7752.058</v>
      </c>
      <c r="R9" s="23">
        <v>10288.932000000001</v>
      </c>
      <c r="S9" s="23">
        <v>7556.7979999999998</v>
      </c>
      <c r="T9" s="23">
        <v>8253.8420000000006</v>
      </c>
      <c r="U9" s="50">
        <v>3164.864</v>
      </c>
      <c r="V9" s="50">
        <v>3285.268</v>
      </c>
      <c r="W9" s="31">
        <v>4021.9844700000003</v>
      </c>
      <c r="X9" s="31">
        <v>4756.9445999999998</v>
      </c>
      <c r="Y9" s="31">
        <v>2633.276679999999</v>
      </c>
      <c r="Z9" s="31">
        <v>4193.0862399999996</v>
      </c>
      <c r="AA9" s="31">
        <v>4357.0412900000028</v>
      </c>
      <c r="AB9" s="31">
        <v>3806.8235600000007</v>
      </c>
      <c r="AC9" s="31">
        <v>4965.1691900000005</v>
      </c>
      <c r="AD9" s="31">
        <v>7234.3978299999999</v>
      </c>
      <c r="AE9" s="31">
        <v>5483.8001599999989</v>
      </c>
      <c r="AF9" s="31">
        <v>8407.2785899999999</v>
      </c>
      <c r="AG9" s="31">
        <v>7386.6114300000008</v>
      </c>
      <c r="AH9" s="31">
        <v>11607.639600000002</v>
      </c>
      <c r="AI9" s="239">
        <v>6000.3554399999994</v>
      </c>
      <c r="AJ9" s="124">
        <v>7097.5653599999987</v>
      </c>
      <c r="AK9" s="23">
        <v>8907.2884299999987</v>
      </c>
      <c r="AL9" s="240">
        <v>5921.3162299999995</v>
      </c>
      <c r="AM9" s="111">
        <v>9822.3028299999969</v>
      </c>
      <c r="AN9" s="240">
        <v>7344.9312000000009</v>
      </c>
      <c r="AO9" s="240">
        <v>6837.9981099999995</v>
      </c>
      <c r="AP9" s="240">
        <v>8255.334310000002</v>
      </c>
      <c r="AQ9" s="240">
        <v>7788.4955699999946</v>
      </c>
      <c r="AR9" s="240">
        <v>11725.982409999995</v>
      </c>
      <c r="AS9" s="111">
        <v>11839.926899999999</v>
      </c>
      <c r="AT9" s="111">
        <v>9836.3606</v>
      </c>
      <c r="AU9" s="31">
        <v>9297.3661599999978</v>
      </c>
      <c r="AV9" s="31">
        <v>9342.1412199999995</v>
      </c>
      <c r="AW9" s="31">
        <v>11745.852199999999</v>
      </c>
      <c r="AX9" s="31">
        <v>9929.4207100000058</v>
      </c>
      <c r="AY9" s="31">
        <v>10354.856089999992</v>
      </c>
      <c r="AZ9" s="31">
        <v>6459.8551699999989</v>
      </c>
      <c r="BA9" s="31">
        <v>10012.457839999999</v>
      </c>
      <c r="BB9" s="31">
        <v>6232.8765899999989</v>
      </c>
      <c r="BC9" s="31">
        <v>8451.2330299999976</v>
      </c>
      <c r="BD9" s="31">
        <v>6584.5307399999983</v>
      </c>
      <c r="BE9" s="31">
        <v>9877.380360000001</v>
      </c>
      <c r="BF9" s="31">
        <v>14774.825190000003</v>
      </c>
      <c r="BG9" s="30"/>
    </row>
    <row r="10" spans="1:60" x14ac:dyDescent="0.25">
      <c r="A10" s="196" t="s">
        <v>230</v>
      </c>
      <c r="B10" s="23">
        <v>14359.429</v>
      </c>
      <c r="C10" s="50">
        <v>4891.9520000000002</v>
      </c>
      <c r="D10" s="23">
        <v>9027.2559999999994</v>
      </c>
      <c r="E10" s="23">
        <v>50904.065999999999</v>
      </c>
      <c r="F10" s="23">
        <v>71297.125</v>
      </c>
      <c r="G10" s="23">
        <v>29747.06</v>
      </c>
      <c r="H10" s="23">
        <v>24136.48417</v>
      </c>
      <c r="I10" s="240">
        <f t="shared" si="0"/>
        <v>70281.494290000002</v>
      </c>
      <c r="J10" s="240">
        <f t="shared" si="1"/>
        <v>101344.0119</v>
      </c>
      <c r="K10" s="239">
        <v>269.077</v>
      </c>
      <c r="L10" s="124">
        <v>1861.2560000000001</v>
      </c>
      <c r="M10" s="23">
        <v>263.78500000000003</v>
      </c>
      <c r="N10" s="23">
        <v>1945.4280000000001</v>
      </c>
      <c r="O10" s="50">
        <v>241.64400000000001</v>
      </c>
      <c r="P10" s="23">
        <v>2012.1410000000001</v>
      </c>
      <c r="Q10" s="23">
        <v>2243.1640000000002</v>
      </c>
      <c r="R10" s="23">
        <v>2334.6860000000001</v>
      </c>
      <c r="S10" s="23">
        <v>142.16</v>
      </c>
      <c r="T10" s="23">
        <v>17886.927</v>
      </c>
      <c r="U10" s="50">
        <v>263.02199999999999</v>
      </c>
      <c r="V10" s="50">
        <v>283.77</v>
      </c>
      <c r="W10" s="31">
        <v>90.053790000000006</v>
      </c>
      <c r="X10" s="31">
        <v>29.820430000000002</v>
      </c>
      <c r="Y10" s="31">
        <v>85.103529999999992</v>
      </c>
      <c r="Z10" s="31">
        <v>74.857500000000002</v>
      </c>
      <c r="AA10" s="31">
        <v>1.6411300000000002</v>
      </c>
      <c r="AB10" s="31">
        <v>2547.0848899999996</v>
      </c>
      <c r="AC10" s="31">
        <v>372.03541000000001</v>
      </c>
      <c r="AD10" s="31">
        <v>2725.6039499999997</v>
      </c>
      <c r="AE10" s="31">
        <v>407.69047999999998</v>
      </c>
      <c r="AF10" s="31">
        <v>13772.865310000001</v>
      </c>
      <c r="AG10" s="31">
        <v>3627.6983300000002</v>
      </c>
      <c r="AH10" s="31">
        <v>402.02941999999996</v>
      </c>
      <c r="AI10" s="239">
        <v>2404.8148300000007</v>
      </c>
      <c r="AJ10" s="124">
        <v>451.09204000000005</v>
      </c>
      <c r="AK10" s="23">
        <v>215.43183000000002</v>
      </c>
      <c r="AL10" s="240">
        <v>207.00912000000002</v>
      </c>
      <c r="AM10" s="111">
        <v>19734.181690000005</v>
      </c>
      <c r="AN10" s="240">
        <v>9942.5625700000001</v>
      </c>
      <c r="AO10" s="240">
        <v>3702.2779999999993</v>
      </c>
      <c r="AP10" s="240">
        <v>6396.4671399999988</v>
      </c>
      <c r="AQ10" s="240">
        <v>3194.6515899999999</v>
      </c>
      <c r="AR10" s="240">
        <v>5319.4993099999983</v>
      </c>
      <c r="AS10" s="111">
        <v>5598.66975</v>
      </c>
      <c r="AT10" s="111">
        <v>13114.836419999998</v>
      </c>
      <c r="AU10" s="31">
        <v>5728.9223099999999</v>
      </c>
      <c r="AV10" s="31">
        <v>537.21328000000005</v>
      </c>
      <c r="AW10" s="31">
        <v>18673.731759999999</v>
      </c>
      <c r="AX10" s="31">
        <v>24500.616450000005</v>
      </c>
      <c r="AY10" s="31">
        <v>7098.7510999999995</v>
      </c>
      <c r="AZ10" s="31">
        <v>18803.693699999996</v>
      </c>
      <c r="BA10" s="31">
        <v>11878.034590000001</v>
      </c>
      <c r="BB10" s="31">
        <v>1063.03991</v>
      </c>
      <c r="BC10" s="31">
        <v>4341.6387500000001</v>
      </c>
      <c r="BD10" s="31">
        <v>4492.0940199999995</v>
      </c>
      <c r="BE10" s="31">
        <v>3737.8183900000008</v>
      </c>
      <c r="BF10" s="31">
        <v>488.45763999999991</v>
      </c>
      <c r="BG10" s="30"/>
    </row>
    <row r="11" spans="1:60" x14ac:dyDescent="0.25">
      <c r="A11" s="196" t="s">
        <v>356</v>
      </c>
      <c r="B11" s="23">
        <v>102441.713</v>
      </c>
      <c r="C11" s="50">
        <v>117801.196</v>
      </c>
      <c r="D11" s="23">
        <v>103569.272</v>
      </c>
      <c r="E11" s="23">
        <v>111703.399</v>
      </c>
      <c r="F11" s="23">
        <v>167873.617</v>
      </c>
      <c r="G11" s="23">
        <v>113259.76299999999</v>
      </c>
      <c r="H11" s="23">
        <v>125104.42680000002</v>
      </c>
      <c r="I11" s="240">
        <f t="shared" si="0"/>
        <v>210316.96633999996</v>
      </c>
      <c r="J11" s="240">
        <f t="shared" si="1"/>
        <v>186198.91615999999</v>
      </c>
      <c r="K11" s="239">
        <v>17449.225999999999</v>
      </c>
      <c r="L11" s="124">
        <v>623.26499999999999</v>
      </c>
      <c r="M11" s="23">
        <v>4375.0529999999999</v>
      </c>
      <c r="N11" s="23">
        <v>1169.69</v>
      </c>
      <c r="O11" s="50">
        <v>16754.561000000002</v>
      </c>
      <c r="P11" s="23">
        <v>5223.6239999999998</v>
      </c>
      <c r="Q11" s="23">
        <v>2470.7440000000001</v>
      </c>
      <c r="R11" s="23">
        <v>22456.68</v>
      </c>
      <c r="S11" s="23">
        <v>25265.534</v>
      </c>
      <c r="T11" s="23">
        <v>29.774999999999999</v>
      </c>
      <c r="U11" s="50">
        <v>468.61799999999999</v>
      </c>
      <c r="V11" s="50">
        <v>16972.992999999999</v>
      </c>
      <c r="W11" s="31">
        <v>6099.2445800000005</v>
      </c>
      <c r="X11" s="31">
        <v>28.705779999999997</v>
      </c>
      <c r="Y11" s="31">
        <v>7798.02412</v>
      </c>
      <c r="Z11" s="31">
        <v>24.897490000000001</v>
      </c>
      <c r="AA11" s="31">
        <v>6379.2378899999994</v>
      </c>
      <c r="AB11" s="31">
        <v>6823.0553399999999</v>
      </c>
      <c r="AC11" s="31">
        <v>29409.714609999999</v>
      </c>
      <c r="AD11" s="31">
        <v>6148.5634099999997</v>
      </c>
      <c r="AE11" s="31">
        <v>0.18076</v>
      </c>
      <c r="AF11" s="31">
        <v>28588.951219999999</v>
      </c>
      <c r="AG11" s="31">
        <v>25053.959350000001</v>
      </c>
      <c r="AH11" s="31">
        <v>8749.8922500000008</v>
      </c>
      <c r="AI11" s="239">
        <v>17837.900519999996</v>
      </c>
      <c r="AJ11" s="124">
        <v>23209.39543</v>
      </c>
      <c r="AK11" s="23">
        <v>8359.5831900000012</v>
      </c>
      <c r="AL11" s="240">
        <v>20879.892580000003</v>
      </c>
      <c r="AM11" s="111">
        <v>20684.362799999995</v>
      </c>
      <c r="AN11" s="240">
        <v>40770.145880000011</v>
      </c>
      <c r="AO11" s="240"/>
      <c r="AP11" s="240">
        <v>27160.5723</v>
      </c>
      <c r="AQ11" s="240">
        <v>14486.67354</v>
      </c>
      <c r="AR11" s="240">
        <v>1219.87672</v>
      </c>
      <c r="AS11" s="111">
        <v>34709.627359999999</v>
      </c>
      <c r="AT11" s="111">
        <v>998.93601999999998</v>
      </c>
      <c r="AU11" s="31">
        <v>11709.28954</v>
      </c>
      <c r="AV11" s="31">
        <v>21880.370439999999</v>
      </c>
      <c r="AW11" s="31">
        <v>11186.684219999999</v>
      </c>
      <c r="AX11" s="31">
        <v>19049.565669999996</v>
      </c>
      <c r="AY11" s="31">
        <v>25386.006560000002</v>
      </c>
      <c r="AZ11" s="31">
        <v>103.22398</v>
      </c>
      <c r="BA11" s="31">
        <v>22108.567930000001</v>
      </c>
      <c r="BB11" s="31">
        <v>35.837470000000003</v>
      </c>
      <c r="BC11" s="31">
        <v>9200.9467100000002</v>
      </c>
      <c r="BD11" s="31">
        <v>18842.151730000001</v>
      </c>
      <c r="BE11" s="31">
        <v>27632.964789999998</v>
      </c>
      <c r="BF11" s="31">
        <v>19063.307120000001</v>
      </c>
      <c r="BG11" s="30"/>
    </row>
    <row r="12" spans="1:60" x14ac:dyDescent="0.25">
      <c r="A12" s="196" t="s">
        <v>357</v>
      </c>
      <c r="B12" s="23">
        <v>453827.59600000002</v>
      </c>
      <c r="C12" s="50">
        <v>505476.87099999998</v>
      </c>
      <c r="D12" s="23">
        <v>542371.67200000002</v>
      </c>
      <c r="E12" s="23">
        <v>663219.85400000005</v>
      </c>
      <c r="F12" s="23">
        <v>628932.83200000005</v>
      </c>
      <c r="G12" s="23">
        <v>532169.20399999991</v>
      </c>
      <c r="H12" s="23">
        <v>435589.03951000015</v>
      </c>
      <c r="I12" s="240">
        <f t="shared" si="0"/>
        <v>527858.49542999989</v>
      </c>
      <c r="J12" s="240">
        <f t="shared" si="1"/>
        <v>681216.11115999997</v>
      </c>
      <c r="K12" s="239">
        <v>52146.896999999997</v>
      </c>
      <c r="L12" s="124">
        <v>41394.28</v>
      </c>
      <c r="M12" s="23">
        <v>38357.281000000003</v>
      </c>
      <c r="N12" s="23">
        <v>35662.482000000004</v>
      </c>
      <c r="O12" s="50">
        <v>50551.911</v>
      </c>
      <c r="P12" s="23">
        <v>61161.536</v>
      </c>
      <c r="Q12" s="23">
        <v>51877.862000000001</v>
      </c>
      <c r="R12" s="23">
        <v>40338.614000000001</v>
      </c>
      <c r="S12" s="23">
        <v>45801.588000000003</v>
      </c>
      <c r="T12" s="23">
        <v>40669.097999999998</v>
      </c>
      <c r="U12" s="50">
        <v>44812.491999999998</v>
      </c>
      <c r="V12" s="50">
        <v>29395.163</v>
      </c>
      <c r="W12" s="31">
        <v>7922.7786500000002</v>
      </c>
      <c r="X12" s="31">
        <v>6900.7973300000021</v>
      </c>
      <c r="Y12" s="31">
        <v>3969.8077599999997</v>
      </c>
      <c r="Z12" s="31">
        <v>2796.6356499999997</v>
      </c>
      <c r="AA12" s="31">
        <v>7033.7906300000013</v>
      </c>
      <c r="AB12" s="31">
        <v>58137.408370000012</v>
      </c>
      <c r="AC12" s="31">
        <v>58773.712610000002</v>
      </c>
      <c r="AD12" s="31">
        <v>69711.819249999957</v>
      </c>
      <c r="AE12" s="31">
        <v>59075.963640000104</v>
      </c>
      <c r="AF12" s="31">
        <v>55224.718430000015</v>
      </c>
      <c r="AG12" s="31">
        <v>46373.553810000005</v>
      </c>
      <c r="AH12" s="31">
        <v>59668.053380000027</v>
      </c>
      <c r="AI12" s="239">
        <v>55108.53583999999</v>
      </c>
      <c r="AJ12" s="124">
        <v>29855.02888999998</v>
      </c>
      <c r="AK12" s="23">
        <v>50529.395589999956</v>
      </c>
      <c r="AL12" s="240">
        <v>33475.164210000003</v>
      </c>
      <c r="AM12" s="111">
        <v>30900.698479999999</v>
      </c>
      <c r="AN12" s="240">
        <v>38234.252730000015</v>
      </c>
      <c r="AO12" s="240">
        <v>45325.975330000008</v>
      </c>
      <c r="AP12" s="240">
        <v>58602.259710000006</v>
      </c>
      <c r="AQ12" s="240">
        <v>42134.804679999994</v>
      </c>
      <c r="AR12" s="240">
        <v>54159.093430000015</v>
      </c>
      <c r="AS12" s="111">
        <v>44165.391620000002</v>
      </c>
      <c r="AT12" s="111">
        <v>45367.894919999984</v>
      </c>
      <c r="AU12" s="31">
        <v>65247.621949999986</v>
      </c>
      <c r="AV12" s="31">
        <v>38635.627260000016</v>
      </c>
      <c r="AW12" s="31">
        <v>74109.142989999993</v>
      </c>
      <c r="AX12" s="31">
        <v>83670.851779999997</v>
      </c>
      <c r="AY12" s="31">
        <v>38971.902229999992</v>
      </c>
      <c r="AZ12" s="31">
        <v>69783.022359999988</v>
      </c>
      <c r="BA12" s="31">
        <v>45227.170999999995</v>
      </c>
      <c r="BB12" s="31">
        <v>38019.214789999991</v>
      </c>
      <c r="BC12" s="31">
        <v>35170.867709999991</v>
      </c>
      <c r="BD12" s="31">
        <v>33202.608849999997</v>
      </c>
      <c r="BE12" s="31">
        <v>94635.50573999995</v>
      </c>
      <c r="BF12" s="31">
        <v>64542.574499999995</v>
      </c>
      <c r="BG12" s="30"/>
    </row>
    <row r="13" spans="1:60" x14ac:dyDescent="0.25">
      <c r="A13" s="196" t="s">
        <v>250</v>
      </c>
      <c r="B13" s="23">
        <v>31047.744999999999</v>
      </c>
      <c r="C13" s="50">
        <v>28479.37</v>
      </c>
      <c r="D13" s="23">
        <v>73191.948000000004</v>
      </c>
      <c r="E13" s="23">
        <v>50786.542000000001</v>
      </c>
      <c r="F13" s="23">
        <v>61655.644999999997</v>
      </c>
      <c r="G13" s="23">
        <v>42765.898000000001</v>
      </c>
      <c r="H13" s="23">
        <v>35677.851179999998</v>
      </c>
      <c r="I13" s="240">
        <f t="shared" si="0"/>
        <v>47692.529389999996</v>
      </c>
      <c r="J13" s="240">
        <f t="shared" si="1"/>
        <v>71208.560009999987</v>
      </c>
      <c r="K13" s="239">
        <v>1.1599999999999999</v>
      </c>
      <c r="L13" s="124">
        <v>0.29199999999999998</v>
      </c>
      <c r="M13" s="23">
        <v>10342.084999999999</v>
      </c>
      <c r="N13" s="23">
        <v>257.42700000000002</v>
      </c>
      <c r="O13" s="50">
        <v>696.80799999999999</v>
      </c>
      <c r="P13" s="23">
        <v>9742.3870000000006</v>
      </c>
      <c r="Q13" s="23">
        <v>1682.46</v>
      </c>
      <c r="R13" s="23">
        <v>10171.959000000001</v>
      </c>
      <c r="S13" s="23">
        <v>34.090000000000003</v>
      </c>
      <c r="T13" s="23">
        <v>9415.3279999999995</v>
      </c>
      <c r="U13" s="50">
        <v>1.4339999999999999</v>
      </c>
      <c r="V13" s="50">
        <v>420.46800000000002</v>
      </c>
      <c r="W13" s="31">
        <v>0</v>
      </c>
      <c r="X13" s="31">
        <v>0</v>
      </c>
      <c r="Y13" s="31">
        <v>1.7680400000000001</v>
      </c>
      <c r="Z13" s="31">
        <v>1.4163399999999999</v>
      </c>
      <c r="AA13" s="31">
        <v>2.2802500000000001</v>
      </c>
      <c r="AB13" s="31">
        <v>0.88904000000000005</v>
      </c>
      <c r="AC13" s="31">
        <v>3.1550499999999997</v>
      </c>
      <c r="AD13" s="31">
        <v>28.78941</v>
      </c>
      <c r="AE13" s="31">
        <v>10758.094060000001</v>
      </c>
      <c r="AF13" s="31">
        <v>13420.300379999999</v>
      </c>
      <c r="AG13" s="31">
        <v>279.48284000000001</v>
      </c>
      <c r="AH13" s="31">
        <v>11181.67577</v>
      </c>
      <c r="AI13" s="239">
        <v>4259.1374999999998</v>
      </c>
      <c r="AJ13" s="124">
        <v>133.60464999999996</v>
      </c>
      <c r="AK13" s="23">
        <v>11418.503959999998</v>
      </c>
      <c r="AL13" s="411">
        <v>504.44314999999995</v>
      </c>
      <c r="AM13" s="111">
        <v>2.7143000000000002</v>
      </c>
      <c r="AN13" s="240">
        <v>5.3931000000000004</v>
      </c>
      <c r="AO13" s="240">
        <v>13.02732</v>
      </c>
      <c r="AP13" s="240">
        <v>12.296289999999999</v>
      </c>
      <c r="AQ13" s="240">
        <v>12768.747230000003</v>
      </c>
      <c r="AR13" s="240">
        <v>1196.83611</v>
      </c>
      <c r="AS13" s="111">
        <v>16907.887559999999</v>
      </c>
      <c r="AT13" s="111">
        <v>469.93821999999994</v>
      </c>
      <c r="AU13" s="31">
        <v>18288.312470000001</v>
      </c>
      <c r="AV13" s="31">
        <v>2.7956499999999997</v>
      </c>
      <c r="AW13" s="31">
        <v>16398.149959999999</v>
      </c>
      <c r="AX13" s="31">
        <v>1443.1172499999998</v>
      </c>
      <c r="AY13" s="31">
        <v>2633.0522699999997</v>
      </c>
      <c r="AZ13" s="31">
        <v>2.8153099999999993</v>
      </c>
      <c r="BA13" s="31">
        <v>13437.786079999998</v>
      </c>
      <c r="BB13" s="31">
        <v>1008.47252</v>
      </c>
      <c r="BC13" s="31">
        <v>14881.84938</v>
      </c>
      <c r="BD13" s="31">
        <v>788.56909999999993</v>
      </c>
      <c r="BE13" s="31">
        <v>1213.8107199999999</v>
      </c>
      <c r="BF13" s="31">
        <v>1109.8292999999999</v>
      </c>
      <c r="BG13" s="30"/>
    </row>
    <row r="14" spans="1:60" x14ac:dyDescent="0.25">
      <c r="A14" s="196" t="s">
        <v>251</v>
      </c>
      <c r="B14" s="23">
        <v>7459.3429999999998</v>
      </c>
      <c r="C14" s="50">
        <v>11638.535</v>
      </c>
      <c r="D14" s="23">
        <v>13101.866</v>
      </c>
      <c r="E14" s="23">
        <v>20491.999</v>
      </c>
      <c r="F14" s="23">
        <v>31730.292000000001</v>
      </c>
      <c r="G14" s="23">
        <v>27751.751000000004</v>
      </c>
      <c r="H14" s="23">
        <v>25132.542740000004</v>
      </c>
      <c r="I14" s="240">
        <f t="shared" si="0"/>
        <v>40127.44518000001</v>
      </c>
      <c r="J14" s="240">
        <f t="shared" si="1"/>
        <v>50255.845939999999</v>
      </c>
      <c r="K14" s="239">
        <v>1059.258</v>
      </c>
      <c r="L14" s="124">
        <v>708.09199999999998</v>
      </c>
      <c r="M14" s="23">
        <v>737.88</v>
      </c>
      <c r="N14" s="23">
        <v>895.34199999999998</v>
      </c>
      <c r="O14" s="50">
        <v>743.83699999999999</v>
      </c>
      <c r="P14" s="23">
        <v>4528.2209999999995</v>
      </c>
      <c r="Q14" s="23">
        <v>1562.4960000000001</v>
      </c>
      <c r="R14" s="23">
        <v>5049.9639999999999</v>
      </c>
      <c r="S14" s="23">
        <v>4618.2740000000003</v>
      </c>
      <c r="T14" s="23">
        <v>2967.7739999999999</v>
      </c>
      <c r="U14" s="50">
        <v>2645.3539999999998</v>
      </c>
      <c r="V14" s="50">
        <v>2235.259</v>
      </c>
      <c r="W14" s="31">
        <v>512.89631999999995</v>
      </c>
      <c r="X14" s="31">
        <v>1172.4189899999994</v>
      </c>
      <c r="Y14" s="31">
        <v>257.49899999999997</v>
      </c>
      <c r="Z14" s="31">
        <v>455.32249000000002</v>
      </c>
      <c r="AA14" s="31">
        <v>726.17660999999998</v>
      </c>
      <c r="AB14" s="31">
        <v>5854.8936600000025</v>
      </c>
      <c r="AC14" s="31">
        <v>584.33573999999999</v>
      </c>
      <c r="AD14" s="31">
        <v>2437.8987200000001</v>
      </c>
      <c r="AE14" s="31">
        <v>1536.7733899999998</v>
      </c>
      <c r="AF14" s="31">
        <v>3474.2060899999997</v>
      </c>
      <c r="AG14" s="31">
        <v>5997.4414899999992</v>
      </c>
      <c r="AH14" s="31">
        <v>2122.6802399999997</v>
      </c>
      <c r="AI14" s="239">
        <v>976.86247000000037</v>
      </c>
      <c r="AJ14" s="124">
        <v>824.91822999999999</v>
      </c>
      <c r="AK14" s="23">
        <v>633.26879000000008</v>
      </c>
      <c r="AL14" s="240">
        <v>1333.3883199999998</v>
      </c>
      <c r="AM14" s="111">
        <v>1748.6762700000004</v>
      </c>
      <c r="AN14" s="240">
        <v>480.04863999999986</v>
      </c>
      <c r="AO14" s="240">
        <v>4372.6816600000029</v>
      </c>
      <c r="AP14" s="240">
        <v>6384.1327200000032</v>
      </c>
      <c r="AQ14" s="240">
        <v>8371.6042200000011</v>
      </c>
      <c r="AR14" s="240">
        <v>2716.3794399999988</v>
      </c>
      <c r="AS14" s="111">
        <v>5036.9036200000019</v>
      </c>
      <c r="AT14" s="111">
        <v>7248.5807999999988</v>
      </c>
      <c r="AU14" s="31">
        <v>4972.2372899999982</v>
      </c>
      <c r="AV14" s="31">
        <v>4461.1531999999997</v>
      </c>
      <c r="AW14" s="31">
        <v>8110.0643500000006</v>
      </c>
      <c r="AX14" s="31">
        <v>3536.2847100000008</v>
      </c>
      <c r="AY14" s="31">
        <v>1431.9502000000002</v>
      </c>
      <c r="AZ14" s="31">
        <v>2628.4266300000013</v>
      </c>
      <c r="BA14" s="31">
        <v>1842.5984799999994</v>
      </c>
      <c r="BB14" s="31">
        <v>5303.33727</v>
      </c>
      <c r="BC14" s="31">
        <v>6187.8466199999984</v>
      </c>
      <c r="BD14" s="31">
        <v>3054.1031499999999</v>
      </c>
      <c r="BE14" s="31">
        <v>5958.5950600000015</v>
      </c>
      <c r="BF14" s="31">
        <v>2769.2489799999998</v>
      </c>
      <c r="BG14" s="30"/>
    </row>
    <row r="15" spans="1:60" x14ac:dyDescent="0.25">
      <c r="A15" s="196" t="s">
        <v>252</v>
      </c>
      <c r="B15" s="23">
        <v>638.51400000000001</v>
      </c>
      <c r="C15" s="50">
        <v>1246.8979999999999</v>
      </c>
      <c r="D15" s="23">
        <v>2149.444</v>
      </c>
      <c r="E15" s="23">
        <v>2154.5239999999999</v>
      </c>
      <c r="F15" s="23">
        <v>3104.7849999999999</v>
      </c>
      <c r="G15" s="23">
        <v>1139.758</v>
      </c>
      <c r="H15" s="23">
        <v>894.30878999999982</v>
      </c>
      <c r="I15" s="240">
        <f t="shared" si="0"/>
        <v>26543.496670000004</v>
      </c>
      <c r="J15" s="240">
        <f t="shared" si="1"/>
        <v>3018.9213499999996</v>
      </c>
      <c r="K15" s="239">
        <v>8.5190000000000001</v>
      </c>
      <c r="L15" s="124">
        <v>289.48399999999998</v>
      </c>
      <c r="M15" s="23">
        <v>93.903000000000006</v>
      </c>
      <c r="N15" s="23">
        <v>146.709</v>
      </c>
      <c r="O15" s="50">
        <v>133.738</v>
      </c>
      <c r="P15" s="23">
        <v>61.606000000000002</v>
      </c>
      <c r="Q15" s="23">
        <v>121.24299999999999</v>
      </c>
      <c r="R15" s="23">
        <v>124.919</v>
      </c>
      <c r="S15" s="23">
        <v>14.192</v>
      </c>
      <c r="T15" s="23">
        <v>77.081000000000003</v>
      </c>
      <c r="U15" s="50">
        <v>66.108999999999995</v>
      </c>
      <c r="V15" s="50">
        <v>2.2549999999999999</v>
      </c>
      <c r="W15" s="31">
        <v>133.40867</v>
      </c>
      <c r="X15" s="31">
        <v>62.665349999999997</v>
      </c>
      <c r="Y15" s="31">
        <v>46.303470000000004</v>
      </c>
      <c r="Z15" s="31">
        <v>0</v>
      </c>
      <c r="AA15" s="31">
        <v>63.264129999999994</v>
      </c>
      <c r="AB15" s="31">
        <v>11.92859</v>
      </c>
      <c r="AC15" s="31">
        <v>12.841250000000002</v>
      </c>
      <c r="AD15" s="31">
        <v>157.06089</v>
      </c>
      <c r="AE15" s="31">
        <v>100.88388999999999</v>
      </c>
      <c r="AF15" s="31">
        <v>90.051670000000001</v>
      </c>
      <c r="AG15" s="31">
        <v>6.3710500000000003</v>
      </c>
      <c r="AH15" s="31">
        <v>209.52982999999998</v>
      </c>
      <c r="AI15" s="239">
        <v>3333.6090900000008</v>
      </c>
      <c r="AJ15" s="124">
        <v>3049.7841699999999</v>
      </c>
      <c r="AK15" s="23">
        <v>573.76270000000011</v>
      </c>
      <c r="AL15" s="240">
        <v>199.11314999999999</v>
      </c>
      <c r="AM15" s="111">
        <v>1712.96765</v>
      </c>
      <c r="AN15" s="240">
        <v>1467.50413</v>
      </c>
      <c r="AO15" s="240">
        <v>1483.2341500000002</v>
      </c>
      <c r="AP15" s="240">
        <v>3045.3045000000006</v>
      </c>
      <c r="AQ15" s="240">
        <v>2430.2976999999996</v>
      </c>
      <c r="AR15" s="240">
        <v>5722.503709999999</v>
      </c>
      <c r="AS15" s="111">
        <v>947.27145999999982</v>
      </c>
      <c r="AT15" s="111">
        <v>2578.1442599999996</v>
      </c>
      <c r="AU15" s="31">
        <v>382.19722999999999</v>
      </c>
      <c r="AV15" s="31">
        <v>166.97253000000001</v>
      </c>
      <c r="AW15" s="31">
        <v>336.34285</v>
      </c>
      <c r="AX15" s="31">
        <v>147.63354000000001</v>
      </c>
      <c r="AY15" s="31">
        <v>351.81412999999992</v>
      </c>
      <c r="AZ15" s="31">
        <v>407.03858000000002</v>
      </c>
      <c r="BA15" s="31">
        <v>323.71701000000002</v>
      </c>
      <c r="BB15" s="31">
        <v>187.76391999999998</v>
      </c>
      <c r="BC15" s="31">
        <v>198.38722000000004</v>
      </c>
      <c r="BD15" s="31">
        <v>182.55231000000001</v>
      </c>
      <c r="BE15" s="31">
        <v>170.11919</v>
      </c>
      <c r="BF15" s="31">
        <v>164.38283999999999</v>
      </c>
      <c r="BG15" s="30"/>
    </row>
    <row r="16" spans="1:60" x14ac:dyDescent="0.25">
      <c r="A16" s="67" t="s">
        <v>253</v>
      </c>
      <c r="B16" s="23">
        <v>23481.937000000002</v>
      </c>
      <c r="C16" s="50">
        <v>38887.777999999998</v>
      </c>
      <c r="D16" s="23">
        <v>30630.258000000002</v>
      </c>
      <c r="E16" s="23">
        <v>37231.902999999998</v>
      </c>
      <c r="F16" s="23">
        <v>33204.945</v>
      </c>
      <c r="G16" s="23">
        <v>35181.074000000001</v>
      </c>
      <c r="H16" s="23">
        <v>25328.608819999998</v>
      </c>
      <c r="I16" s="240">
        <f t="shared" si="0"/>
        <v>28877.363299999997</v>
      </c>
      <c r="J16" s="240">
        <f t="shared" si="1"/>
        <v>23080.439569999999</v>
      </c>
      <c r="K16" s="50">
        <v>2098.393</v>
      </c>
      <c r="L16" s="124">
        <v>3322.4789999999998</v>
      </c>
      <c r="M16" s="23">
        <v>3653.7930000000001</v>
      </c>
      <c r="N16" s="23">
        <v>1737.8720000000001</v>
      </c>
      <c r="O16" s="50">
        <v>3557.88</v>
      </c>
      <c r="P16" s="23">
        <v>4014.8560000000002</v>
      </c>
      <c r="Q16" s="23">
        <v>4522.018</v>
      </c>
      <c r="R16" s="23">
        <v>5451.8739999999998</v>
      </c>
      <c r="S16" s="23">
        <v>2589.1640000000002</v>
      </c>
      <c r="T16" s="23">
        <v>2020.932</v>
      </c>
      <c r="U16" s="50">
        <v>432.13299999999998</v>
      </c>
      <c r="V16" s="50">
        <v>1779.68</v>
      </c>
      <c r="W16" s="31">
        <v>1559.5154700000001</v>
      </c>
      <c r="X16" s="31">
        <v>510.60033000000004</v>
      </c>
      <c r="Y16" s="31">
        <v>1304.1140299999997</v>
      </c>
      <c r="Z16" s="31">
        <v>2002.4401300000002</v>
      </c>
      <c r="AA16" s="31">
        <v>1994.1308999999999</v>
      </c>
      <c r="AB16" s="31">
        <v>1644.0682199999999</v>
      </c>
      <c r="AC16" s="31">
        <v>1955.2728300000003</v>
      </c>
      <c r="AD16" s="31">
        <v>4403.6465399999997</v>
      </c>
      <c r="AE16" s="31">
        <v>2631.8746499999997</v>
      </c>
      <c r="AF16" s="31">
        <v>2790.0171700000005</v>
      </c>
      <c r="AG16" s="31">
        <v>1322.25865</v>
      </c>
      <c r="AH16" s="31">
        <v>3210.6698999999994</v>
      </c>
      <c r="AI16" s="50">
        <v>1833.94012</v>
      </c>
      <c r="AJ16" s="124">
        <v>3352.5904499999992</v>
      </c>
      <c r="AK16" s="23">
        <v>2180.9634499999997</v>
      </c>
      <c r="AL16" s="240">
        <v>2377.9234399999991</v>
      </c>
      <c r="AM16" s="111">
        <v>2487.7671300000002</v>
      </c>
      <c r="AN16" s="240">
        <v>2938.6911099999998</v>
      </c>
      <c r="AO16" s="240">
        <v>3066.9988699999994</v>
      </c>
      <c r="AP16" s="240">
        <v>3083.6667900000016</v>
      </c>
      <c r="AQ16" s="240">
        <v>1834.50396</v>
      </c>
      <c r="AR16" s="240">
        <v>2296.2026999999998</v>
      </c>
      <c r="AS16" s="111">
        <v>1828.2922599999997</v>
      </c>
      <c r="AT16" s="111">
        <v>1595.8230199999998</v>
      </c>
      <c r="AU16" s="31">
        <v>1539.1579100000004</v>
      </c>
      <c r="AV16" s="31">
        <v>2675.7968600000004</v>
      </c>
      <c r="AW16" s="31">
        <v>2200.4101399999995</v>
      </c>
      <c r="AX16" s="31">
        <v>2663.3648500000004</v>
      </c>
      <c r="AY16" s="31">
        <v>1663.4150300000001</v>
      </c>
      <c r="AZ16" s="31">
        <v>1063.8675000000003</v>
      </c>
      <c r="BA16" s="31">
        <v>2993.0899299999996</v>
      </c>
      <c r="BB16" s="31">
        <v>899.72573</v>
      </c>
      <c r="BC16" s="31">
        <v>1877.5172200000002</v>
      </c>
      <c r="BD16" s="31">
        <v>750.23313999999993</v>
      </c>
      <c r="BE16" s="31">
        <v>2421.3936199999994</v>
      </c>
      <c r="BF16" s="31">
        <v>2332.4676400000003</v>
      </c>
      <c r="BG16" s="30"/>
    </row>
    <row r="17" spans="1:59" ht="30" x14ac:dyDescent="0.25">
      <c r="A17" s="67" t="s">
        <v>254</v>
      </c>
      <c r="B17" s="23">
        <v>58466.446000000004</v>
      </c>
      <c r="C17" s="50">
        <v>57429.063999999998</v>
      </c>
      <c r="D17" s="23">
        <v>78458.191000000006</v>
      </c>
      <c r="E17" s="23">
        <v>93273.748999999996</v>
      </c>
      <c r="F17" s="23">
        <v>92334.903999999995</v>
      </c>
      <c r="G17" s="23">
        <v>104474.11699999998</v>
      </c>
      <c r="H17" s="23">
        <v>63938.729779999987</v>
      </c>
      <c r="I17" s="240">
        <f t="shared" si="0"/>
        <v>104964.52798000001</v>
      </c>
      <c r="J17" s="240">
        <f t="shared" si="1"/>
        <v>96019.108380000005</v>
      </c>
      <c r="K17" s="50">
        <v>6474.8180000000002</v>
      </c>
      <c r="L17" s="124">
        <v>8975.1010000000006</v>
      </c>
      <c r="M17" s="23">
        <v>11787.684999999999</v>
      </c>
      <c r="N17" s="23">
        <v>5928.875</v>
      </c>
      <c r="O17" s="50">
        <v>10176.138999999999</v>
      </c>
      <c r="P17" s="23">
        <v>7647.4030000000002</v>
      </c>
      <c r="Q17" s="23">
        <v>6362.3090000000002</v>
      </c>
      <c r="R17" s="23">
        <v>16115.184999999999</v>
      </c>
      <c r="S17" s="23">
        <v>8816.5210000000006</v>
      </c>
      <c r="T17" s="23">
        <v>8321.4079999999994</v>
      </c>
      <c r="U17" s="50">
        <v>8569.33</v>
      </c>
      <c r="V17" s="50">
        <v>5299.3429999999998</v>
      </c>
      <c r="W17" s="31">
        <v>1697.8708900000001</v>
      </c>
      <c r="X17" s="31">
        <v>617.08738000000005</v>
      </c>
      <c r="Y17" s="31">
        <v>693.23868000000004</v>
      </c>
      <c r="Z17" s="31">
        <v>1205.5678099999998</v>
      </c>
      <c r="AA17" s="31">
        <v>1225.3946699999997</v>
      </c>
      <c r="AB17" s="31">
        <v>7138.6017499999962</v>
      </c>
      <c r="AC17" s="31">
        <v>7017.752089999999</v>
      </c>
      <c r="AD17" s="31">
        <v>8139.5866399999977</v>
      </c>
      <c r="AE17" s="31">
        <v>7791.0201199999992</v>
      </c>
      <c r="AF17" s="31">
        <v>8265.2923299999966</v>
      </c>
      <c r="AG17" s="31">
        <v>6890.2664399999967</v>
      </c>
      <c r="AH17" s="31">
        <v>13257.05098</v>
      </c>
      <c r="AI17" s="50">
        <v>9224.3420400000032</v>
      </c>
      <c r="AJ17" s="314">
        <v>9077.2523299999993</v>
      </c>
      <c r="AK17" s="23">
        <v>10349.548509999999</v>
      </c>
      <c r="AL17" s="240">
        <v>7477.0417899999993</v>
      </c>
      <c r="AM17" s="111">
        <v>8360.8995100000011</v>
      </c>
      <c r="AN17" s="240">
        <v>8727.6097000000045</v>
      </c>
      <c r="AO17" s="240">
        <v>7221.3646700000027</v>
      </c>
      <c r="AP17" s="240">
        <v>6882.3512100000016</v>
      </c>
      <c r="AQ17" s="240">
        <v>7844.5355900000013</v>
      </c>
      <c r="AR17" s="240">
        <v>10059.641279999994</v>
      </c>
      <c r="AS17" s="111">
        <v>9577.5444700000062</v>
      </c>
      <c r="AT17" s="111">
        <v>10162.39688</v>
      </c>
      <c r="AU17" s="31">
        <v>9781.3373199999987</v>
      </c>
      <c r="AV17" s="31">
        <v>6047.8216600000042</v>
      </c>
      <c r="AW17" s="31">
        <v>4729.2608199999995</v>
      </c>
      <c r="AX17" s="31">
        <v>3614.2260799999995</v>
      </c>
      <c r="AY17" s="31">
        <v>7040.1151499999987</v>
      </c>
      <c r="AZ17" s="31">
        <v>6021.2286000000004</v>
      </c>
      <c r="BA17" s="31">
        <v>6210.9306399999987</v>
      </c>
      <c r="BB17" s="31">
        <v>6964.1956000000009</v>
      </c>
      <c r="BC17" s="31">
        <v>11145.076170000002</v>
      </c>
      <c r="BD17" s="31">
        <v>11843.20782</v>
      </c>
      <c r="BE17" s="31">
        <v>12213.705810000003</v>
      </c>
      <c r="BF17" s="31">
        <v>10408.002710000006</v>
      </c>
      <c r="BG17" s="30"/>
    </row>
    <row r="18" spans="1:59" x14ac:dyDescent="0.25">
      <c r="A18" s="67" t="s">
        <v>255</v>
      </c>
      <c r="B18" s="50">
        <v>28537.434000000001</v>
      </c>
      <c r="C18" s="50">
        <v>19851.566999999999</v>
      </c>
      <c r="D18" s="23">
        <v>23710.814999999999</v>
      </c>
      <c r="E18" s="23">
        <v>22793.47</v>
      </c>
      <c r="F18" s="23">
        <v>40822.99</v>
      </c>
      <c r="G18" s="23">
        <v>45652.001000000004</v>
      </c>
      <c r="H18" s="23">
        <v>39415.404629999997</v>
      </c>
      <c r="I18" s="240">
        <f t="shared" si="0"/>
        <v>59743.047620000005</v>
      </c>
      <c r="J18" s="240">
        <f t="shared" si="1"/>
        <v>100468.20548</v>
      </c>
      <c r="K18" s="50">
        <v>1390.5719999999999</v>
      </c>
      <c r="L18" s="124">
        <v>2162.46</v>
      </c>
      <c r="M18" s="50">
        <v>8678.741</v>
      </c>
      <c r="N18" s="50">
        <v>5109.55</v>
      </c>
      <c r="O18" s="50">
        <v>3750.5320000000002</v>
      </c>
      <c r="P18" s="23">
        <v>3403.7640000000001</v>
      </c>
      <c r="Q18" s="23">
        <v>3055.84</v>
      </c>
      <c r="R18" s="23">
        <v>1839.4680000000001</v>
      </c>
      <c r="S18" s="23">
        <v>1859.037</v>
      </c>
      <c r="T18" s="23">
        <v>7839.0039999999999</v>
      </c>
      <c r="U18" s="50">
        <v>6075.1440000000002</v>
      </c>
      <c r="V18" s="50">
        <v>487.88900000000001</v>
      </c>
      <c r="W18" s="31">
        <v>1088.3511500000002</v>
      </c>
      <c r="X18" s="31">
        <v>218.79152999999997</v>
      </c>
      <c r="Y18" s="31">
        <v>301.84398000000004</v>
      </c>
      <c r="Z18" s="31">
        <v>419.54174999999992</v>
      </c>
      <c r="AA18" s="31">
        <v>525.05633</v>
      </c>
      <c r="AB18" s="31">
        <v>6312.2328799999987</v>
      </c>
      <c r="AC18" s="31">
        <v>2903.2804599999999</v>
      </c>
      <c r="AD18" s="31">
        <v>5737.3146699999988</v>
      </c>
      <c r="AE18" s="31">
        <v>5742.3469300000015</v>
      </c>
      <c r="AF18" s="31">
        <v>4187.26163</v>
      </c>
      <c r="AG18" s="31">
        <v>7884.3534300000019</v>
      </c>
      <c r="AH18" s="31">
        <v>4095.0298899999998</v>
      </c>
      <c r="AI18" s="50">
        <v>5892.2334499999979</v>
      </c>
      <c r="AJ18" s="124">
        <v>3419.9106100000004</v>
      </c>
      <c r="AK18" s="50">
        <v>5922.5649099999982</v>
      </c>
      <c r="AL18" s="111">
        <v>10085.309120000004</v>
      </c>
      <c r="AM18" s="111">
        <v>5757.1620799999964</v>
      </c>
      <c r="AN18" s="240">
        <v>5479.4300200000016</v>
      </c>
      <c r="AO18" s="240">
        <v>1194.0800400000001</v>
      </c>
      <c r="AP18" s="240">
        <v>2227.2917000000002</v>
      </c>
      <c r="AQ18" s="240">
        <v>4399.7828300000019</v>
      </c>
      <c r="AR18" s="240">
        <v>7568.2940600000002</v>
      </c>
      <c r="AS18" s="111">
        <v>5256.0594200000032</v>
      </c>
      <c r="AT18" s="111">
        <v>2540.9293800000009</v>
      </c>
      <c r="AU18" s="31">
        <v>11241.223100000001</v>
      </c>
      <c r="AV18" s="31">
        <v>10823.842140000004</v>
      </c>
      <c r="AW18" s="31">
        <v>6886.9381300000032</v>
      </c>
      <c r="AX18" s="31">
        <v>8839.9415200000003</v>
      </c>
      <c r="AY18" s="31">
        <v>12527.722370000014</v>
      </c>
      <c r="AZ18" s="31">
        <v>7281.9836700000014</v>
      </c>
      <c r="BA18" s="31">
        <v>6652.7496599999995</v>
      </c>
      <c r="BB18" s="31">
        <v>6781.2879200000052</v>
      </c>
      <c r="BC18" s="31">
        <v>6613.596779999998</v>
      </c>
      <c r="BD18" s="31">
        <v>3689.9159799999943</v>
      </c>
      <c r="BE18" s="31">
        <v>11153.366239999999</v>
      </c>
      <c r="BF18" s="31">
        <v>7975.637969999997</v>
      </c>
      <c r="BG18" s="30"/>
    </row>
    <row r="19" spans="1:59" x14ac:dyDescent="0.25">
      <c r="A19" s="67" t="s">
        <v>256</v>
      </c>
      <c r="B19" s="50">
        <v>45894.156000000003</v>
      </c>
      <c r="C19" s="50">
        <v>51454.055</v>
      </c>
      <c r="D19" s="50">
        <v>40624.506999999998</v>
      </c>
      <c r="E19" s="50">
        <v>44004.995999999999</v>
      </c>
      <c r="F19" s="50">
        <v>42835.38</v>
      </c>
      <c r="G19" s="23">
        <v>47059.402999999998</v>
      </c>
      <c r="H19" s="23">
        <v>30711.351999999999</v>
      </c>
      <c r="I19" s="240">
        <f t="shared" si="0"/>
        <v>38245.456160000002</v>
      </c>
      <c r="J19" s="240">
        <f t="shared" si="1"/>
        <v>52006.601400000014</v>
      </c>
      <c r="K19" s="50">
        <v>3754.43</v>
      </c>
      <c r="L19" s="124">
        <v>2577.0639999999999</v>
      </c>
      <c r="M19" s="50">
        <v>3878.848</v>
      </c>
      <c r="N19" s="50">
        <v>1918.0029999999999</v>
      </c>
      <c r="O19" s="50">
        <v>4388.6450000000004</v>
      </c>
      <c r="P19" s="50">
        <v>4892.3090000000002</v>
      </c>
      <c r="Q19" s="50">
        <v>4871.1090000000004</v>
      </c>
      <c r="R19" s="50">
        <v>6104.0870000000004</v>
      </c>
      <c r="S19" s="23">
        <v>3338.2910000000002</v>
      </c>
      <c r="T19" s="23">
        <v>4170.2020000000002</v>
      </c>
      <c r="U19" s="50">
        <v>4395.0789999999997</v>
      </c>
      <c r="V19" s="50">
        <v>2771.3359999999998</v>
      </c>
      <c r="W19" s="31">
        <v>939.45649000000014</v>
      </c>
      <c r="X19" s="31">
        <v>650.73702000000003</v>
      </c>
      <c r="Y19" s="31">
        <v>1549.2190000000001</v>
      </c>
      <c r="Z19" s="31">
        <v>678.00860000000011</v>
      </c>
      <c r="AA19" s="31">
        <v>1067.36609</v>
      </c>
      <c r="AB19" s="31">
        <v>4738.3368900000005</v>
      </c>
      <c r="AC19" s="31">
        <v>3114.8885699999987</v>
      </c>
      <c r="AD19" s="31">
        <v>3932.6212999999984</v>
      </c>
      <c r="AE19" s="31">
        <v>3045.6208200000001</v>
      </c>
      <c r="AF19" s="31">
        <v>3772.3865799999999</v>
      </c>
      <c r="AG19" s="31">
        <v>4976.2546200000006</v>
      </c>
      <c r="AH19" s="31">
        <v>2246.4560200000001</v>
      </c>
      <c r="AI19" s="50">
        <v>2487.4939800000025</v>
      </c>
      <c r="AJ19" s="124">
        <v>3273.3661199999988</v>
      </c>
      <c r="AK19" s="50">
        <v>2722.6066999999994</v>
      </c>
      <c r="AL19" s="111">
        <v>2805.5111499999985</v>
      </c>
      <c r="AM19" s="111">
        <v>2518.7045899999989</v>
      </c>
      <c r="AN19" s="111">
        <v>3173.1407399999998</v>
      </c>
      <c r="AO19" s="111">
        <v>4016.5676799999992</v>
      </c>
      <c r="AP19" s="111">
        <v>3869.382079999999</v>
      </c>
      <c r="AQ19" s="240">
        <v>2894.1296600000005</v>
      </c>
      <c r="AR19" s="240">
        <v>3926.4555499999997</v>
      </c>
      <c r="AS19" s="111">
        <v>3860.3493500000027</v>
      </c>
      <c r="AT19" s="111">
        <v>2697.7485600000032</v>
      </c>
      <c r="AU19" s="31">
        <v>4140.3284099999992</v>
      </c>
      <c r="AV19" s="31">
        <v>4122.4213800000007</v>
      </c>
      <c r="AW19" s="31">
        <v>3851.8515100000009</v>
      </c>
      <c r="AX19" s="31">
        <v>3149.15148</v>
      </c>
      <c r="AY19" s="31">
        <v>5076.5905999999968</v>
      </c>
      <c r="AZ19" s="31">
        <v>3598.4229100000002</v>
      </c>
      <c r="BA19" s="31">
        <v>4888.8288799999973</v>
      </c>
      <c r="BB19" s="31">
        <v>5026.829200000001</v>
      </c>
      <c r="BC19" s="31">
        <v>4820.2990700000046</v>
      </c>
      <c r="BD19" s="31">
        <v>4594.3270600000005</v>
      </c>
      <c r="BE19" s="31">
        <v>4779.8960600000037</v>
      </c>
      <c r="BF19" s="31">
        <v>3957.6548400000006</v>
      </c>
      <c r="BG19" s="30"/>
    </row>
    <row r="20" spans="1:59" x14ac:dyDescent="0.25">
      <c r="A20" s="67" t="s">
        <v>257</v>
      </c>
      <c r="B20" s="50">
        <v>26483.661</v>
      </c>
      <c r="C20" s="50">
        <v>27379.984</v>
      </c>
      <c r="D20" s="50">
        <v>30686.152999999998</v>
      </c>
      <c r="E20" s="50">
        <v>33904.53</v>
      </c>
      <c r="F20" s="50">
        <v>33947.493999999999</v>
      </c>
      <c r="G20" s="23">
        <v>30990.290999999997</v>
      </c>
      <c r="H20" s="23">
        <v>31051.671479999997</v>
      </c>
      <c r="I20" s="240">
        <f t="shared" si="0"/>
        <v>45486.445539999986</v>
      </c>
      <c r="J20" s="240">
        <f t="shared" si="1"/>
        <v>45528.038680000005</v>
      </c>
      <c r="K20" s="50">
        <v>1977.076</v>
      </c>
      <c r="L20" s="124">
        <v>2088.1260000000002</v>
      </c>
      <c r="M20" s="50">
        <v>2575.578</v>
      </c>
      <c r="N20" s="50">
        <v>2394.2370000000001</v>
      </c>
      <c r="O20" s="50">
        <v>2590.5830000000001</v>
      </c>
      <c r="P20" s="50">
        <v>3211.9250000000002</v>
      </c>
      <c r="Q20" s="50">
        <v>2315.779</v>
      </c>
      <c r="R20" s="50">
        <v>3513.03</v>
      </c>
      <c r="S20" s="23">
        <v>3367.3319999999999</v>
      </c>
      <c r="T20" s="23">
        <v>3146.634</v>
      </c>
      <c r="U20" s="50">
        <v>2226.4470000000001</v>
      </c>
      <c r="V20" s="50">
        <v>1583.5440000000001</v>
      </c>
      <c r="W20" s="31">
        <v>1586.2367300000001</v>
      </c>
      <c r="X20" s="31">
        <v>1375.9052799999999</v>
      </c>
      <c r="Y20" s="31">
        <v>1770.5181</v>
      </c>
      <c r="Z20" s="31">
        <v>1661.8954799999997</v>
      </c>
      <c r="AA20" s="31">
        <v>1741.52586</v>
      </c>
      <c r="AB20" s="31">
        <v>1945.9585</v>
      </c>
      <c r="AC20" s="31">
        <v>3534.7853500000001</v>
      </c>
      <c r="AD20" s="31">
        <v>4266.29882</v>
      </c>
      <c r="AE20" s="31">
        <v>2745.3985399999997</v>
      </c>
      <c r="AF20" s="31">
        <v>3788.3536700000009</v>
      </c>
      <c r="AG20" s="31">
        <v>3367.7651199999991</v>
      </c>
      <c r="AH20" s="31">
        <v>3267.0300299999994</v>
      </c>
      <c r="AI20" s="50">
        <v>2852.777399999999</v>
      </c>
      <c r="AJ20" s="124">
        <v>3306.0362100000029</v>
      </c>
      <c r="AK20" s="50">
        <v>2878.6908199999971</v>
      </c>
      <c r="AL20" s="111">
        <v>4277.4625999999971</v>
      </c>
      <c r="AM20" s="111">
        <v>3473.2125600000036</v>
      </c>
      <c r="AN20" s="111">
        <v>3083.601899999996</v>
      </c>
      <c r="AO20" s="111">
        <v>3654.4523500000023</v>
      </c>
      <c r="AP20" s="111">
        <v>4129.0222699999986</v>
      </c>
      <c r="AQ20" s="240">
        <v>3223.0249099999965</v>
      </c>
      <c r="AR20" s="240">
        <v>5321.54439</v>
      </c>
      <c r="AS20" s="111">
        <v>4883.3414599999978</v>
      </c>
      <c r="AT20" s="111">
        <v>4403.2786700000015</v>
      </c>
      <c r="AU20" s="31">
        <v>2282.4891499999999</v>
      </c>
      <c r="AV20" s="31">
        <v>2869.2711700000009</v>
      </c>
      <c r="AW20" s="31">
        <v>3709.95442</v>
      </c>
      <c r="AX20" s="31">
        <v>3579.0626799999959</v>
      </c>
      <c r="AY20" s="31">
        <v>2509.1404599999996</v>
      </c>
      <c r="AZ20" s="31">
        <v>3805.0182500000028</v>
      </c>
      <c r="BA20" s="31">
        <v>3447.1157299999991</v>
      </c>
      <c r="BB20" s="31">
        <v>4522.3400700000029</v>
      </c>
      <c r="BC20" s="31">
        <v>4207.5546100000047</v>
      </c>
      <c r="BD20" s="31">
        <v>4772.1086300000024</v>
      </c>
      <c r="BE20" s="31">
        <v>5233.0726499999973</v>
      </c>
      <c r="BF20" s="31">
        <v>4590.9108600000009</v>
      </c>
      <c r="BG20" s="30"/>
    </row>
    <row r="21" spans="1:59" x14ac:dyDescent="0.25">
      <c r="A21" s="68" t="s">
        <v>258</v>
      </c>
      <c r="B21" s="50">
        <v>67506.880000000005</v>
      </c>
      <c r="C21" s="50">
        <v>95674.164999999994</v>
      </c>
      <c r="D21" s="50">
        <v>156627.66399999999</v>
      </c>
      <c r="E21" s="50">
        <v>179629.106</v>
      </c>
      <c r="F21" s="50">
        <v>165443.44200000001</v>
      </c>
      <c r="G21" s="23">
        <v>241536.28399999999</v>
      </c>
      <c r="H21" s="23">
        <v>125092.90328</v>
      </c>
      <c r="I21" s="240">
        <f t="shared" si="0"/>
        <v>336083.20185000001</v>
      </c>
      <c r="J21" s="240">
        <f t="shared" si="1"/>
        <v>105281.09020000001</v>
      </c>
      <c r="K21" s="50">
        <v>36346.444000000003</v>
      </c>
      <c r="L21" s="124">
        <v>34939.885999999999</v>
      </c>
      <c r="M21" s="50">
        <v>29543.999</v>
      </c>
      <c r="N21" s="50">
        <v>17500.420999999998</v>
      </c>
      <c r="O21" s="50">
        <v>8252.9069999999992</v>
      </c>
      <c r="P21" s="50">
        <v>13543.620999999999</v>
      </c>
      <c r="Q21" s="50">
        <v>23162.786</v>
      </c>
      <c r="R21" s="50">
        <v>15826.927</v>
      </c>
      <c r="S21" s="23">
        <v>6129.85</v>
      </c>
      <c r="T21" s="23">
        <v>24966.192999999999</v>
      </c>
      <c r="U21" s="50">
        <v>22618.421999999999</v>
      </c>
      <c r="V21" s="50">
        <v>8704.8279999999995</v>
      </c>
      <c r="W21" s="31">
        <v>1139.7753700000001</v>
      </c>
      <c r="X21" s="31">
        <v>771.5883500000001</v>
      </c>
      <c r="Y21" s="31">
        <v>1056.6751399999998</v>
      </c>
      <c r="Z21" s="31">
        <v>1101.2833700000001</v>
      </c>
      <c r="AA21" s="31">
        <v>1063.98389</v>
      </c>
      <c r="AB21" s="31">
        <v>20172.753809999998</v>
      </c>
      <c r="AC21" s="31">
        <v>4383.33439</v>
      </c>
      <c r="AD21" s="31">
        <v>15169.188350000002</v>
      </c>
      <c r="AE21" s="31">
        <v>1740.5667200000003</v>
      </c>
      <c r="AF21" s="31">
        <v>21827.249369999998</v>
      </c>
      <c r="AG21" s="31">
        <v>33631.910739999999</v>
      </c>
      <c r="AH21" s="31">
        <v>23034.593779999992</v>
      </c>
      <c r="AI21" s="50">
        <v>18665.834250000004</v>
      </c>
      <c r="AJ21" s="124">
        <v>52081.028750000005</v>
      </c>
      <c r="AK21" s="50">
        <v>29210.752660000027</v>
      </c>
      <c r="AL21" s="111">
        <v>29488.158580000007</v>
      </c>
      <c r="AM21" s="111">
        <v>25672.507989999995</v>
      </c>
      <c r="AN21" s="111">
        <v>35432.187430000005</v>
      </c>
      <c r="AO21" s="111">
        <v>28144.790809999988</v>
      </c>
      <c r="AP21" s="111">
        <v>23644.981890000017</v>
      </c>
      <c r="AQ21" s="240">
        <v>29159.054339999999</v>
      </c>
      <c r="AR21" s="240">
        <v>23834.58797</v>
      </c>
      <c r="AS21" s="111">
        <v>19103.768189999977</v>
      </c>
      <c r="AT21" s="111">
        <v>21645.548989999988</v>
      </c>
      <c r="AU21" s="31">
        <v>3573.6633300000012</v>
      </c>
      <c r="AV21" s="31">
        <v>9503.9859900000065</v>
      </c>
      <c r="AW21" s="31">
        <v>16525.29941</v>
      </c>
      <c r="AX21" s="31">
        <v>30732.849360000011</v>
      </c>
      <c r="AY21" s="31">
        <v>8983.7219699999987</v>
      </c>
      <c r="AZ21" s="31">
        <v>2771.7347400000003</v>
      </c>
      <c r="BA21" s="31">
        <v>2064.8262899999991</v>
      </c>
      <c r="BB21" s="31">
        <v>7212.9032699999925</v>
      </c>
      <c r="BC21" s="31">
        <v>6653.8422600000013</v>
      </c>
      <c r="BD21" s="31">
        <v>12406.651119999988</v>
      </c>
      <c r="BE21" s="31">
        <v>1836.2387099999999</v>
      </c>
      <c r="BF21" s="31">
        <v>3015.3737500000002</v>
      </c>
      <c r="BG21" s="30"/>
    </row>
    <row r="22" spans="1:59" x14ac:dyDescent="0.25">
      <c r="A22" s="68" t="s">
        <v>352</v>
      </c>
      <c r="B22" s="50">
        <v>23813.417000000001</v>
      </c>
      <c r="C22" s="50">
        <v>27681.475999999999</v>
      </c>
      <c r="D22" s="50">
        <v>33363.14</v>
      </c>
      <c r="E22" s="50">
        <v>34769.495000000003</v>
      </c>
      <c r="F22" s="50">
        <v>33650.777999999998</v>
      </c>
      <c r="G22" s="23">
        <v>47160.176000000007</v>
      </c>
      <c r="H22" s="23">
        <v>34455.856690000001</v>
      </c>
      <c r="I22" s="240">
        <f t="shared" si="0"/>
        <v>42332.31594</v>
      </c>
      <c r="J22" s="240">
        <f t="shared" si="1"/>
        <v>44822.160800000005</v>
      </c>
      <c r="K22" s="50">
        <v>2252.8539999999998</v>
      </c>
      <c r="L22" s="124">
        <v>2486.5439999999999</v>
      </c>
      <c r="M22" s="50">
        <v>2712.951</v>
      </c>
      <c r="N22" s="50">
        <v>4207.5630000000001</v>
      </c>
      <c r="O22" s="50">
        <v>4905.9430000000002</v>
      </c>
      <c r="P22" s="50">
        <v>6254.009</v>
      </c>
      <c r="Q22" s="50">
        <v>3384.2739999999999</v>
      </c>
      <c r="R22" s="50">
        <v>4691.1679999999997</v>
      </c>
      <c r="S22" s="23">
        <v>4189.634</v>
      </c>
      <c r="T22" s="23">
        <v>5688.7330000000002</v>
      </c>
      <c r="U22" s="50">
        <v>2654.6370000000002</v>
      </c>
      <c r="V22" s="50">
        <v>3731.866</v>
      </c>
      <c r="W22" s="31">
        <v>754.52739999999994</v>
      </c>
      <c r="X22" s="31">
        <v>926.17856999999992</v>
      </c>
      <c r="Y22" s="31">
        <v>756.83363999999995</v>
      </c>
      <c r="Z22" s="31">
        <v>1611.7449899999999</v>
      </c>
      <c r="AA22" s="31">
        <v>1408.4291599999997</v>
      </c>
      <c r="AB22" s="31">
        <v>2940.3619599999988</v>
      </c>
      <c r="AC22" s="31">
        <v>4773.4213500000005</v>
      </c>
      <c r="AD22" s="31">
        <v>6310.8082199999999</v>
      </c>
      <c r="AE22" s="31">
        <v>2639.3097799999991</v>
      </c>
      <c r="AF22" s="31">
        <v>4617.7867300000007</v>
      </c>
      <c r="AG22" s="31">
        <v>4328.9022500000001</v>
      </c>
      <c r="AH22" s="31">
        <v>3387.5526400000003</v>
      </c>
      <c r="AI22" s="50">
        <v>1658.4231399999996</v>
      </c>
      <c r="AJ22" s="124">
        <v>2872.9758099999985</v>
      </c>
      <c r="AK22" s="50">
        <v>1810.3904900000005</v>
      </c>
      <c r="AL22" s="111">
        <v>5018.2780800000046</v>
      </c>
      <c r="AM22" s="111">
        <v>3863.0357499999991</v>
      </c>
      <c r="AN22" s="111">
        <v>3427.5040200000021</v>
      </c>
      <c r="AO22" s="111">
        <v>3527.2653299999974</v>
      </c>
      <c r="AP22" s="111">
        <v>2927.6349199999995</v>
      </c>
      <c r="AQ22" s="240">
        <v>3758.420569999997</v>
      </c>
      <c r="AR22" s="240">
        <v>4684.5196400000023</v>
      </c>
      <c r="AS22" s="111">
        <v>5166.9088099999972</v>
      </c>
      <c r="AT22" s="111">
        <v>3616.9593799999998</v>
      </c>
      <c r="AU22" s="31">
        <v>2756.2418499999985</v>
      </c>
      <c r="AV22" s="31">
        <v>3542.7383899999991</v>
      </c>
      <c r="AW22" s="31">
        <v>3122.2099300000027</v>
      </c>
      <c r="AX22" s="31">
        <v>3508.5676000000008</v>
      </c>
      <c r="AY22" s="31">
        <v>3253.8978399999987</v>
      </c>
      <c r="AZ22" s="31">
        <v>3318.3409200000019</v>
      </c>
      <c r="BA22" s="31">
        <v>4380.6263199999967</v>
      </c>
      <c r="BB22" s="31">
        <v>3144.4289900000031</v>
      </c>
      <c r="BC22" s="31">
        <v>3671.98549</v>
      </c>
      <c r="BD22" s="31">
        <v>2494.6739899999966</v>
      </c>
      <c r="BE22" s="31">
        <v>4985.1799200000041</v>
      </c>
      <c r="BF22" s="31">
        <v>6643.269560000007</v>
      </c>
      <c r="BG22" s="30"/>
    </row>
    <row r="23" spans="1:59" x14ac:dyDescent="0.25">
      <c r="A23" s="68" t="s">
        <v>259</v>
      </c>
      <c r="B23" s="50">
        <v>82536.566000000006</v>
      </c>
      <c r="C23" s="50">
        <v>48336.02</v>
      </c>
      <c r="D23" s="50">
        <v>46860.571000000004</v>
      </c>
      <c r="E23" s="50">
        <v>51193.300999999999</v>
      </c>
      <c r="F23" s="50">
        <v>62923.190999999999</v>
      </c>
      <c r="G23" s="23">
        <v>56130.006999999998</v>
      </c>
      <c r="H23" s="23">
        <v>48403.069260000004</v>
      </c>
      <c r="I23" s="240">
        <f t="shared" si="0"/>
        <v>89181.625019999992</v>
      </c>
      <c r="J23" s="240">
        <f t="shared" si="1"/>
        <v>272294.28079999995</v>
      </c>
      <c r="K23" s="50">
        <v>3925.1819999999998</v>
      </c>
      <c r="L23" s="50">
        <v>4752.0079999999998</v>
      </c>
      <c r="M23" s="50">
        <v>4839.3320000000003</v>
      </c>
      <c r="N23" s="50">
        <v>5267.192</v>
      </c>
      <c r="O23" s="50">
        <v>3047.8739999999998</v>
      </c>
      <c r="P23" s="50">
        <v>4035.3470000000002</v>
      </c>
      <c r="Q23" s="50">
        <v>3413.962</v>
      </c>
      <c r="R23" s="50">
        <v>5097.8450000000003</v>
      </c>
      <c r="S23" s="23">
        <v>6412.97</v>
      </c>
      <c r="T23" s="23">
        <v>6131.1549999999997</v>
      </c>
      <c r="U23" s="50">
        <v>7438.2920000000004</v>
      </c>
      <c r="V23" s="50">
        <v>1768.848</v>
      </c>
      <c r="W23" s="31">
        <v>1611.6312700000001</v>
      </c>
      <c r="X23" s="31">
        <v>1302.9338499999999</v>
      </c>
      <c r="Y23" s="31">
        <v>1084.8233799999998</v>
      </c>
      <c r="Z23" s="31">
        <v>1539.3267399999997</v>
      </c>
      <c r="AA23" s="31">
        <v>682.93422999999996</v>
      </c>
      <c r="AB23" s="31">
        <v>5152.1255400000009</v>
      </c>
      <c r="AC23" s="31">
        <v>9179.2716200000013</v>
      </c>
      <c r="AD23" s="31">
        <v>6198.7845200000002</v>
      </c>
      <c r="AE23" s="31">
        <v>5505.5117499999997</v>
      </c>
      <c r="AF23" s="31">
        <v>6467.7538400000021</v>
      </c>
      <c r="AG23" s="31">
        <v>5535.9244099999987</v>
      </c>
      <c r="AH23" s="31">
        <v>4142.0481099999997</v>
      </c>
      <c r="AI23" s="50">
        <v>6065.5637800000022</v>
      </c>
      <c r="AJ23" s="50">
        <v>16006.163660000004</v>
      </c>
      <c r="AK23" s="50">
        <v>7677.5830399999959</v>
      </c>
      <c r="AL23" s="111">
        <v>5965.3026299999974</v>
      </c>
      <c r="AM23" s="111">
        <v>5946.4088400000055</v>
      </c>
      <c r="AN23" s="111">
        <v>5216.0550899999998</v>
      </c>
      <c r="AO23" s="111">
        <v>8070.9442900000022</v>
      </c>
      <c r="AP23" s="111">
        <v>8001.341490000008</v>
      </c>
      <c r="AQ23" s="240">
        <v>6763.1731199999977</v>
      </c>
      <c r="AR23" s="240">
        <v>7333.5247799999961</v>
      </c>
      <c r="AS23" s="111">
        <v>5698.1961700000011</v>
      </c>
      <c r="AT23" s="111">
        <v>6437.3681300000017</v>
      </c>
      <c r="AU23" s="31">
        <v>28281.853249999989</v>
      </c>
      <c r="AV23" s="31">
        <v>26894.550379999997</v>
      </c>
      <c r="AW23" s="31">
        <v>3163.9803700000007</v>
      </c>
      <c r="AX23" s="31">
        <v>16658.473880000001</v>
      </c>
      <c r="AY23" s="31">
        <v>34988.122839999996</v>
      </c>
      <c r="AZ23" s="31">
        <v>20040.837159999977</v>
      </c>
      <c r="BA23" s="31">
        <v>26579.00580000001</v>
      </c>
      <c r="BB23" s="31">
        <v>35767.812949999963</v>
      </c>
      <c r="BC23" s="31">
        <v>22682.170490000004</v>
      </c>
      <c r="BD23" s="31">
        <v>12853.251089999996</v>
      </c>
      <c r="BE23" s="31">
        <v>15291.213749999988</v>
      </c>
      <c r="BF23" s="31">
        <v>29093.008840000013</v>
      </c>
      <c r="BG23" s="30"/>
    </row>
    <row r="24" spans="1:59" x14ac:dyDescent="0.25">
      <c r="A24" s="68" t="s">
        <v>260</v>
      </c>
      <c r="B24" s="50">
        <v>71135.884000000005</v>
      </c>
      <c r="C24" s="50">
        <v>127660.962</v>
      </c>
      <c r="D24" s="50">
        <v>100772.476</v>
      </c>
      <c r="E24" s="50">
        <v>106743.24800000001</v>
      </c>
      <c r="F24" s="50">
        <v>219847.34</v>
      </c>
      <c r="G24" s="23">
        <v>187099.22</v>
      </c>
      <c r="H24" s="23">
        <v>32560.208000000006</v>
      </c>
      <c r="I24" s="240">
        <f t="shared" si="0"/>
        <v>34291.652890000012</v>
      </c>
      <c r="J24" s="240">
        <f t="shared" si="1"/>
        <v>34147.636990000006</v>
      </c>
      <c r="K24" s="50">
        <v>15632.204</v>
      </c>
      <c r="L24" s="50">
        <v>14871.173000000001</v>
      </c>
      <c r="M24" s="50">
        <v>20127.588</v>
      </c>
      <c r="N24" s="50">
        <v>16878.927</v>
      </c>
      <c r="O24" s="50">
        <v>19380.190999999999</v>
      </c>
      <c r="P24" s="50">
        <v>16441.812000000002</v>
      </c>
      <c r="Q24" s="50">
        <v>14535.403</v>
      </c>
      <c r="R24" s="50">
        <v>15141.71</v>
      </c>
      <c r="S24" s="23">
        <v>16565.486000000001</v>
      </c>
      <c r="T24" s="23">
        <v>9021.2729999999992</v>
      </c>
      <c r="U24" s="50">
        <v>15280.843999999999</v>
      </c>
      <c r="V24" s="50">
        <v>13222.609</v>
      </c>
      <c r="W24" s="31">
        <v>2101.04403</v>
      </c>
      <c r="X24" s="31">
        <v>1279.1481400000002</v>
      </c>
      <c r="Y24" s="31">
        <v>1343.7950700000001</v>
      </c>
      <c r="Z24" s="31">
        <v>1336.3269399999997</v>
      </c>
      <c r="AA24" s="31">
        <v>1730.74801</v>
      </c>
      <c r="AB24" s="31">
        <v>3982.07519</v>
      </c>
      <c r="AC24" s="31">
        <v>1906.8954300000005</v>
      </c>
      <c r="AD24" s="31">
        <v>4769.1078100000004</v>
      </c>
      <c r="AE24" s="31">
        <v>3657.12527</v>
      </c>
      <c r="AF24" s="31">
        <v>4920.9824800000024</v>
      </c>
      <c r="AG24" s="31">
        <v>2505.9381000000008</v>
      </c>
      <c r="AH24" s="31">
        <v>3027.02153</v>
      </c>
      <c r="AI24" s="50">
        <v>2625.0220100000006</v>
      </c>
      <c r="AJ24" s="50">
        <v>1589.1736500000002</v>
      </c>
      <c r="AK24" s="50">
        <v>3111.4880200000016</v>
      </c>
      <c r="AL24" s="111">
        <v>3398.7834700000003</v>
      </c>
      <c r="AM24" s="111">
        <v>3925.5554800000009</v>
      </c>
      <c r="AN24" s="111">
        <v>2752.6197999999995</v>
      </c>
      <c r="AO24" s="111">
        <v>2329.9842999999996</v>
      </c>
      <c r="AP24" s="111">
        <v>2009.3919599999992</v>
      </c>
      <c r="AQ24" s="240">
        <v>3148.4916200000007</v>
      </c>
      <c r="AR24" s="240">
        <v>3178.2874300000026</v>
      </c>
      <c r="AS24" s="111">
        <v>3908.0113699999993</v>
      </c>
      <c r="AT24" s="111">
        <v>2314.8437800000002</v>
      </c>
      <c r="AU24" s="31">
        <v>3402.7919500000012</v>
      </c>
      <c r="AV24" s="31">
        <v>1728.2047899999998</v>
      </c>
      <c r="AW24" s="31">
        <v>3394.664490000001</v>
      </c>
      <c r="AX24" s="31">
        <v>2606.8661199999992</v>
      </c>
      <c r="AY24" s="31">
        <v>2231.8798499999998</v>
      </c>
      <c r="AZ24" s="31">
        <v>2562.1128900000003</v>
      </c>
      <c r="BA24" s="31">
        <v>2709.1106000000009</v>
      </c>
      <c r="BB24" s="31">
        <v>3182.836269999998</v>
      </c>
      <c r="BC24" s="31">
        <v>1886.3657200000002</v>
      </c>
      <c r="BD24" s="31">
        <v>3447.705220000003</v>
      </c>
      <c r="BE24" s="31">
        <v>4474.4411800000034</v>
      </c>
      <c r="BF24" s="31">
        <v>2520.657909999999</v>
      </c>
      <c r="BG24" s="30"/>
    </row>
    <row r="25" spans="1:59" x14ac:dyDescent="0.25">
      <c r="A25" s="68" t="s">
        <v>261</v>
      </c>
      <c r="B25" s="50">
        <v>61473.875</v>
      </c>
      <c r="C25" s="50">
        <v>90498.54</v>
      </c>
      <c r="D25" s="50">
        <v>68870.129000000001</v>
      </c>
      <c r="E25" s="50">
        <v>81535.73</v>
      </c>
      <c r="F25" s="50">
        <v>69646.187000000005</v>
      </c>
      <c r="G25" s="23">
        <v>74826.697000000015</v>
      </c>
      <c r="H25" s="23">
        <v>43041.437819999999</v>
      </c>
      <c r="I25" s="240">
        <f t="shared" si="0"/>
        <v>85219.26284999997</v>
      </c>
      <c r="J25" s="240">
        <f t="shared" si="1"/>
        <v>82537.809685000015</v>
      </c>
      <c r="K25" s="50">
        <v>5735.8890000000001</v>
      </c>
      <c r="L25" s="50">
        <v>4620.2120000000004</v>
      </c>
      <c r="M25" s="50">
        <v>6916.4920000000002</v>
      </c>
      <c r="N25" s="50">
        <v>7109.8490000000002</v>
      </c>
      <c r="O25" s="50">
        <v>7087.1959999999999</v>
      </c>
      <c r="P25" s="50">
        <v>6237.4070000000002</v>
      </c>
      <c r="Q25" s="50">
        <v>3014.6280000000002</v>
      </c>
      <c r="R25" s="50">
        <v>9703.2810000000009</v>
      </c>
      <c r="S25" s="23">
        <v>7736.05</v>
      </c>
      <c r="T25" s="23">
        <v>4972.817</v>
      </c>
      <c r="U25" s="50">
        <v>4030.1039999999998</v>
      </c>
      <c r="V25" s="50">
        <v>7662.7719999999999</v>
      </c>
      <c r="W25" s="31">
        <v>333.46086000000003</v>
      </c>
      <c r="X25" s="31">
        <v>256.82115000000005</v>
      </c>
      <c r="Y25" s="31">
        <v>299.78951000000001</v>
      </c>
      <c r="Z25" s="31">
        <v>450.33601000000004</v>
      </c>
      <c r="AA25" s="31">
        <v>74.401429999999991</v>
      </c>
      <c r="AB25" s="31">
        <v>4955.7223300000005</v>
      </c>
      <c r="AC25" s="31">
        <v>4419.9523000000008</v>
      </c>
      <c r="AD25" s="31">
        <v>8229.4076599999989</v>
      </c>
      <c r="AE25" s="31">
        <v>3796.338829999997</v>
      </c>
      <c r="AF25" s="31">
        <v>8549.8378799999991</v>
      </c>
      <c r="AG25" s="31">
        <v>6725.7739099999999</v>
      </c>
      <c r="AH25" s="31">
        <v>4949.5959499999999</v>
      </c>
      <c r="AI25" s="50">
        <v>7612.7798300000104</v>
      </c>
      <c r="AJ25" s="50">
        <v>3714.9338299999995</v>
      </c>
      <c r="AK25" s="50">
        <v>7677.5830399999959</v>
      </c>
      <c r="AL25" s="111">
        <v>8020.4951700000011</v>
      </c>
      <c r="AM25" s="111">
        <v>4427.277879999996</v>
      </c>
      <c r="AN25" s="111">
        <v>9796.4188899999936</v>
      </c>
      <c r="AO25" s="111">
        <v>4963.6619299999966</v>
      </c>
      <c r="AP25" s="111">
        <v>7842.9988999999923</v>
      </c>
      <c r="AQ25" s="240">
        <v>4189.9909299999999</v>
      </c>
      <c r="AR25" s="240">
        <v>6982.8879699999979</v>
      </c>
      <c r="AS25" s="111">
        <v>8400.4912100000001</v>
      </c>
      <c r="AT25" s="111">
        <v>11589.743269999999</v>
      </c>
      <c r="AU25" s="31">
        <v>4495.6921950000005</v>
      </c>
      <c r="AV25" s="31">
        <v>9370.0334299999995</v>
      </c>
      <c r="AW25" s="31">
        <v>10091.303450000003</v>
      </c>
      <c r="AX25" s="31">
        <v>5344.4221100000013</v>
      </c>
      <c r="AY25" s="31">
        <v>6092.3223099999968</v>
      </c>
      <c r="AZ25" s="31">
        <v>4752.5046499999989</v>
      </c>
      <c r="BA25" s="31">
        <v>8019.6942700000009</v>
      </c>
      <c r="BB25" s="244">
        <v>7326.6581900000001</v>
      </c>
      <c r="BC25" s="31">
        <v>4264.6509500000002</v>
      </c>
      <c r="BD25" s="31">
        <v>8034.7146400000001</v>
      </c>
      <c r="BE25" s="31">
        <v>9046.5605599999981</v>
      </c>
      <c r="BF25" s="31">
        <v>5699.2529300000006</v>
      </c>
      <c r="BG25" s="30"/>
    </row>
    <row r="26" spans="1:59" x14ac:dyDescent="0.25">
      <c r="A26" s="68" t="s">
        <v>358</v>
      </c>
      <c r="B26" s="50">
        <v>233.714</v>
      </c>
      <c r="C26" s="50">
        <v>6733.8270000000002</v>
      </c>
      <c r="D26" s="50">
        <v>100863.50199999999</v>
      </c>
      <c r="E26" s="50">
        <v>111249.898</v>
      </c>
      <c r="F26" s="50">
        <v>57555.546999999999</v>
      </c>
      <c r="G26" s="23">
        <v>23003.722999999994</v>
      </c>
      <c r="H26" s="23">
        <v>5896.03334</v>
      </c>
      <c r="I26" s="240">
        <f t="shared" si="0"/>
        <v>114076.22468999997</v>
      </c>
      <c r="J26" s="240">
        <f t="shared" si="1"/>
        <v>77329.802930000005</v>
      </c>
      <c r="K26" s="50">
        <v>1536.354</v>
      </c>
      <c r="L26" s="50">
        <v>8673.6489999999994</v>
      </c>
      <c r="M26" s="50">
        <v>1268.2670000000001</v>
      </c>
      <c r="N26" s="50">
        <v>1446.0139999999999</v>
      </c>
      <c r="O26" s="50">
        <v>1410.386</v>
      </c>
      <c r="P26" s="50">
        <v>1943.662</v>
      </c>
      <c r="Q26" s="50">
        <v>0</v>
      </c>
      <c r="R26" s="50">
        <v>4615.8890000000001</v>
      </c>
      <c r="S26" s="23">
        <v>1745.7809999999999</v>
      </c>
      <c r="T26" s="23">
        <v>360.548</v>
      </c>
      <c r="U26" s="50">
        <v>0</v>
      </c>
      <c r="V26" s="50">
        <v>3.173</v>
      </c>
      <c r="W26" s="31">
        <v>2625.9588599999997</v>
      </c>
      <c r="X26" s="31">
        <v>821.06800999999996</v>
      </c>
      <c r="Y26" s="31">
        <v>400.07256999999998</v>
      </c>
      <c r="Z26" s="31">
        <v>0</v>
      </c>
      <c r="AA26" s="31">
        <v>0</v>
      </c>
      <c r="AB26" s="31">
        <v>4.3398500000000002</v>
      </c>
      <c r="AC26" s="31">
        <v>3.6529199999999995</v>
      </c>
      <c r="AD26" s="31">
        <v>75.597529999999992</v>
      </c>
      <c r="AE26" s="31">
        <v>346.90390000000002</v>
      </c>
      <c r="AF26" s="31">
        <v>0</v>
      </c>
      <c r="AG26" s="31">
        <v>27.983820000000001</v>
      </c>
      <c r="AH26" s="31">
        <v>1590.4558800000002</v>
      </c>
      <c r="AI26" s="50">
        <v>21860.737399999998</v>
      </c>
      <c r="AJ26" s="50">
        <v>2.9196999999999997</v>
      </c>
      <c r="AK26" s="50">
        <v>16394.329720000002</v>
      </c>
      <c r="AL26" s="111">
        <v>30.351310000000002</v>
      </c>
      <c r="AM26" s="111">
        <v>18719.588920000002</v>
      </c>
      <c r="AN26" s="111">
        <v>15268.866670000001</v>
      </c>
      <c r="AO26" s="111">
        <v>7.9491800000000001</v>
      </c>
      <c r="AP26" s="111">
        <v>15428.671319999999</v>
      </c>
      <c r="AQ26" s="240">
        <v>14652.56129</v>
      </c>
      <c r="AR26" s="240">
        <v>9.1555099999999996</v>
      </c>
      <c r="AS26" s="111">
        <v>9560.9890199999991</v>
      </c>
      <c r="AT26" s="111">
        <v>2140.1046499999998</v>
      </c>
      <c r="AU26" s="31">
        <v>9173.5424800000001</v>
      </c>
      <c r="AV26" s="31">
        <v>6.2758499999999993</v>
      </c>
      <c r="AW26" s="31">
        <v>7609.8670899999997</v>
      </c>
      <c r="AX26" s="31">
        <v>7979.2318800000012</v>
      </c>
      <c r="AY26" s="31">
        <v>8933.8571699999993</v>
      </c>
      <c r="AZ26" s="31">
        <v>28.66357</v>
      </c>
      <c r="BA26" s="31">
        <v>11484.19578</v>
      </c>
      <c r="BB26" s="31">
        <v>9556.2634799999996</v>
      </c>
      <c r="BC26" s="31">
        <v>10911.38459</v>
      </c>
      <c r="BD26" s="279">
        <v>0</v>
      </c>
      <c r="BE26" s="31">
        <v>11634.157130000001</v>
      </c>
      <c r="BF26" s="31">
        <v>12.363910000000001</v>
      </c>
      <c r="BG26" s="30"/>
    </row>
    <row r="27" spans="1:59" x14ac:dyDescent="0.25">
      <c r="A27" s="68" t="s">
        <v>262</v>
      </c>
      <c r="B27" s="50">
        <v>21405.129000000001</v>
      </c>
      <c r="C27" s="50">
        <v>48851.53</v>
      </c>
      <c r="D27" s="50">
        <v>61313.866000000002</v>
      </c>
      <c r="E27" s="50">
        <v>80309.278000000006</v>
      </c>
      <c r="F27" s="50">
        <v>95225.097999999998</v>
      </c>
      <c r="G27" s="23">
        <v>75699.938999999998</v>
      </c>
      <c r="H27" s="23">
        <v>28078.466529999998</v>
      </c>
      <c r="I27" s="240">
        <f t="shared" si="0"/>
        <v>108014.38493</v>
      </c>
      <c r="J27" s="240">
        <f t="shared" si="1"/>
        <v>110623.77475999997</v>
      </c>
      <c r="K27" s="50">
        <v>11198.343000000001</v>
      </c>
      <c r="L27" s="50">
        <v>7512.7879999999996</v>
      </c>
      <c r="M27" s="50">
        <v>5780.26</v>
      </c>
      <c r="N27" s="50">
        <v>13299.584000000001</v>
      </c>
      <c r="O27" s="50">
        <v>6911.9769999999999</v>
      </c>
      <c r="P27" s="50">
        <v>5005.6099999999997</v>
      </c>
      <c r="Q27" s="50">
        <v>1511.2139999999999</v>
      </c>
      <c r="R27" s="50">
        <v>2310.41</v>
      </c>
      <c r="S27" s="23">
        <v>1103.021</v>
      </c>
      <c r="T27" s="23">
        <v>7086.9110000000001</v>
      </c>
      <c r="U27" s="50">
        <v>4783.3209999999999</v>
      </c>
      <c r="V27" s="50">
        <v>9196.5</v>
      </c>
      <c r="W27" s="31">
        <v>0</v>
      </c>
      <c r="X27" s="31">
        <v>0</v>
      </c>
      <c r="Y27" s="31">
        <v>351.02676999999994</v>
      </c>
      <c r="Z27" s="31">
        <v>17.586779999999997</v>
      </c>
      <c r="AA27" s="31">
        <v>192.42391000000001</v>
      </c>
      <c r="AB27" s="31">
        <v>1286.8758199999997</v>
      </c>
      <c r="AC27" s="31">
        <v>401.53845999999999</v>
      </c>
      <c r="AD27" s="31">
        <v>808.02257000000009</v>
      </c>
      <c r="AE27" s="31">
        <v>2850.3514099999998</v>
      </c>
      <c r="AF27" s="31">
        <v>10548.25352</v>
      </c>
      <c r="AG27" s="31">
        <v>3270.2685699999997</v>
      </c>
      <c r="AH27" s="31">
        <v>8352.1187200000004</v>
      </c>
      <c r="AI27" s="50">
        <v>9637.48207</v>
      </c>
      <c r="AJ27" s="50">
        <v>9293.1669899999997</v>
      </c>
      <c r="AK27" s="50">
        <v>8249.7732899999992</v>
      </c>
      <c r="AL27" s="111">
        <v>8142.3122399999993</v>
      </c>
      <c r="AM27" s="111">
        <v>5408.1457900000005</v>
      </c>
      <c r="AN27" s="111">
        <v>8248.9946399999972</v>
      </c>
      <c r="AO27" s="111">
        <v>11698.843880000002</v>
      </c>
      <c r="AP27" s="111">
        <v>5181.2039199999999</v>
      </c>
      <c r="AQ27" s="240">
        <v>13802.9257</v>
      </c>
      <c r="AR27" s="240">
        <v>7506.3576499999999</v>
      </c>
      <c r="AS27" s="111">
        <v>11483.123989999998</v>
      </c>
      <c r="AT27" s="111">
        <v>9362.0547700000006</v>
      </c>
      <c r="AU27" s="31">
        <v>13452.169649999998</v>
      </c>
      <c r="AV27" s="31">
        <v>7160.8623399999997</v>
      </c>
      <c r="AW27" s="31">
        <v>14749.128770000016</v>
      </c>
      <c r="AX27" s="31">
        <v>7375.6158299999888</v>
      </c>
      <c r="AY27" s="31">
        <v>15079.122429999996</v>
      </c>
      <c r="AZ27" s="31">
        <v>8775.0314799999887</v>
      </c>
      <c r="BA27" s="31">
        <v>6858.5930200000012</v>
      </c>
      <c r="BB27" s="31">
        <v>6424.9723199999999</v>
      </c>
      <c r="BC27" s="31">
        <v>3535.66417</v>
      </c>
      <c r="BD27" s="31">
        <v>10615.407730000001</v>
      </c>
      <c r="BE27" s="31">
        <v>6054.5008799999987</v>
      </c>
      <c r="BF27" s="31">
        <v>10542.706139999986</v>
      </c>
      <c r="BG27" s="30"/>
    </row>
    <row r="28" spans="1:59" x14ac:dyDescent="0.25">
      <c r="A28" s="68" t="s">
        <v>263</v>
      </c>
      <c r="B28" s="50">
        <v>57549.464999999997</v>
      </c>
      <c r="C28" s="50">
        <v>65143.53</v>
      </c>
      <c r="D28" s="50">
        <v>107169.239</v>
      </c>
      <c r="E28" s="50">
        <v>77445.434999999998</v>
      </c>
      <c r="F28" s="50">
        <v>67094.581000000006</v>
      </c>
      <c r="G28" s="23">
        <v>69815.159999999989</v>
      </c>
      <c r="H28" s="23">
        <v>52030.525620000008</v>
      </c>
      <c r="I28" s="240">
        <f t="shared" si="0"/>
        <v>67748.850059999982</v>
      </c>
      <c r="J28" s="240">
        <f t="shared" si="1"/>
        <v>68425.739450000023</v>
      </c>
      <c r="K28" s="50">
        <v>9281.1209999999992</v>
      </c>
      <c r="L28" s="50">
        <v>7762.3519999999999</v>
      </c>
      <c r="M28" s="50">
        <v>7264.6639999999998</v>
      </c>
      <c r="N28" s="50">
        <v>4926.9070000000002</v>
      </c>
      <c r="O28" s="50">
        <v>4144.2969999999996</v>
      </c>
      <c r="P28" s="50">
        <v>7710.4790000000003</v>
      </c>
      <c r="Q28" s="50">
        <v>6992.5069999999996</v>
      </c>
      <c r="R28" s="50">
        <v>1993.5830000000001</v>
      </c>
      <c r="S28" s="23">
        <v>7350.8559999999998</v>
      </c>
      <c r="T28" s="23">
        <v>4473.5200000000004</v>
      </c>
      <c r="U28" s="50">
        <v>4178.6580000000004</v>
      </c>
      <c r="V28" s="50">
        <v>3736.2159999999999</v>
      </c>
      <c r="W28" s="31">
        <v>7864.0098099999996</v>
      </c>
      <c r="X28" s="31">
        <v>267.66642000000002</v>
      </c>
      <c r="Y28" s="31">
        <v>3811.5212200000001</v>
      </c>
      <c r="Z28" s="31">
        <v>487.01051999999999</v>
      </c>
      <c r="AA28" s="31">
        <v>6214.6821800000007</v>
      </c>
      <c r="AB28" s="31">
        <v>177.21394000000001</v>
      </c>
      <c r="AC28" s="31">
        <v>5391.4929199999997</v>
      </c>
      <c r="AD28" s="31">
        <v>7442.7454799999996</v>
      </c>
      <c r="AE28" s="31">
        <v>4832.6676400000006</v>
      </c>
      <c r="AF28" s="31">
        <v>7021.3434900000002</v>
      </c>
      <c r="AG28" s="31">
        <v>2747.50551</v>
      </c>
      <c r="AH28" s="31">
        <v>5772.6664900000005</v>
      </c>
      <c r="AI28" s="50">
        <v>7383.5970200000002</v>
      </c>
      <c r="AJ28" s="50">
        <v>4129.7244799999999</v>
      </c>
      <c r="AK28" s="50">
        <v>2466.2458999999994</v>
      </c>
      <c r="AL28" s="111">
        <v>8487.5314699999981</v>
      </c>
      <c r="AM28" s="111">
        <v>5588.9793499999996</v>
      </c>
      <c r="AN28" s="111">
        <v>6215.5860200000006</v>
      </c>
      <c r="AO28" s="111">
        <v>6843.4496499999987</v>
      </c>
      <c r="AP28" s="111">
        <v>3248.9119199999996</v>
      </c>
      <c r="AQ28" s="240">
        <v>7390.7431799999986</v>
      </c>
      <c r="AR28" s="240">
        <v>6010.1499000000003</v>
      </c>
      <c r="AS28" s="111">
        <v>4537.5982299999996</v>
      </c>
      <c r="AT28" s="111">
        <v>5446.3329399999993</v>
      </c>
      <c r="AU28" s="31">
        <v>7633.0219400000005</v>
      </c>
      <c r="AV28" s="31">
        <v>7437.9888499999997</v>
      </c>
      <c r="AW28" s="31">
        <v>8249.7027600000329</v>
      </c>
      <c r="AX28" s="31">
        <v>5727.2037499999997</v>
      </c>
      <c r="AY28" s="31">
        <v>3847.3098199999999</v>
      </c>
      <c r="AZ28" s="31">
        <v>6578.5205599999999</v>
      </c>
      <c r="BA28" s="31">
        <v>8409.0357499999991</v>
      </c>
      <c r="BB28" s="31">
        <v>5698.7847900000006</v>
      </c>
      <c r="BC28" s="31">
        <v>5705.9635500000004</v>
      </c>
      <c r="BD28" s="31">
        <v>3942.2109599999999</v>
      </c>
      <c r="BE28" s="31">
        <v>2843.30771</v>
      </c>
      <c r="BF28" s="31">
        <v>2352.6890099999996</v>
      </c>
      <c r="BG28" s="30"/>
    </row>
    <row r="29" spans="1:59" x14ac:dyDescent="0.25">
      <c r="A29" s="68" t="s">
        <v>264</v>
      </c>
      <c r="B29" s="50">
        <v>13873.948</v>
      </c>
      <c r="C29" s="50">
        <v>335.53800000000001</v>
      </c>
      <c r="D29" s="50">
        <v>0</v>
      </c>
      <c r="E29" s="50">
        <v>31717.277999999998</v>
      </c>
      <c r="F29" s="50">
        <v>1024995.644</v>
      </c>
      <c r="G29" s="23">
        <v>173327.06300000002</v>
      </c>
      <c r="H29" s="23">
        <v>429231.47668999998</v>
      </c>
      <c r="I29" s="240">
        <f t="shared" si="0"/>
        <v>273111.51698000001</v>
      </c>
      <c r="J29" s="240">
        <f t="shared" si="1"/>
        <v>1171528.4755299997</v>
      </c>
      <c r="K29" s="50">
        <v>21292.753000000001</v>
      </c>
      <c r="L29" s="50">
        <v>5.6000000000000001E-2</v>
      </c>
      <c r="M29" s="50">
        <v>39028.824000000001</v>
      </c>
      <c r="N29" s="50">
        <v>264.56</v>
      </c>
      <c r="O29" s="50">
        <v>47485.881999999998</v>
      </c>
      <c r="P29" s="50">
        <v>20567.538</v>
      </c>
      <c r="Q29" s="50">
        <v>0.92200000000000004</v>
      </c>
      <c r="R29" s="50">
        <v>101.895</v>
      </c>
      <c r="S29" s="23">
        <v>21805.279999999999</v>
      </c>
      <c r="T29" s="23">
        <v>22757.521000000001</v>
      </c>
      <c r="U29" s="50">
        <v>21.832000000000001</v>
      </c>
      <c r="V29" s="50">
        <v>0</v>
      </c>
      <c r="W29" s="31">
        <v>39083.115039999997</v>
      </c>
      <c r="X29" s="31">
        <v>1.0797099999999999</v>
      </c>
      <c r="Y29" s="31">
        <v>0</v>
      </c>
      <c r="Z29" s="31">
        <v>60425.547580000006</v>
      </c>
      <c r="AA29" s="31">
        <v>0</v>
      </c>
      <c r="AB29" s="31">
        <v>77465.360819999987</v>
      </c>
      <c r="AC29" s="31">
        <v>32448.32619</v>
      </c>
      <c r="AD29" s="31">
        <v>30212.75143</v>
      </c>
      <c r="AE29" s="31">
        <v>48128.38667</v>
      </c>
      <c r="AF29" s="31">
        <v>54897.936649999996</v>
      </c>
      <c r="AG29" s="31">
        <v>47486.672490000004</v>
      </c>
      <c r="AH29" s="31">
        <v>39082.300109999996</v>
      </c>
      <c r="AI29" s="50">
        <v>0.77164999999999995</v>
      </c>
      <c r="AJ29" s="50">
        <v>27179.772060000003</v>
      </c>
      <c r="AK29" s="50">
        <v>0</v>
      </c>
      <c r="AL29" s="111">
        <v>56644.753839999998</v>
      </c>
      <c r="AM29" s="111">
        <v>29530.670639999997</v>
      </c>
      <c r="AN29" s="111">
        <v>28393.669490000004</v>
      </c>
      <c r="AO29" s="111">
        <v>30089.425890000002</v>
      </c>
      <c r="AP29" s="111">
        <v>23725.89286</v>
      </c>
      <c r="AQ29" s="240">
        <v>0</v>
      </c>
      <c r="AR29" s="240">
        <v>22151.75189</v>
      </c>
      <c r="AS29" s="111">
        <v>1.2230799999999999</v>
      </c>
      <c r="AT29" s="111">
        <v>55393.585579999999</v>
      </c>
      <c r="AU29" s="279">
        <v>0</v>
      </c>
      <c r="AV29" s="31">
        <v>308745.26305999997</v>
      </c>
      <c r="AW29" s="31">
        <v>120068.40882</v>
      </c>
      <c r="AX29" s="31">
        <v>85323.25033999997</v>
      </c>
      <c r="AY29" s="31">
        <v>130549.91829000002</v>
      </c>
      <c r="AZ29" s="31">
        <v>39979.623809999997</v>
      </c>
      <c r="BA29" s="31">
        <v>85596.020399999979</v>
      </c>
      <c r="BB29" s="279">
        <v>0</v>
      </c>
      <c r="BC29" s="31">
        <v>309170.75607999985</v>
      </c>
      <c r="BD29" s="31">
        <v>92092.522020000004</v>
      </c>
      <c r="BE29" s="31">
        <v>2.2681</v>
      </c>
      <c r="BF29" s="31">
        <v>0.44461000000000001</v>
      </c>
      <c r="BG29" s="30"/>
    </row>
    <row r="30" spans="1:59" ht="30" x14ac:dyDescent="0.25">
      <c r="A30" s="68" t="s">
        <v>351</v>
      </c>
      <c r="B30" s="50">
        <v>1124185.101</v>
      </c>
      <c r="C30" s="50">
        <v>1415196.5460000001</v>
      </c>
      <c r="D30" s="50">
        <v>1644833.4790000001</v>
      </c>
      <c r="E30" s="50">
        <v>1355046.93</v>
      </c>
      <c r="F30" s="50">
        <v>1124756.1310000001</v>
      </c>
      <c r="G30" s="23">
        <v>1283183.263</v>
      </c>
      <c r="H30" s="23">
        <v>1117108.7496500001</v>
      </c>
      <c r="I30" s="240">
        <f t="shared" si="0"/>
        <v>1889326.0661399993</v>
      </c>
      <c r="J30" s="240">
        <f t="shared" si="1"/>
        <v>1293238.0242699997</v>
      </c>
      <c r="K30" s="50">
        <v>108450.639</v>
      </c>
      <c r="L30" s="50">
        <v>95763.315000000002</v>
      </c>
      <c r="M30" s="50">
        <v>98918.436000000002</v>
      </c>
      <c r="N30" s="50">
        <v>49125.080999999998</v>
      </c>
      <c r="O30" s="50">
        <v>268676.43</v>
      </c>
      <c r="P30" s="50">
        <v>119504.572</v>
      </c>
      <c r="Q30" s="50">
        <v>136112.492</v>
      </c>
      <c r="R30" s="50">
        <v>91301.581999999995</v>
      </c>
      <c r="S30" s="23">
        <v>84662.808000000005</v>
      </c>
      <c r="T30" s="23">
        <v>110046.958</v>
      </c>
      <c r="U30" s="50">
        <v>76924.418999999994</v>
      </c>
      <c r="V30" s="50">
        <v>43696.531000000003</v>
      </c>
      <c r="W30" s="31">
        <v>53615.402550000013</v>
      </c>
      <c r="X30" s="31">
        <v>65372.336510000001</v>
      </c>
      <c r="Y30" s="31">
        <v>12870.123210000002</v>
      </c>
      <c r="Z30" s="31">
        <v>7349.4439499999962</v>
      </c>
      <c r="AA30" s="31">
        <v>16818.953380000006</v>
      </c>
      <c r="AB30" s="31">
        <v>140708.21028999996</v>
      </c>
      <c r="AC30" s="31">
        <v>59564.787769999988</v>
      </c>
      <c r="AD30" s="31">
        <v>209599.01955000003</v>
      </c>
      <c r="AE30" s="31">
        <v>33682.177719999992</v>
      </c>
      <c r="AF30" s="31">
        <v>199916.60922000004</v>
      </c>
      <c r="AG30" s="31">
        <v>237973.13357000001</v>
      </c>
      <c r="AH30" s="31">
        <v>79638.551929999987</v>
      </c>
      <c r="AI30" s="50">
        <v>152539.00984000001</v>
      </c>
      <c r="AJ30" s="50">
        <v>165827.58271999977</v>
      </c>
      <c r="AK30" s="50">
        <v>119526.96353000005</v>
      </c>
      <c r="AL30" s="111">
        <v>111326.13478999994</v>
      </c>
      <c r="AM30" s="111">
        <v>151659.71140000003</v>
      </c>
      <c r="AN30" s="111">
        <v>148605.82333000007</v>
      </c>
      <c r="AO30" s="111">
        <v>130914.61522999991</v>
      </c>
      <c r="AP30" s="111">
        <v>329045.91454999935</v>
      </c>
      <c r="AQ30" s="240">
        <v>104965.45242999996</v>
      </c>
      <c r="AR30" s="240">
        <v>160027.12354000009</v>
      </c>
      <c r="AS30" s="111">
        <v>162607.14861000009</v>
      </c>
      <c r="AT30" s="111">
        <v>152280.58616999994</v>
      </c>
      <c r="AU30" s="31">
        <v>98178.598760000008</v>
      </c>
      <c r="AV30" s="31">
        <v>78848.89208000002</v>
      </c>
      <c r="AW30" s="31">
        <v>210568.89659999992</v>
      </c>
      <c r="AX30" s="31">
        <v>190531.42024000004</v>
      </c>
      <c r="AY30" s="31">
        <v>111374.93783999998</v>
      </c>
      <c r="AZ30" s="31">
        <v>74066.699950000009</v>
      </c>
      <c r="BA30" s="31">
        <v>50971.164989999997</v>
      </c>
      <c r="BB30" s="31">
        <v>68663.679529999994</v>
      </c>
      <c r="BC30" s="31">
        <v>61850.383139999984</v>
      </c>
      <c r="BD30" s="31">
        <v>159053.47464999987</v>
      </c>
      <c r="BE30" s="31">
        <v>114161.15421000004</v>
      </c>
      <c r="BF30" s="31">
        <v>74968.7222799999</v>
      </c>
      <c r="BG30" s="30"/>
    </row>
    <row r="31" spans="1:59" ht="30" x14ac:dyDescent="0.25">
      <c r="A31" s="68" t="s">
        <v>265</v>
      </c>
      <c r="B31" s="50">
        <v>29753.945</v>
      </c>
      <c r="C31" s="50">
        <v>33900.245000000003</v>
      </c>
      <c r="D31" s="50">
        <v>47033.999000000003</v>
      </c>
      <c r="E31" s="50">
        <v>46714.811000000002</v>
      </c>
      <c r="F31" s="50">
        <v>59064.074000000001</v>
      </c>
      <c r="G31" s="23">
        <v>88972.084000000003</v>
      </c>
      <c r="H31" s="23">
        <v>68728.495269999999</v>
      </c>
      <c r="I31" s="240">
        <f t="shared" si="0"/>
        <v>93948.986780000007</v>
      </c>
      <c r="J31" s="240">
        <f t="shared" si="1"/>
        <v>78674.449810000006</v>
      </c>
      <c r="K31" s="50">
        <v>12354.886</v>
      </c>
      <c r="L31" s="50">
        <v>602.10299999999995</v>
      </c>
      <c r="M31" s="50">
        <v>11941.073</v>
      </c>
      <c r="N31" s="50">
        <v>12593.567999999999</v>
      </c>
      <c r="O31" s="50">
        <v>1094.413</v>
      </c>
      <c r="P31" s="50">
        <v>996.26800000000003</v>
      </c>
      <c r="Q31" s="50">
        <v>1151.3900000000001</v>
      </c>
      <c r="R31" s="50">
        <v>726.43399999999997</v>
      </c>
      <c r="S31" s="23">
        <v>307.49099999999999</v>
      </c>
      <c r="T31" s="23">
        <v>13429.894</v>
      </c>
      <c r="U31" s="50">
        <v>14058.790999999999</v>
      </c>
      <c r="V31" s="50">
        <v>19715.773000000001</v>
      </c>
      <c r="W31" s="31">
        <v>0</v>
      </c>
      <c r="X31" s="31">
        <v>62.73892</v>
      </c>
      <c r="Y31" s="31">
        <v>476.45456999999999</v>
      </c>
      <c r="Z31" s="31">
        <v>126.37141</v>
      </c>
      <c r="AA31" s="31">
        <v>249.53688999999997</v>
      </c>
      <c r="AB31" s="31">
        <v>788.17207000000008</v>
      </c>
      <c r="AC31" s="31">
        <v>387.58726000000001</v>
      </c>
      <c r="AD31" s="31">
        <v>399.37732</v>
      </c>
      <c r="AE31" s="31">
        <v>404.67887999999994</v>
      </c>
      <c r="AF31" s="31">
        <v>955.06277999999998</v>
      </c>
      <c r="AG31" s="31">
        <v>52761.811309999997</v>
      </c>
      <c r="AH31" s="31">
        <v>12116.70386</v>
      </c>
      <c r="AI31" s="50">
        <v>13124.046000000004</v>
      </c>
      <c r="AJ31" s="50">
        <v>1386.3754000000001</v>
      </c>
      <c r="AK31" s="50">
        <v>11381.196260000006</v>
      </c>
      <c r="AL31" s="111">
        <v>14960.325480000001</v>
      </c>
      <c r="AM31" s="111">
        <v>802.54577000000006</v>
      </c>
      <c r="AN31" s="111">
        <v>12735.801149999998</v>
      </c>
      <c r="AO31" s="111">
        <v>1854.0891799999997</v>
      </c>
      <c r="AP31" s="111">
        <v>12707.046979999996</v>
      </c>
      <c r="AQ31" s="240">
        <v>13269.522540000002</v>
      </c>
      <c r="AR31" s="240">
        <v>882.35362999999984</v>
      </c>
      <c r="AS31" s="111">
        <v>713.68466000000012</v>
      </c>
      <c r="AT31" s="111">
        <v>10131.999729999994</v>
      </c>
      <c r="AU31" s="31">
        <v>11904.75892</v>
      </c>
      <c r="AV31" s="31">
        <v>738.89388999999994</v>
      </c>
      <c r="AW31" s="31">
        <v>9158.2824000000019</v>
      </c>
      <c r="AX31" s="31">
        <v>11927.38394</v>
      </c>
      <c r="AY31" s="31">
        <v>722.70379000000003</v>
      </c>
      <c r="AZ31" s="31">
        <v>9430.6338999999971</v>
      </c>
      <c r="BA31" s="31">
        <v>1139.3309899999999</v>
      </c>
      <c r="BB31" s="31">
        <v>9827.2401799999989</v>
      </c>
      <c r="BC31" s="31">
        <v>1529.2528600000001</v>
      </c>
      <c r="BD31" s="31">
        <v>11635.088520000001</v>
      </c>
      <c r="BE31" s="31">
        <v>779.75910999999996</v>
      </c>
      <c r="BF31" s="31">
        <v>9881.1213099999986</v>
      </c>
      <c r="BG31" s="30"/>
    </row>
    <row r="32" spans="1:59" x14ac:dyDescent="0.25">
      <c r="A32" s="68" t="s">
        <v>266</v>
      </c>
      <c r="B32" s="50">
        <v>42502.847000000002</v>
      </c>
      <c r="C32" s="50">
        <v>71279.195999999996</v>
      </c>
      <c r="D32" s="50">
        <v>61191.972999999998</v>
      </c>
      <c r="E32" s="50">
        <v>52472.970999999998</v>
      </c>
      <c r="F32" s="50">
        <v>63714.987999999998</v>
      </c>
      <c r="G32" s="23">
        <v>68529.320000000007</v>
      </c>
      <c r="H32" s="23">
        <v>50243.000219999994</v>
      </c>
      <c r="I32" s="240">
        <f t="shared" si="0"/>
        <v>75268.396580000001</v>
      </c>
      <c r="J32" s="240">
        <f t="shared" si="1"/>
        <v>72974.25129</v>
      </c>
      <c r="K32" s="50">
        <v>4392.4309999999996</v>
      </c>
      <c r="L32" s="50">
        <v>5504.277</v>
      </c>
      <c r="M32" s="50">
        <v>4529.5309999999999</v>
      </c>
      <c r="N32" s="50">
        <v>7078.87</v>
      </c>
      <c r="O32" s="50">
        <v>5036.2139999999999</v>
      </c>
      <c r="P32" s="50">
        <v>4663.3379999999997</v>
      </c>
      <c r="Q32" s="50">
        <v>3000.3119999999999</v>
      </c>
      <c r="R32" s="50">
        <v>6585.0439999999999</v>
      </c>
      <c r="S32" s="23">
        <v>6984.3559999999998</v>
      </c>
      <c r="T32" s="23">
        <v>4240.8720000000003</v>
      </c>
      <c r="U32" s="50">
        <v>7392.7370000000001</v>
      </c>
      <c r="V32" s="50">
        <v>9121.3379999999997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6925.3173699999998</v>
      </c>
      <c r="AC32" s="31">
        <v>3000.8792599999997</v>
      </c>
      <c r="AD32" s="31">
        <v>3953.38598</v>
      </c>
      <c r="AE32" s="31">
        <v>1741.60789</v>
      </c>
      <c r="AF32" s="31">
        <v>14475.840659999998</v>
      </c>
      <c r="AG32" s="31">
        <v>12159.02054</v>
      </c>
      <c r="AH32" s="31">
        <v>7986.9485200000008</v>
      </c>
      <c r="AI32" s="50">
        <v>5603.4623800000008</v>
      </c>
      <c r="AJ32" s="50">
        <v>7611.1577399999996</v>
      </c>
      <c r="AK32" s="50">
        <v>8602.7392500000005</v>
      </c>
      <c r="AL32" s="111">
        <v>3999.3492399999996</v>
      </c>
      <c r="AM32" s="111">
        <v>5510.7772300000006</v>
      </c>
      <c r="AN32" s="111">
        <v>1429.2242200000003</v>
      </c>
      <c r="AO32" s="111">
        <v>14394.7557</v>
      </c>
      <c r="AP32" s="111">
        <v>4086.5524299999997</v>
      </c>
      <c r="AQ32" s="240">
        <v>4533.9468699999998</v>
      </c>
      <c r="AR32" s="240">
        <v>8068.2766800000009</v>
      </c>
      <c r="AS32" s="111">
        <v>8671.5175199999994</v>
      </c>
      <c r="AT32" s="111">
        <v>2756.6373199999998</v>
      </c>
      <c r="AU32" s="31">
        <v>5897.7865000000002</v>
      </c>
      <c r="AV32" s="31">
        <v>2042.7172700000001</v>
      </c>
      <c r="AW32" s="31">
        <v>6338.6915199999994</v>
      </c>
      <c r="AX32" s="31">
        <v>1457.0562000000002</v>
      </c>
      <c r="AY32" s="31">
        <v>5286.756049999999</v>
      </c>
      <c r="AZ32" s="31">
        <v>12406.55702</v>
      </c>
      <c r="BA32" s="31">
        <v>5157.54414</v>
      </c>
      <c r="BB32" s="31">
        <v>20980.021929999999</v>
      </c>
      <c r="BC32" s="31">
        <v>1577.68688</v>
      </c>
      <c r="BD32" s="31">
        <v>4508.7221999999992</v>
      </c>
      <c r="BE32" s="31">
        <v>4987.0415300000004</v>
      </c>
      <c r="BF32" s="31">
        <v>2333.6700500000002</v>
      </c>
      <c r="BG32" s="30"/>
    </row>
    <row r="33" spans="1:59" ht="45" x14ac:dyDescent="0.25">
      <c r="A33" s="68" t="s">
        <v>267</v>
      </c>
      <c r="B33" s="50">
        <v>46644.4</v>
      </c>
      <c r="C33" s="50">
        <v>48876.036999999997</v>
      </c>
      <c r="D33" s="50">
        <v>26248.67</v>
      </c>
      <c r="E33" s="50">
        <v>158106.01999999999</v>
      </c>
      <c r="F33" s="50">
        <v>38802.652000000002</v>
      </c>
      <c r="G33" s="23">
        <v>35356.712</v>
      </c>
      <c r="H33" s="23">
        <v>21469.828999999998</v>
      </c>
      <c r="I33" s="240">
        <f t="shared" si="0"/>
        <v>18333.925920000001</v>
      </c>
      <c r="J33" s="240">
        <f t="shared" si="1"/>
        <v>4116.850010000001</v>
      </c>
      <c r="K33" s="50">
        <v>1330.3</v>
      </c>
      <c r="L33" s="50">
        <v>3292.7640000000001</v>
      </c>
      <c r="M33" s="50">
        <v>2547.1350000000002</v>
      </c>
      <c r="N33" s="50">
        <v>2120.0619999999999</v>
      </c>
      <c r="O33" s="50">
        <v>2322.0450000000001</v>
      </c>
      <c r="P33" s="50">
        <v>8944.76</v>
      </c>
      <c r="Q33" s="50">
        <v>3520.0360000000001</v>
      </c>
      <c r="R33" s="50">
        <v>3857.22</v>
      </c>
      <c r="S33" s="23">
        <v>1093.396</v>
      </c>
      <c r="T33" s="23">
        <v>5216.8059999999996</v>
      </c>
      <c r="U33" s="50">
        <v>520.60599999999999</v>
      </c>
      <c r="V33" s="50">
        <v>591.58199999999999</v>
      </c>
      <c r="W33" s="31">
        <v>1273.91525</v>
      </c>
      <c r="X33" s="31">
        <v>687.61018999999999</v>
      </c>
      <c r="Y33" s="31">
        <v>2115.4477999999999</v>
      </c>
      <c r="Z33" s="31">
        <v>1450.06924</v>
      </c>
      <c r="AA33" s="31">
        <v>3024.9051700000005</v>
      </c>
      <c r="AB33" s="31">
        <v>2445.4870799999994</v>
      </c>
      <c r="AC33" s="31">
        <v>2037.78538</v>
      </c>
      <c r="AD33" s="31">
        <v>2702.8458500000002</v>
      </c>
      <c r="AE33" s="31">
        <v>679.75569999999993</v>
      </c>
      <c r="AF33" s="31">
        <v>1902.5094999999999</v>
      </c>
      <c r="AG33" s="31">
        <v>712.7487799999999</v>
      </c>
      <c r="AH33" s="31">
        <v>2436.7490600000001</v>
      </c>
      <c r="AI33" s="244">
        <v>1743.9960299999996</v>
      </c>
      <c r="AJ33" s="50">
        <v>2560.1408799999995</v>
      </c>
      <c r="AK33" s="50">
        <v>3618.10187</v>
      </c>
      <c r="AL33" s="111">
        <v>775.14071999999999</v>
      </c>
      <c r="AM33" s="111">
        <v>1797.1860899999999</v>
      </c>
      <c r="AN33" s="111">
        <v>1811.5923300000004</v>
      </c>
      <c r="AO33" s="111">
        <v>1723.4198600000002</v>
      </c>
      <c r="AP33" s="111">
        <v>1443.211</v>
      </c>
      <c r="AQ33" s="240">
        <v>855.24666999999988</v>
      </c>
      <c r="AR33" s="240">
        <v>640.15515000000005</v>
      </c>
      <c r="AS33" s="111">
        <v>292.49547000000001</v>
      </c>
      <c r="AT33" s="111">
        <v>1073.2398499999999</v>
      </c>
      <c r="AU33" s="31">
        <v>729.5911000000001</v>
      </c>
      <c r="AV33" s="31">
        <v>106.7385</v>
      </c>
      <c r="AW33" s="31">
        <v>476.29780000000005</v>
      </c>
      <c r="AX33" s="31">
        <v>588.74847999999997</v>
      </c>
      <c r="AY33" s="31">
        <v>600.47993999999994</v>
      </c>
      <c r="AZ33" s="31">
        <v>33.344300000000004</v>
      </c>
      <c r="BA33" s="31">
        <v>32.467040000000004</v>
      </c>
      <c r="BB33" s="31">
        <v>321.54144999999994</v>
      </c>
      <c r="BC33" s="31">
        <v>484.27785</v>
      </c>
      <c r="BD33" s="31">
        <v>331.12511999999992</v>
      </c>
      <c r="BE33" s="31">
        <v>122.00397999999998</v>
      </c>
      <c r="BF33" s="31">
        <v>290.23444999999998</v>
      </c>
      <c r="BG33" s="30"/>
    </row>
    <row r="34" spans="1:59" ht="30" x14ac:dyDescent="0.25">
      <c r="A34" s="68" t="s">
        <v>268</v>
      </c>
      <c r="B34" s="50">
        <v>63556.885999999999</v>
      </c>
      <c r="C34" s="50">
        <v>65243.847999999998</v>
      </c>
      <c r="D34" s="50">
        <v>65076.478000000003</v>
      </c>
      <c r="E34" s="50">
        <v>100294.963</v>
      </c>
      <c r="F34" s="50">
        <v>81658.892999999996</v>
      </c>
      <c r="G34" s="23">
        <v>66920.929999999993</v>
      </c>
      <c r="H34" s="23">
        <v>127443.29605000002</v>
      </c>
      <c r="I34" s="240">
        <f>SUM(AI34:AT34)</f>
        <v>165717.58527999997</v>
      </c>
      <c r="J34" s="240">
        <f t="shared" si="1"/>
        <v>128962.82659000003</v>
      </c>
      <c r="K34" s="50">
        <v>5154.8159999999998</v>
      </c>
      <c r="L34" s="50">
        <v>3211.33</v>
      </c>
      <c r="M34" s="50">
        <v>2537.4369999999999</v>
      </c>
      <c r="N34" s="50">
        <v>2874.25</v>
      </c>
      <c r="O34" s="50">
        <v>8940.3719999999994</v>
      </c>
      <c r="P34" s="50">
        <v>16798.669000000002</v>
      </c>
      <c r="Q34" s="50">
        <v>2950.913</v>
      </c>
      <c r="R34" s="50">
        <v>6214.0360000000001</v>
      </c>
      <c r="S34" s="23">
        <v>6755.9880000000003</v>
      </c>
      <c r="T34" s="23">
        <v>7158.23</v>
      </c>
      <c r="U34" s="50">
        <v>3077.47</v>
      </c>
      <c r="V34" s="50">
        <v>1247.4190000000001</v>
      </c>
      <c r="W34" s="31">
        <v>8450.5959300000013</v>
      </c>
      <c r="X34" s="31">
        <v>4622.6339199999993</v>
      </c>
      <c r="Y34" s="31">
        <v>5804.8456000000015</v>
      </c>
      <c r="Z34" s="31">
        <v>6118.9556800000009</v>
      </c>
      <c r="AA34" s="31">
        <v>19170.663190000003</v>
      </c>
      <c r="AB34" s="31">
        <v>16019.588400000001</v>
      </c>
      <c r="AC34" s="31">
        <v>19663.649940000007</v>
      </c>
      <c r="AD34" s="31">
        <v>11052.241229999996</v>
      </c>
      <c r="AE34" s="31">
        <v>12253.691239999995</v>
      </c>
      <c r="AF34" s="31">
        <v>9286.8203700000013</v>
      </c>
      <c r="AG34" s="31">
        <v>7303.298319999999</v>
      </c>
      <c r="AH34" s="31">
        <v>7696.3122300000005</v>
      </c>
      <c r="AI34" s="50">
        <v>13354.086140000001</v>
      </c>
      <c r="AJ34" s="50">
        <v>9702.0578300000034</v>
      </c>
      <c r="AK34" s="50">
        <v>6557.9242899999999</v>
      </c>
      <c r="AL34" s="111">
        <v>12915.936209999991</v>
      </c>
      <c r="AM34" s="111">
        <v>15944.758719999998</v>
      </c>
      <c r="AN34" s="111">
        <v>17634.279549999996</v>
      </c>
      <c r="AO34" s="111">
        <v>13078.598729999994</v>
      </c>
      <c r="AP34" s="240">
        <v>31737.64078999999</v>
      </c>
      <c r="AQ34" s="171">
        <v>4973.705170000002</v>
      </c>
      <c r="AR34" s="240">
        <v>24296.806149999979</v>
      </c>
      <c r="AS34" s="111">
        <v>6980.7956299999996</v>
      </c>
      <c r="AT34" s="111">
        <v>8540.9960699999992</v>
      </c>
      <c r="AU34" s="31">
        <v>11821.899670000001</v>
      </c>
      <c r="AV34" s="31">
        <v>12805.892530000006</v>
      </c>
      <c r="AW34" s="31">
        <v>16966.351569999995</v>
      </c>
      <c r="AX34" s="31">
        <v>6858.9870399999973</v>
      </c>
      <c r="AY34" s="31">
        <v>9783.2329000000009</v>
      </c>
      <c r="AZ34" s="31">
        <v>9386.8765700000022</v>
      </c>
      <c r="BA34" s="31">
        <v>14283.812510000002</v>
      </c>
      <c r="BB34" s="31">
        <v>6662.6177700000017</v>
      </c>
      <c r="BC34" s="31">
        <v>7919.1559900000002</v>
      </c>
      <c r="BD34" s="31">
        <v>11561.442350000001</v>
      </c>
      <c r="BE34" s="31">
        <v>11701.264770000003</v>
      </c>
      <c r="BF34" s="31">
        <v>9211.2929200000017</v>
      </c>
      <c r="BG34" s="30"/>
    </row>
    <row r="35" spans="1:59" x14ac:dyDescent="0.25">
      <c r="A35" s="68" t="s">
        <v>269</v>
      </c>
      <c r="B35" s="50">
        <v>48500.544000000002</v>
      </c>
      <c r="C35" s="50">
        <v>43863.184999999998</v>
      </c>
      <c r="D35" s="50">
        <v>52730.985999999997</v>
      </c>
      <c r="E35" s="50">
        <v>92476.187000000005</v>
      </c>
      <c r="F35" s="50">
        <v>99372.952999999994</v>
      </c>
      <c r="G35" s="23">
        <v>104249.83099999999</v>
      </c>
      <c r="H35" s="23">
        <v>71534.999889999992</v>
      </c>
      <c r="I35" s="240">
        <f t="shared" si="0"/>
        <v>122305.91757999998</v>
      </c>
      <c r="J35" s="240">
        <f t="shared" si="1"/>
        <v>107250.12937000002</v>
      </c>
      <c r="K35" s="50">
        <v>8720.9680000000008</v>
      </c>
      <c r="L35" s="50">
        <v>6266.7579999999998</v>
      </c>
      <c r="M35" s="50">
        <v>14152.031000000001</v>
      </c>
      <c r="N35" s="50">
        <v>12452.025</v>
      </c>
      <c r="O35" s="50">
        <v>12889.795</v>
      </c>
      <c r="P35" s="50">
        <v>5487.2060000000001</v>
      </c>
      <c r="Q35" s="50">
        <v>11346.564</v>
      </c>
      <c r="R35" s="50">
        <v>10902.771000000001</v>
      </c>
      <c r="S35" s="23">
        <v>7535.2950000000001</v>
      </c>
      <c r="T35" s="23">
        <v>9028.9429999999993</v>
      </c>
      <c r="U35" s="50">
        <v>943.40599999999995</v>
      </c>
      <c r="V35" s="50">
        <v>4524.0690000000004</v>
      </c>
      <c r="W35" s="31">
        <v>5692.9487600000002</v>
      </c>
      <c r="X35" s="31">
        <v>0</v>
      </c>
      <c r="Y35" s="31">
        <v>5682.73</v>
      </c>
      <c r="Z35" s="31">
        <v>6741.3646200000003</v>
      </c>
      <c r="AA35" s="31">
        <v>7470.0367800000004</v>
      </c>
      <c r="AB35" s="31">
        <v>2175.9314599999998</v>
      </c>
      <c r="AC35" s="31">
        <v>1600.4521499999998</v>
      </c>
      <c r="AD35" s="31">
        <v>9891.9676900000013</v>
      </c>
      <c r="AE35" s="31">
        <v>6173.6663799999997</v>
      </c>
      <c r="AF35" s="31">
        <v>10632.681509999999</v>
      </c>
      <c r="AG35" s="31">
        <v>5978.2399400000004</v>
      </c>
      <c r="AH35" s="31">
        <v>9494.980599999999</v>
      </c>
      <c r="AI35" s="50">
        <v>23159.916649999992</v>
      </c>
      <c r="AJ35" s="50">
        <v>9233.0207500000015</v>
      </c>
      <c r="AK35" s="50">
        <v>17687.181560000001</v>
      </c>
      <c r="AL35" s="111">
        <v>2782.64858</v>
      </c>
      <c r="AM35" s="111">
        <v>2580.9253899999999</v>
      </c>
      <c r="AN35" s="111">
        <v>14613.788990000003</v>
      </c>
      <c r="AO35" s="111">
        <v>16551.348050000001</v>
      </c>
      <c r="AP35" s="111">
        <v>5581.2282200000009</v>
      </c>
      <c r="AQ35" s="240">
        <v>10395.889199999998</v>
      </c>
      <c r="AR35" s="240">
        <v>5661.3037400000003</v>
      </c>
      <c r="AS35" s="111">
        <v>4963.5068300000003</v>
      </c>
      <c r="AT35" s="111">
        <v>9095.1596199999985</v>
      </c>
      <c r="AU35" s="31">
        <v>10028.325840000001</v>
      </c>
      <c r="AV35" s="31">
        <v>15712.770460000009</v>
      </c>
      <c r="AW35" s="31">
        <v>15785.56214</v>
      </c>
      <c r="AX35" s="31">
        <v>6756.8608900000054</v>
      </c>
      <c r="AY35" s="31">
        <v>5105.5938299999989</v>
      </c>
      <c r="AZ35" s="31">
        <v>12866.475460000001</v>
      </c>
      <c r="BA35" s="31">
        <v>8657.5803300000007</v>
      </c>
      <c r="BB35" s="31">
        <v>11728.451129999999</v>
      </c>
      <c r="BC35" s="31">
        <v>6383.8155400000096</v>
      </c>
      <c r="BD35" s="31">
        <v>2194.54673</v>
      </c>
      <c r="BE35" s="31">
        <v>2943.9806799999997</v>
      </c>
      <c r="BF35" s="31">
        <v>9086.1663399999961</v>
      </c>
      <c r="BG35" s="30"/>
    </row>
    <row r="36" spans="1:59" ht="30" x14ac:dyDescent="0.25">
      <c r="A36" s="68" t="s">
        <v>270</v>
      </c>
      <c r="B36" s="50">
        <v>26513.11</v>
      </c>
      <c r="C36" s="50">
        <v>23829.062000000002</v>
      </c>
      <c r="D36" s="50">
        <v>27564.143</v>
      </c>
      <c r="E36" s="50">
        <v>31601.772000000001</v>
      </c>
      <c r="F36" s="50">
        <v>33763.603999999999</v>
      </c>
      <c r="G36" s="23">
        <v>37624.65600000001</v>
      </c>
      <c r="H36" s="23">
        <v>30095.73275000001</v>
      </c>
      <c r="I36" s="240">
        <f t="shared" si="0"/>
        <v>60209.588359999987</v>
      </c>
      <c r="J36" s="240">
        <f t="shared" si="1"/>
        <v>45001.156450000009</v>
      </c>
      <c r="K36" s="50">
        <v>2650.9009999999998</v>
      </c>
      <c r="L36" s="50">
        <v>2745.2150000000001</v>
      </c>
      <c r="M36" s="50">
        <v>2686.5639999999999</v>
      </c>
      <c r="N36" s="50">
        <v>4958.6289999999999</v>
      </c>
      <c r="O36" s="50">
        <v>3166.5169999999998</v>
      </c>
      <c r="P36" s="50">
        <v>3736.7579999999998</v>
      </c>
      <c r="Q36" s="50">
        <v>2601.828</v>
      </c>
      <c r="R36" s="50">
        <v>5239.5140000000001</v>
      </c>
      <c r="S36" s="23">
        <v>4078.0360000000001</v>
      </c>
      <c r="T36" s="23">
        <v>2145.67</v>
      </c>
      <c r="U36" s="50">
        <v>2867.2660000000001</v>
      </c>
      <c r="V36" s="50">
        <v>747.75800000000004</v>
      </c>
      <c r="W36" s="31">
        <v>363.25280999999995</v>
      </c>
      <c r="X36" s="31">
        <v>1151.4910199999999</v>
      </c>
      <c r="Y36" s="31">
        <v>960.76857000000007</v>
      </c>
      <c r="Z36" s="31">
        <v>1847.0150100000001</v>
      </c>
      <c r="AA36" s="31">
        <v>1628.0980499999998</v>
      </c>
      <c r="AB36" s="31">
        <v>2021.1098200000001</v>
      </c>
      <c r="AC36" s="31">
        <v>2631.3163900000004</v>
      </c>
      <c r="AD36" s="31">
        <v>4787.0315000000001</v>
      </c>
      <c r="AE36" s="31">
        <v>1804.0188000000003</v>
      </c>
      <c r="AF36" s="31">
        <v>5326.3073800000011</v>
      </c>
      <c r="AG36" s="31">
        <v>5182.1800600000006</v>
      </c>
      <c r="AH36" s="31">
        <v>2393.1433400000005</v>
      </c>
      <c r="AI36" s="50">
        <v>2190.8313700000017</v>
      </c>
      <c r="AJ36" s="50">
        <v>6218.1078399999988</v>
      </c>
      <c r="AK36" s="50">
        <v>4856.1165800000008</v>
      </c>
      <c r="AL36" s="111">
        <v>3562.1662399999991</v>
      </c>
      <c r="AM36" s="111">
        <v>5626.5233499999986</v>
      </c>
      <c r="AN36" s="111">
        <v>3570.0147900000006</v>
      </c>
      <c r="AO36" s="111">
        <v>3661.2521200000001</v>
      </c>
      <c r="AP36" s="111">
        <v>6541.4769600000054</v>
      </c>
      <c r="AQ36" s="240">
        <v>11150.214779999986</v>
      </c>
      <c r="AR36" s="240">
        <v>7087.1579099999954</v>
      </c>
      <c r="AS36" s="111">
        <v>2110.6311299999998</v>
      </c>
      <c r="AT36" s="111">
        <v>3635.0952900000002</v>
      </c>
      <c r="AU36" s="31">
        <v>3578.6104800000016</v>
      </c>
      <c r="AV36" s="31">
        <v>3500.8597000000018</v>
      </c>
      <c r="AW36" s="31">
        <v>3569.1535499999968</v>
      </c>
      <c r="AX36" s="31">
        <v>4077.8006499999988</v>
      </c>
      <c r="AY36" s="31">
        <v>3230.7089099999985</v>
      </c>
      <c r="AZ36" s="31">
        <v>2854.7863600000032</v>
      </c>
      <c r="BA36" s="31">
        <v>6001.1788299999998</v>
      </c>
      <c r="BB36" s="31">
        <v>2718.6814300000001</v>
      </c>
      <c r="BC36" s="31">
        <v>3531.4403400000015</v>
      </c>
      <c r="BD36" s="31">
        <v>2806.5983400000009</v>
      </c>
      <c r="BE36" s="31">
        <v>4359.8378499999999</v>
      </c>
      <c r="BF36" s="31">
        <v>4771.5000100000007</v>
      </c>
      <c r="BG36" s="30"/>
    </row>
    <row r="37" spans="1:59" ht="30" x14ac:dyDescent="0.25">
      <c r="A37" s="68" t="s">
        <v>271</v>
      </c>
      <c r="B37" s="50">
        <v>37055.915000000001</v>
      </c>
      <c r="C37" s="50">
        <v>27331.499</v>
      </c>
      <c r="D37" s="50">
        <v>34158.642</v>
      </c>
      <c r="E37" s="50">
        <v>42150.946000000004</v>
      </c>
      <c r="F37" s="50">
        <v>40027.108999999997</v>
      </c>
      <c r="G37" s="23">
        <v>46292.845999999998</v>
      </c>
      <c r="H37" s="23">
        <v>53557.680790000006</v>
      </c>
      <c r="I37" s="240">
        <f t="shared" si="0"/>
        <v>84397.150940000021</v>
      </c>
      <c r="J37" s="240">
        <f t="shared" si="1"/>
        <v>80065.640750000006</v>
      </c>
      <c r="K37" s="50">
        <v>3665.366</v>
      </c>
      <c r="L37" s="50">
        <v>2166.2089999999998</v>
      </c>
      <c r="M37" s="50">
        <v>2925.5010000000002</v>
      </c>
      <c r="N37" s="50">
        <v>2925.2170000000001</v>
      </c>
      <c r="O37" s="50">
        <v>3492.4569999999999</v>
      </c>
      <c r="P37" s="50">
        <v>5545.86</v>
      </c>
      <c r="Q37" s="50">
        <v>3811.8310000000001</v>
      </c>
      <c r="R37" s="50">
        <v>5474.576</v>
      </c>
      <c r="S37" s="23">
        <v>5076.6149999999998</v>
      </c>
      <c r="T37" s="23">
        <v>4530.5479999999998</v>
      </c>
      <c r="U37" s="50">
        <v>4141.6790000000001</v>
      </c>
      <c r="V37" s="50">
        <v>2536.9870000000001</v>
      </c>
      <c r="W37" s="31">
        <v>1665.3879500000003</v>
      </c>
      <c r="X37" s="31">
        <v>1802.2781699999996</v>
      </c>
      <c r="Y37" s="31">
        <v>1792.2714900000003</v>
      </c>
      <c r="Z37" s="31">
        <v>1286.3242299999999</v>
      </c>
      <c r="AA37" s="31">
        <v>1262.1842899999997</v>
      </c>
      <c r="AB37" s="31">
        <v>6094.2849200000001</v>
      </c>
      <c r="AC37" s="31">
        <v>4370.6936000000014</v>
      </c>
      <c r="AD37" s="31">
        <v>8577.3474900000001</v>
      </c>
      <c r="AE37" s="31">
        <v>7494.24874</v>
      </c>
      <c r="AF37" s="31">
        <v>6469.73567</v>
      </c>
      <c r="AG37" s="31">
        <v>6853.8042800000012</v>
      </c>
      <c r="AH37" s="31">
        <v>5889.1199599999991</v>
      </c>
      <c r="AI37" s="50">
        <v>3626.9775599999998</v>
      </c>
      <c r="AJ37" s="50">
        <v>5429.0153200000032</v>
      </c>
      <c r="AK37" s="50">
        <v>10677.330209999989</v>
      </c>
      <c r="AL37" s="111">
        <v>4696.4250200000006</v>
      </c>
      <c r="AM37" s="111">
        <v>5969.8042100000048</v>
      </c>
      <c r="AN37" s="111">
        <v>5017.9016099999963</v>
      </c>
      <c r="AO37" s="111">
        <v>8627.3008299999965</v>
      </c>
      <c r="AP37" s="111">
        <v>6650.8845299999957</v>
      </c>
      <c r="AQ37" s="240">
        <v>10467.00093000002</v>
      </c>
      <c r="AR37" s="240">
        <v>8657.139769999998</v>
      </c>
      <c r="AS37" s="111">
        <v>9535.6870200000103</v>
      </c>
      <c r="AT37" s="111">
        <v>5041.6839300000001</v>
      </c>
      <c r="AU37" s="31">
        <v>6069.5133400000032</v>
      </c>
      <c r="AV37" s="31">
        <v>6047.2625400000024</v>
      </c>
      <c r="AW37" s="31">
        <v>7193.7674900000002</v>
      </c>
      <c r="AX37" s="31">
        <v>7495.1310799999992</v>
      </c>
      <c r="AY37" s="31">
        <v>6217.6464399999995</v>
      </c>
      <c r="AZ37" s="31">
        <v>6901.4067100000048</v>
      </c>
      <c r="BA37" s="31">
        <v>9020.9807600000004</v>
      </c>
      <c r="BB37" s="31">
        <v>8209.4423700000043</v>
      </c>
      <c r="BC37" s="31">
        <v>5061.1814699999995</v>
      </c>
      <c r="BD37" s="31">
        <v>5618.9689100000023</v>
      </c>
      <c r="BE37" s="31">
        <v>6415.9308000000001</v>
      </c>
      <c r="BF37" s="31">
        <v>5814.408840000001</v>
      </c>
      <c r="BG37" s="30"/>
    </row>
    <row r="38" spans="1:59" x14ac:dyDescent="0.25">
      <c r="A38" s="68" t="s">
        <v>272</v>
      </c>
      <c r="B38" s="50">
        <v>64788.29</v>
      </c>
      <c r="C38" s="50">
        <v>52527.148000000001</v>
      </c>
      <c r="D38" s="50">
        <v>41210.870999999999</v>
      </c>
      <c r="E38" s="50">
        <v>46973.896000000001</v>
      </c>
      <c r="F38" s="50">
        <v>56749.245000000003</v>
      </c>
      <c r="G38" s="23">
        <v>72755.289999999994</v>
      </c>
      <c r="H38" s="23">
        <v>53804.152000000002</v>
      </c>
      <c r="I38" s="240">
        <f t="shared" si="0"/>
        <v>71450.815715999997</v>
      </c>
      <c r="J38" s="240">
        <f t="shared" si="1"/>
        <v>61505.053990000008</v>
      </c>
      <c r="K38" s="50">
        <v>3791.47</v>
      </c>
      <c r="L38" s="50">
        <v>3224.931</v>
      </c>
      <c r="M38" s="50">
        <v>4633.1390000000001</v>
      </c>
      <c r="N38" s="50">
        <v>4817.6149999999998</v>
      </c>
      <c r="O38" s="50">
        <v>5597.5839999999998</v>
      </c>
      <c r="P38" s="50">
        <v>6192.9769999999999</v>
      </c>
      <c r="Q38" s="50">
        <v>8855.9269999999997</v>
      </c>
      <c r="R38" s="50">
        <v>5914.4390000000003</v>
      </c>
      <c r="S38" s="23">
        <v>5693.5810000000001</v>
      </c>
      <c r="T38" s="23">
        <v>5610.08</v>
      </c>
      <c r="U38" s="50">
        <v>15364.914000000001</v>
      </c>
      <c r="V38" s="50">
        <v>3058.6329999999998</v>
      </c>
      <c r="W38" s="31">
        <v>2370.9408099999996</v>
      </c>
      <c r="X38" s="31">
        <v>2405.98072</v>
      </c>
      <c r="Y38" s="31">
        <v>4270.0040599999993</v>
      </c>
      <c r="Z38" s="31">
        <v>2444.1125000000002</v>
      </c>
      <c r="AA38" s="31">
        <v>3967.2219600000003</v>
      </c>
      <c r="AB38" s="31">
        <v>4557.7884199999999</v>
      </c>
      <c r="AC38" s="31">
        <v>6786.6359399999992</v>
      </c>
      <c r="AD38" s="31">
        <v>4006.44949</v>
      </c>
      <c r="AE38" s="31">
        <v>4633.3902600000001</v>
      </c>
      <c r="AF38" s="31">
        <v>7350.8214299999981</v>
      </c>
      <c r="AG38" s="31">
        <v>4908.9623099999999</v>
      </c>
      <c r="AH38" s="31">
        <v>6101.8441000000003</v>
      </c>
      <c r="AI38" s="50">
        <v>6973.4558659999984</v>
      </c>
      <c r="AJ38" s="50">
        <v>5513.5310899999995</v>
      </c>
      <c r="AK38" s="50">
        <v>6461.2414200000003</v>
      </c>
      <c r="AL38" s="111">
        <v>4847.001870000001</v>
      </c>
      <c r="AM38" s="111">
        <v>6628.0734500000053</v>
      </c>
      <c r="AN38" s="111">
        <v>7576.8161799999971</v>
      </c>
      <c r="AO38" s="111">
        <v>5162.8836500000007</v>
      </c>
      <c r="AP38" s="111">
        <v>7055.2638999999963</v>
      </c>
      <c r="AQ38" s="240">
        <v>6548.8911099999996</v>
      </c>
      <c r="AR38" s="240">
        <v>6096.070839999994</v>
      </c>
      <c r="AS38" s="111">
        <v>2875.5899700000014</v>
      </c>
      <c r="AT38" s="111">
        <v>5711.9963700000026</v>
      </c>
      <c r="AU38" s="31">
        <v>4293.9649600000066</v>
      </c>
      <c r="AV38" s="31">
        <v>4154.8800999999985</v>
      </c>
      <c r="AW38" s="31">
        <v>4884.3494799999999</v>
      </c>
      <c r="AX38" s="31">
        <v>4683.5392200000042</v>
      </c>
      <c r="AY38" s="31">
        <v>5140.8829200000046</v>
      </c>
      <c r="AZ38" s="31">
        <v>3684.3192899999995</v>
      </c>
      <c r="BA38" s="31">
        <v>4519.3217800000029</v>
      </c>
      <c r="BB38" s="31">
        <v>6290.5355899999986</v>
      </c>
      <c r="BC38" s="31">
        <v>8939.8869599999962</v>
      </c>
      <c r="BD38" s="31">
        <v>4789.8010800000002</v>
      </c>
      <c r="BE38" s="31">
        <v>4852.8733000000011</v>
      </c>
      <c r="BF38" s="31">
        <v>5270.6993100000018</v>
      </c>
      <c r="BG38" s="30"/>
    </row>
    <row r="39" spans="1:59" x14ac:dyDescent="0.25">
      <c r="A39" s="68" t="s">
        <v>273</v>
      </c>
      <c r="B39" s="50">
        <v>14055.759</v>
      </c>
      <c r="C39" s="50">
        <v>17352.580999999998</v>
      </c>
      <c r="D39" s="50">
        <v>17986.921999999999</v>
      </c>
      <c r="E39" s="50">
        <v>19499.93</v>
      </c>
      <c r="F39" s="50">
        <v>23099.807000000001</v>
      </c>
      <c r="G39" s="23">
        <v>23716.331999999999</v>
      </c>
      <c r="H39" s="23">
        <v>18006.016220000001</v>
      </c>
      <c r="I39" s="240">
        <f t="shared" si="0"/>
        <v>39915.767229999998</v>
      </c>
      <c r="J39" s="240">
        <f t="shared" si="1"/>
        <v>50074.063170000009</v>
      </c>
      <c r="K39" s="50">
        <v>1638.1569999999999</v>
      </c>
      <c r="L39" s="50">
        <v>898.98599999999999</v>
      </c>
      <c r="M39" s="50">
        <v>2015.5419999999999</v>
      </c>
      <c r="N39" s="50">
        <v>1622.4839999999999</v>
      </c>
      <c r="O39" s="50">
        <v>1870.4549999999999</v>
      </c>
      <c r="P39" s="50">
        <v>1936.2719999999999</v>
      </c>
      <c r="Q39" s="50">
        <v>1957.8130000000001</v>
      </c>
      <c r="R39" s="50">
        <v>2182.567</v>
      </c>
      <c r="S39" s="23">
        <v>3382.4760000000001</v>
      </c>
      <c r="T39" s="23">
        <v>2101.5160000000001</v>
      </c>
      <c r="U39" s="50">
        <v>2867.4580000000001</v>
      </c>
      <c r="V39" s="50">
        <v>1242.606</v>
      </c>
      <c r="W39" s="31">
        <v>187.33260000000001</v>
      </c>
      <c r="X39" s="31">
        <v>337.96492999999992</v>
      </c>
      <c r="Y39" s="31">
        <v>633.46160000000009</v>
      </c>
      <c r="Z39" s="31">
        <v>609.89734999999996</v>
      </c>
      <c r="AA39" s="31">
        <v>359.19977999999998</v>
      </c>
      <c r="AB39" s="31">
        <v>2214.7646199999999</v>
      </c>
      <c r="AC39" s="31">
        <v>1623.3575799999999</v>
      </c>
      <c r="AD39" s="31">
        <v>2430.9996799999999</v>
      </c>
      <c r="AE39" s="31">
        <v>1700.9895900000004</v>
      </c>
      <c r="AF39" s="31">
        <v>3130.5800600000011</v>
      </c>
      <c r="AG39" s="31">
        <v>2169.2514700000006</v>
      </c>
      <c r="AH39" s="31">
        <v>2608.2169599999997</v>
      </c>
      <c r="AI39" s="50">
        <v>3612.0153400000004</v>
      </c>
      <c r="AJ39" s="50">
        <v>3729.5383099999999</v>
      </c>
      <c r="AK39" s="50">
        <v>4134.4908099999984</v>
      </c>
      <c r="AL39" s="111">
        <v>2467.3682099999983</v>
      </c>
      <c r="AM39" s="111">
        <v>5259.5432699999974</v>
      </c>
      <c r="AN39" s="111">
        <v>1631.4376000000004</v>
      </c>
      <c r="AO39" s="111">
        <v>3239.5289399999979</v>
      </c>
      <c r="AP39" s="111">
        <v>2358.1313800000003</v>
      </c>
      <c r="AQ39" s="240">
        <v>2413.3560500000003</v>
      </c>
      <c r="AR39" s="240">
        <v>3665.2640800000036</v>
      </c>
      <c r="AS39" s="111">
        <v>4289.8184700000011</v>
      </c>
      <c r="AT39" s="111">
        <v>3115.2747700000004</v>
      </c>
      <c r="AU39" s="31">
        <v>2311.1469099999999</v>
      </c>
      <c r="AV39" s="31">
        <v>3255.1851999999999</v>
      </c>
      <c r="AW39" s="31">
        <v>5219.265010000001</v>
      </c>
      <c r="AX39" s="31">
        <v>1501.2813999999998</v>
      </c>
      <c r="AY39" s="31">
        <v>3127.5798600000007</v>
      </c>
      <c r="AZ39" s="31">
        <v>6072.2460500000016</v>
      </c>
      <c r="BA39" s="31">
        <v>6044.5304700000006</v>
      </c>
      <c r="BB39" s="31">
        <v>4868.5209800000011</v>
      </c>
      <c r="BC39" s="31">
        <v>4135.9779300000009</v>
      </c>
      <c r="BD39" s="31">
        <v>4326.6563899999983</v>
      </c>
      <c r="BE39" s="31">
        <v>4500.2673700000005</v>
      </c>
      <c r="BF39" s="31">
        <v>4711.4056000000019</v>
      </c>
      <c r="BG39" s="30"/>
    </row>
    <row r="40" spans="1:59" ht="30" x14ac:dyDescent="0.25">
      <c r="A40" s="68" t="s">
        <v>274</v>
      </c>
      <c r="B40" s="50">
        <v>62190.762999999999</v>
      </c>
      <c r="C40" s="50">
        <v>68550.104000000007</v>
      </c>
      <c r="D40" s="50">
        <v>73931.56</v>
      </c>
      <c r="E40" s="50">
        <v>79048.167000000001</v>
      </c>
      <c r="F40" s="50">
        <v>76665.085999999996</v>
      </c>
      <c r="G40" s="23">
        <v>90608.309000000008</v>
      </c>
      <c r="H40" s="23">
        <v>72631.148140000005</v>
      </c>
      <c r="I40" s="240">
        <f t="shared" si="0"/>
        <v>97782.238249999966</v>
      </c>
      <c r="J40" s="240">
        <f t="shared" si="1"/>
        <v>80004.092720000001</v>
      </c>
      <c r="K40" s="50">
        <v>6117.88</v>
      </c>
      <c r="L40" s="50">
        <v>7611.0839999999998</v>
      </c>
      <c r="M40" s="50">
        <v>9984.5830000000005</v>
      </c>
      <c r="N40" s="50">
        <v>8251.6659999999993</v>
      </c>
      <c r="O40" s="50">
        <v>8082.3680000000004</v>
      </c>
      <c r="P40" s="50">
        <v>8474.7060000000001</v>
      </c>
      <c r="Q40" s="50">
        <v>7997.4260000000004</v>
      </c>
      <c r="R40" s="50">
        <v>9736.7540000000008</v>
      </c>
      <c r="S40" s="23">
        <v>7733.6679999999997</v>
      </c>
      <c r="T40" s="23">
        <v>6443.69</v>
      </c>
      <c r="U40" s="50">
        <v>4551.1419999999998</v>
      </c>
      <c r="V40" s="50">
        <v>5623.3419999999996</v>
      </c>
      <c r="W40" s="31">
        <v>1688.1938699999998</v>
      </c>
      <c r="X40" s="31">
        <v>2629.7890200000002</v>
      </c>
      <c r="Y40" s="31">
        <v>2630.8138100000001</v>
      </c>
      <c r="Z40" s="31">
        <v>2666.37968</v>
      </c>
      <c r="AA40" s="31">
        <v>1899.7885000000003</v>
      </c>
      <c r="AB40" s="31">
        <v>7193.7910700000011</v>
      </c>
      <c r="AC40" s="31">
        <v>8078.9789900000023</v>
      </c>
      <c r="AD40" s="31">
        <v>9611.014290000001</v>
      </c>
      <c r="AE40" s="31">
        <v>5673.0996100000002</v>
      </c>
      <c r="AF40" s="31">
        <v>8251.7888099999982</v>
      </c>
      <c r="AG40" s="31">
        <v>11692.602139999997</v>
      </c>
      <c r="AH40" s="31">
        <v>10614.908350000002</v>
      </c>
      <c r="AI40" s="50">
        <v>6940.8281699999943</v>
      </c>
      <c r="AJ40" s="50">
        <v>9365.7093299999979</v>
      </c>
      <c r="AK40" s="50">
        <v>7566.8791299999975</v>
      </c>
      <c r="AL40" s="111">
        <v>11591.989370000003</v>
      </c>
      <c r="AM40" s="111">
        <v>9842.6672400000007</v>
      </c>
      <c r="AN40" s="111">
        <v>6097.9190899999949</v>
      </c>
      <c r="AO40" s="111">
        <v>7830.6278100000027</v>
      </c>
      <c r="AP40" s="111">
        <v>6193.6630599999971</v>
      </c>
      <c r="AQ40" s="240">
        <v>7961.7470699999913</v>
      </c>
      <c r="AR40" s="240">
        <v>10850.077919999989</v>
      </c>
      <c r="AS40" s="111">
        <v>6671.1470400000007</v>
      </c>
      <c r="AT40" s="111">
        <v>6868.983019999996</v>
      </c>
      <c r="AU40" s="31">
        <v>4978.7261500000013</v>
      </c>
      <c r="AV40" s="31">
        <v>6374.1219899999996</v>
      </c>
      <c r="AW40" s="31">
        <v>5608.9459000000033</v>
      </c>
      <c r="AX40" s="31">
        <v>8139.5300099999904</v>
      </c>
      <c r="AY40" s="31">
        <v>7654.6551099999951</v>
      </c>
      <c r="AZ40" s="31">
        <v>8114.714340000005</v>
      </c>
      <c r="BA40" s="31">
        <v>6647.4601800000009</v>
      </c>
      <c r="BB40" s="31">
        <v>5531.0270500000015</v>
      </c>
      <c r="BC40" s="31">
        <v>5713.3620499999997</v>
      </c>
      <c r="BD40" s="31">
        <v>5437.2536700000028</v>
      </c>
      <c r="BE40" s="31">
        <v>7889.0367599999945</v>
      </c>
      <c r="BF40" s="31">
        <v>7915.259509999999</v>
      </c>
      <c r="BG40" s="30"/>
    </row>
    <row r="41" spans="1:59" x14ac:dyDescent="0.25">
      <c r="A41" s="68" t="s">
        <v>275</v>
      </c>
      <c r="B41" s="50">
        <v>44262.364000000001</v>
      </c>
      <c r="C41" s="50">
        <v>29060.74</v>
      </c>
      <c r="D41" s="50">
        <v>36789.716999999997</v>
      </c>
      <c r="E41" s="50">
        <v>32130.056</v>
      </c>
      <c r="F41" s="50">
        <v>31089.771000000001</v>
      </c>
      <c r="G41" s="23">
        <v>39878.49</v>
      </c>
      <c r="H41" s="23">
        <v>33105.73227</v>
      </c>
      <c r="I41" s="240">
        <f t="shared" si="0"/>
        <v>45588.747828999993</v>
      </c>
      <c r="J41" s="240">
        <f t="shared" si="1"/>
        <v>47405.081830000032</v>
      </c>
      <c r="K41" s="50">
        <v>2620.038</v>
      </c>
      <c r="L41" s="50">
        <v>1558.9939999999999</v>
      </c>
      <c r="M41" s="50">
        <v>3246.6669999999999</v>
      </c>
      <c r="N41" s="50">
        <v>2798.1460000000002</v>
      </c>
      <c r="O41" s="50">
        <v>2946.5419999999999</v>
      </c>
      <c r="P41" s="50">
        <v>3017.7620000000002</v>
      </c>
      <c r="Q41" s="50">
        <v>2539.6610000000001</v>
      </c>
      <c r="R41" s="50">
        <v>6295.8149999999996</v>
      </c>
      <c r="S41" s="23">
        <v>2343.6410000000001</v>
      </c>
      <c r="T41" s="23">
        <v>2995.2660000000001</v>
      </c>
      <c r="U41" s="50">
        <v>8225.4549999999999</v>
      </c>
      <c r="V41" s="50">
        <v>1290.5029999999999</v>
      </c>
      <c r="W41" s="31">
        <v>1458.9600700000005</v>
      </c>
      <c r="X41" s="31">
        <v>2096.7104099999997</v>
      </c>
      <c r="Y41" s="31">
        <v>1432.6532700000005</v>
      </c>
      <c r="Z41" s="31">
        <v>1746.9573099999982</v>
      </c>
      <c r="AA41" s="31">
        <v>1738.5828900000006</v>
      </c>
      <c r="AB41" s="31">
        <v>3112.0443300000002</v>
      </c>
      <c r="AC41" s="31">
        <v>4198.8307199999999</v>
      </c>
      <c r="AD41" s="31">
        <v>3325.2048099999997</v>
      </c>
      <c r="AE41" s="31">
        <v>3219.2053899999996</v>
      </c>
      <c r="AF41" s="31">
        <v>4293.2250200000008</v>
      </c>
      <c r="AG41" s="31">
        <v>2893.1250799999993</v>
      </c>
      <c r="AH41" s="31">
        <v>3590.2329699999996</v>
      </c>
      <c r="AI41" s="50">
        <v>2227.2439199999999</v>
      </c>
      <c r="AJ41" s="50">
        <v>2171.8611599999981</v>
      </c>
      <c r="AK41" s="50">
        <v>3132.6295800000016</v>
      </c>
      <c r="AL41" s="111">
        <v>3953.4104900000043</v>
      </c>
      <c r="AM41" s="111">
        <v>3971.9299100000021</v>
      </c>
      <c r="AN41" s="111">
        <v>4561.3160499999876</v>
      </c>
      <c r="AO41" s="111">
        <v>4075.3951099999958</v>
      </c>
      <c r="AP41" s="111">
        <v>5476.6536600000018</v>
      </c>
      <c r="AQ41" s="240">
        <v>3876.35267999999</v>
      </c>
      <c r="AR41" s="240">
        <v>5322.5882090000068</v>
      </c>
      <c r="AS41" s="111">
        <v>3916.7190200000023</v>
      </c>
      <c r="AT41" s="111">
        <v>2902.6480400000019</v>
      </c>
      <c r="AU41" s="31">
        <v>4918.2956500000018</v>
      </c>
      <c r="AV41" s="31">
        <v>2873.0852300000042</v>
      </c>
      <c r="AW41" s="31">
        <v>4312.27952</v>
      </c>
      <c r="AX41" s="412">
        <v>2696.1377600000051</v>
      </c>
      <c r="AY41" s="31">
        <v>3573.8915400000069</v>
      </c>
      <c r="AZ41" s="31">
        <v>5367.0737900000022</v>
      </c>
      <c r="BA41" s="31">
        <v>6753.6426199999996</v>
      </c>
      <c r="BB41" s="31">
        <v>3489.2233799999995</v>
      </c>
      <c r="BC41" s="31">
        <v>3542.8241299999977</v>
      </c>
      <c r="BD41" s="31">
        <v>3556.7565500000037</v>
      </c>
      <c r="BE41" s="31">
        <v>2873.6007900000004</v>
      </c>
      <c r="BF41" s="31">
        <v>3448.2708700000017</v>
      </c>
      <c r="BG41" s="30"/>
    </row>
    <row r="42" spans="1:59" x14ac:dyDescent="0.25">
      <c r="A42" s="68" t="s">
        <v>276</v>
      </c>
      <c r="B42" s="50">
        <v>199005.15299999999</v>
      </c>
      <c r="C42" s="50">
        <v>228083.56099999999</v>
      </c>
      <c r="D42" s="50">
        <v>143178.359</v>
      </c>
      <c r="E42" s="50">
        <v>186491.511</v>
      </c>
      <c r="F42" s="50">
        <v>205055.48</v>
      </c>
      <c r="G42" s="23">
        <v>224895.42399999997</v>
      </c>
      <c r="H42" s="23">
        <v>150628.70261000001</v>
      </c>
      <c r="I42" s="240">
        <f t="shared" si="0"/>
        <v>256962.05607000005</v>
      </c>
      <c r="J42" s="240">
        <f t="shared" si="1"/>
        <v>217762.32356999995</v>
      </c>
      <c r="K42" s="50">
        <v>22321.085999999999</v>
      </c>
      <c r="L42" s="50">
        <v>19258.218000000001</v>
      </c>
      <c r="M42" s="50">
        <v>17132.620999999999</v>
      </c>
      <c r="N42" s="50">
        <v>19976.88</v>
      </c>
      <c r="O42" s="50">
        <v>12672.314</v>
      </c>
      <c r="P42" s="50">
        <v>23315.967000000001</v>
      </c>
      <c r="Q42" s="50">
        <v>16470.147000000001</v>
      </c>
      <c r="R42" s="50">
        <v>27536.206999999999</v>
      </c>
      <c r="S42" s="23">
        <v>20846.669999999998</v>
      </c>
      <c r="T42" s="23">
        <v>17368.79</v>
      </c>
      <c r="U42" s="50">
        <v>10456.004000000001</v>
      </c>
      <c r="V42" s="50">
        <v>17540.52</v>
      </c>
      <c r="W42" s="31">
        <v>8378.6175899999998</v>
      </c>
      <c r="X42" s="31">
        <v>3698.0704900000001</v>
      </c>
      <c r="Y42" s="31">
        <v>4638.8008200000004</v>
      </c>
      <c r="Z42" s="31">
        <v>6265.4383499999994</v>
      </c>
      <c r="AA42" s="31">
        <v>4139.1467300000004</v>
      </c>
      <c r="AB42" s="31">
        <v>13774.67813</v>
      </c>
      <c r="AC42" s="31">
        <v>12765.464820000003</v>
      </c>
      <c r="AD42" s="31">
        <v>17831.033210000001</v>
      </c>
      <c r="AE42" s="31">
        <v>17813.862709999998</v>
      </c>
      <c r="AF42" s="31">
        <v>17586.911840000001</v>
      </c>
      <c r="AG42" s="31">
        <v>23357.77507</v>
      </c>
      <c r="AH42" s="31">
        <v>20378.902850000002</v>
      </c>
      <c r="AI42" s="50">
        <v>24716.420040000001</v>
      </c>
      <c r="AJ42" s="50">
        <v>16214.470930000001</v>
      </c>
      <c r="AK42" s="50">
        <v>19219.865969999995</v>
      </c>
      <c r="AL42" s="111">
        <v>22800.511219999997</v>
      </c>
      <c r="AM42" s="111">
        <v>21565.614560000005</v>
      </c>
      <c r="AN42" s="111">
        <v>26085.834390000004</v>
      </c>
      <c r="AO42" s="111">
        <v>17046.537310000003</v>
      </c>
      <c r="AP42" s="111">
        <v>24526.873300000021</v>
      </c>
      <c r="AQ42" s="240">
        <v>16349.60233999999</v>
      </c>
      <c r="AR42" s="240">
        <v>32472.102709999992</v>
      </c>
      <c r="AS42" s="111">
        <v>23267.064370000018</v>
      </c>
      <c r="AT42" s="111">
        <v>12697.158930000007</v>
      </c>
      <c r="AU42" s="31">
        <v>15089.478410000005</v>
      </c>
      <c r="AV42" s="31">
        <v>16251.822040000005</v>
      </c>
      <c r="AW42" s="31">
        <v>18946.400299999987</v>
      </c>
      <c r="AX42" s="31">
        <v>26456.845189999989</v>
      </c>
      <c r="AY42" s="31">
        <v>22353.91027</v>
      </c>
      <c r="AZ42" s="31">
        <v>13575.101959999996</v>
      </c>
      <c r="BA42" s="31">
        <v>10709.859169999998</v>
      </c>
      <c r="BB42" s="31">
        <v>18219.158429999996</v>
      </c>
      <c r="BC42" s="31">
        <v>15547.141349999994</v>
      </c>
      <c r="BD42" s="31">
        <v>21731.461710000003</v>
      </c>
      <c r="BE42" s="31">
        <v>19866.491869999998</v>
      </c>
      <c r="BF42" s="31">
        <v>19014.652869999998</v>
      </c>
      <c r="BG42" s="30"/>
    </row>
    <row r="43" spans="1:59" x14ac:dyDescent="0.25">
      <c r="A43" s="68" t="s">
        <v>277</v>
      </c>
      <c r="B43" s="50">
        <v>44135.197</v>
      </c>
      <c r="C43" s="50">
        <v>39792.995000000003</v>
      </c>
      <c r="D43" s="50">
        <v>31200.915000000001</v>
      </c>
      <c r="E43" s="50">
        <v>34486.194000000003</v>
      </c>
      <c r="F43" s="50">
        <v>43478.358</v>
      </c>
      <c r="G43" s="23">
        <v>50219.750999999997</v>
      </c>
      <c r="H43" s="23">
        <v>40231.88496000001</v>
      </c>
      <c r="I43" s="240">
        <f t="shared" si="0"/>
        <v>59923.875939999984</v>
      </c>
      <c r="J43" s="240">
        <f t="shared" si="1"/>
        <v>52000.121619999998</v>
      </c>
      <c r="K43" s="50">
        <v>3608.8560000000002</v>
      </c>
      <c r="L43" s="50">
        <v>2960.0349999999999</v>
      </c>
      <c r="M43" s="50">
        <v>4419.8680000000004</v>
      </c>
      <c r="N43" s="50">
        <v>5820.2309999999998</v>
      </c>
      <c r="O43" s="50">
        <v>4726.4489999999996</v>
      </c>
      <c r="P43" s="50">
        <v>5327.9229999999998</v>
      </c>
      <c r="Q43" s="50">
        <v>3890.2060000000001</v>
      </c>
      <c r="R43" s="50">
        <v>3969.681</v>
      </c>
      <c r="S43" s="23">
        <v>4553.9719999999998</v>
      </c>
      <c r="T43" s="23">
        <v>4370.5559999999996</v>
      </c>
      <c r="U43" s="50">
        <v>3457.4989999999998</v>
      </c>
      <c r="V43" s="50">
        <v>3114.4749999999999</v>
      </c>
      <c r="W43" s="31">
        <v>1495.9553500000002</v>
      </c>
      <c r="X43" s="31">
        <v>1888.9706699999995</v>
      </c>
      <c r="Y43" s="31">
        <v>1587.7294599999998</v>
      </c>
      <c r="Z43" s="31">
        <v>2159.8666999999996</v>
      </c>
      <c r="AA43" s="31">
        <v>2018.2485300000003</v>
      </c>
      <c r="AB43" s="31">
        <v>3532.2493599999998</v>
      </c>
      <c r="AC43" s="31">
        <v>3966.1579100000004</v>
      </c>
      <c r="AD43" s="31">
        <v>6169.7620000000061</v>
      </c>
      <c r="AE43" s="31">
        <v>3076.1746199999998</v>
      </c>
      <c r="AF43" s="31">
        <v>5023.2445399999988</v>
      </c>
      <c r="AG43" s="31">
        <v>5240.8597900000013</v>
      </c>
      <c r="AH43" s="31">
        <v>4072.6660299999994</v>
      </c>
      <c r="AI43" s="50">
        <v>4531.0116100000023</v>
      </c>
      <c r="AJ43" s="50">
        <v>3443.8438900000046</v>
      </c>
      <c r="AK43" s="50">
        <v>3823.3732900000086</v>
      </c>
      <c r="AL43" s="111">
        <v>5445.2318999999979</v>
      </c>
      <c r="AM43" s="111">
        <v>3732.101820000003</v>
      </c>
      <c r="AN43" s="111">
        <v>5477.9189499999966</v>
      </c>
      <c r="AO43" s="111">
        <v>5504.8804099999916</v>
      </c>
      <c r="AP43" s="111">
        <v>4691.19866</v>
      </c>
      <c r="AQ43" s="240">
        <v>5385.7879500000063</v>
      </c>
      <c r="AR43" s="240">
        <v>6334.9814699999897</v>
      </c>
      <c r="AS43" s="111">
        <v>6990.8363299999828</v>
      </c>
      <c r="AT43" s="111">
        <v>4562.7096599999968</v>
      </c>
      <c r="AU43" s="31">
        <v>3619.0167700000006</v>
      </c>
      <c r="AV43" s="31">
        <v>5764.0333300000048</v>
      </c>
      <c r="AW43" s="31">
        <v>8254.3061699999926</v>
      </c>
      <c r="AX43" s="31">
        <v>3425.9123499999987</v>
      </c>
      <c r="AY43" s="31">
        <v>3886.4521200000022</v>
      </c>
      <c r="AZ43" s="31">
        <v>4473.6348499999931</v>
      </c>
      <c r="BA43" s="31">
        <v>4969.4991399999944</v>
      </c>
      <c r="BB43" s="31">
        <v>4291.0696800000042</v>
      </c>
      <c r="BC43" s="31">
        <v>2451.8995200000008</v>
      </c>
      <c r="BD43" s="31">
        <v>2821.2984700000006</v>
      </c>
      <c r="BE43" s="31">
        <v>3928.51737</v>
      </c>
      <c r="BF43" s="31">
        <v>4114.4818500000038</v>
      </c>
      <c r="BG43" s="30"/>
    </row>
    <row r="44" spans="1:59" ht="30" x14ac:dyDescent="0.25">
      <c r="A44" s="68" t="s">
        <v>278</v>
      </c>
      <c r="B44" s="50">
        <v>146315.65599999999</v>
      </c>
      <c r="C44" s="50">
        <v>183850.77499999999</v>
      </c>
      <c r="D44" s="50">
        <v>156338.777</v>
      </c>
      <c r="E44" s="50">
        <v>160491.25099999999</v>
      </c>
      <c r="F44" s="50">
        <v>154956.66</v>
      </c>
      <c r="G44" s="23">
        <v>112061.39599999998</v>
      </c>
      <c r="H44" s="23">
        <v>108436.43462999999</v>
      </c>
      <c r="I44" s="240">
        <f t="shared" si="0"/>
        <v>109673.93812000002</v>
      </c>
      <c r="J44" s="240">
        <f t="shared" si="1"/>
        <v>22657.289080000002</v>
      </c>
      <c r="K44" s="50">
        <v>19116.544000000002</v>
      </c>
      <c r="L44" s="50">
        <v>16774.457999999999</v>
      </c>
      <c r="M44" s="50">
        <v>9686.0820000000003</v>
      </c>
      <c r="N44" s="50">
        <v>11298.782999999999</v>
      </c>
      <c r="O44" s="50">
        <v>11306.71</v>
      </c>
      <c r="P44" s="50">
        <v>9494.4660000000003</v>
      </c>
      <c r="Q44" s="50">
        <v>8551.8819999999996</v>
      </c>
      <c r="R44" s="50">
        <v>12720.689</v>
      </c>
      <c r="S44" s="23">
        <v>5748.9380000000001</v>
      </c>
      <c r="T44" s="23">
        <v>7361.9560000000001</v>
      </c>
      <c r="U44" s="50">
        <v>0.105</v>
      </c>
      <c r="V44" s="50">
        <v>0.78300000000000003</v>
      </c>
      <c r="W44" s="31">
        <v>2048.0751299999997</v>
      </c>
      <c r="X44" s="31">
        <v>10722.065570000001</v>
      </c>
      <c r="Y44" s="31">
        <v>6821.1801899999991</v>
      </c>
      <c r="Z44" s="31">
        <v>6109.3290900000002</v>
      </c>
      <c r="AA44" s="31">
        <v>7407.3498600000003</v>
      </c>
      <c r="AB44" s="31">
        <v>14259.4977</v>
      </c>
      <c r="AC44" s="31">
        <v>12709.568359999999</v>
      </c>
      <c r="AD44" s="31">
        <v>16559.338060000002</v>
      </c>
      <c r="AE44" s="31">
        <v>7894.0356800000009</v>
      </c>
      <c r="AF44" s="31">
        <v>6867.6592000000001</v>
      </c>
      <c r="AG44" s="31">
        <v>12409.7803</v>
      </c>
      <c r="AH44" s="31">
        <v>4628.5554900000006</v>
      </c>
      <c r="AI44" s="50">
        <v>13941.634660000002</v>
      </c>
      <c r="AJ44" s="50">
        <v>7920.0422800000006</v>
      </c>
      <c r="AK44" s="50">
        <v>8470.1496099999986</v>
      </c>
      <c r="AL44" s="111">
        <v>5733.7114700000002</v>
      </c>
      <c r="AM44" s="111">
        <v>7705.9755500000001</v>
      </c>
      <c r="AN44" s="111">
        <v>11936.72459</v>
      </c>
      <c r="AO44" s="111">
        <v>7115.3042500000001</v>
      </c>
      <c r="AP44" s="111">
        <v>8399.5152000000016</v>
      </c>
      <c r="AQ44" s="240">
        <v>9973.0486400000009</v>
      </c>
      <c r="AR44" s="240">
        <v>6402.0877500000006</v>
      </c>
      <c r="AS44" s="111">
        <v>13159.07296</v>
      </c>
      <c r="AT44" s="111">
        <v>8916.6711599999999</v>
      </c>
      <c r="AU44" s="31">
        <v>11137.120640000001</v>
      </c>
      <c r="AV44" s="31">
        <v>386.30662000000001</v>
      </c>
      <c r="AW44" s="31">
        <v>10273.20491</v>
      </c>
      <c r="AX44" s="31">
        <v>496.04027000000002</v>
      </c>
      <c r="AY44" s="31">
        <v>314.71861000000001</v>
      </c>
      <c r="AZ44" s="31">
        <v>12.86787</v>
      </c>
      <c r="BA44" s="279">
        <v>0</v>
      </c>
      <c r="BB44" s="279">
        <v>0</v>
      </c>
      <c r="BC44" s="279">
        <v>0</v>
      </c>
      <c r="BD44" s="279">
        <v>0</v>
      </c>
      <c r="BE44" s="31">
        <v>1.7655099999999999</v>
      </c>
      <c r="BF44" s="31">
        <v>35.264650000000003</v>
      </c>
      <c r="BG44" s="30"/>
    </row>
    <row r="45" spans="1:59" ht="30" x14ac:dyDescent="0.25">
      <c r="A45" s="68" t="s">
        <v>279</v>
      </c>
      <c r="B45" s="50">
        <v>20.198</v>
      </c>
      <c r="C45" s="50">
        <v>231.43199999999999</v>
      </c>
      <c r="D45" s="50">
        <v>70.183999999999997</v>
      </c>
      <c r="E45" s="50">
        <v>85545.914000000004</v>
      </c>
      <c r="F45" s="50">
        <v>83299.555999999997</v>
      </c>
      <c r="G45" s="23">
        <v>43983.375</v>
      </c>
      <c r="H45" s="23">
        <v>90.996679999999998</v>
      </c>
      <c r="I45" s="240">
        <f t="shared" si="0"/>
        <v>276.97944000000001</v>
      </c>
      <c r="J45" s="240">
        <f t="shared" si="1"/>
        <v>422.49855000000002</v>
      </c>
      <c r="K45" s="50">
        <v>0</v>
      </c>
      <c r="L45" s="50">
        <v>0</v>
      </c>
      <c r="M45" s="50">
        <v>0</v>
      </c>
      <c r="N45" s="50">
        <v>94.549000000000007</v>
      </c>
      <c r="O45" s="50">
        <v>43888.826000000001</v>
      </c>
      <c r="P45" s="50">
        <v>0</v>
      </c>
      <c r="Q45" s="50">
        <v>0</v>
      </c>
      <c r="R45" s="50">
        <v>0</v>
      </c>
      <c r="S45" s="23">
        <v>0</v>
      </c>
      <c r="T45" s="23">
        <v>0</v>
      </c>
      <c r="U45" s="50">
        <v>0</v>
      </c>
      <c r="V45" s="50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30.453020000000002</v>
      </c>
      <c r="AE45" s="31">
        <v>0</v>
      </c>
      <c r="AF45" s="31">
        <v>0</v>
      </c>
      <c r="AG45" s="31">
        <v>60.543660000000003</v>
      </c>
      <c r="AH45" s="31">
        <v>0</v>
      </c>
      <c r="AI45" s="50">
        <v>103.19177999999999</v>
      </c>
      <c r="AJ45" s="50">
        <v>0</v>
      </c>
      <c r="AK45" s="50">
        <v>0</v>
      </c>
      <c r="AL45" s="111">
        <v>0</v>
      </c>
      <c r="AM45" s="111">
        <v>1.20106</v>
      </c>
      <c r="AN45" s="111">
        <v>0</v>
      </c>
      <c r="AO45" s="111">
        <v>65.819690000000008</v>
      </c>
      <c r="AP45" s="111">
        <v>41.851469999999999</v>
      </c>
      <c r="AQ45" s="240">
        <v>64.91543999999999</v>
      </c>
      <c r="AR45" s="240">
        <v>0</v>
      </c>
      <c r="AS45" s="111">
        <v>0</v>
      </c>
      <c r="AT45" s="111">
        <v>0</v>
      </c>
      <c r="AU45" s="31">
        <v>16.537990000000001</v>
      </c>
      <c r="AV45" s="31">
        <v>70.855109999999996</v>
      </c>
      <c r="AW45" s="31">
        <v>57.193040000000003</v>
      </c>
      <c r="AX45" s="279">
        <v>0</v>
      </c>
      <c r="AY45" s="31">
        <v>71.090519999999998</v>
      </c>
      <c r="AZ45" s="279">
        <v>0</v>
      </c>
      <c r="BA45" s="279">
        <v>0</v>
      </c>
      <c r="BB45" s="31">
        <v>63.838800000000006</v>
      </c>
      <c r="BC45" s="31">
        <v>66.25491000000001</v>
      </c>
      <c r="BD45" s="279">
        <v>0</v>
      </c>
      <c r="BE45" s="279">
        <v>0</v>
      </c>
      <c r="BF45" s="31">
        <v>76.728179999999995</v>
      </c>
      <c r="BG45" s="30"/>
    </row>
    <row r="46" spans="1:59" x14ac:dyDescent="0.25">
      <c r="A46" s="68" t="s">
        <v>280</v>
      </c>
      <c r="B46" s="50">
        <v>18023.45</v>
      </c>
      <c r="C46" s="50">
        <v>21137.597000000002</v>
      </c>
      <c r="D46" s="50">
        <v>29063.035</v>
      </c>
      <c r="E46" s="50">
        <v>26654.02</v>
      </c>
      <c r="F46" s="50">
        <v>29788.387999999999</v>
      </c>
      <c r="G46" s="23">
        <v>23695.805999999997</v>
      </c>
      <c r="H46" s="23">
        <v>18535.359470000003</v>
      </c>
      <c r="I46" s="240">
        <f t="shared" si="0"/>
        <v>35871.963060000002</v>
      </c>
      <c r="J46" s="240">
        <f t="shared" si="1"/>
        <v>42252.444489999994</v>
      </c>
      <c r="K46" s="50">
        <v>3682.9140000000002</v>
      </c>
      <c r="L46" s="50">
        <v>1435.6220000000001</v>
      </c>
      <c r="M46" s="50">
        <v>2312.4520000000002</v>
      </c>
      <c r="N46" s="50">
        <v>2009.1659999999999</v>
      </c>
      <c r="O46" s="50">
        <v>2365.8429999999998</v>
      </c>
      <c r="P46" s="50">
        <v>923.9</v>
      </c>
      <c r="Q46" s="50">
        <v>1388.3589999999999</v>
      </c>
      <c r="R46" s="50">
        <v>1879.135</v>
      </c>
      <c r="S46" s="23">
        <v>2160.7620000000002</v>
      </c>
      <c r="T46" s="23">
        <v>1547.6130000000001</v>
      </c>
      <c r="U46" s="50">
        <v>2042.7429999999999</v>
      </c>
      <c r="V46" s="50">
        <v>1947.297</v>
      </c>
      <c r="W46" s="31">
        <v>863.72498000000019</v>
      </c>
      <c r="X46" s="31">
        <v>48.940089999999998</v>
      </c>
      <c r="Y46" s="31">
        <v>120.53797999999999</v>
      </c>
      <c r="Z46" s="31">
        <v>46.023910000000001</v>
      </c>
      <c r="AA46" s="31">
        <v>68.720470000000006</v>
      </c>
      <c r="AB46" s="31">
        <v>1806.7798700000003</v>
      </c>
      <c r="AC46" s="31">
        <v>2780.3572400000003</v>
      </c>
      <c r="AD46" s="31">
        <v>2788.9787299999994</v>
      </c>
      <c r="AE46" s="31">
        <v>1915.3279000000002</v>
      </c>
      <c r="AF46" s="31">
        <v>2332.0411200000003</v>
      </c>
      <c r="AG46" s="31">
        <v>3329.2847700000011</v>
      </c>
      <c r="AH46" s="31">
        <v>2434.642409999999</v>
      </c>
      <c r="AI46" s="50">
        <v>4800.4006499999978</v>
      </c>
      <c r="AJ46" s="50">
        <v>3111.9731200000015</v>
      </c>
      <c r="AK46" s="50">
        <v>2474.9834000000005</v>
      </c>
      <c r="AL46" s="111">
        <v>2978.7570899999982</v>
      </c>
      <c r="AM46" s="111">
        <v>2052.1011699999999</v>
      </c>
      <c r="AN46" s="111">
        <v>2130.264110000001</v>
      </c>
      <c r="AO46" s="111">
        <v>4316.1508200000017</v>
      </c>
      <c r="AP46" s="111">
        <v>1866.6780199999996</v>
      </c>
      <c r="AQ46" s="240">
        <v>3084.3312300000002</v>
      </c>
      <c r="AR46" s="240">
        <v>2323.8214900000003</v>
      </c>
      <c r="AS46" s="111">
        <v>4051.0353999999988</v>
      </c>
      <c r="AT46" s="111">
        <v>2681.4665599999998</v>
      </c>
      <c r="AU46" s="31">
        <v>4615.0351600000022</v>
      </c>
      <c r="AV46" s="31">
        <v>1831.21867</v>
      </c>
      <c r="AW46" s="31">
        <v>1285.88859</v>
      </c>
      <c r="AX46" s="31">
        <v>2790.1946700000003</v>
      </c>
      <c r="AY46" s="31">
        <v>2569.1506700000009</v>
      </c>
      <c r="AZ46" s="280">
        <v>3792.6739799999996</v>
      </c>
      <c r="BA46" s="31">
        <v>3633.2135500000009</v>
      </c>
      <c r="BB46" s="31">
        <v>4088.3103099999985</v>
      </c>
      <c r="BC46" s="31">
        <v>6408.8687399999981</v>
      </c>
      <c r="BD46" s="31">
        <v>4201.8434600000028</v>
      </c>
      <c r="BE46" s="31">
        <v>3237.832440000001</v>
      </c>
      <c r="BF46" s="31">
        <v>3798.2142499999995</v>
      </c>
      <c r="BG46" s="30"/>
    </row>
    <row r="47" spans="1:59" x14ac:dyDescent="0.25">
      <c r="A47" s="68" t="s">
        <v>281</v>
      </c>
      <c r="B47" s="50">
        <v>52111.148999999998</v>
      </c>
      <c r="C47" s="50">
        <v>50505.451000000001</v>
      </c>
      <c r="D47" s="50">
        <v>59833.773000000001</v>
      </c>
      <c r="E47" s="50">
        <v>60353.243999999999</v>
      </c>
      <c r="F47" s="50">
        <v>65791.498999999996</v>
      </c>
      <c r="G47" s="23">
        <v>63388.594000000012</v>
      </c>
      <c r="H47" s="23">
        <v>37637.766869999999</v>
      </c>
      <c r="I47" s="240">
        <f t="shared" si="0"/>
        <v>62713.906879999995</v>
      </c>
      <c r="J47" s="240">
        <f t="shared" si="1"/>
        <v>75819.529470000023</v>
      </c>
      <c r="K47" s="50">
        <v>4850.3490000000002</v>
      </c>
      <c r="L47" s="50">
        <v>5060.6120000000001</v>
      </c>
      <c r="M47" s="50">
        <v>5131.5010000000002</v>
      </c>
      <c r="N47" s="50">
        <v>5782.2330000000002</v>
      </c>
      <c r="O47" s="50">
        <v>5142.9369999999999</v>
      </c>
      <c r="P47" s="50">
        <v>7399.1260000000002</v>
      </c>
      <c r="Q47" s="50">
        <v>4974.1409999999996</v>
      </c>
      <c r="R47" s="50">
        <v>6351.3469999999998</v>
      </c>
      <c r="S47" s="23">
        <v>4650.7139999999999</v>
      </c>
      <c r="T47" s="23">
        <v>5848.08</v>
      </c>
      <c r="U47" s="50">
        <v>4665.2979999999998</v>
      </c>
      <c r="V47" s="50">
        <v>3532.2559999999999</v>
      </c>
      <c r="W47" s="31">
        <v>1184.87976</v>
      </c>
      <c r="X47" s="31">
        <v>781.80149000000006</v>
      </c>
      <c r="Y47" s="31">
        <v>2106.9020499999992</v>
      </c>
      <c r="Z47" s="31">
        <v>1646.0872400000003</v>
      </c>
      <c r="AA47" s="31">
        <v>535.70967000000007</v>
      </c>
      <c r="AB47" s="31">
        <v>5592.1075999999985</v>
      </c>
      <c r="AC47" s="31">
        <v>4385.0918800000009</v>
      </c>
      <c r="AD47" s="31">
        <v>4324.3957599999994</v>
      </c>
      <c r="AE47" s="31">
        <v>3783.2449000000006</v>
      </c>
      <c r="AF47" s="31">
        <v>3674.0536500000007</v>
      </c>
      <c r="AG47" s="31">
        <v>5162.6099400000003</v>
      </c>
      <c r="AH47" s="31">
        <v>4460.8829300000007</v>
      </c>
      <c r="AI47" s="50">
        <v>4044.0806399999997</v>
      </c>
      <c r="AJ47" s="50">
        <v>5046.9531200000001</v>
      </c>
      <c r="AK47" s="50">
        <v>4176.7208499999997</v>
      </c>
      <c r="AL47" s="111">
        <v>8701.0484399999968</v>
      </c>
      <c r="AM47" s="111">
        <v>3380.3573500000002</v>
      </c>
      <c r="AN47" s="111">
        <v>4909.7250600000007</v>
      </c>
      <c r="AO47" s="111">
        <v>5602.8382400000028</v>
      </c>
      <c r="AP47" s="111">
        <v>5338.0202199999967</v>
      </c>
      <c r="AQ47" s="240">
        <v>5305.9128100000025</v>
      </c>
      <c r="AR47" s="240">
        <v>6098.7266200000031</v>
      </c>
      <c r="AS47" s="111">
        <v>5127.195749999999</v>
      </c>
      <c r="AT47" s="111">
        <v>4982.3277800000014</v>
      </c>
      <c r="AU47" s="31">
        <v>6679.5836400000035</v>
      </c>
      <c r="AV47" s="31">
        <v>4849.5517500000042</v>
      </c>
      <c r="AW47" s="31">
        <v>8117.7208700000019</v>
      </c>
      <c r="AX47" s="31">
        <v>5320.3216100000091</v>
      </c>
      <c r="AY47" s="31">
        <v>4665.5412499999984</v>
      </c>
      <c r="AZ47" s="31">
        <v>6101.8065000000024</v>
      </c>
      <c r="BA47" s="31">
        <v>4909.9352800000042</v>
      </c>
      <c r="BB47" s="31">
        <v>7666.5927399999955</v>
      </c>
      <c r="BC47" s="31">
        <v>6974.5749800000003</v>
      </c>
      <c r="BD47" s="31">
        <v>5027.8239700000013</v>
      </c>
      <c r="BE47" s="31">
        <v>8121.0557300000009</v>
      </c>
      <c r="BF47" s="31">
        <v>7385.0211499999969</v>
      </c>
      <c r="BG47" s="30"/>
    </row>
    <row r="48" spans="1:59" ht="30" x14ac:dyDescent="0.25">
      <c r="A48" s="68" t="s">
        <v>282</v>
      </c>
      <c r="B48" s="50">
        <v>33183.103999999999</v>
      </c>
      <c r="C48" s="50">
        <v>40669.991999999998</v>
      </c>
      <c r="D48" s="50">
        <v>36304.383999999998</v>
      </c>
      <c r="E48" s="50">
        <v>39325.627999999997</v>
      </c>
      <c r="F48" s="50">
        <v>36238.535000000003</v>
      </c>
      <c r="G48" s="23">
        <v>48069.058999999994</v>
      </c>
      <c r="H48" s="23">
        <v>23860.722000000002</v>
      </c>
      <c r="I48" s="240">
        <f t="shared" si="0"/>
        <v>54327.003989999997</v>
      </c>
      <c r="J48" s="240">
        <f t="shared" si="1"/>
        <v>27002.070379999997</v>
      </c>
      <c r="K48" s="50">
        <v>5038.6869999999999</v>
      </c>
      <c r="L48" s="50">
        <v>5844.9960000000001</v>
      </c>
      <c r="M48" s="50">
        <v>3931.79</v>
      </c>
      <c r="N48" s="50">
        <v>6371.0690000000004</v>
      </c>
      <c r="O48" s="50">
        <v>3723.5259999999998</v>
      </c>
      <c r="P48" s="50">
        <v>6177.9049999999997</v>
      </c>
      <c r="Q48" s="50">
        <v>3216.5390000000002</v>
      </c>
      <c r="R48" s="50">
        <v>4802.5469999999996</v>
      </c>
      <c r="S48" s="23">
        <v>1512.059</v>
      </c>
      <c r="T48" s="23">
        <v>2136.81</v>
      </c>
      <c r="U48" s="50">
        <v>3816.1289999999999</v>
      </c>
      <c r="V48" s="50">
        <v>1497.002</v>
      </c>
      <c r="W48" s="31">
        <v>1031.9078400000001</v>
      </c>
      <c r="X48" s="31">
        <v>628.69206999999994</v>
      </c>
      <c r="Y48" s="31">
        <v>1003.62528</v>
      </c>
      <c r="Z48" s="31">
        <v>1880.14679</v>
      </c>
      <c r="AA48" s="31">
        <v>1558.9431100000002</v>
      </c>
      <c r="AB48" s="31">
        <v>3906.7986599999999</v>
      </c>
      <c r="AC48" s="31">
        <v>1907.1225200000001</v>
      </c>
      <c r="AD48" s="31">
        <v>1699.04123</v>
      </c>
      <c r="AE48" s="31">
        <v>1968.1355700000001</v>
      </c>
      <c r="AF48" s="31">
        <v>2270.01145</v>
      </c>
      <c r="AG48" s="31">
        <v>3470.31936</v>
      </c>
      <c r="AH48" s="31">
        <v>2535.9781200000002</v>
      </c>
      <c r="AI48" s="50">
        <v>3329.7474099999977</v>
      </c>
      <c r="AJ48" s="50">
        <v>4034.6572900000001</v>
      </c>
      <c r="AK48" s="50">
        <v>1783.9982100000002</v>
      </c>
      <c r="AL48" s="111">
        <v>3392.4684400000006</v>
      </c>
      <c r="AM48" s="111">
        <v>5650.1575299999986</v>
      </c>
      <c r="AN48" s="111">
        <v>3601.7862900000005</v>
      </c>
      <c r="AO48" s="111">
        <v>3567.7033699999997</v>
      </c>
      <c r="AP48" s="111">
        <v>4208.3681399999996</v>
      </c>
      <c r="AQ48" s="240">
        <v>1795.4103499999999</v>
      </c>
      <c r="AR48" s="240">
        <v>4919.2295900000008</v>
      </c>
      <c r="AS48" s="111">
        <v>3535.5737600000002</v>
      </c>
      <c r="AT48" s="111">
        <v>14507.903609999998</v>
      </c>
      <c r="AU48" s="31">
        <v>2855.3094499999997</v>
      </c>
      <c r="AV48" s="31">
        <v>2043.1424099999999</v>
      </c>
      <c r="AW48" s="31">
        <v>2288.1203900000005</v>
      </c>
      <c r="AX48" s="31">
        <v>2521.8389200000001</v>
      </c>
      <c r="AY48" s="31">
        <v>1096.9132600000003</v>
      </c>
      <c r="AZ48" s="31">
        <v>4945.4809499999992</v>
      </c>
      <c r="BA48" s="31">
        <v>2018.3006200000004</v>
      </c>
      <c r="BB48" s="31">
        <v>1795.4021399999997</v>
      </c>
      <c r="BC48" s="31">
        <v>2064.3792999999996</v>
      </c>
      <c r="BD48" s="31">
        <v>1586.9998600000001</v>
      </c>
      <c r="BE48" s="31">
        <v>2150.74377</v>
      </c>
      <c r="BF48" s="244">
        <v>1635.4393099999998</v>
      </c>
      <c r="BG48" s="30"/>
    </row>
    <row r="49" spans="1:59" ht="30" x14ac:dyDescent="0.25">
      <c r="A49" s="68" t="s">
        <v>283</v>
      </c>
      <c r="B49" s="50">
        <v>22340.124</v>
      </c>
      <c r="C49" s="50">
        <v>12726.834000000001</v>
      </c>
      <c r="D49" s="50">
        <v>28087.13</v>
      </c>
      <c r="E49" s="50">
        <v>34819.427000000003</v>
      </c>
      <c r="F49" s="50">
        <v>42834.383999999998</v>
      </c>
      <c r="G49" s="23">
        <v>63819.299999999988</v>
      </c>
      <c r="H49" s="23">
        <v>35031.400119999998</v>
      </c>
      <c r="I49" s="240">
        <f t="shared" si="0"/>
        <v>75460.059819999995</v>
      </c>
      <c r="J49" s="240">
        <f>SUM(AU49:BF49)</f>
        <v>84377.065560000003</v>
      </c>
      <c r="K49" s="50">
        <v>6478.942</v>
      </c>
      <c r="L49" s="50">
        <v>5256.2160000000003</v>
      </c>
      <c r="M49" s="50">
        <v>7354.2269999999999</v>
      </c>
      <c r="N49" s="50">
        <v>5090.0479999999998</v>
      </c>
      <c r="O49" s="50">
        <v>3430.5810000000001</v>
      </c>
      <c r="P49" s="50">
        <v>6730.36</v>
      </c>
      <c r="Q49" s="50">
        <v>4344.3549999999996</v>
      </c>
      <c r="R49" s="50">
        <v>8044.7749999999996</v>
      </c>
      <c r="S49" s="23">
        <v>4648.7759999999998</v>
      </c>
      <c r="T49" s="23">
        <v>3784.748</v>
      </c>
      <c r="U49" s="50">
        <v>6037.3220000000001</v>
      </c>
      <c r="V49" s="50">
        <v>2618.9499999999998</v>
      </c>
      <c r="W49" s="31">
        <v>413.25694000000004</v>
      </c>
      <c r="X49" s="31">
        <v>372.57660999999996</v>
      </c>
      <c r="Y49" s="31">
        <v>266.95244000000002</v>
      </c>
      <c r="Z49" s="31">
        <v>373.58706999999993</v>
      </c>
      <c r="AA49" s="31">
        <v>1177.47282</v>
      </c>
      <c r="AB49" s="31">
        <v>3859.7460799999999</v>
      </c>
      <c r="AC49" s="31">
        <v>5211.2226099999998</v>
      </c>
      <c r="AD49" s="31">
        <v>2297.3668499999999</v>
      </c>
      <c r="AE49" s="31">
        <v>5028.6076399999993</v>
      </c>
      <c r="AF49" s="31">
        <v>3598.9806899999994</v>
      </c>
      <c r="AG49" s="31">
        <v>8187.9776499999998</v>
      </c>
      <c r="AH49" s="31">
        <v>4243.652720000001</v>
      </c>
      <c r="AI49" s="50">
        <v>2013.8322900000001</v>
      </c>
      <c r="AJ49" s="50">
        <v>9692.7409600000028</v>
      </c>
      <c r="AK49" s="50">
        <v>5213.0489399999997</v>
      </c>
      <c r="AL49" s="111">
        <v>10000.260169999994</v>
      </c>
      <c r="AM49" s="111">
        <v>9609.2012599999998</v>
      </c>
      <c r="AN49" s="111">
        <v>4462.5584099999996</v>
      </c>
      <c r="AO49" s="111">
        <v>6528.5466599999982</v>
      </c>
      <c r="AP49" s="111">
        <v>1330.1089899999999</v>
      </c>
      <c r="AQ49" s="240">
        <v>6338.1579899999988</v>
      </c>
      <c r="AR49" s="240">
        <v>8188.9610199999988</v>
      </c>
      <c r="AS49" s="111">
        <v>5984.5884799999985</v>
      </c>
      <c r="AT49" s="111">
        <v>6098.0546500000009</v>
      </c>
      <c r="AU49" s="31">
        <v>6118.9477600000009</v>
      </c>
      <c r="AV49" s="31">
        <v>5458.7076500000003</v>
      </c>
      <c r="AW49" s="31">
        <v>4635.4191500000006</v>
      </c>
      <c r="AX49" s="31">
        <v>6662.9447299999983</v>
      </c>
      <c r="AY49" s="31">
        <v>9153.8219700000009</v>
      </c>
      <c r="AZ49" s="31">
        <v>5527.7639200000003</v>
      </c>
      <c r="BA49" s="31">
        <v>6652.17166</v>
      </c>
      <c r="BB49" s="31">
        <v>6275.3500499999991</v>
      </c>
      <c r="BC49" s="31">
        <v>7170.3894599999994</v>
      </c>
      <c r="BD49" s="31">
        <v>9242.0698400000001</v>
      </c>
      <c r="BE49" s="31">
        <v>10208.86038</v>
      </c>
      <c r="BF49" s="31">
        <v>7270.6189899999999</v>
      </c>
      <c r="BG49" s="30"/>
    </row>
    <row r="50" spans="1:59" ht="30" x14ac:dyDescent="0.25">
      <c r="A50" s="68" t="s">
        <v>284</v>
      </c>
      <c r="B50" s="50">
        <v>177753.351</v>
      </c>
      <c r="C50" s="50">
        <v>78500.964999999997</v>
      </c>
      <c r="D50" s="50">
        <v>74634.953999999998</v>
      </c>
      <c r="E50" s="50">
        <v>58235.362000000001</v>
      </c>
      <c r="F50" s="50">
        <v>40619.322999999997</v>
      </c>
      <c r="G50" s="23">
        <v>57608.642000000007</v>
      </c>
      <c r="H50" s="23">
        <v>37271.61694</v>
      </c>
      <c r="I50" s="240">
        <f t="shared" si="0"/>
        <v>57477.895709999997</v>
      </c>
      <c r="J50" s="240">
        <f>SUM(AU50:BF50)</f>
        <v>33598.219689999998</v>
      </c>
      <c r="K50" s="50">
        <v>3040.2489999999998</v>
      </c>
      <c r="L50" s="50">
        <v>2937.9780000000001</v>
      </c>
      <c r="M50" s="50">
        <v>4434.0219999999999</v>
      </c>
      <c r="N50" s="50">
        <v>6059.04</v>
      </c>
      <c r="O50" s="50">
        <v>18930.807000000001</v>
      </c>
      <c r="P50" s="50">
        <v>3027.886</v>
      </c>
      <c r="Q50" s="50">
        <v>5552.9660000000003</v>
      </c>
      <c r="R50" s="50">
        <v>3684.4830000000002</v>
      </c>
      <c r="S50" s="23">
        <v>3490.2040000000002</v>
      </c>
      <c r="T50" s="23">
        <v>3665.6709999999998</v>
      </c>
      <c r="U50" s="50">
        <v>587.65700000000004</v>
      </c>
      <c r="V50" s="50">
        <v>2197.6790000000001</v>
      </c>
      <c r="W50" s="31">
        <v>1087.9735799999999</v>
      </c>
      <c r="X50" s="31">
        <v>5378.6651800000018</v>
      </c>
      <c r="Y50" s="31">
        <v>1241.1251299999999</v>
      </c>
      <c r="Z50" s="31">
        <v>437.7749300000001</v>
      </c>
      <c r="AA50" s="31">
        <v>638.53709000000003</v>
      </c>
      <c r="AB50" s="31">
        <v>12372.646840000001</v>
      </c>
      <c r="AC50" s="31">
        <v>3203.7493999999992</v>
      </c>
      <c r="AD50" s="31">
        <v>2792.6986299999999</v>
      </c>
      <c r="AE50" s="31">
        <v>788.69860999999992</v>
      </c>
      <c r="AF50" s="31">
        <v>1331.4185299999999</v>
      </c>
      <c r="AG50" s="31">
        <v>3391.9365599999996</v>
      </c>
      <c r="AH50" s="31">
        <v>4606.3924599999991</v>
      </c>
      <c r="AI50" s="50">
        <v>10331.095000000001</v>
      </c>
      <c r="AJ50" s="50">
        <v>2055.9187100000004</v>
      </c>
      <c r="AK50" s="50">
        <v>2421.9046599999992</v>
      </c>
      <c r="AL50" s="111">
        <v>2008.6261999999999</v>
      </c>
      <c r="AM50" s="111">
        <v>10495.064289999998</v>
      </c>
      <c r="AN50" s="111">
        <v>4380.8237199999994</v>
      </c>
      <c r="AO50" s="111">
        <v>1165.7367899999999</v>
      </c>
      <c r="AP50" s="111">
        <v>4346.8604500000001</v>
      </c>
      <c r="AQ50" s="240">
        <v>2066.8899100000008</v>
      </c>
      <c r="AR50" s="240">
        <v>15575.839310000003</v>
      </c>
      <c r="AS50" s="171">
        <v>1414.3024200000002</v>
      </c>
      <c r="AT50" s="111">
        <v>1214.8342500000006</v>
      </c>
      <c r="AU50" s="31">
        <v>1347.6183800000001</v>
      </c>
      <c r="AV50" s="31">
        <v>2707.0767700000001</v>
      </c>
      <c r="AW50" s="31">
        <v>2863.4956299999994</v>
      </c>
      <c r="AX50" s="31">
        <v>2892.08374</v>
      </c>
      <c r="AY50" s="31">
        <v>3495.8339900000001</v>
      </c>
      <c r="AZ50" s="31">
        <v>5347.5588900000002</v>
      </c>
      <c r="BA50" s="31">
        <v>3624.9105900000004</v>
      </c>
      <c r="BB50" s="31">
        <v>7279.4855799999987</v>
      </c>
      <c r="BC50" s="31">
        <v>938.56672000000037</v>
      </c>
      <c r="BD50" s="31">
        <v>1555.1540500000012</v>
      </c>
      <c r="BE50" s="31">
        <v>714.0906500000001</v>
      </c>
      <c r="BF50" s="31">
        <v>832.34469999999988</v>
      </c>
      <c r="BG50" s="30"/>
    </row>
    <row r="51" spans="1:59" ht="30" x14ac:dyDescent="0.25">
      <c r="A51" s="68" t="s">
        <v>285</v>
      </c>
      <c r="B51" s="50">
        <v>133471.337</v>
      </c>
      <c r="C51" s="50">
        <v>82069.801000000007</v>
      </c>
      <c r="D51" s="50">
        <v>42695.963000000003</v>
      </c>
      <c r="E51" s="50">
        <v>28810.108</v>
      </c>
      <c r="F51" s="50">
        <v>52913.487999999998</v>
      </c>
      <c r="G51" s="23">
        <v>40367.925999999999</v>
      </c>
      <c r="H51" s="23">
        <v>34872.20508</v>
      </c>
      <c r="I51" s="240">
        <f t="shared" si="0"/>
        <v>43383.417049999989</v>
      </c>
      <c r="J51" s="240">
        <f t="shared" si="1"/>
        <v>41481.490740000001</v>
      </c>
      <c r="K51" s="50">
        <v>3699.0839999999998</v>
      </c>
      <c r="L51" s="50">
        <v>1670.9280000000001</v>
      </c>
      <c r="M51" s="50">
        <v>2206.6</v>
      </c>
      <c r="N51" s="50">
        <v>4103.4179999999997</v>
      </c>
      <c r="O51" s="50">
        <v>4122.9690000000001</v>
      </c>
      <c r="P51" s="50">
        <v>3878.9850000000001</v>
      </c>
      <c r="Q51" s="50">
        <v>5878.902</v>
      </c>
      <c r="R51" s="50">
        <v>5206.2020000000002</v>
      </c>
      <c r="S51" s="23">
        <v>2532.5129999999999</v>
      </c>
      <c r="T51" s="23">
        <v>3421.6869999999999</v>
      </c>
      <c r="U51" s="50">
        <v>1863.1690000000001</v>
      </c>
      <c r="V51" s="50">
        <v>1783.4690000000001</v>
      </c>
      <c r="W51" s="31">
        <v>1331.0450000000001</v>
      </c>
      <c r="X51" s="31">
        <v>366.46269999999993</v>
      </c>
      <c r="Y51" s="31">
        <v>3258.5280800000005</v>
      </c>
      <c r="Z51" s="31">
        <v>858.42710000000011</v>
      </c>
      <c r="AA51" s="31">
        <v>4477.1949100000002</v>
      </c>
      <c r="AB51" s="31">
        <v>2436.4382799999994</v>
      </c>
      <c r="AC51" s="31">
        <v>1394.5241899999999</v>
      </c>
      <c r="AD51" s="31">
        <v>3179.7807400000002</v>
      </c>
      <c r="AE51" s="31">
        <v>3857.7368400000005</v>
      </c>
      <c r="AF51" s="31">
        <v>3973.0792399999996</v>
      </c>
      <c r="AG51" s="31">
        <v>1822.6912000000004</v>
      </c>
      <c r="AH51" s="31">
        <v>7916.296800000001</v>
      </c>
      <c r="AI51" s="50">
        <v>3414.1652699999995</v>
      </c>
      <c r="AJ51" s="50">
        <v>2577.1509600000013</v>
      </c>
      <c r="AK51" s="50">
        <v>3521.7316599999995</v>
      </c>
      <c r="AL51" s="111">
        <v>222.96268000000003</v>
      </c>
      <c r="AM51" s="111">
        <v>2900.3909499999991</v>
      </c>
      <c r="AN51" s="111">
        <v>4265.8753099999994</v>
      </c>
      <c r="AO51" s="111">
        <v>4921.4425700000002</v>
      </c>
      <c r="AP51" s="111">
        <v>4996.3074899999974</v>
      </c>
      <c r="AQ51" s="240">
        <v>3274.00821</v>
      </c>
      <c r="AR51" s="240">
        <v>5329.5551999999989</v>
      </c>
      <c r="AS51" s="111">
        <v>3995.3865600000008</v>
      </c>
      <c r="AT51" s="111">
        <v>3964.4401899999971</v>
      </c>
      <c r="AU51" s="31">
        <v>3449.0284700000007</v>
      </c>
      <c r="AV51" s="31">
        <v>1529.4128899999998</v>
      </c>
      <c r="AW51" s="31">
        <v>1060.4556100000002</v>
      </c>
      <c r="AX51" s="31">
        <v>6326.889659999998</v>
      </c>
      <c r="AY51" s="31">
        <v>2787.0239599999982</v>
      </c>
      <c r="AZ51" s="31">
        <v>4948.6256300000005</v>
      </c>
      <c r="BA51" s="31">
        <v>3960.0540300000007</v>
      </c>
      <c r="BB51" s="31">
        <v>3610.36744</v>
      </c>
      <c r="BC51" s="31">
        <v>3006.3409099999994</v>
      </c>
      <c r="BD51" s="31">
        <v>3533.9654400000009</v>
      </c>
      <c r="BE51" s="31">
        <v>4092.2543500000002</v>
      </c>
      <c r="BF51" s="31">
        <v>3177.072349999999</v>
      </c>
      <c r="BG51" s="30"/>
    </row>
    <row r="52" spans="1:59" ht="30" x14ac:dyDescent="0.25">
      <c r="A52" s="68" t="s">
        <v>286</v>
      </c>
      <c r="B52" s="50">
        <v>139810.68900000001</v>
      </c>
      <c r="C52" s="50">
        <v>82271.278999999995</v>
      </c>
      <c r="D52" s="50">
        <v>61386.607000000004</v>
      </c>
      <c r="E52" s="50">
        <v>45192.36</v>
      </c>
      <c r="F52" s="50">
        <v>51830.688999999998</v>
      </c>
      <c r="G52" s="23">
        <v>63760.489999999991</v>
      </c>
      <c r="H52" s="23">
        <v>60063.641970000004</v>
      </c>
      <c r="I52" s="240">
        <f t="shared" si="0"/>
        <v>101215.05029000003</v>
      </c>
      <c r="J52" s="240">
        <f t="shared" si="1"/>
        <v>62025.675420000014</v>
      </c>
      <c r="K52" s="50">
        <v>3423.5659999999998</v>
      </c>
      <c r="L52" s="50">
        <v>3631.38</v>
      </c>
      <c r="M52" s="50">
        <v>7303.9</v>
      </c>
      <c r="N52" s="50">
        <v>6173.5280000000002</v>
      </c>
      <c r="O52" s="50">
        <v>7397.7939999999999</v>
      </c>
      <c r="P52" s="50">
        <v>4382.9629999999997</v>
      </c>
      <c r="Q52" s="50">
        <v>6237.6589999999997</v>
      </c>
      <c r="R52" s="50">
        <v>7642.3450000000003</v>
      </c>
      <c r="S52" s="23">
        <v>5670.2520000000004</v>
      </c>
      <c r="T52" s="23">
        <v>7482.8850000000002</v>
      </c>
      <c r="U52" s="50">
        <v>1794.143</v>
      </c>
      <c r="V52" s="50">
        <v>2620.0749999999998</v>
      </c>
      <c r="W52" s="31">
        <v>1466.4263900000001</v>
      </c>
      <c r="X52" s="31">
        <v>3454.20138</v>
      </c>
      <c r="Y52" s="31">
        <v>2232.1793399999997</v>
      </c>
      <c r="Z52" s="31">
        <v>4282.7367999999997</v>
      </c>
      <c r="AA52" s="31">
        <v>5801.9877300000007</v>
      </c>
      <c r="AB52" s="31">
        <v>5719.9172800000006</v>
      </c>
      <c r="AC52" s="31">
        <v>5758.5525900000002</v>
      </c>
      <c r="AD52" s="31">
        <v>7625.7030300000033</v>
      </c>
      <c r="AE52" s="31">
        <v>3408.6552699999997</v>
      </c>
      <c r="AF52" s="31">
        <v>7269.1106500000042</v>
      </c>
      <c r="AG52" s="31">
        <v>5635.7131099999988</v>
      </c>
      <c r="AH52" s="31">
        <v>7408.4583999999986</v>
      </c>
      <c r="AI52" s="50">
        <v>6467.4176199999956</v>
      </c>
      <c r="AJ52" s="50">
        <v>6933.601000000006</v>
      </c>
      <c r="AK52" s="50">
        <v>12553.947379999994</v>
      </c>
      <c r="AL52" s="111">
        <v>4352.9308400000009</v>
      </c>
      <c r="AM52" s="111">
        <v>8484.4624400000012</v>
      </c>
      <c r="AN52" s="111">
        <v>14189.813619999988</v>
      </c>
      <c r="AO52" s="111">
        <v>11844.198900000001</v>
      </c>
      <c r="AP52" s="111">
        <v>9797.2503700000234</v>
      </c>
      <c r="AQ52" s="240">
        <v>7891.6213499999949</v>
      </c>
      <c r="AR52" s="240">
        <v>6739.6572500000029</v>
      </c>
      <c r="AS52" s="111">
        <v>6248.153150000001</v>
      </c>
      <c r="AT52" s="111">
        <v>5711.9963700000026</v>
      </c>
      <c r="AU52" s="31">
        <v>4956.2946000000011</v>
      </c>
      <c r="AV52" s="31">
        <v>3334.3036900000025</v>
      </c>
      <c r="AW52" s="31">
        <v>7392.5690600000044</v>
      </c>
      <c r="AX52" s="31">
        <v>6876.7176800000079</v>
      </c>
      <c r="AY52" s="31">
        <v>3720.5417599999992</v>
      </c>
      <c r="AZ52" s="31">
        <v>4807.3628299999991</v>
      </c>
      <c r="BA52" s="31">
        <v>6385.6582499999959</v>
      </c>
      <c r="BB52" s="31">
        <v>3266.8655599999979</v>
      </c>
      <c r="BC52" s="31">
        <v>5980.8873100000019</v>
      </c>
      <c r="BD52" s="31">
        <v>6198.6639700000005</v>
      </c>
      <c r="BE52" s="31">
        <v>5684.9788199999984</v>
      </c>
      <c r="BF52" s="31">
        <v>3420.8318900000004</v>
      </c>
      <c r="BG52" s="30"/>
    </row>
    <row r="53" spans="1:59" ht="30" x14ac:dyDescent="0.25">
      <c r="A53" s="68" t="s">
        <v>287</v>
      </c>
      <c r="B53" s="50">
        <v>402361.147</v>
      </c>
      <c r="C53" s="50">
        <v>156548.26199999999</v>
      </c>
      <c r="D53" s="50">
        <v>124680.792</v>
      </c>
      <c r="E53" s="50">
        <v>139015.98199999999</v>
      </c>
      <c r="F53" s="50">
        <v>144240.43100000001</v>
      </c>
      <c r="G53" s="23">
        <v>149559.89400000003</v>
      </c>
      <c r="H53" s="23">
        <v>120849.35101</v>
      </c>
      <c r="I53" s="240">
        <f t="shared" si="0"/>
        <v>240283.65052000017</v>
      </c>
      <c r="J53" s="240">
        <f t="shared" si="1"/>
        <v>109309.14429</v>
      </c>
      <c r="K53" s="50">
        <v>19519.613000000001</v>
      </c>
      <c r="L53" s="50">
        <v>16499.36</v>
      </c>
      <c r="M53" s="50">
        <v>11613.727999999999</v>
      </c>
      <c r="N53" s="50">
        <v>8569.0460000000003</v>
      </c>
      <c r="O53" s="50">
        <v>11615.343999999999</v>
      </c>
      <c r="P53" s="50">
        <v>15997.878000000001</v>
      </c>
      <c r="Q53" s="50">
        <v>13040.593000000001</v>
      </c>
      <c r="R53" s="50">
        <v>7929.2960000000003</v>
      </c>
      <c r="S53" s="23">
        <v>13093.24</v>
      </c>
      <c r="T53" s="23">
        <v>19914.975999999999</v>
      </c>
      <c r="U53" s="50">
        <v>6987.5439999999999</v>
      </c>
      <c r="V53" s="50">
        <v>4779.2759999999998</v>
      </c>
      <c r="W53" s="31">
        <v>4220.21191</v>
      </c>
      <c r="X53" s="31">
        <v>3785.6464300000007</v>
      </c>
      <c r="Y53" s="31">
        <v>7595.5346200000004</v>
      </c>
      <c r="Z53" s="31">
        <v>9475.076219999999</v>
      </c>
      <c r="AA53" s="31">
        <v>11426.806959999998</v>
      </c>
      <c r="AB53" s="31">
        <v>9984.250280000002</v>
      </c>
      <c r="AC53" s="31">
        <v>6825.2825999999986</v>
      </c>
      <c r="AD53" s="31">
        <v>12402.874310000003</v>
      </c>
      <c r="AE53" s="31">
        <v>8245.3189700000003</v>
      </c>
      <c r="AF53" s="31">
        <v>10759.638300000004</v>
      </c>
      <c r="AG53" s="31">
        <v>12353.959760000002</v>
      </c>
      <c r="AH53" s="31">
        <v>23774.750650000002</v>
      </c>
      <c r="AI53" s="50">
        <v>9939.2233899999992</v>
      </c>
      <c r="AJ53" s="50">
        <v>11667.914439999993</v>
      </c>
      <c r="AK53" s="50">
        <v>9592.9713900000042</v>
      </c>
      <c r="AL53" s="111">
        <v>10552.302549999999</v>
      </c>
      <c r="AM53" s="111">
        <v>30706.398449999993</v>
      </c>
      <c r="AN53" s="111">
        <v>93187.30211000015</v>
      </c>
      <c r="AO53" s="111">
        <v>9956.8880300000037</v>
      </c>
      <c r="AP53" s="111">
        <v>18878.3897</v>
      </c>
      <c r="AQ53" s="240">
        <v>13803.303739999999</v>
      </c>
      <c r="AR53" s="240">
        <v>13001.873729999998</v>
      </c>
      <c r="AS53" s="111">
        <v>10335.156889999998</v>
      </c>
      <c r="AT53" s="111">
        <v>8661.9261000000042</v>
      </c>
      <c r="AU53" s="31">
        <v>16412.447640000006</v>
      </c>
      <c r="AV53" s="31">
        <v>3269.6334999999999</v>
      </c>
      <c r="AW53" s="31">
        <v>7037.8433099999957</v>
      </c>
      <c r="AX53" s="31">
        <v>7606.4939700000014</v>
      </c>
      <c r="AY53" s="31">
        <v>10832.776049999989</v>
      </c>
      <c r="AZ53" s="31">
        <v>6206.3044500000024</v>
      </c>
      <c r="BA53" s="31">
        <v>9994.3508100000017</v>
      </c>
      <c r="BB53" s="31">
        <v>9022.5681300000033</v>
      </c>
      <c r="BC53" s="31">
        <v>9130.5472199999986</v>
      </c>
      <c r="BD53" s="31">
        <v>13190.631440000003</v>
      </c>
      <c r="BE53" s="31">
        <v>7774.3343100000002</v>
      </c>
      <c r="BF53" s="31">
        <v>8831.2134600000063</v>
      </c>
      <c r="BG53" s="30"/>
    </row>
    <row r="54" spans="1:59" x14ac:dyDescent="0.25">
      <c r="A54" s="68" t="s">
        <v>288</v>
      </c>
      <c r="B54" s="50">
        <v>58154.404000000002</v>
      </c>
      <c r="C54" s="50">
        <v>60233.906999999999</v>
      </c>
      <c r="D54" s="50">
        <v>46981.716</v>
      </c>
      <c r="E54" s="50">
        <v>91779.111999999994</v>
      </c>
      <c r="F54" s="50">
        <v>77286.591</v>
      </c>
      <c r="G54" s="23">
        <v>96314.92300000001</v>
      </c>
      <c r="H54" s="23">
        <v>40168.301619999998</v>
      </c>
      <c r="I54" s="240">
        <f t="shared" si="0"/>
        <v>75431.501949999991</v>
      </c>
      <c r="J54" s="240">
        <f t="shared" si="1"/>
        <v>87751.513719999988</v>
      </c>
      <c r="K54" s="50">
        <v>4412.3149999999996</v>
      </c>
      <c r="L54" s="50">
        <v>8807.4150000000009</v>
      </c>
      <c r="M54" s="50">
        <v>12902.896000000001</v>
      </c>
      <c r="N54" s="50">
        <v>6434.4449999999997</v>
      </c>
      <c r="O54" s="50">
        <v>31924.333999999999</v>
      </c>
      <c r="P54" s="50">
        <v>3140.99</v>
      </c>
      <c r="Q54" s="50">
        <v>4729.1139999999996</v>
      </c>
      <c r="R54" s="50">
        <v>6963.3329999999996</v>
      </c>
      <c r="S54" s="23">
        <v>6456.6909999999998</v>
      </c>
      <c r="T54" s="23">
        <v>6006.9579999999996</v>
      </c>
      <c r="U54" s="50">
        <v>2500.5419999999999</v>
      </c>
      <c r="V54" s="50">
        <v>2035.89</v>
      </c>
      <c r="W54" s="31">
        <v>230.05070999999998</v>
      </c>
      <c r="X54" s="31">
        <v>840.09050999999999</v>
      </c>
      <c r="Y54" s="31">
        <v>59.548120000000004</v>
      </c>
      <c r="Z54" s="31">
        <v>943.62661000000003</v>
      </c>
      <c r="AA54" s="31">
        <v>942.10002999999995</v>
      </c>
      <c r="AB54" s="31">
        <v>4868.73009</v>
      </c>
      <c r="AC54" s="31">
        <v>3255.1305000000002</v>
      </c>
      <c r="AD54" s="31">
        <v>5504.7991400000001</v>
      </c>
      <c r="AE54" s="31">
        <v>4215.3037199999999</v>
      </c>
      <c r="AF54" s="31">
        <v>3892.7085800000004</v>
      </c>
      <c r="AG54" s="31">
        <v>10418.751029999999</v>
      </c>
      <c r="AH54" s="31">
        <v>4997.4625800000003</v>
      </c>
      <c r="AI54" s="50">
        <v>8387.5504200000032</v>
      </c>
      <c r="AJ54" s="50">
        <v>7329.8738399999993</v>
      </c>
      <c r="AK54" s="50">
        <v>7601.2561100000012</v>
      </c>
      <c r="AL54" s="111">
        <v>7932.8728999999994</v>
      </c>
      <c r="AM54" s="111">
        <v>6753.9989199999982</v>
      </c>
      <c r="AN54" s="111">
        <v>3433.1162599999998</v>
      </c>
      <c r="AO54" s="111">
        <v>4031.8660599999998</v>
      </c>
      <c r="AP54" s="111">
        <v>2958.8795499999992</v>
      </c>
      <c r="AQ54" s="240">
        <v>7263.0695999999962</v>
      </c>
      <c r="AR54" s="240">
        <v>7632.6623500000005</v>
      </c>
      <c r="AS54" s="111">
        <v>3634.32177</v>
      </c>
      <c r="AT54" s="111">
        <v>8472.0341699999972</v>
      </c>
      <c r="AU54" s="31">
        <v>7906.0995700000003</v>
      </c>
      <c r="AV54" s="31">
        <v>6491.6491099999976</v>
      </c>
      <c r="AW54" s="31">
        <v>5081.21522</v>
      </c>
      <c r="AX54" s="31">
        <v>4624.1963500000002</v>
      </c>
      <c r="AY54" s="31">
        <v>6282.0040099999997</v>
      </c>
      <c r="AZ54" s="31">
        <v>4901.0162800000016</v>
      </c>
      <c r="BA54" s="31">
        <v>11626.293460000001</v>
      </c>
      <c r="BB54" s="31">
        <v>7689.9351999999999</v>
      </c>
      <c r="BC54" s="31">
        <v>6550.2595899999988</v>
      </c>
      <c r="BD54" s="31">
        <v>11905.843389999996</v>
      </c>
      <c r="BE54" s="31">
        <v>9270.8016899999984</v>
      </c>
      <c r="BF54" s="31">
        <v>5422.1998499999991</v>
      </c>
      <c r="BG54" s="30"/>
    </row>
    <row r="55" spans="1:59" ht="45" x14ac:dyDescent="0.25">
      <c r="A55" s="68" t="s">
        <v>289</v>
      </c>
      <c r="B55" s="50">
        <v>68887.346999999994</v>
      </c>
      <c r="C55" s="50">
        <v>48696.898000000001</v>
      </c>
      <c r="D55" s="50">
        <v>37046.862000000001</v>
      </c>
      <c r="E55" s="50">
        <v>44721.483999999997</v>
      </c>
      <c r="F55" s="50">
        <v>45101.103000000003</v>
      </c>
      <c r="G55" s="23">
        <v>52908.92</v>
      </c>
      <c r="H55" s="23">
        <v>49267.154379999993</v>
      </c>
      <c r="I55" s="240">
        <f t="shared" si="0"/>
        <v>87861.592239999969</v>
      </c>
      <c r="J55" s="240">
        <f t="shared" si="1"/>
        <v>73254.919190000044</v>
      </c>
      <c r="K55" s="50">
        <v>4160.2719999999999</v>
      </c>
      <c r="L55" s="50">
        <v>2980.25</v>
      </c>
      <c r="M55" s="50">
        <v>4636.1620000000003</v>
      </c>
      <c r="N55" s="50">
        <v>3988.9839999999999</v>
      </c>
      <c r="O55" s="50">
        <v>4513.7690000000002</v>
      </c>
      <c r="P55" s="50">
        <v>5342.067</v>
      </c>
      <c r="Q55" s="50">
        <v>5721.268</v>
      </c>
      <c r="R55" s="50">
        <v>7851.2280000000001</v>
      </c>
      <c r="S55" s="23">
        <v>3651.6480000000001</v>
      </c>
      <c r="T55" s="23">
        <v>5426.9960000000001</v>
      </c>
      <c r="U55" s="50">
        <v>2379.143</v>
      </c>
      <c r="V55" s="50">
        <v>2257.1329999999998</v>
      </c>
      <c r="W55" s="31">
        <v>2662.6970599999986</v>
      </c>
      <c r="X55" s="31">
        <v>1660.8376600000001</v>
      </c>
      <c r="Y55" s="31">
        <v>1670.6691500000006</v>
      </c>
      <c r="Z55" s="31">
        <v>3026.3894800000007</v>
      </c>
      <c r="AA55" s="31">
        <v>2619.4387199999992</v>
      </c>
      <c r="AB55" s="31">
        <v>3780.4296300000001</v>
      </c>
      <c r="AC55" s="31">
        <v>5654.8346500000007</v>
      </c>
      <c r="AD55" s="31">
        <v>5194.910530000001</v>
      </c>
      <c r="AE55" s="31">
        <v>4213.5568000000003</v>
      </c>
      <c r="AF55" s="31">
        <v>6388.0508700000009</v>
      </c>
      <c r="AG55" s="31">
        <v>7388.1450199999972</v>
      </c>
      <c r="AH55" s="31">
        <v>5007.1948099999981</v>
      </c>
      <c r="AI55" s="50">
        <v>5337.5976799999944</v>
      </c>
      <c r="AJ55" s="50">
        <v>4307.4987699999974</v>
      </c>
      <c r="AK55" s="50">
        <v>6657.5398699999951</v>
      </c>
      <c r="AL55" s="111">
        <v>5888.9282200000007</v>
      </c>
      <c r="AM55" s="111">
        <v>6072.4233700000068</v>
      </c>
      <c r="AN55" s="111">
        <v>6357.94247</v>
      </c>
      <c r="AO55" s="111">
        <v>10523.501290000004</v>
      </c>
      <c r="AP55" s="111">
        <v>10992.243959999994</v>
      </c>
      <c r="AQ55" s="240">
        <v>5615.962599999998</v>
      </c>
      <c r="AR55" s="240">
        <v>14500.477119999972</v>
      </c>
      <c r="AS55" s="111">
        <v>6021.5409299999974</v>
      </c>
      <c r="AT55" s="111">
        <v>5585.9359600000007</v>
      </c>
      <c r="AU55" s="31">
        <v>5335.0307900000116</v>
      </c>
      <c r="AV55" s="31">
        <v>5489.9524800000072</v>
      </c>
      <c r="AW55" s="31">
        <v>8821.7130800000068</v>
      </c>
      <c r="AX55" s="31">
        <v>6315.585819999993</v>
      </c>
      <c r="AY55" s="31">
        <v>4992.1338799999958</v>
      </c>
      <c r="AZ55" s="31">
        <v>5789.8453900000031</v>
      </c>
      <c r="BA55" s="31">
        <v>6377.9639600000019</v>
      </c>
      <c r="BB55" s="31">
        <v>4207.098390000001</v>
      </c>
      <c r="BC55" s="31">
        <v>11024.616710000017</v>
      </c>
      <c r="BD55" s="31">
        <v>6484.7840200000064</v>
      </c>
      <c r="BE55" s="31">
        <v>4121.4573700000037</v>
      </c>
      <c r="BF55" s="31">
        <v>4294.7373000000016</v>
      </c>
      <c r="BG55" s="30"/>
    </row>
    <row r="56" spans="1:59" x14ac:dyDescent="0.25">
      <c r="A56" s="68" t="s">
        <v>290</v>
      </c>
      <c r="B56" s="50">
        <v>6964.2870000000003</v>
      </c>
      <c r="C56" s="50">
        <v>18096.199000000001</v>
      </c>
      <c r="D56" s="50">
        <v>52218.055999999997</v>
      </c>
      <c r="E56" s="50">
        <v>25340.81</v>
      </c>
      <c r="F56" s="50">
        <v>40855.688000000002</v>
      </c>
      <c r="G56" s="23">
        <v>38774.342000000004</v>
      </c>
      <c r="H56" s="23">
        <v>37122.205379999999</v>
      </c>
      <c r="I56" s="240">
        <f t="shared" si="0"/>
        <v>42343.876940000002</v>
      </c>
      <c r="J56" s="240">
        <f t="shared" si="1"/>
        <v>50367.958379999996</v>
      </c>
      <c r="K56" s="50">
        <v>3847.4110000000001</v>
      </c>
      <c r="L56" s="50">
        <v>2837.14</v>
      </c>
      <c r="M56" s="50">
        <v>3506.5450000000001</v>
      </c>
      <c r="N56" s="50">
        <v>1326.674</v>
      </c>
      <c r="O56" s="50">
        <v>1639.645</v>
      </c>
      <c r="P56" s="50">
        <v>5165.4989999999998</v>
      </c>
      <c r="Q56" s="50">
        <v>4170.21</v>
      </c>
      <c r="R56" s="50">
        <v>7851.9030000000002</v>
      </c>
      <c r="S56" s="23">
        <v>3803.6010000000001</v>
      </c>
      <c r="T56" s="23">
        <v>2765.614</v>
      </c>
      <c r="U56" s="50">
        <v>1357.3630000000001</v>
      </c>
      <c r="V56" s="50">
        <v>502.73700000000002</v>
      </c>
      <c r="W56" s="31">
        <v>1833.2166999999999</v>
      </c>
      <c r="X56" s="31">
        <v>1218.48604</v>
      </c>
      <c r="Y56" s="31">
        <v>4470.6590099999994</v>
      </c>
      <c r="Z56" s="31">
        <v>3322.61546</v>
      </c>
      <c r="AA56" s="31">
        <v>1666.57554</v>
      </c>
      <c r="AB56" s="31">
        <v>4293.2740599999997</v>
      </c>
      <c r="AC56" s="31">
        <v>7123.3461900000011</v>
      </c>
      <c r="AD56" s="31">
        <v>3141.73029</v>
      </c>
      <c r="AE56" s="31">
        <v>1789.76729</v>
      </c>
      <c r="AF56" s="31">
        <v>1637.5096900000001</v>
      </c>
      <c r="AG56" s="31">
        <v>3960.1265699999994</v>
      </c>
      <c r="AH56" s="31">
        <v>2664.8985400000001</v>
      </c>
      <c r="AI56" s="50">
        <v>2780.7412799999997</v>
      </c>
      <c r="AJ56" s="50">
        <v>776.30993000000001</v>
      </c>
      <c r="AK56" s="50">
        <v>7058.2524399999984</v>
      </c>
      <c r="AL56" s="111">
        <v>8922.7370100000007</v>
      </c>
      <c r="AM56" s="111">
        <v>1331.9850600000002</v>
      </c>
      <c r="AN56" s="111">
        <v>9239.4637399999992</v>
      </c>
      <c r="AO56" s="111">
        <v>4234.0232400000004</v>
      </c>
      <c r="AP56" s="111">
        <v>2409.1701899999998</v>
      </c>
      <c r="AQ56" s="240">
        <v>684.17319000000009</v>
      </c>
      <c r="AR56" s="240">
        <v>321.08382999999998</v>
      </c>
      <c r="AS56" s="111">
        <v>3019.4558399999996</v>
      </c>
      <c r="AT56" s="111">
        <v>1566.48119</v>
      </c>
      <c r="AU56" s="31">
        <v>8275.3934999999947</v>
      </c>
      <c r="AV56" s="31">
        <v>1330.0692300000001</v>
      </c>
      <c r="AW56" s="31">
        <v>3139.4561799999979</v>
      </c>
      <c r="AX56" s="31">
        <v>5459.2936299999983</v>
      </c>
      <c r="AY56" s="31">
        <v>7332.6865799999978</v>
      </c>
      <c r="AZ56" s="31">
        <v>2179.3972899999999</v>
      </c>
      <c r="BA56" s="31">
        <v>1682.4337800000001</v>
      </c>
      <c r="BB56" s="31">
        <v>4897.0711100000017</v>
      </c>
      <c r="BC56" s="31">
        <v>7565.3489799999998</v>
      </c>
      <c r="BD56" s="31">
        <v>3680.9017000000013</v>
      </c>
      <c r="BE56" s="31">
        <v>3066.6463900000008</v>
      </c>
      <c r="BF56" s="31">
        <v>1759.26001</v>
      </c>
      <c r="BG56" s="30"/>
    </row>
    <row r="57" spans="1:59" x14ac:dyDescent="0.25">
      <c r="A57" s="68" t="s">
        <v>291</v>
      </c>
      <c r="B57" s="50">
        <v>94724.710999999996</v>
      </c>
      <c r="C57" s="50">
        <v>59593.963000000003</v>
      </c>
      <c r="D57" s="50">
        <v>41463.726999999999</v>
      </c>
      <c r="E57" s="50">
        <v>45783.860999999997</v>
      </c>
      <c r="F57" s="50">
        <v>73967.161999999997</v>
      </c>
      <c r="G57" s="23">
        <v>62884.248000000007</v>
      </c>
      <c r="H57" s="23">
        <v>40111.229589999995</v>
      </c>
      <c r="I57" s="240">
        <f t="shared" si="0"/>
        <v>85133.34736</v>
      </c>
      <c r="J57" s="240">
        <f t="shared" si="1"/>
        <v>63834.458800000015</v>
      </c>
      <c r="K57" s="50">
        <v>4104.9089999999997</v>
      </c>
      <c r="L57" s="50">
        <v>6378.6679999999997</v>
      </c>
      <c r="M57" s="50">
        <v>2892.4059999999999</v>
      </c>
      <c r="N57" s="50">
        <v>9126.5889999999999</v>
      </c>
      <c r="O57" s="50">
        <v>11475.441000000001</v>
      </c>
      <c r="P57" s="50">
        <v>8380.7860000000001</v>
      </c>
      <c r="Q57" s="50">
        <v>5333.6949999999997</v>
      </c>
      <c r="R57" s="50">
        <v>1851.1389999999999</v>
      </c>
      <c r="S57" s="23">
        <v>3041.6559999999999</v>
      </c>
      <c r="T57" s="23">
        <v>7720.2939999999999</v>
      </c>
      <c r="U57" s="50">
        <v>1813.0509999999999</v>
      </c>
      <c r="V57" s="50">
        <v>765.61400000000003</v>
      </c>
      <c r="W57" s="31">
        <v>856.89819999999963</v>
      </c>
      <c r="X57" s="31">
        <v>1702.4816999999996</v>
      </c>
      <c r="Y57" s="31">
        <v>4692.4489100000001</v>
      </c>
      <c r="Z57" s="31">
        <v>1210.5220200000006</v>
      </c>
      <c r="AA57" s="31">
        <v>1446.51081</v>
      </c>
      <c r="AB57" s="31">
        <v>4527.7254299999995</v>
      </c>
      <c r="AC57" s="31">
        <v>3299.5571600000021</v>
      </c>
      <c r="AD57" s="31">
        <v>4144.4984799999993</v>
      </c>
      <c r="AE57" s="31">
        <v>3349.3061199999997</v>
      </c>
      <c r="AF57" s="31">
        <v>5452.355050000001</v>
      </c>
      <c r="AG57" s="31">
        <v>5433.7173900000007</v>
      </c>
      <c r="AH57" s="31">
        <v>3995.2083199999984</v>
      </c>
      <c r="AI57" s="50">
        <v>5452.9552700000031</v>
      </c>
      <c r="AJ57" s="50">
        <v>7426.0608600000041</v>
      </c>
      <c r="AK57" s="50">
        <v>3005.0736099999976</v>
      </c>
      <c r="AL57" s="111">
        <v>5297.3713300000018</v>
      </c>
      <c r="AM57" s="111">
        <v>3903.3592699999999</v>
      </c>
      <c r="AN57" s="111">
        <v>28515.299590000002</v>
      </c>
      <c r="AO57" s="111">
        <v>5667.8474000000006</v>
      </c>
      <c r="AP57" s="111">
        <v>3924.2408699999996</v>
      </c>
      <c r="AQ57" s="240">
        <v>5395.5659399999995</v>
      </c>
      <c r="AR57" s="240">
        <v>4899.8268299999963</v>
      </c>
      <c r="AS57" s="111">
        <v>7578.4432799999931</v>
      </c>
      <c r="AT57" s="111">
        <v>4067.3031100000012</v>
      </c>
      <c r="AU57" s="31">
        <v>1669.9047700000001</v>
      </c>
      <c r="AV57" s="31">
        <v>2850.7328399999979</v>
      </c>
      <c r="AW57" s="31">
        <v>8304.3035800000107</v>
      </c>
      <c r="AX57" s="31">
        <v>4256.2436799999987</v>
      </c>
      <c r="AY57" s="31">
        <v>8274.34238</v>
      </c>
      <c r="AZ57" s="31">
        <v>9911.9649600000066</v>
      </c>
      <c r="BA57" s="31">
        <v>8956.6187499999996</v>
      </c>
      <c r="BB57" s="31">
        <v>3849.8781300000014</v>
      </c>
      <c r="BC57" s="31">
        <v>1549.9261700000004</v>
      </c>
      <c r="BD57" s="31">
        <v>6111.0958299999957</v>
      </c>
      <c r="BE57" s="31">
        <v>2687.5581000000002</v>
      </c>
      <c r="BF57" s="31">
        <v>5411.8896099999956</v>
      </c>
      <c r="BG57" s="30"/>
    </row>
    <row r="58" spans="1:59" x14ac:dyDescent="0.25">
      <c r="A58" s="68" t="s">
        <v>292</v>
      </c>
      <c r="B58" s="50">
        <v>77693.675000000003</v>
      </c>
      <c r="C58" s="50">
        <v>61844.737000000001</v>
      </c>
      <c r="D58" s="50">
        <v>96641.316000000006</v>
      </c>
      <c r="E58" s="50">
        <v>87149.743000000002</v>
      </c>
      <c r="F58" s="50">
        <v>112567.65</v>
      </c>
      <c r="G58" s="23">
        <v>134770.402</v>
      </c>
      <c r="H58" s="23">
        <v>87686.384260000006</v>
      </c>
      <c r="I58" s="240">
        <f t="shared" si="0"/>
        <v>171948.76255000001</v>
      </c>
      <c r="J58" s="240">
        <f t="shared" si="1"/>
        <v>205397.85069000017</v>
      </c>
      <c r="K58" s="50">
        <v>9381.11</v>
      </c>
      <c r="L58" s="50">
        <v>11190.415999999999</v>
      </c>
      <c r="M58" s="50">
        <v>14441.323</v>
      </c>
      <c r="N58" s="50">
        <v>13221.254999999999</v>
      </c>
      <c r="O58" s="50">
        <v>6286.7030000000004</v>
      </c>
      <c r="P58" s="50">
        <v>7012.2780000000002</v>
      </c>
      <c r="Q58" s="50">
        <v>11563.541999999999</v>
      </c>
      <c r="R58" s="50">
        <v>13275.513999999999</v>
      </c>
      <c r="S58" s="23">
        <v>13019.285</v>
      </c>
      <c r="T58" s="23">
        <v>14947.054</v>
      </c>
      <c r="U58" s="50">
        <v>11997.572</v>
      </c>
      <c r="V58" s="50">
        <v>8434.35</v>
      </c>
      <c r="W58" s="31">
        <v>948.70720000000006</v>
      </c>
      <c r="X58" s="31">
        <v>85.79419</v>
      </c>
      <c r="Y58" s="31">
        <v>1407.0921099999998</v>
      </c>
      <c r="Z58" s="31">
        <v>232.10067999999998</v>
      </c>
      <c r="AA58" s="31">
        <v>1107.11392</v>
      </c>
      <c r="AB58" s="31">
        <v>8823.5095999999994</v>
      </c>
      <c r="AC58" s="31">
        <v>12619.040739999999</v>
      </c>
      <c r="AD58" s="31">
        <v>12942.30982</v>
      </c>
      <c r="AE58" s="31">
        <v>11936.30011</v>
      </c>
      <c r="AF58" s="31">
        <v>12292.996570000001</v>
      </c>
      <c r="AG58" s="31">
        <v>12216.927220000001</v>
      </c>
      <c r="AH58" s="31">
        <v>13074.492099999999</v>
      </c>
      <c r="AI58" s="50">
        <v>8132.2718400000003</v>
      </c>
      <c r="AJ58" s="50">
        <v>17638.3613</v>
      </c>
      <c r="AK58" s="50">
        <v>23321.468829999998</v>
      </c>
      <c r="AL58" s="111">
        <v>12134.335220000001</v>
      </c>
      <c r="AM58" s="111">
        <v>22798.307840000001</v>
      </c>
      <c r="AN58" s="111">
        <v>12642.067979999998</v>
      </c>
      <c r="AO58" s="111">
        <v>18949.589250000015</v>
      </c>
      <c r="AP58" s="111">
        <v>8103.6845800000001</v>
      </c>
      <c r="AQ58" s="240">
        <v>11129.280429999997</v>
      </c>
      <c r="AR58" s="240">
        <v>12949.816710000001</v>
      </c>
      <c r="AS58" s="111">
        <v>11050.64453</v>
      </c>
      <c r="AT58" s="111">
        <v>13098.934040000006</v>
      </c>
      <c r="AU58" s="31">
        <v>19424.50947000003</v>
      </c>
      <c r="AV58" s="31">
        <v>15690.685610000004</v>
      </c>
      <c r="AW58" s="31">
        <v>22316.846570000005</v>
      </c>
      <c r="AX58" s="31">
        <v>22510.275689999868</v>
      </c>
      <c r="AY58" s="31">
        <v>19153.07123999999</v>
      </c>
      <c r="AZ58" s="31">
        <v>19185.688020000041</v>
      </c>
      <c r="BA58" s="31">
        <v>20291.339080000085</v>
      </c>
      <c r="BB58" s="31">
        <v>15657.27527</v>
      </c>
      <c r="BC58" s="31">
        <v>17077.909220000001</v>
      </c>
      <c r="BD58" s="31">
        <v>6863.6095200000018</v>
      </c>
      <c r="BE58" s="31">
        <v>21904.208500000124</v>
      </c>
      <c r="BF58" s="31">
        <v>5322.4324999999999</v>
      </c>
      <c r="BG58" s="30"/>
    </row>
    <row r="59" spans="1:59" ht="30" x14ac:dyDescent="0.25">
      <c r="A59" s="68" t="s">
        <v>359</v>
      </c>
      <c r="B59" s="50">
        <v>20965.240000000002</v>
      </c>
      <c r="C59" s="50">
        <v>24660.501</v>
      </c>
      <c r="D59" s="50">
        <v>25717.178</v>
      </c>
      <c r="E59" s="50">
        <v>27114.161</v>
      </c>
      <c r="F59" s="50">
        <v>29259.559000000001</v>
      </c>
      <c r="G59" s="23">
        <v>22661.882000000001</v>
      </c>
      <c r="H59" s="23">
        <v>23860.949559999997</v>
      </c>
      <c r="I59" s="240">
        <f t="shared" si="0"/>
        <v>31374.491380000003</v>
      </c>
      <c r="J59" s="240">
        <f t="shared" si="1"/>
        <v>24311.2114</v>
      </c>
      <c r="K59" s="50">
        <v>2183.1460000000002</v>
      </c>
      <c r="L59" s="50">
        <v>1596.329</v>
      </c>
      <c r="M59" s="50">
        <v>1905.422</v>
      </c>
      <c r="N59" s="50">
        <v>1275.4259999999999</v>
      </c>
      <c r="O59" s="50">
        <v>2492.442</v>
      </c>
      <c r="P59" s="50">
        <v>1877.9570000000001</v>
      </c>
      <c r="Q59" s="50">
        <v>1712.9570000000001</v>
      </c>
      <c r="R59" s="50">
        <v>4479.4620000000004</v>
      </c>
      <c r="S59" s="23">
        <v>1597.826</v>
      </c>
      <c r="T59" s="23">
        <v>1118.3630000000001</v>
      </c>
      <c r="U59" s="50">
        <v>1346.998</v>
      </c>
      <c r="V59" s="50">
        <v>1075.5540000000001</v>
      </c>
      <c r="W59" s="31">
        <v>1781.1086300000002</v>
      </c>
      <c r="X59" s="31">
        <v>673.25282000000004</v>
      </c>
      <c r="Y59" s="31">
        <v>1581.1433200000001</v>
      </c>
      <c r="Z59" s="31">
        <v>1954.4201400000004</v>
      </c>
      <c r="AA59" s="31">
        <v>1659.98479</v>
      </c>
      <c r="AB59" s="31">
        <v>2223.2560199999994</v>
      </c>
      <c r="AC59" s="31">
        <v>1533.9452599999997</v>
      </c>
      <c r="AD59" s="31">
        <v>1708.3225799999998</v>
      </c>
      <c r="AE59" s="31">
        <v>3417.0571300000001</v>
      </c>
      <c r="AF59" s="31">
        <v>2166.72795</v>
      </c>
      <c r="AG59" s="31">
        <v>3035.83671</v>
      </c>
      <c r="AH59" s="31">
        <v>2125.8942099999995</v>
      </c>
      <c r="AI59" s="50">
        <v>2797.3553800000022</v>
      </c>
      <c r="AJ59" s="50">
        <v>3084.7517000000007</v>
      </c>
      <c r="AK59" s="50">
        <v>3083.1797299999998</v>
      </c>
      <c r="AL59" s="111">
        <v>2234.918369999998</v>
      </c>
      <c r="AM59" s="111">
        <v>2850.8375300000002</v>
      </c>
      <c r="AN59" s="111">
        <v>2084.5981200000006</v>
      </c>
      <c r="AO59" s="111">
        <v>2175.5332100000001</v>
      </c>
      <c r="AP59" s="111">
        <v>3824.428730000001</v>
      </c>
      <c r="AQ59" s="240">
        <v>2712.9503200000004</v>
      </c>
      <c r="AR59" s="240">
        <v>2202.74136</v>
      </c>
      <c r="AS59" s="111">
        <v>1653.3719599999995</v>
      </c>
      <c r="AT59" s="111">
        <v>2669.8249700000001</v>
      </c>
      <c r="AU59" s="31">
        <v>2203.2472099999995</v>
      </c>
      <c r="AV59" s="31">
        <v>2115.6483300000004</v>
      </c>
      <c r="AW59" s="31">
        <v>1491.8867000000005</v>
      </c>
      <c r="AX59" s="31">
        <v>2541.7884499999977</v>
      </c>
      <c r="AY59" s="31">
        <v>1640.7441200000012</v>
      </c>
      <c r="AZ59" s="31">
        <v>1716.3375200000005</v>
      </c>
      <c r="BA59" s="31">
        <v>2050.5817299999999</v>
      </c>
      <c r="BB59" s="31">
        <v>2149.427720000001</v>
      </c>
      <c r="BC59" s="31">
        <v>1051.2052799999997</v>
      </c>
      <c r="BD59" s="31">
        <v>2539.7693099999997</v>
      </c>
      <c r="BE59" s="31">
        <v>2495.2981800000002</v>
      </c>
      <c r="BF59" s="31">
        <v>2315.2768499999993</v>
      </c>
      <c r="BG59" s="30"/>
    </row>
    <row r="60" spans="1:59" ht="30" x14ac:dyDescent="0.25">
      <c r="A60" s="68" t="s">
        <v>293</v>
      </c>
      <c r="B60" s="50">
        <v>35772.692999999999</v>
      </c>
      <c r="C60" s="50">
        <v>34509.735000000001</v>
      </c>
      <c r="D60" s="50">
        <v>36207.828999999998</v>
      </c>
      <c r="E60" s="50">
        <v>28631.899000000001</v>
      </c>
      <c r="F60" s="50">
        <v>30919.683000000001</v>
      </c>
      <c r="G60" s="23">
        <v>20850.494999999999</v>
      </c>
      <c r="H60" s="23">
        <v>47361.102269999996</v>
      </c>
      <c r="I60" s="240">
        <f t="shared" si="0"/>
        <v>84682.667200000011</v>
      </c>
      <c r="J60" s="240">
        <f t="shared" si="1"/>
        <v>37523.128159999993</v>
      </c>
      <c r="K60" s="50">
        <v>1263.059</v>
      </c>
      <c r="L60" s="50">
        <v>1300.4760000000001</v>
      </c>
      <c r="M60" s="50">
        <v>1250.7560000000001</v>
      </c>
      <c r="N60" s="50">
        <v>1128.8900000000001</v>
      </c>
      <c r="O60" s="50">
        <v>1514.6189999999999</v>
      </c>
      <c r="P60" s="50">
        <v>3422.1550000000002</v>
      </c>
      <c r="Q60" s="50">
        <v>3095.2280000000001</v>
      </c>
      <c r="R60" s="50">
        <v>1568.096</v>
      </c>
      <c r="S60" s="23">
        <v>2250.9490000000001</v>
      </c>
      <c r="T60" s="23">
        <v>1133.796</v>
      </c>
      <c r="U60" s="50">
        <v>1368.6279999999999</v>
      </c>
      <c r="V60" s="50">
        <v>1553.8430000000001</v>
      </c>
      <c r="W60" s="31">
        <v>1429.6578599999998</v>
      </c>
      <c r="X60" s="31">
        <v>283.57440000000003</v>
      </c>
      <c r="Y60" s="31">
        <v>103.58344</v>
      </c>
      <c r="Z60" s="31">
        <v>219.51459</v>
      </c>
      <c r="AA60" s="31">
        <v>2234.0183699999998</v>
      </c>
      <c r="AB60" s="31">
        <v>5384.9098199999999</v>
      </c>
      <c r="AC60" s="31">
        <v>2447.2717400000001</v>
      </c>
      <c r="AD60" s="31">
        <v>1481.9929</v>
      </c>
      <c r="AE60" s="31">
        <v>2366.01782</v>
      </c>
      <c r="AF60" s="31">
        <v>25819.211219999997</v>
      </c>
      <c r="AG60" s="31">
        <v>2806.1918700000006</v>
      </c>
      <c r="AH60" s="31">
        <v>2785.1582399999993</v>
      </c>
      <c r="AI60" s="50">
        <v>1369.94849</v>
      </c>
      <c r="AJ60" s="50">
        <v>9838.8312499999975</v>
      </c>
      <c r="AK60" s="50">
        <v>3160.8249399999995</v>
      </c>
      <c r="AL60" s="111">
        <v>1184.3744999999997</v>
      </c>
      <c r="AM60" s="111">
        <v>11203.047520000002</v>
      </c>
      <c r="AN60" s="111">
        <v>2093.6711999999993</v>
      </c>
      <c r="AO60" s="111">
        <v>11724.292010000003</v>
      </c>
      <c r="AP60" s="111">
        <v>2085.0531900000001</v>
      </c>
      <c r="AQ60" s="240">
        <v>3122.8379499999996</v>
      </c>
      <c r="AR60" s="240">
        <v>33805.821190000002</v>
      </c>
      <c r="AS60" s="111">
        <v>4143.7581300000002</v>
      </c>
      <c r="AT60" s="111">
        <v>950.20683000000008</v>
      </c>
      <c r="AU60" s="31">
        <v>4033.5171699999996</v>
      </c>
      <c r="AV60" s="31">
        <v>2332.8446099999992</v>
      </c>
      <c r="AW60" s="31">
        <v>5424.3799000000008</v>
      </c>
      <c r="AX60" s="31">
        <v>2629.52882</v>
      </c>
      <c r="AY60" s="31">
        <v>1556.7409399999999</v>
      </c>
      <c r="AZ60" s="31">
        <v>2893.3779300000001</v>
      </c>
      <c r="BA60" s="31">
        <v>4625.9762499999988</v>
      </c>
      <c r="BB60" s="31">
        <v>3903.1984400000006</v>
      </c>
      <c r="BC60" s="31">
        <v>1261.36625</v>
      </c>
      <c r="BD60" s="31">
        <v>3544.1847299999999</v>
      </c>
      <c r="BE60" s="31">
        <v>498.11697999999996</v>
      </c>
      <c r="BF60" s="31">
        <v>4819.8961400000007</v>
      </c>
      <c r="BG60" s="30"/>
    </row>
    <row r="61" spans="1:59" ht="30" x14ac:dyDescent="0.25">
      <c r="A61" s="68" t="s">
        <v>294</v>
      </c>
      <c r="B61" s="50">
        <v>30486.059000000001</v>
      </c>
      <c r="C61" s="50">
        <v>30800.421999999999</v>
      </c>
      <c r="D61" s="50">
        <v>17436.005000000001</v>
      </c>
      <c r="E61" s="50">
        <v>28318.799999999999</v>
      </c>
      <c r="F61" s="50">
        <v>30346.484</v>
      </c>
      <c r="G61" s="23">
        <v>40819.038</v>
      </c>
      <c r="H61" s="23">
        <v>101053.13577000001</v>
      </c>
      <c r="I61" s="240">
        <f t="shared" si="0"/>
        <v>74452.127760000003</v>
      </c>
      <c r="J61" s="240">
        <f t="shared" si="1"/>
        <v>32888.760759999997</v>
      </c>
      <c r="K61" s="50">
        <v>1138.0830000000001</v>
      </c>
      <c r="L61" s="50">
        <v>1042.0509999999999</v>
      </c>
      <c r="M61" s="50">
        <v>3758.8809999999999</v>
      </c>
      <c r="N61" s="50">
        <v>6090.1360000000004</v>
      </c>
      <c r="O61" s="50">
        <v>3620.2869999999998</v>
      </c>
      <c r="P61" s="50">
        <v>843.23400000000004</v>
      </c>
      <c r="Q61" s="50">
        <v>5603.9589999999998</v>
      </c>
      <c r="R61" s="50">
        <v>6592.8320000000003</v>
      </c>
      <c r="S61" s="23">
        <v>1483.4349999999999</v>
      </c>
      <c r="T61" s="23">
        <v>6979.0619999999999</v>
      </c>
      <c r="U61" s="50">
        <v>2009.5530000000001</v>
      </c>
      <c r="V61" s="50">
        <v>1657.5250000000001</v>
      </c>
      <c r="W61" s="31">
        <v>758.40125</v>
      </c>
      <c r="X61" s="31">
        <v>334.03805</v>
      </c>
      <c r="Y61" s="31">
        <v>927.63274000000001</v>
      </c>
      <c r="Z61" s="31">
        <v>1442.9228800000001</v>
      </c>
      <c r="AA61" s="31">
        <v>1277.9143700000002</v>
      </c>
      <c r="AB61" s="31">
        <v>49204.521420000005</v>
      </c>
      <c r="AC61" s="31">
        <v>3693.3781700000004</v>
      </c>
      <c r="AD61" s="31">
        <v>12112.369990000001</v>
      </c>
      <c r="AE61" s="31">
        <v>4076.2285199999997</v>
      </c>
      <c r="AF61" s="31">
        <v>5162.7001599999985</v>
      </c>
      <c r="AG61" s="31">
        <v>11509.76844</v>
      </c>
      <c r="AH61" s="31">
        <v>10553.259779999998</v>
      </c>
      <c r="AI61" s="50">
        <v>15085.286360000002</v>
      </c>
      <c r="AJ61" s="50">
        <v>3394.9375900000005</v>
      </c>
      <c r="AK61" s="50">
        <v>9366.0895700000019</v>
      </c>
      <c r="AL61" s="111">
        <v>7639.1218199999985</v>
      </c>
      <c r="AM61" s="111">
        <v>6318.4883799999998</v>
      </c>
      <c r="AN61" s="111">
        <v>9091.5616299999965</v>
      </c>
      <c r="AO61" s="111">
        <v>2085.2028700000005</v>
      </c>
      <c r="AP61" s="111">
        <v>4199.8507499999996</v>
      </c>
      <c r="AQ61" s="240">
        <v>6767.6857200000013</v>
      </c>
      <c r="AR61" s="240">
        <v>4379.0863899999995</v>
      </c>
      <c r="AS61" s="111">
        <v>4320.2713700000004</v>
      </c>
      <c r="AT61" s="111">
        <v>1804.5453100000002</v>
      </c>
      <c r="AU61" s="31">
        <v>3724.0593699999999</v>
      </c>
      <c r="AV61" s="31">
        <v>4093.9745099999996</v>
      </c>
      <c r="AW61" s="31">
        <v>6799.7037300000002</v>
      </c>
      <c r="AX61" s="31">
        <v>1614.46576</v>
      </c>
      <c r="AY61" s="31">
        <v>1248.1578300000003</v>
      </c>
      <c r="AZ61" s="31">
        <v>1155.67256</v>
      </c>
      <c r="BA61" s="31">
        <v>2378.6048200000005</v>
      </c>
      <c r="BB61" s="31">
        <v>468.07764000000014</v>
      </c>
      <c r="BC61" s="31">
        <v>1363.6458100000002</v>
      </c>
      <c r="BD61" s="31">
        <v>7149.8756099999982</v>
      </c>
      <c r="BE61" s="31">
        <v>1987.2768299999998</v>
      </c>
      <c r="BF61" s="31">
        <v>905.24628999999993</v>
      </c>
      <c r="BG61" s="30"/>
    </row>
    <row r="62" spans="1:59" ht="30" x14ac:dyDescent="0.25">
      <c r="A62" s="68" t="s">
        <v>295</v>
      </c>
      <c r="B62" s="50">
        <v>37406.682000000001</v>
      </c>
      <c r="C62" s="50">
        <v>40576.849000000002</v>
      </c>
      <c r="D62" s="50">
        <v>54568.673999999999</v>
      </c>
      <c r="E62" s="50">
        <v>63396.540999999997</v>
      </c>
      <c r="F62" s="50">
        <v>78235.758000000002</v>
      </c>
      <c r="G62" s="23">
        <v>123889.224</v>
      </c>
      <c r="H62" s="23">
        <v>63145.157719999996</v>
      </c>
      <c r="I62" s="240">
        <f t="shared" si="0"/>
        <v>96762.887530000022</v>
      </c>
      <c r="J62" s="240">
        <f t="shared" si="1"/>
        <v>79265.510269999999</v>
      </c>
      <c r="K62" s="50">
        <v>3750.5940000000001</v>
      </c>
      <c r="L62" s="50">
        <v>11535.767</v>
      </c>
      <c r="M62" s="50">
        <v>8805.527</v>
      </c>
      <c r="N62" s="50">
        <v>4211.04</v>
      </c>
      <c r="O62" s="50">
        <v>12229.84</v>
      </c>
      <c r="P62" s="50">
        <v>7427.5630000000001</v>
      </c>
      <c r="Q62" s="50">
        <v>3409.0479999999998</v>
      </c>
      <c r="R62" s="50">
        <v>2773.31</v>
      </c>
      <c r="S62" s="23">
        <v>2322.5500000000002</v>
      </c>
      <c r="T62" s="23">
        <v>57210.195</v>
      </c>
      <c r="U62" s="50">
        <v>7044.643</v>
      </c>
      <c r="V62" s="50">
        <v>3169.1469999999999</v>
      </c>
      <c r="W62" s="31">
        <v>1633.9878200000001</v>
      </c>
      <c r="X62" s="31">
        <v>959.06171999999992</v>
      </c>
      <c r="Y62" s="31">
        <v>1865.52036</v>
      </c>
      <c r="Z62" s="31">
        <v>840.73208999999986</v>
      </c>
      <c r="AA62" s="31">
        <v>1310.59852</v>
      </c>
      <c r="AB62" s="31">
        <v>2919.00342</v>
      </c>
      <c r="AC62" s="31">
        <v>2880.4111200000002</v>
      </c>
      <c r="AD62" s="31">
        <v>11192.432809999998</v>
      </c>
      <c r="AE62" s="31">
        <v>9365.0805499999969</v>
      </c>
      <c r="AF62" s="31">
        <v>15927.738150000005</v>
      </c>
      <c r="AG62" s="31">
        <v>10451.815899999996</v>
      </c>
      <c r="AH62" s="31">
        <v>3798.775259999999</v>
      </c>
      <c r="AI62" s="50">
        <v>5178.1302699999951</v>
      </c>
      <c r="AJ62" s="50">
        <v>12856.92883000001</v>
      </c>
      <c r="AK62" s="50">
        <v>14095.466789999999</v>
      </c>
      <c r="AL62" s="111">
        <v>3732.6489300000017</v>
      </c>
      <c r="AM62" s="111">
        <v>6482.6874200000038</v>
      </c>
      <c r="AN62" s="111">
        <v>7273.1482700000042</v>
      </c>
      <c r="AO62" s="111">
        <v>9325.4662899999912</v>
      </c>
      <c r="AP62" s="111">
        <v>9412.2613900000015</v>
      </c>
      <c r="AQ62" s="240">
        <v>6199.2158500000069</v>
      </c>
      <c r="AR62" s="240">
        <v>7212.9127999999992</v>
      </c>
      <c r="AS62" s="111">
        <v>6322.6061000000072</v>
      </c>
      <c r="AT62" s="413">
        <v>8671.4145900000003</v>
      </c>
      <c r="AU62" s="31">
        <v>5121.8937899999964</v>
      </c>
      <c r="AV62" s="31">
        <v>6025.4958700000061</v>
      </c>
      <c r="AW62" s="31">
        <v>10660.457820000003</v>
      </c>
      <c r="AX62" s="31">
        <v>5028.051220000003</v>
      </c>
      <c r="AY62" s="31">
        <v>2724.2633299999993</v>
      </c>
      <c r="AZ62" s="31">
        <v>4130.0333900000023</v>
      </c>
      <c r="BA62" s="31">
        <v>13297.432520000006</v>
      </c>
      <c r="BB62" s="31">
        <v>4827.4108000000006</v>
      </c>
      <c r="BC62" s="31">
        <v>5575.0415200000061</v>
      </c>
      <c r="BD62" s="31">
        <v>7079.0871899999938</v>
      </c>
      <c r="BE62" s="31">
        <v>8144.473009999997</v>
      </c>
      <c r="BF62" s="31">
        <v>6651.8698100000001</v>
      </c>
      <c r="BG62" s="30"/>
    </row>
    <row r="63" spans="1:59" x14ac:dyDescent="0.25">
      <c r="A63" s="68" t="s">
        <v>296</v>
      </c>
      <c r="B63" s="50">
        <v>53443.574000000001</v>
      </c>
      <c r="C63" s="50">
        <v>88150.627999999997</v>
      </c>
      <c r="D63" s="50">
        <v>203305.011</v>
      </c>
      <c r="E63" s="50">
        <v>138273.45000000001</v>
      </c>
      <c r="F63" s="50">
        <v>207193.76500000001</v>
      </c>
      <c r="G63" s="23">
        <v>187705.87599999999</v>
      </c>
      <c r="H63" s="23">
        <v>95989.469790000017</v>
      </c>
      <c r="I63" s="240">
        <f t="shared" si="0"/>
        <v>153600.38077000002</v>
      </c>
      <c r="J63" s="240">
        <f t="shared" si="1"/>
        <v>120264.52383000002</v>
      </c>
      <c r="K63" s="50">
        <v>7135.0829999999996</v>
      </c>
      <c r="L63" s="50">
        <v>34431.523000000001</v>
      </c>
      <c r="M63" s="50">
        <v>13699.745999999999</v>
      </c>
      <c r="N63" s="50">
        <v>8385.5529999999999</v>
      </c>
      <c r="O63" s="50">
        <v>6021.0749999999998</v>
      </c>
      <c r="P63" s="50">
        <v>6968.2060000000001</v>
      </c>
      <c r="Q63" s="50">
        <v>18122.175999999999</v>
      </c>
      <c r="R63" s="50">
        <v>21045.87</v>
      </c>
      <c r="S63" s="23">
        <v>55004.074000000001</v>
      </c>
      <c r="T63" s="23">
        <v>15801.865</v>
      </c>
      <c r="U63" s="50">
        <v>1089.902</v>
      </c>
      <c r="V63" s="50">
        <v>0.80300000000000005</v>
      </c>
      <c r="W63" s="31">
        <v>5953.9388299999991</v>
      </c>
      <c r="X63" s="31">
        <v>3138.9479999999999</v>
      </c>
      <c r="Y63" s="31">
        <v>9204.2292100000013</v>
      </c>
      <c r="Z63" s="31">
        <v>1061.5726999999999</v>
      </c>
      <c r="AA63" s="31">
        <v>2546.2081600000001</v>
      </c>
      <c r="AB63" s="31">
        <v>9873.7358399999994</v>
      </c>
      <c r="AC63" s="31">
        <v>23328.333429999999</v>
      </c>
      <c r="AD63" s="31">
        <v>19492.373640000002</v>
      </c>
      <c r="AE63" s="31">
        <v>2427.24377</v>
      </c>
      <c r="AF63" s="31">
        <v>1057.09097</v>
      </c>
      <c r="AG63" s="31">
        <v>14839.471079999999</v>
      </c>
      <c r="AH63" s="31">
        <v>3066.3241600000001</v>
      </c>
      <c r="AI63" s="50">
        <v>6865.493379999999</v>
      </c>
      <c r="AJ63" s="50">
        <v>12929.39847</v>
      </c>
      <c r="AK63" s="50">
        <v>13015.964879999996</v>
      </c>
      <c r="AL63" s="111">
        <v>10142.608810000002</v>
      </c>
      <c r="AM63" s="411">
        <v>379.96950999999996</v>
      </c>
      <c r="AN63" s="111">
        <v>4584.453489999999</v>
      </c>
      <c r="AO63" s="111">
        <v>595.72784999999999</v>
      </c>
      <c r="AP63" s="111">
        <v>44259.232050000006</v>
      </c>
      <c r="AQ63" s="240"/>
      <c r="AR63" s="240">
        <v>26295.796289999995</v>
      </c>
      <c r="AS63" s="111">
        <v>23395.663039999996</v>
      </c>
      <c r="AT63" s="111">
        <v>11136.073000000002</v>
      </c>
      <c r="AU63" s="31">
        <v>42346.231110000001</v>
      </c>
      <c r="AV63" s="31">
        <v>19089.4656</v>
      </c>
      <c r="AW63" s="31">
        <v>14955.836670000002</v>
      </c>
      <c r="AX63" s="31">
        <v>358.03181999999998</v>
      </c>
      <c r="AY63" s="31">
        <v>11778.981879999999</v>
      </c>
      <c r="AZ63" s="31">
        <v>8948.5324600000004</v>
      </c>
      <c r="BA63" s="31">
        <v>5812.3353400000005</v>
      </c>
      <c r="BB63" s="31">
        <v>841.59198000000004</v>
      </c>
      <c r="BC63" s="31">
        <v>2838.3714500000001</v>
      </c>
      <c r="BD63" s="31">
        <v>3653.48324</v>
      </c>
      <c r="BE63" s="31">
        <v>8298.8096500000011</v>
      </c>
      <c r="BF63" s="31">
        <v>1342.8526300000001</v>
      </c>
      <c r="BG63" s="30"/>
    </row>
    <row r="64" spans="1:59" x14ac:dyDescent="0.25">
      <c r="A64" s="68" t="s">
        <v>297</v>
      </c>
      <c r="B64" s="50">
        <v>39551.811999999998</v>
      </c>
      <c r="C64" s="50">
        <v>28456.799999999999</v>
      </c>
      <c r="D64" s="50">
        <v>26663.534</v>
      </c>
      <c r="E64" s="50">
        <v>56240.642999999996</v>
      </c>
      <c r="F64" s="50">
        <v>34993.881999999998</v>
      </c>
      <c r="G64" s="23">
        <v>44353.990999999995</v>
      </c>
      <c r="H64" s="23">
        <v>44291.166480000007</v>
      </c>
      <c r="I64" s="240">
        <f t="shared" si="0"/>
        <v>53812.83896999999</v>
      </c>
      <c r="J64" s="240">
        <f t="shared" si="1"/>
        <v>38342.56794999999</v>
      </c>
      <c r="K64" s="50">
        <v>3205.0749999999998</v>
      </c>
      <c r="L64" s="50">
        <v>1978.1210000000001</v>
      </c>
      <c r="M64" s="50">
        <v>2579.9180000000001</v>
      </c>
      <c r="N64" s="50">
        <v>2996.3249999999998</v>
      </c>
      <c r="O64" s="50">
        <v>4775.0320000000002</v>
      </c>
      <c r="P64" s="50">
        <v>3064.3890000000001</v>
      </c>
      <c r="Q64" s="50">
        <v>2305.83</v>
      </c>
      <c r="R64" s="50">
        <v>6871.1769999999997</v>
      </c>
      <c r="S64" s="23">
        <v>4477.29</v>
      </c>
      <c r="T64" s="23">
        <v>4912.9440000000004</v>
      </c>
      <c r="U64" s="50">
        <v>3320.7289999999998</v>
      </c>
      <c r="V64" s="50">
        <v>3867.1610000000001</v>
      </c>
      <c r="W64" s="31">
        <v>1662.1267800000003</v>
      </c>
      <c r="X64" s="31">
        <v>580.70726000000002</v>
      </c>
      <c r="Y64" s="31">
        <v>3791.9640900000009</v>
      </c>
      <c r="Z64" s="31">
        <v>8670.8705399999999</v>
      </c>
      <c r="AA64" s="31">
        <v>2076.3245200000001</v>
      </c>
      <c r="AB64" s="31">
        <v>2996.2052000000003</v>
      </c>
      <c r="AC64" s="31">
        <v>2348.5364399999994</v>
      </c>
      <c r="AD64" s="31">
        <v>8783.7861099999991</v>
      </c>
      <c r="AE64" s="31">
        <v>3543.4957599999993</v>
      </c>
      <c r="AF64" s="31">
        <v>2373.6091900000001</v>
      </c>
      <c r="AG64" s="31">
        <v>4938.5813100000005</v>
      </c>
      <c r="AH64" s="31">
        <v>2524.95928</v>
      </c>
      <c r="AI64" s="50">
        <v>5750.7101499999981</v>
      </c>
      <c r="AJ64" s="50">
        <v>5548.6701299999986</v>
      </c>
      <c r="AK64" s="50">
        <v>3014.8528499999998</v>
      </c>
      <c r="AL64" s="111">
        <v>5050.6134499999998</v>
      </c>
      <c r="AM64" s="411">
        <v>4613.8203900000026</v>
      </c>
      <c r="AN64" s="111">
        <v>7446.7157599999991</v>
      </c>
      <c r="AO64" s="111">
        <v>4832.8593300000002</v>
      </c>
      <c r="AP64" s="111">
        <v>8417.7603699999981</v>
      </c>
      <c r="AQ64" s="240"/>
      <c r="AR64" s="240">
        <v>4885.7527000000009</v>
      </c>
      <c r="AS64" s="111"/>
      <c r="AT64" s="111">
        <v>4251.0838400000011</v>
      </c>
      <c r="AU64" s="31">
        <v>3995.8276599999995</v>
      </c>
      <c r="AV64" s="31">
        <v>3653.0941499999985</v>
      </c>
      <c r="AW64" s="31">
        <v>3020.6110799999997</v>
      </c>
      <c r="AX64" s="31">
        <v>4425.6250799999998</v>
      </c>
      <c r="AY64" s="31">
        <v>2268.7809299999994</v>
      </c>
      <c r="AZ64" s="31">
        <v>1510.4861300000007</v>
      </c>
      <c r="BA64" s="31">
        <v>4069.6475099999993</v>
      </c>
      <c r="BB64" s="31">
        <v>2671.6752399999982</v>
      </c>
      <c r="BC64" s="31">
        <v>1981.9265299999997</v>
      </c>
      <c r="BD64" s="31">
        <v>3954.8458899999996</v>
      </c>
      <c r="BE64" s="31">
        <v>3705.3382499999971</v>
      </c>
      <c r="BF64" s="31">
        <v>3084.7094999999999</v>
      </c>
      <c r="BG64" s="30"/>
    </row>
    <row r="65" spans="1:59" ht="30" x14ac:dyDescent="0.25">
      <c r="A65" s="68" t="s">
        <v>298</v>
      </c>
      <c r="B65" s="50">
        <v>221600.073</v>
      </c>
      <c r="C65" s="50">
        <v>166649.65400000001</v>
      </c>
      <c r="D65" s="50">
        <v>116540.68399999999</v>
      </c>
      <c r="E65" s="50">
        <v>183618.14300000001</v>
      </c>
      <c r="F65" s="50">
        <v>225590.46599999999</v>
      </c>
      <c r="G65" s="23">
        <v>241139.52700000003</v>
      </c>
      <c r="H65" s="23">
        <v>120856.96873000001</v>
      </c>
      <c r="I65" s="240">
        <f t="shared" si="0"/>
        <v>227199.93853500005</v>
      </c>
      <c r="J65" s="240">
        <f t="shared" si="1"/>
        <v>174184.85342000003</v>
      </c>
      <c r="K65" s="50">
        <v>19525.914000000001</v>
      </c>
      <c r="L65" s="50">
        <v>19356.773000000001</v>
      </c>
      <c r="M65" s="50">
        <v>20771.117999999999</v>
      </c>
      <c r="N65" s="50">
        <v>18161.781999999999</v>
      </c>
      <c r="O65" s="50">
        <v>37112.402000000002</v>
      </c>
      <c r="P65" s="50">
        <v>20665.080999999998</v>
      </c>
      <c r="Q65" s="50">
        <v>18561.835999999999</v>
      </c>
      <c r="R65" s="50">
        <v>22899.819</v>
      </c>
      <c r="S65" s="23">
        <v>19249.47</v>
      </c>
      <c r="T65" s="23">
        <v>24017.222000000002</v>
      </c>
      <c r="U65" s="50">
        <v>11580.453</v>
      </c>
      <c r="V65" s="50">
        <v>9237.6569999999992</v>
      </c>
      <c r="W65" s="31">
        <v>5211.0251499999995</v>
      </c>
      <c r="X65" s="31">
        <v>7136.6141100000013</v>
      </c>
      <c r="Y65" s="31">
        <v>4556.5292600000012</v>
      </c>
      <c r="Z65" s="31">
        <v>4128.5536099999999</v>
      </c>
      <c r="AA65" s="31">
        <v>5572.2677700000004</v>
      </c>
      <c r="AB65" s="31">
        <v>9027.765940000003</v>
      </c>
      <c r="AC65" s="31">
        <v>11457.10125</v>
      </c>
      <c r="AD65" s="31">
        <v>14479.653120000001</v>
      </c>
      <c r="AE65" s="31">
        <v>9038.4266699999989</v>
      </c>
      <c r="AF65" s="31">
        <v>19354.227579999999</v>
      </c>
      <c r="AG65" s="31">
        <v>19341.553500000009</v>
      </c>
      <c r="AH65" s="31">
        <v>11553.250769999995</v>
      </c>
      <c r="AI65" s="50">
        <v>19029.620759999994</v>
      </c>
      <c r="AJ65" s="50">
        <v>14735.932250000022</v>
      </c>
      <c r="AK65" s="50">
        <v>14484.902799999993</v>
      </c>
      <c r="AL65" s="111">
        <v>18197.206589999983</v>
      </c>
      <c r="AM65" s="111">
        <v>13116.130119999994</v>
      </c>
      <c r="AN65" s="111">
        <v>19370.203940000039</v>
      </c>
      <c r="AO65" s="111">
        <v>21196.090544999988</v>
      </c>
      <c r="AP65" s="111">
        <v>21366.908219999987</v>
      </c>
      <c r="AQ65" s="240">
        <v>21577.759280000009</v>
      </c>
      <c r="AR65" s="240">
        <v>22595.558060000025</v>
      </c>
      <c r="AS65" s="111">
        <v>28582.64054000004</v>
      </c>
      <c r="AT65" s="111">
        <v>12946.985429999984</v>
      </c>
      <c r="AU65" s="31">
        <v>16218.477300000013</v>
      </c>
      <c r="AV65" s="31">
        <v>11087.411749999988</v>
      </c>
      <c r="AW65" s="31">
        <v>14830.381910000011</v>
      </c>
      <c r="AX65" s="31">
        <v>13603.682810000006</v>
      </c>
      <c r="AY65" s="31">
        <v>14489.30714000001</v>
      </c>
      <c r="AZ65" s="31">
        <v>14718.790120000018</v>
      </c>
      <c r="BA65" s="31">
        <v>16846.232319999996</v>
      </c>
      <c r="BB65" s="31">
        <v>11040.197789999987</v>
      </c>
      <c r="BC65" s="31">
        <v>11924.463839999993</v>
      </c>
      <c r="BD65" s="31">
        <v>18356.883140000013</v>
      </c>
      <c r="BE65" s="31">
        <v>13884.135719999989</v>
      </c>
      <c r="BF65" s="31">
        <v>17184.889579999999</v>
      </c>
      <c r="BG65" s="30"/>
    </row>
    <row r="66" spans="1:59" ht="45" x14ac:dyDescent="0.25">
      <c r="A66" s="68" t="s">
        <v>299</v>
      </c>
      <c r="B66" s="50">
        <v>456830.636</v>
      </c>
      <c r="C66" s="50">
        <v>104383.588</v>
      </c>
      <c r="D66" s="50">
        <v>42990.696000000004</v>
      </c>
      <c r="E66" s="50">
        <v>41754.120999999999</v>
      </c>
      <c r="F66" s="50">
        <v>48212.057000000001</v>
      </c>
      <c r="G66" s="23">
        <v>45677.920000000006</v>
      </c>
      <c r="H66" s="23">
        <v>34962.691079999997</v>
      </c>
      <c r="I66" s="240">
        <f t="shared" si="0"/>
        <v>61054.24109000001</v>
      </c>
      <c r="J66" s="240">
        <f t="shared" si="1"/>
        <v>50079.699260000009</v>
      </c>
      <c r="K66" s="50">
        <v>5368.0249999999996</v>
      </c>
      <c r="L66" s="50">
        <v>4290.8</v>
      </c>
      <c r="M66" s="50">
        <v>3046.9850000000001</v>
      </c>
      <c r="N66" s="50">
        <v>2880.3969999999999</v>
      </c>
      <c r="O66" s="50">
        <v>7940.8990000000003</v>
      </c>
      <c r="P66" s="50">
        <v>2932.8009999999999</v>
      </c>
      <c r="Q66" s="50">
        <v>2745.893</v>
      </c>
      <c r="R66" s="50">
        <v>5301.9170000000004</v>
      </c>
      <c r="S66" s="23">
        <v>3245.9830000000002</v>
      </c>
      <c r="T66" s="23">
        <v>4022.0549999999998</v>
      </c>
      <c r="U66" s="50">
        <v>1516.83</v>
      </c>
      <c r="V66" s="50">
        <v>2385.335</v>
      </c>
      <c r="W66" s="31">
        <v>2096.2986700000001</v>
      </c>
      <c r="X66" s="31">
        <v>2452.8578299999999</v>
      </c>
      <c r="Y66" s="31">
        <v>1357.2167899999999</v>
      </c>
      <c r="Z66" s="31">
        <v>1522.2423200000001</v>
      </c>
      <c r="AA66" s="31">
        <v>1301.69181</v>
      </c>
      <c r="AB66" s="31">
        <v>2729.4294699999996</v>
      </c>
      <c r="AC66" s="31">
        <v>5056.5841900000005</v>
      </c>
      <c r="AD66" s="31">
        <v>4387.0276899999999</v>
      </c>
      <c r="AE66" s="31">
        <v>3875.6190999999999</v>
      </c>
      <c r="AF66" s="31">
        <v>3182.8186000000005</v>
      </c>
      <c r="AG66" s="31">
        <v>3193.2449900000001</v>
      </c>
      <c r="AH66" s="31">
        <v>3807.6596199999994</v>
      </c>
      <c r="AI66" s="50">
        <v>3559.1371900000031</v>
      </c>
      <c r="AJ66" s="50">
        <v>2825.0631900000003</v>
      </c>
      <c r="AK66" s="50">
        <v>3011.6349699999996</v>
      </c>
      <c r="AL66" s="111">
        <v>2751.1626400000005</v>
      </c>
      <c r="AM66" s="111">
        <v>8477.6025299999983</v>
      </c>
      <c r="AN66" s="111">
        <v>5046.7272000000021</v>
      </c>
      <c r="AO66" s="111">
        <v>4462.3009600000014</v>
      </c>
      <c r="AP66" s="111">
        <v>3989.0802499999982</v>
      </c>
      <c r="AQ66" s="240">
        <v>11468.579040000006</v>
      </c>
      <c r="AR66" s="240">
        <v>5492.852670000002</v>
      </c>
      <c r="AS66" s="111">
        <v>4057.28935</v>
      </c>
      <c r="AT66" s="111">
        <v>5912.8111000000035</v>
      </c>
      <c r="AU66" s="31">
        <v>5357.1551200000022</v>
      </c>
      <c r="AV66" s="31">
        <v>3377.1759400000001</v>
      </c>
      <c r="AW66" s="31">
        <v>3870.9065299999984</v>
      </c>
      <c r="AX66" s="31">
        <v>3028.8730700000019</v>
      </c>
      <c r="AY66" s="31">
        <v>3026.5467900000003</v>
      </c>
      <c r="AZ66" s="31">
        <v>5666.3250400000015</v>
      </c>
      <c r="BA66" s="31">
        <v>4985.3369900000016</v>
      </c>
      <c r="BB66" s="31">
        <v>3180.6683399999984</v>
      </c>
      <c r="BC66" s="31">
        <v>5053.3939700000019</v>
      </c>
      <c r="BD66" s="31">
        <v>4621.761239999998</v>
      </c>
      <c r="BE66" s="31">
        <v>3993.0505600000001</v>
      </c>
      <c r="BF66" s="31">
        <v>3918.5056700000018</v>
      </c>
      <c r="BG66" s="30"/>
    </row>
    <row r="67" spans="1:59" x14ac:dyDescent="0.25">
      <c r="A67" s="68" t="s">
        <v>300</v>
      </c>
      <c r="B67" s="50">
        <v>59998.019</v>
      </c>
      <c r="C67" s="50">
        <v>37918.353000000003</v>
      </c>
      <c r="D67" s="50">
        <v>42230.536</v>
      </c>
      <c r="E67" s="50">
        <v>51176.364000000001</v>
      </c>
      <c r="F67" s="50">
        <v>32224.573</v>
      </c>
      <c r="G67" s="23">
        <v>47769.342000000004</v>
      </c>
      <c r="H67" s="23">
        <v>45394.333529999996</v>
      </c>
      <c r="I67" s="240">
        <f t="shared" si="0"/>
        <v>46945.616590000005</v>
      </c>
      <c r="J67" s="240">
        <f t="shared" si="1"/>
        <v>41850.199869999997</v>
      </c>
      <c r="K67" s="50">
        <v>2406.1860000000001</v>
      </c>
      <c r="L67" s="50">
        <v>2935.491</v>
      </c>
      <c r="M67" s="50">
        <v>3489.864</v>
      </c>
      <c r="N67" s="50">
        <v>2664.1</v>
      </c>
      <c r="O67" s="50">
        <v>16204.09</v>
      </c>
      <c r="P67" s="50">
        <v>1876.056</v>
      </c>
      <c r="Q67" s="50">
        <v>4042.5169999999998</v>
      </c>
      <c r="R67" s="50">
        <v>3744.848</v>
      </c>
      <c r="S67" s="23">
        <v>4759.1790000000001</v>
      </c>
      <c r="T67" s="23">
        <v>3447.8629999999998</v>
      </c>
      <c r="U67" s="50">
        <v>630.50400000000002</v>
      </c>
      <c r="V67" s="50">
        <v>1568.644</v>
      </c>
      <c r="W67" s="31">
        <v>4338.8330900000001</v>
      </c>
      <c r="X67" s="31">
        <v>2990.1436100000005</v>
      </c>
      <c r="Y67" s="31">
        <v>1160.0967499999999</v>
      </c>
      <c r="Z67" s="31">
        <v>1765.2814799999999</v>
      </c>
      <c r="AA67" s="31">
        <v>3571.6187399999999</v>
      </c>
      <c r="AB67" s="31">
        <v>8127.3113800000001</v>
      </c>
      <c r="AC67" s="31">
        <v>4683.5244399999992</v>
      </c>
      <c r="AD67" s="31">
        <v>3788.8005999999996</v>
      </c>
      <c r="AE67" s="31">
        <v>4468.9438399999999</v>
      </c>
      <c r="AF67" s="31">
        <v>4106.7094999999999</v>
      </c>
      <c r="AG67" s="31">
        <v>3654.3308399999996</v>
      </c>
      <c r="AH67" s="31">
        <v>2738.7392599999998</v>
      </c>
      <c r="AI67" s="50">
        <v>2289.2601699999991</v>
      </c>
      <c r="AJ67" s="50">
        <v>5234.7719299999981</v>
      </c>
      <c r="AK67" s="50">
        <v>1875.7339300000003</v>
      </c>
      <c r="AL67" s="111">
        <v>2984.7747400000003</v>
      </c>
      <c r="AM67" s="111">
        <v>4485.8636700000006</v>
      </c>
      <c r="AN67" s="111">
        <v>4673.8139899999996</v>
      </c>
      <c r="AO67" s="111">
        <v>4397.5329199999969</v>
      </c>
      <c r="AP67" s="111">
        <v>7842.2097700000022</v>
      </c>
      <c r="AQ67" s="240">
        <v>3650.5468400000013</v>
      </c>
      <c r="AR67" s="240">
        <v>4759.1376600000003</v>
      </c>
      <c r="AS67" s="111">
        <v>2375.7811800000009</v>
      </c>
      <c r="AT67" s="111">
        <v>2376.1897900000004</v>
      </c>
      <c r="AU67" s="31">
        <v>3003.2063999999996</v>
      </c>
      <c r="AV67" s="31">
        <v>2454.9622000000013</v>
      </c>
      <c r="AW67" s="31">
        <v>2554.4769100000003</v>
      </c>
      <c r="AX67" s="31">
        <v>4303.9869600000002</v>
      </c>
      <c r="AY67" s="31">
        <v>4545.5228599999982</v>
      </c>
      <c r="AZ67" s="31">
        <v>4814.0051099999982</v>
      </c>
      <c r="BA67" s="31">
        <v>5041.9167200000002</v>
      </c>
      <c r="BB67" s="31">
        <v>2560.36976</v>
      </c>
      <c r="BC67" s="31">
        <v>2309.4296899999999</v>
      </c>
      <c r="BD67" s="31">
        <v>4965.6285799999978</v>
      </c>
      <c r="BE67" s="31">
        <v>2646.2457600000002</v>
      </c>
      <c r="BF67" s="31">
        <v>2650.4489199999998</v>
      </c>
      <c r="BG67" s="30"/>
    </row>
    <row r="68" spans="1:59" x14ac:dyDescent="0.25">
      <c r="A68" s="68" t="s">
        <v>301</v>
      </c>
      <c r="B68" s="50">
        <v>449273.11700000003</v>
      </c>
      <c r="C68" s="50">
        <v>49141.991000000002</v>
      </c>
      <c r="D68" s="50">
        <v>44038.978999999999</v>
      </c>
      <c r="E68" s="50">
        <v>43528.114999999998</v>
      </c>
      <c r="F68" s="50">
        <v>45340.88</v>
      </c>
      <c r="G68" s="23">
        <v>45143.561999999998</v>
      </c>
      <c r="H68" s="23">
        <v>38803.959229999993</v>
      </c>
      <c r="I68" s="240">
        <f t="shared" si="0"/>
        <v>47868.361570000008</v>
      </c>
      <c r="J68" s="240">
        <f t="shared" si="1"/>
        <v>41175.182030000004</v>
      </c>
      <c r="K68" s="50">
        <v>3968.4969999999998</v>
      </c>
      <c r="L68" s="50">
        <v>3964.4659999999999</v>
      </c>
      <c r="M68" s="50">
        <v>2567.453</v>
      </c>
      <c r="N68" s="50">
        <v>3561.672</v>
      </c>
      <c r="O68" s="50">
        <v>9561.4609999999993</v>
      </c>
      <c r="P68" s="50">
        <v>4879.2250000000004</v>
      </c>
      <c r="Q68" s="50">
        <v>3444.8560000000002</v>
      </c>
      <c r="R68" s="50">
        <v>2559.19</v>
      </c>
      <c r="S68" s="23">
        <v>3663.6640000000002</v>
      </c>
      <c r="T68" s="23">
        <v>3153.54</v>
      </c>
      <c r="U68" s="50">
        <v>1830.4079999999999</v>
      </c>
      <c r="V68" s="50">
        <v>1989.13</v>
      </c>
      <c r="W68" s="31">
        <v>1063.31646</v>
      </c>
      <c r="X68" s="31">
        <v>2305.4402599999999</v>
      </c>
      <c r="Y68" s="31">
        <v>1090.40257</v>
      </c>
      <c r="Z68" s="31">
        <v>1424.9953600000001</v>
      </c>
      <c r="AA68" s="31">
        <v>2504.7986800000003</v>
      </c>
      <c r="AB68" s="31">
        <v>3813.2164700000008</v>
      </c>
      <c r="AC68" s="31">
        <v>3945.8026999999993</v>
      </c>
      <c r="AD68" s="31">
        <v>4139.2587399999993</v>
      </c>
      <c r="AE68" s="31">
        <v>3942.0954500000003</v>
      </c>
      <c r="AF68" s="31">
        <v>4597.8644399999994</v>
      </c>
      <c r="AG68" s="31">
        <v>6612.6194699999996</v>
      </c>
      <c r="AH68" s="31">
        <v>3364.1486299999997</v>
      </c>
      <c r="AI68" s="50">
        <v>1916.6576799999993</v>
      </c>
      <c r="AJ68" s="50">
        <v>3770.7883699999988</v>
      </c>
      <c r="AK68" s="50">
        <v>2696.64336</v>
      </c>
      <c r="AL68" s="111">
        <v>3694.7824599999994</v>
      </c>
      <c r="AM68" s="111">
        <v>3787.6084000000028</v>
      </c>
      <c r="AN68" s="111">
        <v>3892.4354200000012</v>
      </c>
      <c r="AO68" s="111">
        <v>4900.7767100000019</v>
      </c>
      <c r="AP68" s="111">
        <v>4244.5696000000016</v>
      </c>
      <c r="AQ68" s="240">
        <v>5193.9144100000012</v>
      </c>
      <c r="AR68" s="240">
        <v>5817.1044499999989</v>
      </c>
      <c r="AS68" s="111">
        <v>4534.4291200000016</v>
      </c>
      <c r="AT68" s="111">
        <v>3418.6515900000009</v>
      </c>
      <c r="AU68" s="31">
        <v>3270.9228400000002</v>
      </c>
      <c r="AV68" s="31">
        <v>2780.8464000000008</v>
      </c>
      <c r="AW68" s="31">
        <v>1428.8478199999997</v>
      </c>
      <c r="AX68" s="31">
        <v>1912.5942400000004</v>
      </c>
      <c r="AY68" s="31">
        <v>3900.4520700000003</v>
      </c>
      <c r="AZ68" s="31">
        <v>3588.1731400000008</v>
      </c>
      <c r="BA68" s="31">
        <v>3621.4193100000011</v>
      </c>
      <c r="BB68" s="31">
        <v>3700.091699999999</v>
      </c>
      <c r="BC68" s="31">
        <v>4987.3541200000009</v>
      </c>
      <c r="BD68" s="31">
        <v>3519.5044999999977</v>
      </c>
      <c r="BE68" s="31">
        <v>4903.2920300000005</v>
      </c>
      <c r="BF68" s="31">
        <v>3561.6838600000001</v>
      </c>
      <c r="BG68" s="30"/>
    </row>
    <row r="69" spans="1:59" x14ac:dyDescent="0.25">
      <c r="A69" s="68" t="s">
        <v>302</v>
      </c>
      <c r="B69" s="50">
        <v>92371.495999999999</v>
      </c>
      <c r="C69" s="50">
        <v>77081.069000000003</v>
      </c>
      <c r="D69" s="50">
        <v>68326.207999999999</v>
      </c>
      <c r="E69" s="50">
        <v>75521.710000000006</v>
      </c>
      <c r="F69" s="50">
        <v>71663.523000000001</v>
      </c>
      <c r="G69" s="23">
        <v>83712.182000000001</v>
      </c>
      <c r="H69" s="23">
        <v>57819.445810000005</v>
      </c>
      <c r="I69" s="240">
        <f t="shared" si="0"/>
        <v>100082.07350499996</v>
      </c>
      <c r="J69" s="240">
        <f t="shared" si="1"/>
        <v>81050.245501199999</v>
      </c>
      <c r="K69" s="50">
        <v>11951.082</v>
      </c>
      <c r="L69" s="50">
        <v>7493.759</v>
      </c>
      <c r="M69" s="50">
        <v>6199.8379999999997</v>
      </c>
      <c r="N69" s="50">
        <v>4817.4560000000001</v>
      </c>
      <c r="O69" s="50">
        <v>5547.1350000000002</v>
      </c>
      <c r="P69" s="50">
        <v>16097.094999999999</v>
      </c>
      <c r="Q69" s="50">
        <v>6003.7169999999996</v>
      </c>
      <c r="R69" s="50">
        <v>9041.5390000000007</v>
      </c>
      <c r="S69" s="23">
        <v>6462.8959999999997</v>
      </c>
      <c r="T69" s="23">
        <v>4042.8009999999999</v>
      </c>
      <c r="U69" s="50">
        <v>3627.3939999999998</v>
      </c>
      <c r="V69" s="50">
        <v>2427.4699999999998</v>
      </c>
      <c r="W69" s="31">
        <v>1776.1185899999996</v>
      </c>
      <c r="X69" s="31">
        <v>2429.6014799999998</v>
      </c>
      <c r="Y69" s="31">
        <v>2065.5657000000001</v>
      </c>
      <c r="Z69" s="31">
        <v>1588.3836699999999</v>
      </c>
      <c r="AA69" s="31">
        <v>4214.2021299999997</v>
      </c>
      <c r="AB69" s="31">
        <v>6955.2159300000012</v>
      </c>
      <c r="AC69" s="31">
        <v>5452.3751600000005</v>
      </c>
      <c r="AD69" s="31">
        <v>5557.4781600000006</v>
      </c>
      <c r="AE69" s="31">
        <v>7891.8350499999997</v>
      </c>
      <c r="AF69" s="31">
        <v>9092.2078499999971</v>
      </c>
      <c r="AG69" s="31">
        <v>5298.1749199999995</v>
      </c>
      <c r="AH69" s="31">
        <v>5498.2871699999996</v>
      </c>
      <c r="AI69" s="50">
        <v>4897.8138599999957</v>
      </c>
      <c r="AJ69" s="50">
        <v>9192.0683100000006</v>
      </c>
      <c r="AK69" s="50">
        <v>6120.5453599999882</v>
      </c>
      <c r="AL69" s="111">
        <v>6025.517780000001</v>
      </c>
      <c r="AM69" s="111">
        <v>6600.4231000000073</v>
      </c>
      <c r="AN69" s="111">
        <v>7312.7827500000039</v>
      </c>
      <c r="AO69" s="111">
        <v>7701.7638249999973</v>
      </c>
      <c r="AP69" s="111">
        <v>9771.758659999985</v>
      </c>
      <c r="AQ69" s="240">
        <v>11150.214779999986</v>
      </c>
      <c r="AR69" s="240">
        <v>10184.25449999999</v>
      </c>
      <c r="AS69" s="111">
        <v>14406.039730000008</v>
      </c>
      <c r="AT69" s="111">
        <v>6718.890849999997</v>
      </c>
      <c r="AU69" s="31">
        <v>5402.2202799999968</v>
      </c>
      <c r="AV69" s="31">
        <v>7669.1588900000088</v>
      </c>
      <c r="AW69" s="31">
        <v>7249.2828199999985</v>
      </c>
      <c r="AX69" s="31">
        <v>8301.8777711999955</v>
      </c>
      <c r="AY69" s="31">
        <v>8901.850069999995</v>
      </c>
      <c r="AZ69" s="31">
        <v>7063.0901899999963</v>
      </c>
      <c r="BA69" s="31">
        <v>8230.777369999998</v>
      </c>
      <c r="BB69" s="31">
        <v>5173.1945900000001</v>
      </c>
      <c r="BC69" s="31">
        <v>4248.6743400000023</v>
      </c>
      <c r="BD69" s="31">
        <v>6914.9325200000076</v>
      </c>
      <c r="BE69" s="31">
        <v>5759.6957300000004</v>
      </c>
      <c r="BF69" s="31">
        <v>6135.4909299999999</v>
      </c>
      <c r="BG69" s="30"/>
    </row>
    <row r="70" spans="1:59" x14ac:dyDescent="0.25">
      <c r="A70" s="68" t="s">
        <v>303</v>
      </c>
      <c r="B70" s="50">
        <v>67580.558000000005</v>
      </c>
      <c r="C70" s="50">
        <v>49472.71</v>
      </c>
      <c r="D70" s="50">
        <v>27794.893</v>
      </c>
      <c r="E70" s="50">
        <v>32533.600999999999</v>
      </c>
      <c r="F70" s="50">
        <v>32956.258999999998</v>
      </c>
      <c r="G70" s="23">
        <v>44398.300999999999</v>
      </c>
      <c r="H70" s="23">
        <v>29746.87959</v>
      </c>
      <c r="I70" s="240">
        <f t="shared" si="0"/>
        <v>39719.149270000009</v>
      </c>
      <c r="J70" s="240">
        <f t="shared" si="1"/>
        <v>38676.421580000009</v>
      </c>
      <c r="K70" s="50">
        <v>2908.9409999999998</v>
      </c>
      <c r="L70" s="50">
        <v>1101.107</v>
      </c>
      <c r="M70" s="50">
        <v>2635.01</v>
      </c>
      <c r="N70" s="50">
        <v>495.11099999999999</v>
      </c>
      <c r="O70" s="50">
        <v>2644.5990000000002</v>
      </c>
      <c r="P70" s="50">
        <v>7181.7920000000004</v>
      </c>
      <c r="Q70" s="50">
        <v>2933.8609999999999</v>
      </c>
      <c r="R70" s="50">
        <v>3711.4409999999998</v>
      </c>
      <c r="S70" s="23">
        <v>783.74400000000003</v>
      </c>
      <c r="T70" s="23">
        <v>1731.1210000000001</v>
      </c>
      <c r="U70" s="50">
        <v>938.41</v>
      </c>
      <c r="V70" s="50">
        <v>17333.164000000001</v>
      </c>
      <c r="W70" s="31">
        <v>1642.1403</v>
      </c>
      <c r="X70" s="31">
        <v>390.19276000000002</v>
      </c>
      <c r="Y70" s="31">
        <v>599.2870200000001</v>
      </c>
      <c r="Z70" s="31">
        <v>420.78780999999998</v>
      </c>
      <c r="AA70" s="31">
        <v>2138.4700899999998</v>
      </c>
      <c r="AB70" s="31">
        <v>1509.2119800000003</v>
      </c>
      <c r="AC70" s="31">
        <v>3289.3732299999997</v>
      </c>
      <c r="AD70" s="31">
        <v>4133.8041400000002</v>
      </c>
      <c r="AE70" s="31">
        <v>1900.8788300000001</v>
      </c>
      <c r="AF70" s="31">
        <v>6844.80026</v>
      </c>
      <c r="AG70" s="31">
        <v>3657.5781500000003</v>
      </c>
      <c r="AH70" s="31">
        <v>3220.35502</v>
      </c>
      <c r="AI70" s="50">
        <v>3453.9283</v>
      </c>
      <c r="AJ70" s="50">
        <v>2739.2443699999994</v>
      </c>
      <c r="AK70" s="50">
        <v>1600.8340899999998</v>
      </c>
      <c r="AL70" s="111">
        <v>2665.9549200000006</v>
      </c>
      <c r="AM70" s="111">
        <v>2107.8954099999996</v>
      </c>
      <c r="AN70" s="111">
        <v>5035.2713700000004</v>
      </c>
      <c r="AO70" s="111">
        <v>7243.652720000001</v>
      </c>
      <c r="AP70" s="111">
        <v>4549.5793299999996</v>
      </c>
      <c r="AQ70" s="240">
        <v>3838.0462500000003</v>
      </c>
      <c r="AR70" s="240">
        <v>2996.7836199999997</v>
      </c>
      <c r="AS70" s="111">
        <v>1758.6412899999996</v>
      </c>
      <c r="AT70" s="111">
        <v>1729.3176000000003</v>
      </c>
      <c r="AU70" s="31"/>
      <c r="AV70" s="31">
        <v>1641.58843</v>
      </c>
      <c r="AW70" s="31">
        <v>2994.4504600000005</v>
      </c>
      <c r="AX70" s="31">
        <v>11722.846600000001</v>
      </c>
      <c r="AY70" s="31">
        <v>2824.2950000000005</v>
      </c>
      <c r="AZ70" s="31">
        <v>988.58845999999983</v>
      </c>
      <c r="BA70" s="31">
        <v>3465.8742400000006</v>
      </c>
      <c r="BB70" s="31">
        <v>2730.72273</v>
      </c>
      <c r="BC70" s="31">
        <v>3833.3700199999998</v>
      </c>
      <c r="BD70" s="31">
        <v>2482.5737600000002</v>
      </c>
      <c r="BE70" s="31">
        <v>925.03361000000007</v>
      </c>
      <c r="BF70" s="31">
        <v>5067.0782700000018</v>
      </c>
      <c r="BG70" s="30"/>
    </row>
    <row r="71" spans="1:59" ht="45" x14ac:dyDescent="0.25">
      <c r="A71" s="68" t="s">
        <v>304</v>
      </c>
      <c r="B71" s="50">
        <v>272818.82799999998</v>
      </c>
      <c r="C71" s="50">
        <v>239649.58600000001</v>
      </c>
      <c r="D71" s="50">
        <v>223344.31200000001</v>
      </c>
      <c r="E71" s="50">
        <v>282417.09399999998</v>
      </c>
      <c r="F71" s="50">
        <v>170651.655</v>
      </c>
      <c r="G71" s="23">
        <v>200046.80500000002</v>
      </c>
      <c r="H71" s="23">
        <v>181094.61716999998</v>
      </c>
      <c r="I71" s="240">
        <f t="shared" ref="I71:I106" si="2">SUM(AI71:AT71)</f>
        <v>273809.59847000003</v>
      </c>
      <c r="J71" s="240">
        <f t="shared" ref="J71:J106" si="3">SUM(AU71:BF71)</f>
        <v>192818.98276000001</v>
      </c>
      <c r="K71" s="50">
        <v>15155.834000000001</v>
      </c>
      <c r="L71" s="50">
        <v>8081.09</v>
      </c>
      <c r="M71" s="50">
        <v>15182.137000000001</v>
      </c>
      <c r="N71" s="50">
        <v>7297.7550000000001</v>
      </c>
      <c r="O71" s="50">
        <v>22047.026000000002</v>
      </c>
      <c r="P71" s="50">
        <v>16058.489</v>
      </c>
      <c r="Q71" s="50">
        <v>13638.102999999999</v>
      </c>
      <c r="R71" s="50">
        <v>41736.169000000002</v>
      </c>
      <c r="S71" s="23">
        <v>10360.592000000001</v>
      </c>
      <c r="T71" s="23">
        <v>18887.400000000001</v>
      </c>
      <c r="U71" s="50">
        <v>17261.120999999999</v>
      </c>
      <c r="V71" s="50">
        <v>14341.089</v>
      </c>
      <c r="W71" s="31">
        <v>130.55184</v>
      </c>
      <c r="X71" s="31">
        <v>6778.4415300000001</v>
      </c>
      <c r="Y71" s="31">
        <v>6751.2748300000012</v>
      </c>
      <c r="Z71" s="31">
        <v>6473.4711099999995</v>
      </c>
      <c r="AA71" s="31">
        <v>29770.145399999998</v>
      </c>
      <c r="AB71" s="31">
        <v>11146.9401</v>
      </c>
      <c r="AC71" s="31">
        <v>11057.804679999999</v>
      </c>
      <c r="AD71" s="31">
        <v>7761.4344800000008</v>
      </c>
      <c r="AE71" s="31">
        <v>21850.391359999998</v>
      </c>
      <c r="AF71" s="31">
        <v>46694.688239999996</v>
      </c>
      <c r="AG71" s="31">
        <v>13494.438940000002</v>
      </c>
      <c r="AH71" s="31">
        <v>19185.034659999998</v>
      </c>
      <c r="AI71" s="50">
        <v>14532.194509999999</v>
      </c>
      <c r="AJ71" s="50">
        <v>17189.017969999997</v>
      </c>
      <c r="AK71" s="50">
        <v>16106.490560000004</v>
      </c>
      <c r="AL71" s="111">
        <v>28537.692490000001</v>
      </c>
      <c r="AM71" s="111">
        <v>26148.661060000002</v>
      </c>
      <c r="AN71" s="111">
        <v>22646.78943999999</v>
      </c>
      <c r="AO71" s="111">
        <v>8621.6290000000026</v>
      </c>
      <c r="AP71" s="111">
        <v>27893.510590000005</v>
      </c>
      <c r="AQ71" s="240">
        <v>39461.298960000015</v>
      </c>
      <c r="AR71" s="240">
        <v>24161.263589999999</v>
      </c>
      <c r="AS71" s="111">
        <v>12792.056449999998</v>
      </c>
      <c r="AT71" s="111">
        <v>35718.993850000006</v>
      </c>
      <c r="AU71" s="31">
        <v>13694.311129999996</v>
      </c>
      <c r="AV71" s="31">
        <v>24095.557219999995</v>
      </c>
      <c r="AW71" s="31">
        <v>8959.551449999999</v>
      </c>
      <c r="AX71" s="31">
        <v>24921.767989999997</v>
      </c>
      <c r="AY71" s="31">
        <v>12207.70825</v>
      </c>
      <c r="AZ71" s="31">
        <v>6822.9618900000014</v>
      </c>
      <c r="BA71" s="31">
        <v>3807.3595</v>
      </c>
      <c r="BB71" s="31">
        <v>11680.503199999997</v>
      </c>
      <c r="BC71" s="31">
        <v>25748.950939999999</v>
      </c>
      <c r="BD71" s="31">
        <v>20200.077390000006</v>
      </c>
      <c r="BE71" s="31">
        <v>26978.886280000002</v>
      </c>
      <c r="BF71" s="31">
        <v>13701.347520000003</v>
      </c>
      <c r="BG71" s="30"/>
    </row>
    <row r="72" spans="1:59" ht="30" x14ac:dyDescent="0.25">
      <c r="A72" s="68" t="s">
        <v>305</v>
      </c>
      <c r="B72" s="50">
        <v>495595.10600000003</v>
      </c>
      <c r="C72" s="50">
        <v>634092.679</v>
      </c>
      <c r="D72" s="50">
        <v>556911.48400000005</v>
      </c>
      <c r="E72" s="50">
        <v>535088.29599999997</v>
      </c>
      <c r="F72" s="50">
        <v>353947.36599999998</v>
      </c>
      <c r="G72" s="23">
        <v>771759.10400000005</v>
      </c>
      <c r="H72" s="23">
        <v>369208.35326</v>
      </c>
      <c r="I72" s="240">
        <f t="shared" si="2"/>
        <v>603787.28422700043</v>
      </c>
      <c r="J72" s="240">
        <f t="shared" si="3"/>
        <v>475960.32634999993</v>
      </c>
      <c r="K72" s="50">
        <v>32334.092000000001</v>
      </c>
      <c r="L72" s="50">
        <v>49708.597000000002</v>
      </c>
      <c r="M72" s="50">
        <v>71717.228000000003</v>
      </c>
      <c r="N72" s="50">
        <v>82057.967999999993</v>
      </c>
      <c r="O72" s="50">
        <v>240349.19200000001</v>
      </c>
      <c r="P72" s="50">
        <v>36699.256000000001</v>
      </c>
      <c r="Q72" s="50">
        <v>58399.275000000001</v>
      </c>
      <c r="R72" s="50">
        <v>41626.731</v>
      </c>
      <c r="S72" s="23">
        <v>40919.64</v>
      </c>
      <c r="T72" s="23">
        <v>40563.199000000001</v>
      </c>
      <c r="U72" s="50">
        <v>49052.525000000001</v>
      </c>
      <c r="V72" s="50">
        <v>28331.401000000002</v>
      </c>
      <c r="W72" s="31">
        <v>15413.037640000008</v>
      </c>
      <c r="X72" s="31">
        <v>21844.667199999996</v>
      </c>
      <c r="Y72" s="31">
        <v>12975.014630000001</v>
      </c>
      <c r="Z72" s="31">
        <v>11208.348599999998</v>
      </c>
      <c r="AA72" s="31">
        <v>20575.830809999996</v>
      </c>
      <c r="AB72" s="31">
        <v>35738.526229999989</v>
      </c>
      <c r="AC72" s="31">
        <v>30083.957809999985</v>
      </c>
      <c r="AD72" s="31">
        <v>44047.086880000003</v>
      </c>
      <c r="AE72" s="31">
        <v>30675.975059999997</v>
      </c>
      <c r="AF72" s="31">
        <v>63626.672120000017</v>
      </c>
      <c r="AG72" s="31">
        <v>48041.974670000018</v>
      </c>
      <c r="AH72" s="31">
        <v>34977.261609999972</v>
      </c>
      <c r="AI72" s="50">
        <v>58938.92276000022</v>
      </c>
      <c r="AJ72" s="50">
        <v>38771.992429999991</v>
      </c>
      <c r="AK72" s="50">
        <v>48653.849450000067</v>
      </c>
      <c r="AL72" s="111">
        <v>48072.079210000004</v>
      </c>
      <c r="AM72" s="111">
        <v>36254.132789999981</v>
      </c>
      <c r="AN72" s="111">
        <v>48153.89345000004</v>
      </c>
      <c r="AO72" s="111">
        <v>52972.931750000054</v>
      </c>
      <c r="AP72" s="111">
        <v>42018.298879999951</v>
      </c>
      <c r="AQ72" s="240">
        <v>59202.052571999986</v>
      </c>
      <c r="AR72" s="240">
        <v>49867.516881000112</v>
      </c>
      <c r="AS72" s="111">
        <v>59061.38484000005</v>
      </c>
      <c r="AT72" s="111">
        <v>61820.229213999934</v>
      </c>
      <c r="AU72" s="31">
        <v>43292.933669999969</v>
      </c>
      <c r="AV72" s="31">
        <v>33919.046969999981</v>
      </c>
      <c r="AW72" s="31">
        <v>42939.63388000003</v>
      </c>
      <c r="AX72" s="31">
        <v>47645.650869999976</v>
      </c>
      <c r="AY72" s="31">
        <v>41017.504719999997</v>
      </c>
      <c r="AZ72" s="31">
        <v>33858.617200000037</v>
      </c>
      <c r="BA72" s="31">
        <v>33621.848739999972</v>
      </c>
      <c r="BB72" s="31">
        <v>26842.60284</v>
      </c>
      <c r="BC72" s="31">
        <v>45775.08327999997</v>
      </c>
      <c r="BD72" s="31">
        <v>56862.373489999998</v>
      </c>
      <c r="BE72" s="31">
        <v>33951.966339999977</v>
      </c>
      <c r="BF72" s="31">
        <v>36233.064350000015</v>
      </c>
      <c r="BG72" s="30"/>
    </row>
    <row r="73" spans="1:59" x14ac:dyDescent="0.25">
      <c r="A73" s="68" t="s">
        <v>306</v>
      </c>
      <c r="B73" s="50">
        <v>11709.451999999999</v>
      </c>
      <c r="C73" s="50">
        <v>14343.517</v>
      </c>
      <c r="D73" s="50">
        <v>13182.816000000001</v>
      </c>
      <c r="E73" s="50">
        <v>15979.505999999999</v>
      </c>
      <c r="F73" s="50">
        <v>28858.585999999999</v>
      </c>
      <c r="G73" s="23">
        <v>16133.440999999999</v>
      </c>
      <c r="H73" s="23">
        <v>7614.7858699999997</v>
      </c>
      <c r="I73" s="240">
        <f t="shared" si="2"/>
        <v>13155.376989999999</v>
      </c>
      <c r="J73" s="240">
        <f t="shared" si="3"/>
        <v>11142.934230000001</v>
      </c>
      <c r="K73" s="50">
        <v>1553.9090000000001</v>
      </c>
      <c r="L73" s="50">
        <v>1943.2660000000001</v>
      </c>
      <c r="M73" s="50">
        <v>1291.05</v>
      </c>
      <c r="N73" s="50">
        <v>1464.3240000000001</v>
      </c>
      <c r="O73" s="50">
        <v>1474.691</v>
      </c>
      <c r="P73" s="50">
        <v>1539.5619999999999</v>
      </c>
      <c r="Q73" s="50">
        <v>1209.9369999999999</v>
      </c>
      <c r="R73" s="50">
        <v>1409.6559999999999</v>
      </c>
      <c r="S73" s="23">
        <v>887.04700000000003</v>
      </c>
      <c r="T73" s="23">
        <v>524.07600000000002</v>
      </c>
      <c r="U73" s="50">
        <v>410.12299999999999</v>
      </c>
      <c r="V73" s="50">
        <v>2425.8000000000002</v>
      </c>
      <c r="W73" s="31">
        <v>321.41127</v>
      </c>
      <c r="X73" s="31">
        <v>257.30163999999996</v>
      </c>
      <c r="Y73" s="31">
        <v>405.40710999999999</v>
      </c>
      <c r="Z73" s="31">
        <v>365.39682999999997</v>
      </c>
      <c r="AA73" s="31">
        <v>113.21011</v>
      </c>
      <c r="AB73" s="31">
        <v>1034.9545299999997</v>
      </c>
      <c r="AC73" s="31">
        <v>1042.5831700000001</v>
      </c>
      <c r="AD73" s="31">
        <v>515.80868999999996</v>
      </c>
      <c r="AE73" s="31">
        <v>407.45919999999995</v>
      </c>
      <c r="AF73" s="31">
        <v>797.14036999999996</v>
      </c>
      <c r="AG73" s="31">
        <v>1545.4518599999999</v>
      </c>
      <c r="AH73" s="31">
        <v>808.66109000000006</v>
      </c>
      <c r="AI73" s="50">
        <v>1257.3467699999997</v>
      </c>
      <c r="AJ73" s="50">
        <v>834.98221999999987</v>
      </c>
      <c r="AK73" s="50">
        <v>885.31839999999966</v>
      </c>
      <c r="AL73" s="111">
        <v>2087.5707499999999</v>
      </c>
      <c r="AM73" s="111">
        <v>877.08175000000051</v>
      </c>
      <c r="AN73" s="111">
        <v>951.90720999999985</v>
      </c>
      <c r="AO73" s="111">
        <v>1197.2119599999999</v>
      </c>
      <c r="AP73" s="111">
        <v>1668.0257200000001</v>
      </c>
      <c r="AQ73" s="240">
        <v>650.93613999999968</v>
      </c>
      <c r="AR73" s="240">
        <v>1069.6065599999997</v>
      </c>
      <c r="AS73" s="111">
        <v>815.87659999999983</v>
      </c>
      <c r="AT73" s="111">
        <v>859.51290999999992</v>
      </c>
      <c r="AU73" s="31">
        <v>1052.0891300000005</v>
      </c>
      <c r="AV73" s="31">
        <v>574.79819000000009</v>
      </c>
      <c r="AW73" s="31">
        <v>332.94760999999994</v>
      </c>
      <c r="AX73" s="31">
        <v>1763.2963799999995</v>
      </c>
      <c r="AY73" s="31">
        <v>625.60504000000003</v>
      </c>
      <c r="AZ73" s="31">
        <v>721.06915000000004</v>
      </c>
      <c r="BA73" s="31">
        <v>799.92748999999981</v>
      </c>
      <c r="BB73" s="31">
        <v>732.92133000000013</v>
      </c>
      <c r="BC73" s="31">
        <v>1290.9878699999999</v>
      </c>
      <c r="BD73" s="31">
        <v>978.54389000000003</v>
      </c>
      <c r="BE73" s="31">
        <v>888.29703000000018</v>
      </c>
      <c r="BF73" s="31">
        <v>1382.4511199999999</v>
      </c>
      <c r="BG73" s="30"/>
    </row>
    <row r="74" spans="1:59" ht="30" x14ac:dyDescent="0.25">
      <c r="A74" s="68" t="s">
        <v>307</v>
      </c>
      <c r="B74" s="50">
        <v>37841.135000000002</v>
      </c>
      <c r="C74" s="50">
        <v>37433.519999999997</v>
      </c>
      <c r="D74" s="50">
        <v>38525.741000000002</v>
      </c>
      <c r="E74" s="50">
        <v>41350.07</v>
      </c>
      <c r="F74" s="50">
        <v>41257.373</v>
      </c>
      <c r="G74" s="23">
        <v>45573.314999999995</v>
      </c>
      <c r="H74" s="23">
        <v>42390.147289999994</v>
      </c>
      <c r="I74" s="240">
        <f t="shared" si="2"/>
        <v>66215.424480000001</v>
      </c>
      <c r="J74" s="240">
        <f t="shared" si="3"/>
        <v>54206.488799999977</v>
      </c>
      <c r="K74" s="50">
        <v>2556.4349999999999</v>
      </c>
      <c r="L74" s="50">
        <v>3031.4989999999998</v>
      </c>
      <c r="M74" s="50">
        <v>3098.8679999999999</v>
      </c>
      <c r="N74" s="50">
        <v>4174.4870000000001</v>
      </c>
      <c r="O74" s="50">
        <v>3640.2359999999999</v>
      </c>
      <c r="P74" s="50">
        <v>5677.9840000000004</v>
      </c>
      <c r="Q74" s="50">
        <v>4105.4399999999996</v>
      </c>
      <c r="R74" s="50">
        <v>4898.99</v>
      </c>
      <c r="S74" s="23">
        <v>4558.9459999999999</v>
      </c>
      <c r="T74" s="23">
        <v>4051.0940000000001</v>
      </c>
      <c r="U74" s="50">
        <v>3130.0970000000002</v>
      </c>
      <c r="V74" s="50">
        <v>2649.239</v>
      </c>
      <c r="W74" s="31">
        <v>1563.2102799999998</v>
      </c>
      <c r="X74" s="31">
        <v>1826.5763699999998</v>
      </c>
      <c r="Y74" s="31">
        <v>3999.1356299999993</v>
      </c>
      <c r="Z74" s="31">
        <v>2810.3521499999993</v>
      </c>
      <c r="AA74" s="31">
        <v>4590.5965099999994</v>
      </c>
      <c r="AB74" s="31">
        <v>2807.8804100000002</v>
      </c>
      <c r="AC74" s="31">
        <v>4937.1119200000003</v>
      </c>
      <c r="AD74" s="31">
        <v>3912.0773499999996</v>
      </c>
      <c r="AE74" s="31">
        <v>4086.8829399999995</v>
      </c>
      <c r="AF74" s="31">
        <v>5375.8192399999989</v>
      </c>
      <c r="AG74" s="31">
        <v>3656.9854799999994</v>
      </c>
      <c r="AH74" s="31">
        <v>2823.5190100000004</v>
      </c>
      <c r="AI74" s="50">
        <v>5028.3905299999979</v>
      </c>
      <c r="AJ74" s="50">
        <v>5851.7260300000025</v>
      </c>
      <c r="AK74" s="50">
        <v>3998.7103499999976</v>
      </c>
      <c r="AL74" s="111">
        <v>4459.3555599999981</v>
      </c>
      <c r="AM74" s="111">
        <v>5631.565489999999</v>
      </c>
      <c r="AN74" s="111">
        <v>4474.5338200000042</v>
      </c>
      <c r="AO74" s="111">
        <v>6357.5381800000023</v>
      </c>
      <c r="AP74" s="111">
        <v>6925.9624300000041</v>
      </c>
      <c r="AQ74" s="240">
        <v>5029.8148000000001</v>
      </c>
      <c r="AR74" s="240">
        <v>8275.0114800000028</v>
      </c>
      <c r="AS74" s="111">
        <v>5618.2585700000018</v>
      </c>
      <c r="AT74" s="111">
        <v>4564.5572400000001</v>
      </c>
      <c r="AU74" s="31">
        <v>3599.6390500000025</v>
      </c>
      <c r="AV74" s="31">
        <v>4392.3528100000003</v>
      </c>
      <c r="AW74" s="31">
        <v>4750.3167999999969</v>
      </c>
      <c r="AX74" s="31">
        <v>2981.4877199999983</v>
      </c>
      <c r="AY74" s="31">
        <v>5364.3397699999969</v>
      </c>
      <c r="AZ74" s="31">
        <v>4615.6066300000002</v>
      </c>
      <c r="BA74" s="31">
        <v>4776.5116999999991</v>
      </c>
      <c r="BB74" s="31">
        <v>4877.0531800000026</v>
      </c>
      <c r="BC74" s="31">
        <v>4321.7126299999982</v>
      </c>
      <c r="BD74" s="31">
        <v>4703.105859999996</v>
      </c>
      <c r="BE74" s="31">
        <v>4038.4787299999984</v>
      </c>
      <c r="BF74" s="31">
        <v>5785.8839200000002</v>
      </c>
      <c r="BG74" s="30"/>
    </row>
    <row r="75" spans="1:59" x14ac:dyDescent="0.25">
      <c r="A75" s="68" t="s">
        <v>308</v>
      </c>
      <c r="B75" s="50">
        <v>111500.105</v>
      </c>
      <c r="C75" s="50">
        <v>114723.095</v>
      </c>
      <c r="D75" s="50">
        <v>112321.63</v>
      </c>
      <c r="E75" s="50">
        <v>120173.65399999999</v>
      </c>
      <c r="F75" s="50">
        <v>94683.736000000004</v>
      </c>
      <c r="G75" s="23">
        <v>86733.180000000008</v>
      </c>
      <c r="H75" s="23">
        <v>113875.67327999997</v>
      </c>
      <c r="I75" s="240">
        <f t="shared" si="2"/>
        <v>153088.96617000003</v>
      </c>
      <c r="J75" s="240">
        <f t="shared" si="3"/>
        <v>133546.92842999997</v>
      </c>
      <c r="K75" s="50">
        <v>7206.2520000000004</v>
      </c>
      <c r="L75" s="50">
        <v>9090.2569999999996</v>
      </c>
      <c r="M75" s="50">
        <v>5718.9589999999998</v>
      </c>
      <c r="N75" s="50">
        <v>10913.311</v>
      </c>
      <c r="O75" s="50">
        <v>6307.3770000000004</v>
      </c>
      <c r="P75" s="50">
        <v>7171.8280000000004</v>
      </c>
      <c r="Q75" s="50">
        <v>3312.1</v>
      </c>
      <c r="R75" s="50">
        <v>11314.05</v>
      </c>
      <c r="S75" s="23">
        <v>6713.5829999999996</v>
      </c>
      <c r="T75" s="23">
        <v>12236.819</v>
      </c>
      <c r="U75" s="50">
        <v>5095.902</v>
      </c>
      <c r="V75" s="50">
        <v>1652.742</v>
      </c>
      <c r="W75" s="31">
        <v>5686.1309199999996</v>
      </c>
      <c r="X75" s="31">
        <v>5725.311490000001</v>
      </c>
      <c r="Y75" s="31">
        <v>5893.3542999999991</v>
      </c>
      <c r="Z75" s="31">
        <v>8382.5354700000007</v>
      </c>
      <c r="AA75" s="31">
        <v>7968.7860299999993</v>
      </c>
      <c r="AB75" s="31">
        <v>9418.8488000000016</v>
      </c>
      <c r="AC75" s="31">
        <v>7510.6947299999974</v>
      </c>
      <c r="AD75" s="31">
        <v>16910.44685</v>
      </c>
      <c r="AE75" s="31">
        <v>9122.8206899999986</v>
      </c>
      <c r="AF75" s="31">
        <v>12155.461859999999</v>
      </c>
      <c r="AG75" s="31">
        <v>19108.247600000006</v>
      </c>
      <c r="AH75" s="31">
        <v>5993.0345399999987</v>
      </c>
      <c r="AI75" s="50">
        <v>8119.3217300000033</v>
      </c>
      <c r="AJ75" s="50">
        <v>8431.7817599999926</v>
      </c>
      <c r="AK75" s="50">
        <v>9528.4723299999951</v>
      </c>
      <c r="AL75" s="111">
        <v>10070.83611</v>
      </c>
      <c r="AM75" s="111">
        <v>10051.11319</v>
      </c>
      <c r="AN75" s="111">
        <v>10695.803670000005</v>
      </c>
      <c r="AO75" s="111">
        <v>16729.847810000003</v>
      </c>
      <c r="AP75" s="111">
        <v>18234.712800000019</v>
      </c>
      <c r="AQ75" s="240">
        <v>11943.061020000003</v>
      </c>
      <c r="AR75" s="240">
        <v>17984.481470000002</v>
      </c>
      <c r="AS75" s="111">
        <v>10048.024930000001</v>
      </c>
      <c r="AT75" s="111">
        <v>21251.509349999989</v>
      </c>
      <c r="AU75" s="31">
        <v>11391.572499999998</v>
      </c>
      <c r="AV75" s="31">
        <v>14096.370369999995</v>
      </c>
      <c r="AW75" s="31">
        <v>14494.083590000007</v>
      </c>
      <c r="AX75" s="31">
        <v>8994.1801399999877</v>
      </c>
      <c r="AY75" s="31">
        <v>16871.786780000006</v>
      </c>
      <c r="AZ75" s="31">
        <v>9431.2250200000035</v>
      </c>
      <c r="BA75" s="31">
        <v>12126.236919999992</v>
      </c>
      <c r="BB75" s="31">
        <v>12169.942499999996</v>
      </c>
      <c r="BC75" s="31">
        <v>5067.0998199999995</v>
      </c>
      <c r="BD75" s="31">
        <v>6963.5055300000013</v>
      </c>
      <c r="BE75" s="31">
        <v>11704.589309999994</v>
      </c>
      <c r="BF75" s="31">
        <v>10236.335950000006</v>
      </c>
      <c r="BG75" s="30"/>
    </row>
    <row r="76" spans="1:59" ht="45" x14ac:dyDescent="0.25">
      <c r="A76" s="68" t="s">
        <v>309</v>
      </c>
      <c r="B76" s="50">
        <v>60928.622000000003</v>
      </c>
      <c r="C76" s="50">
        <v>58424.021999999997</v>
      </c>
      <c r="D76" s="50">
        <v>60042.959000000003</v>
      </c>
      <c r="E76" s="50">
        <v>47055.745999999999</v>
      </c>
      <c r="F76" s="50">
        <v>37149.127999999997</v>
      </c>
      <c r="G76" s="23">
        <v>68134.06</v>
      </c>
      <c r="H76" s="23">
        <v>38145.38609</v>
      </c>
      <c r="I76" s="240">
        <f t="shared" si="2"/>
        <v>39170.583339999997</v>
      </c>
      <c r="J76" s="240">
        <f t="shared" si="3"/>
        <v>36566.622739999999</v>
      </c>
      <c r="K76" s="50">
        <v>3289.5279999999998</v>
      </c>
      <c r="L76" s="50">
        <v>1284.3869999999999</v>
      </c>
      <c r="M76" s="50">
        <v>8805.9150000000009</v>
      </c>
      <c r="N76" s="50">
        <v>6260.7740000000003</v>
      </c>
      <c r="O76" s="50">
        <v>14799.788</v>
      </c>
      <c r="P76" s="50">
        <v>3779.7109999999998</v>
      </c>
      <c r="Q76" s="50">
        <v>561.62800000000004</v>
      </c>
      <c r="R76" s="50">
        <v>6822.6589999999997</v>
      </c>
      <c r="S76" s="23">
        <v>11868.944</v>
      </c>
      <c r="T76" s="23">
        <v>8288.4779999999992</v>
      </c>
      <c r="U76" s="50">
        <v>1169.768</v>
      </c>
      <c r="V76" s="50">
        <v>1202.48</v>
      </c>
      <c r="W76" s="31">
        <v>4713.2783100000006</v>
      </c>
      <c r="X76" s="31">
        <v>585.16075999999987</v>
      </c>
      <c r="Y76" s="31">
        <v>915.97018999999989</v>
      </c>
      <c r="Z76" s="31">
        <v>3803.3931799999996</v>
      </c>
      <c r="AA76" s="31">
        <v>1634.17714</v>
      </c>
      <c r="AB76" s="31">
        <v>7551.641950000002</v>
      </c>
      <c r="AC76" s="31">
        <v>3758.4409000000014</v>
      </c>
      <c r="AD76" s="31">
        <v>2295.5083100000011</v>
      </c>
      <c r="AE76" s="31">
        <v>2738.8858000000009</v>
      </c>
      <c r="AF76" s="31">
        <v>1694.8564099999992</v>
      </c>
      <c r="AG76" s="31">
        <v>2938.1006299999999</v>
      </c>
      <c r="AH76" s="31">
        <v>5515.9725099999996</v>
      </c>
      <c r="AI76" s="50">
        <v>1556.4216099999999</v>
      </c>
      <c r="AJ76" s="245">
        <v>3153.9821900000006</v>
      </c>
      <c r="AK76" s="50">
        <v>2600.2313000000022</v>
      </c>
      <c r="AL76" s="111">
        <v>1568.58232</v>
      </c>
      <c r="AM76" s="111">
        <v>2622.3971599999986</v>
      </c>
      <c r="AN76" s="111">
        <v>1678.1222699999998</v>
      </c>
      <c r="AO76" s="111">
        <v>5447.8341000000019</v>
      </c>
      <c r="AP76" s="111">
        <v>3332.254829999998</v>
      </c>
      <c r="AQ76" s="240">
        <v>2136.4424399999989</v>
      </c>
      <c r="AR76" s="240">
        <v>5916.8210499999996</v>
      </c>
      <c r="AS76" s="111">
        <v>2187.5897600000003</v>
      </c>
      <c r="AT76" s="111">
        <v>6969.904309999999</v>
      </c>
      <c r="AU76" s="31">
        <v>2282.5101999999997</v>
      </c>
      <c r="AV76" s="31">
        <v>4435.9217499999968</v>
      </c>
      <c r="AW76" s="31">
        <v>2368.4012900000007</v>
      </c>
      <c r="AX76" s="31">
        <v>5746.2469299999993</v>
      </c>
      <c r="AY76" s="31">
        <v>2254.6134700000016</v>
      </c>
      <c r="AZ76" s="31">
        <v>1733.0799699999991</v>
      </c>
      <c r="BA76" s="31">
        <v>5846.4252400000005</v>
      </c>
      <c r="BB76" s="31">
        <v>2130.3132500000002</v>
      </c>
      <c r="BC76" s="31">
        <v>3456.2061700000017</v>
      </c>
      <c r="BD76" s="31">
        <v>1225.3128600000009</v>
      </c>
      <c r="BE76" s="31">
        <v>2522.1822399999992</v>
      </c>
      <c r="BF76" s="31">
        <v>2565.4093700000003</v>
      </c>
      <c r="BG76" s="30"/>
    </row>
    <row r="77" spans="1:59" ht="60" x14ac:dyDescent="0.25">
      <c r="A77" s="68" t="s">
        <v>310</v>
      </c>
      <c r="B77" s="50">
        <v>110831.992</v>
      </c>
      <c r="C77" s="50">
        <v>137842.758</v>
      </c>
      <c r="D77" s="50">
        <v>111327.197</v>
      </c>
      <c r="E77" s="50">
        <v>183343.073</v>
      </c>
      <c r="F77" s="50">
        <v>171141.46599999999</v>
      </c>
      <c r="G77" s="23">
        <v>161248.09900000002</v>
      </c>
      <c r="H77" s="23">
        <v>124914.79403</v>
      </c>
      <c r="I77" s="240">
        <f t="shared" si="2"/>
        <v>201816.12826</v>
      </c>
      <c r="J77" s="240">
        <f t="shared" si="3"/>
        <v>187199.70243000003</v>
      </c>
      <c r="K77" s="50">
        <v>16277.281999999999</v>
      </c>
      <c r="L77" s="50">
        <v>10011.73</v>
      </c>
      <c r="M77" s="50">
        <v>10812.321</v>
      </c>
      <c r="N77" s="50">
        <v>11085.194</v>
      </c>
      <c r="O77" s="50">
        <v>15080.709000000001</v>
      </c>
      <c r="P77" s="50">
        <v>15881.347</v>
      </c>
      <c r="Q77" s="50">
        <v>14212.464</v>
      </c>
      <c r="R77" s="50">
        <v>20141.41</v>
      </c>
      <c r="S77" s="23">
        <v>15131.511</v>
      </c>
      <c r="T77" s="23">
        <v>18725.868999999999</v>
      </c>
      <c r="U77" s="50">
        <v>8686.5480000000007</v>
      </c>
      <c r="V77" s="50">
        <v>5201.7139999999999</v>
      </c>
      <c r="W77" s="31">
        <v>5961.4496700000009</v>
      </c>
      <c r="X77" s="31">
        <v>9550.5900699999984</v>
      </c>
      <c r="Y77" s="31">
        <v>4127.0539600000002</v>
      </c>
      <c r="Z77" s="31">
        <v>4373.257239999999</v>
      </c>
      <c r="AA77" s="31">
        <v>2489.3343000000004</v>
      </c>
      <c r="AB77" s="31">
        <v>8940.7107199999991</v>
      </c>
      <c r="AC77" s="31">
        <v>8167.8698300000033</v>
      </c>
      <c r="AD77" s="31">
        <v>4886.3188899999996</v>
      </c>
      <c r="AE77" s="31">
        <v>6471.8228499999987</v>
      </c>
      <c r="AF77" s="31">
        <v>27860.637970000007</v>
      </c>
      <c r="AG77" s="31">
        <v>16611.606629999995</v>
      </c>
      <c r="AH77" s="31">
        <v>25474.141899999999</v>
      </c>
      <c r="AI77" s="50">
        <v>18634.179369999998</v>
      </c>
      <c r="AJ77" s="50">
        <v>12395.56666</v>
      </c>
      <c r="AK77" s="50">
        <v>14163.855429999996</v>
      </c>
      <c r="AL77" s="111">
        <v>15321.49202</v>
      </c>
      <c r="AM77" s="111">
        <v>16709.639450000006</v>
      </c>
      <c r="AN77" s="111">
        <v>22558.507499999992</v>
      </c>
      <c r="AO77" s="111">
        <v>17195.992429999998</v>
      </c>
      <c r="AP77" s="111">
        <v>12909.383380000001</v>
      </c>
      <c r="AQ77" s="240">
        <v>14082.867899999988</v>
      </c>
      <c r="AR77" s="240">
        <v>26632.324149999989</v>
      </c>
      <c r="AS77" s="111">
        <v>15982.711280000005</v>
      </c>
      <c r="AT77" s="111">
        <v>15229.608689999999</v>
      </c>
      <c r="AU77" s="31">
        <v>14095.690459999991</v>
      </c>
      <c r="AV77" s="31">
        <v>8744.0504099999962</v>
      </c>
      <c r="AW77" s="31">
        <v>17926.470020000004</v>
      </c>
      <c r="AX77" s="31">
        <v>11767.533289999998</v>
      </c>
      <c r="AY77" s="31">
        <v>16234.471580000001</v>
      </c>
      <c r="AZ77" s="31">
        <v>18178.127629999999</v>
      </c>
      <c r="BA77" s="31">
        <v>19519.560239999999</v>
      </c>
      <c r="BB77" s="31">
        <v>11475.329760000004</v>
      </c>
      <c r="BC77" s="31">
        <v>15336.570340000007</v>
      </c>
      <c r="BD77" s="31">
        <v>24076.592160000004</v>
      </c>
      <c r="BE77" s="31">
        <v>21571.929230000012</v>
      </c>
      <c r="BF77" s="31">
        <v>8273.3773099999999</v>
      </c>
      <c r="BG77" s="30"/>
    </row>
    <row r="78" spans="1:59" x14ac:dyDescent="0.25">
      <c r="A78" s="68" t="s">
        <v>311</v>
      </c>
      <c r="B78" s="50">
        <v>89142.399999999994</v>
      </c>
      <c r="C78" s="50">
        <v>91589.956999999995</v>
      </c>
      <c r="D78" s="50">
        <v>97103.591</v>
      </c>
      <c r="E78" s="50">
        <v>71020.508000000002</v>
      </c>
      <c r="F78" s="50">
        <v>69816.292000000001</v>
      </c>
      <c r="G78" s="23">
        <v>226925.80000000005</v>
      </c>
      <c r="H78" s="23">
        <v>56210.655700000003</v>
      </c>
      <c r="I78" s="240">
        <f t="shared" si="2"/>
        <v>71504.672889999987</v>
      </c>
      <c r="J78" s="240">
        <f t="shared" si="3"/>
        <v>107126.06347999998</v>
      </c>
      <c r="K78" s="50">
        <v>6687.259</v>
      </c>
      <c r="L78" s="50">
        <v>5992.3580000000002</v>
      </c>
      <c r="M78" s="50">
        <v>4173.7950000000001</v>
      </c>
      <c r="N78" s="50">
        <v>166288.59899999999</v>
      </c>
      <c r="O78" s="50">
        <v>4434.37</v>
      </c>
      <c r="P78" s="50">
        <v>2476.5680000000002</v>
      </c>
      <c r="Q78" s="50">
        <v>1228.1590000000001</v>
      </c>
      <c r="R78" s="50">
        <v>5549.8630000000003</v>
      </c>
      <c r="S78" s="23">
        <v>6397.0590000000002</v>
      </c>
      <c r="T78" s="23">
        <v>18763.456999999999</v>
      </c>
      <c r="U78" s="50">
        <v>4602.2079999999996</v>
      </c>
      <c r="V78" s="50">
        <v>332.10500000000002</v>
      </c>
      <c r="W78" s="31">
        <v>2724.2856199999997</v>
      </c>
      <c r="X78" s="31">
        <v>1676.0135299999997</v>
      </c>
      <c r="Y78" s="31">
        <v>1841.7349899999999</v>
      </c>
      <c r="Z78" s="31">
        <v>9946.593640000001</v>
      </c>
      <c r="AA78" s="31">
        <v>2439.6954700000001</v>
      </c>
      <c r="AB78" s="31">
        <v>4553.7066400000003</v>
      </c>
      <c r="AC78" s="31">
        <v>3107.6766500000003</v>
      </c>
      <c r="AD78" s="31">
        <v>6578.3122300000005</v>
      </c>
      <c r="AE78" s="31">
        <v>6641.6824800000004</v>
      </c>
      <c r="AF78" s="31">
        <v>7659.5939899999985</v>
      </c>
      <c r="AG78" s="31">
        <v>6270.0954199999996</v>
      </c>
      <c r="AH78" s="31">
        <v>2771.2650400000007</v>
      </c>
      <c r="AI78" s="50">
        <v>9324.9913600000054</v>
      </c>
      <c r="AJ78" s="50">
        <v>4576.064599999997</v>
      </c>
      <c r="AK78" s="50">
        <v>4384.2688800000005</v>
      </c>
      <c r="AL78" s="111">
        <v>9807.5193699999909</v>
      </c>
      <c r="AM78" s="111">
        <v>3328.7304399999989</v>
      </c>
      <c r="AN78" s="111">
        <v>6078.7727300000024</v>
      </c>
      <c r="AO78" s="111">
        <v>5423.7614499999981</v>
      </c>
      <c r="AP78" s="111">
        <v>7292.2712399999937</v>
      </c>
      <c r="AQ78" s="240">
        <v>5069.0139100000024</v>
      </c>
      <c r="AR78" s="240">
        <v>6731.9731899999997</v>
      </c>
      <c r="AS78" s="111">
        <v>5750.3492899999974</v>
      </c>
      <c r="AT78" s="111">
        <v>3736.9564299999997</v>
      </c>
      <c r="AU78" s="31">
        <v>3750.760119999999</v>
      </c>
      <c r="AV78" s="31">
        <v>60047.081809999981</v>
      </c>
      <c r="AW78" s="31">
        <v>4925.9201599999997</v>
      </c>
      <c r="AX78" s="31">
        <v>4800.9406600000011</v>
      </c>
      <c r="AY78" s="31">
        <v>2378.7017000000014</v>
      </c>
      <c r="AZ78" s="31">
        <v>3227.1679399999985</v>
      </c>
      <c r="BA78" s="31">
        <v>9737.6134299999994</v>
      </c>
      <c r="BB78" s="31">
        <v>2151.5048800000004</v>
      </c>
      <c r="BC78" s="31">
        <v>4812.373520000001</v>
      </c>
      <c r="BD78" s="31">
        <v>4904.7298500000034</v>
      </c>
      <c r="BE78" s="31">
        <v>4202.7346299999999</v>
      </c>
      <c r="BF78" s="31">
        <v>2186.534779999999</v>
      </c>
      <c r="BG78" s="30"/>
    </row>
    <row r="79" spans="1:59" ht="45" x14ac:dyDescent="0.25">
      <c r="A79" s="68" t="s">
        <v>312</v>
      </c>
      <c r="B79" s="50">
        <v>387905.90700000001</v>
      </c>
      <c r="C79" s="50">
        <v>181851.163</v>
      </c>
      <c r="D79" s="50">
        <v>108270.52099999999</v>
      </c>
      <c r="E79" s="50">
        <v>122718.22</v>
      </c>
      <c r="F79" s="50">
        <v>144636.875</v>
      </c>
      <c r="G79" s="23">
        <v>117559.43199999999</v>
      </c>
      <c r="H79" s="23">
        <v>107577.46225</v>
      </c>
      <c r="I79" s="240">
        <f t="shared" si="2"/>
        <v>168536.78348999997</v>
      </c>
      <c r="J79" s="240">
        <f t="shared" si="3"/>
        <v>130714.09694599999</v>
      </c>
      <c r="K79" s="50">
        <v>9122.7530000000006</v>
      </c>
      <c r="L79" s="50">
        <v>7300.1049999999996</v>
      </c>
      <c r="M79" s="50">
        <v>11978.455</v>
      </c>
      <c r="N79" s="50">
        <v>9775.0210000000006</v>
      </c>
      <c r="O79" s="50">
        <v>9245.5779999999995</v>
      </c>
      <c r="P79" s="50">
        <v>15119.56</v>
      </c>
      <c r="Q79" s="50">
        <v>9021.61</v>
      </c>
      <c r="R79" s="50">
        <v>9066.93</v>
      </c>
      <c r="S79" s="23">
        <v>12110.387000000001</v>
      </c>
      <c r="T79" s="23">
        <v>10749.375</v>
      </c>
      <c r="U79" s="50">
        <v>8185.1469999999999</v>
      </c>
      <c r="V79" s="50">
        <v>5884.5110000000004</v>
      </c>
      <c r="W79" s="31">
        <v>16725.825650000002</v>
      </c>
      <c r="X79" s="31">
        <v>4818.78568</v>
      </c>
      <c r="Y79" s="31">
        <v>4132.2196800000002</v>
      </c>
      <c r="Z79" s="31">
        <v>6460.0271300000004</v>
      </c>
      <c r="AA79" s="31">
        <v>5197.1273100000017</v>
      </c>
      <c r="AB79" s="31">
        <v>7568.5736699999998</v>
      </c>
      <c r="AC79" s="31">
        <v>7630.7273499999965</v>
      </c>
      <c r="AD79" s="31">
        <v>10422.484689999997</v>
      </c>
      <c r="AE79" s="31">
        <v>7929.9943099999982</v>
      </c>
      <c r="AF79" s="31">
        <v>16767.401409999988</v>
      </c>
      <c r="AG79" s="31">
        <v>11677.265219999999</v>
      </c>
      <c r="AH79" s="31">
        <v>8247.0301500000005</v>
      </c>
      <c r="AI79" s="50">
        <v>12116.06013</v>
      </c>
      <c r="AJ79" s="50">
        <v>11925.570619999991</v>
      </c>
      <c r="AK79" s="50">
        <v>8587.9234299999935</v>
      </c>
      <c r="AL79" s="111">
        <v>13973.810749999997</v>
      </c>
      <c r="AM79" s="111">
        <v>12147.916829999976</v>
      </c>
      <c r="AN79" s="111">
        <v>13421.127889999982</v>
      </c>
      <c r="AO79" s="111">
        <v>16746.941490000001</v>
      </c>
      <c r="AP79" s="111">
        <v>12817.013620000007</v>
      </c>
      <c r="AQ79" s="240">
        <v>16481.36171000003</v>
      </c>
      <c r="AR79" s="240">
        <v>22308.345510000021</v>
      </c>
      <c r="AS79" s="111">
        <v>15647.237309999993</v>
      </c>
      <c r="AT79" s="111">
        <v>12363.474200000001</v>
      </c>
      <c r="AU79" s="31">
        <v>12880.845150000008</v>
      </c>
      <c r="AV79" s="31">
        <v>7906.6627859999953</v>
      </c>
      <c r="AW79" s="31">
        <v>9900.0655600000118</v>
      </c>
      <c r="AX79" s="31">
        <v>8014.9328799999967</v>
      </c>
      <c r="AY79" s="31">
        <v>7915.3448999999991</v>
      </c>
      <c r="AZ79" s="31">
        <v>9919.2102399999949</v>
      </c>
      <c r="BA79" s="31">
        <v>8015.4164300000066</v>
      </c>
      <c r="BB79" s="31">
        <v>10757.185299999996</v>
      </c>
      <c r="BC79" s="31">
        <v>12517.926650000007</v>
      </c>
      <c r="BD79" s="31">
        <v>21497.332009999984</v>
      </c>
      <c r="BE79" s="31">
        <v>10505.253050000008</v>
      </c>
      <c r="BF79" s="31">
        <v>10883.921989999988</v>
      </c>
      <c r="BG79" s="30"/>
    </row>
    <row r="80" spans="1:59" x14ac:dyDescent="0.25">
      <c r="A80" s="68" t="s">
        <v>313</v>
      </c>
      <c r="B80" s="50">
        <v>24066.866000000002</v>
      </c>
      <c r="C80" s="50">
        <v>20037.645</v>
      </c>
      <c r="D80" s="50">
        <v>21955.495999999999</v>
      </c>
      <c r="E80" s="50">
        <v>27995.906999999999</v>
      </c>
      <c r="F80" s="50">
        <v>31799.749</v>
      </c>
      <c r="G80" s="23">
        <v>29400.355</v>
      </c>
      <c r="H80" s="23">
        <v>24177.589720000004</v>
      </c>
      <c r="I80" s="240">
        <f t="shared" si="2"/>
        <v>38742.662119999994</v>
      </c>
      <c r="J80" s="240">
        <f t="shared" si="3"/>
        <v>31840.142049999991</v>
      </c>
      <c r="K80" s="50">
        <v>3069.7759999999998</v>
      </c>
      <c r="L80" s="50">
        <v>2424.933</v>
      </c>
      <c r="M80" s="50">
        <v>2618.703</v>
      </c>
      <c r="N80" s="50">
        <v>2187.4050000000002</v>
      </c>
      <c r="O80" s="50">
        <v>3220.7049999999999</v>
      </c>
      <c r="P80" s="50">
        <v>2399.87</v>
      </c>
      <c r="Q80" s="50">
        <v>1874.682</v>
      </c>
      <c r="R80" s="50">
        <v>3758.7330000000002</v>
      </c>
      <c r="S80" s="23">
        <v>2061.2260000000001</v>
      </c>
      <c r="T80" s="23">
        <v>3091.5210000000002</v>
      </c>
      <c r="U80" s="50">
        <v>1831.9960000000001</v>
      </c>
      <c r="V80" s="50">
        <v>860.80499999999995</v>
      </c>
      <c r="W80" s="31">
        <v>2547.5684000000001</v>
      </c>
      <c r="X80" s="31">
        <v>681.41953000000012</v>
      </c>
      <c r="Y80" s="31">
        <v>666.21015000000011</v>
      </c>
      <c r="Z80" s="31">
        <v>2598.6547400000009</v>
      </c>
      <c r="AA80" s="31">
        <v>807.00765000000001</v>
      </c>
      <c r="AB80" s="31">
        <v>1822.9707300000002</v>
      </c>
      <c r="AC80" s="31">
        <v>3156.3721500000001</v>
      </c>
      <c r="AD80" s="31">
        <v>3104.2804599999999</v>
      </c>
      <c r="AE80" s="31">
        <v>1440.3583700000004</v>
      </c>
      <c r="AF80" s="31">
        <v>2428.0529500000002</v>
      </c>
      <c r="AG80" s="31">
        <v>2131.4739699999996</v>
      </c>
      <c r="AH80" s="31">
        <v>2793.2206200000001</v>
      </c>
      <c r="AI80" s="31">
        <v>2867.1188199999983</v>
      </c>
      <c r="AJ80" s="50">
        <v>3634.5908200000013</v>
      </c>
      <c r="AK80" s="50">
        <v>3980.4961499999999</v>
      </c>
      <c r="AL80" s="111">
        <v>2894.6483000000007</v>
      </c>
      <c r="AM80" s="111">
        <v>2653.0730399999975</v>
      </c>
      <c r="AN80" s="111">
        <v>2921.147960000003</v>
      </c>
      <c r="AO80" s="111">
        <v>3580.057559999997</v>
      </c>
      <c r="AP80" s="111">
        <v>2559.140739999998</v>
      </c>
      <c r="AQ80" s="240">
        <v>3595.3963200000003</v>
      </c>
      <c r="AR80" s="240">
        <v>4362.1650299999992</v>
      </c>
      <c r="AS80" s="111">
        <v>3183.0584699999995</v>
      </c>
      <c r="AT80" s="111">
        <v>2511.7689099999984</v>
      </c>
      <c r="AU80" s="31">
        <v>3389.7762799999978</v>
      </c>
      <c r="AV80" s="31">
        <v>3494.5380299999983</v>
      </c>
      <c r="AW80" s="31">
        <v>2438.5922500000024</v>
      </c>
      <c r="AX80" s="31">
        <v>2265.0512200000003</v>
      </c>
      <c r="AY80" s="31">
        <v>2531.3802799999985</v>
      </c>
      <c r="AZ80" s="31">
        <v>2801.4223099999986</v>
      </c>
      <c r="BA80" s="31">
        <v>3242.9751699999961</v>
      </c>
      <c r="BB80" s="31">
        <v>2656.2915099999991</v>
      </c>
      <c r="BC80" s="31">
        <v>3017.3083699999993</v>
      </c>
      <c r="BD80" s="31">
        <v>2002.4586699999995</v>
      </c>
      <c r="BE80" s="31">
        <v>1893.3675500000006</v>
      </c>
      <c r="BF80" s="31">
        <v>2106.9804099999992</v>
      </c>
      <c r="BG80" s="30"/>
    </row>
    <row r="81" spans="1:59" ht="30" x14ac:dyDescent="0.25">
      <c r="A81" s="68" t="s">
        <v>314</v>
      </c>
      <c r="B81" s="50">
        <v>42455.245000000003</v>
      </c>
      <c r="C81" s="50">
        <v>44852.6</v>
      </c>
      <c r="D81" s="50">
        <v>41099.525000000001</v>
      </c>
      <c r="E81" s="50">
        <v>60331.646999999997</v>
      </c>
      <c r="F81" s="50">
        <v>61729.213000000003</v>
      </c>
      <c r="G81" s="23">
        <v>57535.700999999994</v>
      </c>
      <c r="H81" s="23">
        <v>62988.011270000003</v>
      </c>
      <c r="I81" s="240">
        <f>SUM(AI81:AT81)</f>
        <v>127914.63943000002</v>
      </c>
      <c r="J81" s="240">
        <f t="shared" si="3"/>
        <v>97695.286039999963</v>
      </c>
      <c r="K81" s="50">
        <v>3567.4319999999998</v>
      </c>
      <c r="L81" s="50">
        <v>4729.8289999999997</v>
      </c>
      <c r="M81" s="50">
        <v>5960.5410000000002</v>
      </c>
      <c r="N81" s="50">
        <v>5883.9189999999999</v>
      </c>
      <c r="O81" s="50">
        <v>4364.8389999999999</v>
      </c>
      <c r="P81" s="50">
        <v>4342.0950000000003</v>
      </c>
      <c r="Q81" s="50">
        <v>8790.8819999999996</v>
      </c>
      <c r="R81" s="50">
        <v>6179.5990000000002</v>
      </c>
      <c r="S81" s="23">
        <v>2911.598</v>
      </c>
      <c r="T81" s="23">
        <v>4652.5720000000001</v>
      </c>
      <c r="U81" s="50">
        <v>4030.299</v>
      </c>
      <c r="V81" s="50">
        <v>2122.096</v>
      </c>
      <c r="W81" s="31">
        <v>3184.7402399999996</v>
      </c>
      <c r="X81" s="31">
        <v>3717.9443899999997</v>
      </c>
      <c r="Y81" s="31">
        <v>2815.5093800000004</v>
      </c>
      <c r="Z81" s="31">
        <v>1797.0092700000002</v>
      </c>
      <c r="AA81" s="31">
        <v>3226.5724700000005</v>
      </c>
      <c r="AB81" s="31">
        <v>3427.7266400000003</v>
      </c>
      <c r="AC81" s="31">
        <v>6257.0774299999994</v>
      </c>
      <c r="AD81" s="31">
        <v>8633.8372400000026</v>
      </c>
      <c r="AE81" s="31">
        <v>4053.9670899999996</v>
      </c>
      <c r="AF81" s="31">
        <v>6619.9901</v>
      </c>
      <c r="AG81" s="31">
        <v>10049.41108</v>
      </c>
      <c r="AH81" s="31">
        <v>9204.2259400000039</v>
      </c>
      <c r="AI81" s="50">
        <v>8123.4575699999996</v>
      </c>
      <c r="AJ81" s="50">
        <v>6829.4416200000014</v>
      </c>
      <c r="AK81" s="50">
        <v>5540.8640400000068</v>
      </c>
      <c r="AL81" s="111">
        <v>14642.985179999996</v>
      </c>
      <c r="AM81" s="111">
        <v>8063.4673300000022</v>
      </c>
      <c r="AN81" s="111">
        <v>13138.333689999989</v>
      </c>
      <c r="AO81" s="111">
        <v>9933.8240600000136</v>
      </c>
      <c r="AP81" s="111">
        <v>13757.164669999986</v>
      </c>
      <c r="AQ81" s="240">
        <v>10537.656110000034</v>
      </c>
      <c r="AR81" s="240">
        <v>16205.100049999995</v>
      </c>
      <c r="AS81" s="111">
        <v>11347.719779999989</v>
      </c>
      <c r="AT81" s="111">
        <v>9794.6253300000189</v>
      </c>
      <c r="AU81" s="31">
        <v>13639.849829999994</v>
      </c>
      <c r="AV81" s="31">
        <v>9956.3884499999986</v>
      </c>
      <c r="AW81" s="31">
        <v>10834.742469999999</v>
      </c>
      <c r="AX81" s="31">
        <v>9093.1442799999932</v>
      </c>
      <c r="AY81" s="31">
        <v>7043.0777199999957</v>
      </c>
      <c r="AZ81" s="31">
        <v>3732.4315299999985</v>
      </c>
      <c r="BA81" s="31">
        <v>7549.2712699999965</v>
      </c>
      <c r="BB81" s="31">
        <v>5719.6630799999984</v>
      </c>
      <c r="BC81" s="31">
        <v>5138.2964899999961</v>
      </c>
      <c r="BD81" s="31">
        <v>7447.8700499999941</v>
      </c>
      <c r="BE81" s="31">
        <v>6850.3046000000004</v>
      </c>
      <c r="BF81" s="31">
        <v>10690.24627</v>
      </c>
      <c r="BG81" s="30"/>
    </row>
    <row r="82" spans="1:59" x14ac:dyDescent="0.25">
      <c r="A82" s="68" t="s">
        <v>315</v>
      </c>
      <c r="B82" s="50">
        <v>29007.018</v>
      </c>
      <c r="C82" s="50">
        <v>39817.42</v>
      </c>
      <c r="D82" s="50">
        <v>28871.22</v>
      </c>
      <c r="E82" s="50">
        <v>25211.655999999999</v>
      </c>
      <c r="F82" s="50">
        <v>30518.592000000001</v>
      </c>
      <c r="G82" s="23">
        <v>32676.846000000001</v>
      </c>
      <c r="H82" s="23">
        <v>38095.378150000004</v>
      </c>
      <c r="I82" s="240">
        <f t="shared" si="2"/>
        <v>28927.925390000004</v>
      </c>
      <c r="J82" s="240">
        <f t="shared" si="3"/>
        <v>22080.372660000001</v>
      </c>
      <c r="K82" s="50">
        <v>1616.884</v>
      </c>
      <c r="L82" s="50">
        <v>2558.279</v>
      </c>
      <c r="M82" s="50">
        <v>2157.91</v>
      </c>
      <c r="N82" s="50">
        <v>4614.0469999999996</v>
      </c>
      <c r="O82" s="50">
        <v>1953.982</v>
      </c>
      <c r="P82" s="50">
        <v>3504.7240000000002</v>
      </c>
      <c r="Q82" s="50">
        <v>1693.6679999999999</v>
      </c>
      <c r="R82" s="50">
        <v>6377.0460000000003</v>
      </c>
      <c r="S82" s="23">
        <v>1841.4739999999999</v>
      </c>
      <c r="T82" s="23">
        <v>3175.1060000000002</v>
      </c>
      <c r="U82" s="50">
        <v>2162.1840000000002</v>
      </c>
      <c r="V82" s="50">
        <v>1021.542</v>
      </c>
      <c r="W82" s="31">
        <v>873.19522999999981</v>
      </c>
      <c r="X82" s="31">
        <v>5312.7868100000005</v>
      </c>
      <c r="Y82" s="31">
        <v>861.20689000000004</v>
      </c>
      <c r="Z82" s="31">
        <v>3310.6574000000001</v>
      </c>
      <c r="AA82" s="31">
        <v>6845.7887599999995</v>
      </c>
      <c r="AB82" s="31">
        <v>886.21219999999994</v>
      </c>
      <c r="AC82" s="31">
        <v>6724.0440999999983</v>
      </c>
      <c r="AD82" s="31">
        <v>2905.1551800000002</v>
      </c>
      <c r="AE82" s="31">
        <v>1438.92082</v>
      </c>
      <c r="AF82" s="31">
        <v>4819.269760000001</v>
      </c>
      <c r="AG82" s="31">
        <v>2164.9764</v>
      </c>
      <c r="AH82" s="31">
        <v>1953.1646000000001</v>
      </c>
      <c r="AI82" s="50">
        <v>2089.9744099999998</v>
      </c>
      <c r="AJ82" s="50">
        <v>1796.6943499999998</v>
      </c>
      <c r="AK82" s="50">
        <v>3678.3722900000012</v>
      </c>
      <c r="AL82" s="111">
        <v>1683.3980700000006</v>
      </c>
      <c r="AM82" s="111">
        <v>5167.0925199999983</v>
      </c>
      <c r="AN82" s="111">
        <v>1376.6607599999998</v>
      </c>
      <c r="AO82" s="111">
        <v>1612.1731200000004</v>
      </c>
      <c r="AP82" s="111">
        <v>2312.5829000000008</v>
      </c>
      <c r="AQ82" s="240">
        <v>3298.6364100000028</v>
      </c>
      <c r="AR82" s="240">
        <v>2869.7382299999986</v>
      </c>
      <c r="AS82" s="111">
        <v>2012.4018300000007</v>
      </c>
      <c r="AT82" s="111">
        <v>1030.2004999999999</v>
      </c>
      <c r="AU82" s="31">
        <v>1506.3658500000004</v>
      </c>
      <c r="AV82" s="31">
        <v>1560.9424000000001</v>
      </c>
      <c r="AW82" s="31">
        <v>2217.3873399999998</v>
      </c>
      <c r="AX82" s="31">
        <v>1119.4669600000004</v>
      </c>
      <c r="AY82" s="31">
        <v>1917.6040800000005</v>
      </c>
      <c r="AZ82" s="31">
        <v>1574.99452</v>
      </c>
      <c r="BA82" s="31">
        <v>1850.2406600000006</v>
      </c>
      <c r="BB82" s="31">
        <v>1390.3528100000005</v>
      </c>
      <c r="BC82" s="31">
        <v>2160.3201800000011</v>
      </c>
      <c r="BD82" s="31">
        <v>1729.5287599999999</v>
      </c>
      <c r="BE82" s="31">
        <v>3815.5234499999979</v>
      </c>
      <c r="BF82" s="31">
        <v>1237.6456499999995</v>
      </c>
      <c r="BG82" s="30"/>
    </row>
    <row r="83" spans="1:59" x14ac:dyDescent="0.25">
      <c r="A83" s="68" t="s">
        <v>316</v>
      </c>
      <c r="B83" s="50">
        <v>247173.924</v>
      </c>
      <c r="C83" s="50">
        <v>106023.41099999999</v>
      </c>
      <c r="D83" s="50">
        <v>80552.641000000003</v>
      </c>
      <c r="E83" s="50">
        <v>104292.288</v>
      </c>
      <c r="F83" s="50">
        <v>114956.667</v>
      </c>
      <c r="G83" s="23">
        <v>85660.477000000014</v>
      </c>
      <c r="H83" s="23">
        <v>63363.157899999998</v>
      </c>
      <c r="I83" s="240">
        <f t="shared" si="2"/>
        <v>67908.458700000003</v>
      </c>
      <c r="J83" s="240">
        <f t="shared" si="3"/>
        <v>52672.738429999998</v>
      </c>
      <c r="K83" s="50">
        <v>7798.2359999999999</v>
      </c>
      <c r="L83" s="50">
        <v>5350.0810000000001</v>
      </c>
      <c r="M83" s="50">
        <v>8797.6939999999995</v>
      </c>
      <c r="N83" s="50">
        <v>3459.527</v>
      </c>
      <c r="O83" s="50">
        <v>30398.87</v>
      </c>
      <c r="P83" s="50">
        <v>5387.3540000000003</v>
      </c>
      <c r="Q83" s="50">
        <v>5095.4009999999998</v>
      </c>
      <c r="R83" s="50">
        <v>3618.2469999999998</v>
      </c>
      <c r="S83" s="23">
        <v>3990.614</v>
      </c>
      <c r="T83" s="23">
        <v>3752.8670000000002</v>
      </c>
      <c r="U83" s="50">
        <v>2844.8009999999999</v>
      </c>
      <c r="V83" s="50">
        <v>5166.7849999999999</v>
      </c>
      <c r="W83" s="31">
        <v>4840.6971599999988</v>
      </c>
      <c r="X83" s="31">
        <v>916.25365000000011</v>
      </c>
      <c r="Y83" s="31">
        <v>1695.0523700000001</v>
      </c>
      <c r="Z83" s="31">
        <v>1346.2867699999999</v>
      </c>
      <c r="AA83" s="31">
        <v>4080.7169899999999</v>
      </c>
      <c r="AB83" s="31">
        <v>9702.5412400000005</v>
      </c>
      <c r="AC83" s="31">
        <v>5712.7200499999999</v>
      </c>
      <c r="AD83" s="31">
        <v>6731.9123200000013</v>
      </c>
      <c r="AE83" s="31">
        <v>5829.0144199999995</v>
      </c>
      <c r="AF83" s="31">
        <v>13048.562910000001</v>
      </c>
      <c r="AG83" s="31">
        <v>3652.7364600000001</v>
      </c>
      <c r="AH83" s="31">
        <v>5806.6635600000009</v>
      </c>
      <c r="AI83" s="50">
        <v>7482.532040000001</v>
      </c>
      <c r="AJ83" s="50">
        <v>11862.889009999999</v>
      </c>
      <c r="AK83" s="50">
        <v>5578.2968200000005</v>
      </c>
      <c r="AL83" s="111">
        <v>3427.9266899999998</v>
      </c>
      <c r="AM83" s="111">
        <v>6881.6611499999981</v>
      </c>
      <c r="AN83" s="111">
        <v>5518.9718200000007</v>
      </c>
      <c r="AO83" s="111">
        <v>4927.8132100000012</v>
      </c>
      <c r="AP83" s="111">
        <v>3787.0242599999997</v>
      </c>
      <c r="AQ83" s="240">
        <v>7947.3065600000018</v>
      </c>
      <c r="AR83" s="240">
        <v>5618.5438700000004</v>
      </c>
      <c r="AS83" s="111">
        <v>2984.4795799999988</v>
      </c>
      <c r="AT83" s="111">
        <v>1891.01369</v>
      </c>
      <c r="AU83" s="31">
        <v>3103.1459100000002</v>
      </c>
      <c r="AV83" s="31">
        <v>3321.2761999999998</v>
      </c>
      <c r="AW83" s="31">
        <v>3649.63724</v>
      </c>
      <c r="AX83" s="31">
        <v>4088.0624400000006</v>
      </c>
      <c r="AY83" s="31">
        <v>4389.8521899999996</v>
      </c>
      <c r="AZ83" s="31">
        <v>2779.5904500000001</v>
      </c>
      <c r="BA83" s="31">
        <v>5458.5879599999989</v>
      </c>
      <c r="BB83" s="31">
        <v>2477.6908499999995</v>
      </c>
      <c r="BC83" s="31">
        <v>6621.5654200000008</v>
      </c>
      <c r="BD83" s="31">
        <v>6852.7405699999999</v>
      </c>
      <c r="BE83" s="31">
        <v>2450.6961499999998</v>
      </c>
      <c r="BF83" s="31">
        <v>7479.8930499999988</v>
      </c>
      <c r="BG83" s="30"/>
    </row>
    <row r="84" spans="1:59" ht="30" x14ac:dyDescent="0.25">
      <c r="A84" s="68" t="s">
        <v>317</v>
      </c>
      <c r="B84" s="50">
        <v>46322.616999999998</v>
      </c>
      <c r="C84" s="50">
        <v>39461.15</v>
      </c>
      <c r="D84" s="50">
        <v>151887.67199999999</v>
      </c>
      <c r="E84" s="50">
        <v>135605.52299999999</v>
      </c>
      <c r="F84" s="50">
        <v>45208.807000000001</v>
      </c>
      <c r="G84" s="23">
        <v>46122.618999999992</v>
      </c>
      <c r="H84" s="23">
        <v>71773.497050000005</v>
      </c>
      <c r="I84" s="240">
        <f t="shared" si="2"/>
        <v>100188.90147000004</v>
      </c>
      <c r="J84" s="240">
        <f t="shared" si="3"/>
        <v>90418.041700000016</v>
      </c>
      <c r="K84" s="50">
        <v>15763.925999999999</v>
      </c>
      <c r="L84" s="50">
        <v>2214.989</v>
      </c>
      <c r="M84" s="50">
        <v>2676.223</v>
      </c>
      <c r="N84" s="50">
        <v>2495.0940000000001</v>
      </c>
      <c r="O84" s="50">
        <v>5923.0969999999998</v>
      </c>
      <c r="P84" s="50">
        <v>2678.8820000000001</v>
      </c>
      <c r="Q84" s="50">
        <v>2947.1959999999999</v>
      </c>
      <c r="R84" s="50">
        <v>2487.431</v>
      </c>
      <c r="S84" s="23">
        <v>3297.7469999999998</v>
      </c>
      <c r="T84" s="23">
        <v>3250.7890000000002</v>
      </c>
      <c r="U84" s="50">
        <v>1766.4880000000001</v>
      </c>
      <c r="V84" s="50">
        <v>620.75699999999995</v>
      </c>
      <c r="W84" s="31">
        <v>958.17736999999988</v>
      </c>
      <c r="X84" s="31">
        <v>2927.3789300000008</v>
      </c>
      <c r="Y84" s="31">
        <v>1421.7874099999997</v>
      </c>
      <c r="Z84" s="31">
        <v>1880.6039400000002</v>
      </c>
      <c r="AA84" s="31">
        <v>1183.8103700000001</v>
      </c>
      <c r="AB84" s="31">
        <v>4080.6718899999992</v>
      </c>
      <c r="AC84" s="31">
        <v>7511.1046199999992</v>
      </c>
      <c r="AD84" s="31">
        <v>2975.3812300000004</v>
      </c>
      <c r="AE84" s="31">
        <v>2943.4648200000001</v>
      </c>
      <c r="AF84" s="31">
        <v>3677.1639399999999</v>
      </c>
      <c r="AG84" s="31">
        <v>39582.232290000007</v>
      </c>
      <c r="AH84" s="31">
        <v>2631.7202400000001</v>
      </c>
      <c r="AI84" s="50">
        <v>12092.318540000004</v>
      </c>
      <c r="AJ84" s="50">
        <v>1839.2217699999999</v>
      </c>
      <c r="AK84" s="50">
        <v>3314.7118200000036</v>
      </c>
      <c r="AL84" s="111">
        <v>8961.8935400000046</v>
      </c>
      <c r="AM84" s="111">
        <v>3158.8476300000007</v>
      </c>
      <c r="AN84" s="111">
        <v>24104.587510000005</v>
      </c>
      <c r="AO84" s="111">
        <v>6849.2258700000011</v>
      </c>
      <c r="AP84" s="111">
        <v>10776.124610000017</v>
      </c>
      <c r="AQ84" s="240">
        <v>5786.4606100000001</v>
      </c>
      <c r="AR84" s="240">
        <v>6845.1531999999997</v>
      </c>
      <c r="AS84" s="111">
        <v>13106.604490000014</v>
      </c>
      <c r="AT84" s="111">
        <v>3353.751880000003</v>
      </c>
      <c r="AU84" s="31">
        <v>22517.253170000004</v>
      </c>
      <c r="AV84" s="31">
        <v>3307.7285499999984</v>
      </c>
      <c r="AW84" s="31">
        <v>9624.8868099999945</v>
      </c>
      <c r="AX84" s="31">
        <v>7444.672230000001</v>
      </c>
      <c r="AY84" s="31">
        <v>5560.5958599999976</v>
      </c>
      <c r="AZ84" s="31">
        <v>8993.4219500000017</v>
      </c>
      <c r="BA84" s="31">
        <v>3443.7517800000014</v>
      </c>
      <c r="BB84" s="31">
        <v>2291.9870099999998</v>
      </c>
      <c r="BC84" s="31">
        <v>4162.7858000000033</v>
      </c>
      <c r="BD84" s="31">
        <v>8155.224790000002</v>
      </c>
      <c r="BE84" s="31">
        <v>10050.395950000007</v>
      </c>
      <c r="BF84" s="31">
        <v>4865.3377999999993</v>
      </c>
      <c r="BG84" s="30"/>
    </row>
    <row r="85" spans="1:59" x14ac:dyDescent="0.25">
      <c r="A85" s="68" t="s">
        <v>318</v>
      </c>
      <c r="B85" s="50">
        <v>42849.591999999997</v>
      </c>
      <c r="C85" s="50">
        <v>40089.317999999999</v>
      </c>
      <c r="D85" s="50">
        <v>47751.767999999996</v>
      </c>
      <c r="E85" s="50">
        <v>48424.868000000002</v>
      </c>
      <c r="F85" s="50">
        <v>56009.726000000002</v>
      </c>
      <c r="G85" s="23">
        <v>49989.485000000001</v>
      </c>
      <c r="H85" s="23">
        <v>29423.314699999995</v>
      </c>
      <c r="I85" s="240">
        <f t="shared" si="2"/>
        <v>50707.882040000004</v>
      </c>
      <c r="J85" s="240">
        <f t="shared" si="3"/>
        <v>52153.282462000003</v>
      </c>
      <c r="K85" s="50">
        <v>6312.1260000000002</v>
      </c>
      <c r="L85" s="50">
        <v>3269.0949999999998</v>
      </c>
      <c r="M85" s="50">
        <v>5390.5219999999999</v>
      </c>
      <c r="N85" s="50">
        <v>3496.0329999999999</v>
      </c>
      <c r="O85" s="50">
        <v>2589.6149999999998</v>
      </c>
      <c r="P85" s="50">
        <v>5739.8559999999998</v>
      </c>
      <c r="Q85" s="50">
        <v>4095.6770000000001</v>
      </c>
      <c r="R85" s="50">
        <v>4861.625</v>
      </c>
      <c r="S85" s="23">
        <v>4378.0200000000004</v>
      </c>
      <c r="T85" s="23">
        <v>3485.009</v>
      </c>
      <c r="U85" s="50">
        <v>4784.53</v>
      </c>
      <c r="V85" s="50">
        <v>1587.377</v>
      </c>
      <c r="W85" s="31">
        <v>1180.30196</v>
      </c>
      <c r="X85" s="31">
        <v>605.96045000000004</v>
      </c>
      <c r="Y85" s="31">
        <v>1529.5794800000001</v>
      </c>
      <c r="Z85" s="31">
        <v>291.39441000000005</v>
      </c>
      <c r="AA85" s="31">
        <v>1148.1354099999996</v>
      </c>
      <c r="AB85" s="31">
        <v>2836.65879</v>
      </c>
      <c r="AC85" s="31">
        <v>1539.68705</v>
      </c>
      <c r="AD85" s="31">
        <v>3637.5478900000007</v>
      </c>
      <c r="AE85" s="31">
        <v>2645.8324400000001</v>
      </c>
      <c r="AF85" s="31">
        <v>4787.5597600000001</v>
      </c>
      <c r="AG85" s="31">
        <v>5629.2474399999992</v>
      </c>
      <c r="AH85" s="31">
        <v>3591.4096199999999</v>
      </c>
      <c r="AI85" s="50">
        <v>3338.203799999998</v>
      </c>
      <c r="AJ85" s="50">
        <v>6153.2990299999974</v>
      </c>
      <c r="AK85" s="50">
        <v>2642.5694499999991</v>
      </c>
      <c r="AL85" s="111">
        <v>3436.5199099999986</v>
      </c>
      <c r="AM85" s="111">
        <v>6238.0050299999975</v>
      </c>
      <c r="AN85" s="111">
        <v>4062.4248600000001</v>
      </c>
      <c r="AO85" s="111">
        <v>4959.3866199999975</v>
      </c>
      <c r="AP85" s="111">
        <v>4306.123990000001</v>
      </c>
      <c r="AQ85" s="240">
        <v>2784.8377599999999</v>
      </c>
      <c r="AR85" s="240">
        <v>5534.1658700000007</v>
      </c>
      <c r="AS85" s="111">
        <v>4025.8868299999999</v>
      </c>
      <c r="AT85" s="111">
        <v>3226.4588899999985</v>
      </c>
      <c r="AU85" s="31">
        <v>2012.3241920000003</v>
      </c>
      <c r="AV85" s="31">
        <v>3936.4474799999994</v>
      </c>
      <c r="AW85" s="31">
        <v>3459.0224500000008</v>
      </c>
      <c r="AX85" s="31">
        <v>6442.5901699999986</v>
      </c>
      <c r="AY85" s="31">
        <v>4546.3620200000005</v>
      </c>
      <c r="AZ85" s="31">
        <v>2098.7341699999997</v>
      </c>
      <c r="BA85" s="31">
        <v>4958.9062700000022</v>
      </c>
      <c r="BB85" s="31">
        <v>6505.723170000002</v>
      </c>
      <c r="BC85" s="31">
        <v>3733.4065099999984</v>
      </c>
      <c r="BD85" s="31">
        <v>2689.0332100000028</v>
      </c>
      <c r="BE85" s="31">
        <v>8065.7464199999986</v>
      </c>
      <c r="BF85" s="31">
        <v>3704.9863999999998</v>
      </c>
      <c r="BG85" s="30"/>
    </row>
    <row r="86" spans="1:59" ht="30" x14ac:dyDescent="0.25">
      <c r="A86" s="68" t="s">
        <v>319</v>
      </c>
      <c r="B86" s="50">
        <v>90516.062999999995</v>
      </c>
      <c r="C86" s="50">
        <v>202071.00200000001</v>
      </c>
      <c r="D86" s="50">
        <v>195660.916</v>
      </c>
      <c r="E86" s="50">
        <v>139218.21599999999</v>
      </c>
      <c r="F86" s="50">
        <v>125101.00199999999</v>
      </c>
      <c r="G86" s="23">
        <v>160675.00699999998</v>
      </c>
      <c r="H86" s="23">
        <v>191466.38662</v>
      </c>
      <c r="I86" s="240">
        <f t="shared" si="2"/>
        <v>248358.84884000002</v>
      </c>
      <c r="J86" s="240">
        <f t="shared" si="3"/>
        <v>423665.15129000024</v>
      </c>
      <c r="K86" s="50">
        <v>9242.4660000000003</v>
      </c>
      <c r="L86" s="50">
        <v>8764.7369999999992</v>
      </c>
      <c r="M86" s="50">
        <v>9808.8610000000008</v>
      </c>
      <c r="N86" s="50">
        <v>9707.8529999999992</v>
      </c>
      <c r="O86" s="50">
        <v>58660.989000000001</v>
      </c>
      <c r="P86" s="50">
        <v>9340.7970000000005</v>
      </c>
      <c r="Q86" s="50">
        <v>2903.4470000000001</v>
      </c>
      <c r="R86" s="50">
        <v>8083.1469999999999</v>
      </c>
      <c r="S86" s="23">
        <v>5751.7</v>
      </c>
      <c r="T86" s="23">
        <v>19537.365000000002</v>
      </c>
      <c r="U86" s="50">
        <v>12652.163</v>
      </c>
      <c r="V86" s="50">
        <v>6221.482</v>
      </c>
      <c r="W86" s="31">
        <v>12489.12176</v>
      </c>
      <c r="X86" s="31">
        <v>9525.9143999999997</v>
      </c>
      <c r="Y86" s="31">
        <v>15901.338959999999</v>
      </c>
      <c r="Z86" s="31">
        <v>13529.22788</v>
      </c>
      <c r="AA86" s="31">
        <v>12542.058180000002</v>
      </c>
      <c r="AB86" s="31">
        <v>11548.6513</v>
      </c>
      <c r="AC86" s="31">
        <v>14368.807740000004</v>
      </c>
      <c r="AD86" s="31">
        <v>19432.30521000001</v>
      </c>
      <c r="AE86" s="31">
        <v>18059.418959999995</v>
      </c>
      <c r="AF86" s="31">
        <v>27737.060960000003</v>
      </c>
      <c r="AG86" s="31">
        <v>22838.013529999997</v>
      </c>
      <c r="AH86" s="31">
        <v>13494.467740000002</v>
      </c>
      <c r="AI86" s="50">
        <v>10342.227610000002</v>
      </c>
      <c r="AJ86" s="50">
        <v>10987.638250000005</v>
      </c>
      <c r="AK86" s="50">
        <v>16244.435320000008</v>
      </c>
      <c r="AL86" s="111">
        <v>20508.205800000018</v>
      </c>
      <c r="AM86" s="111">
        <v>25555.171239999996</v>
      </c>
      <c r="AN86" s="111">
        <v>18609.055199999999</v>
      </c>
      <c r="AO86" s="111">
        <v>23093.402239999981</v>
      </c>
      <c r="AP86" s="111">
        <v>17214.029489999994</v>
      </c>
      <c r="AQ86" s="240">
        <v>24560.944430000014</v>
      </c>
      <c r="AR86" s="240">
        <v>29138.941270000018</v>
      </c>
      <c r="AS86" s="111">
        <v>29520.291829999973</v>
      </c>
      <c r="AT86" s="111">
        <v>22584.506160000012</v>
      </c>
      <c r="AU86" s="31">
        <v>17141.809200000014</v>
      </c>
      <c r="AV86" s="31">
        <v>93756.753330000123</v>
      </c>
      <c r="AW86" s="31">
        <v>23503.178210000035</v>
      </c>
      <c r="AX86" s="31">
        <v>16426.802759999999</v>
      </c>
      <c r="AY86" s="31">
        <v>12609.819399999995</v>
      </c>
      <c r="AZ86" s="31">
        <v>80614.842390000063</v>
      </c>
      <c r="BA86" s="31">
        <v>50888.560889999986</v>
      </c>
      <c r="BB86" s="31">
        <v>57906.60744</v>
      </c>
      <c r="BC86" s="31">
        <v>13694.954280000009</v>
      </c>
      <c r="BD86" s="31">
        <v>20783.691270000014</v>
      </c>
      <c r="BE86" s="31">
        <v>13871.655710000006</v>
      </c>
      <c r="BF86" s="31">
        <v>22466.476409999996</v>
      </c>
      <c r="BG86" s="30"/>
    </row>
    <row r="87" spans="1:59" x14ac:dyDescent="0.25">
      <c r="A87" s="68" t="s">
        <v>320</v>
      </c>
      <c r="B87" s="50">
        <v>76110.418000000005</v>
      </c>
      <c r="C87" s="50">
        <v>50479.786</v>
      </c>
      <c r="D87" s="50">
        <v>78937.264999999999</v>
      </c>
      <c r="E87" s="50">
        <v>75180.195999999996</v>
      </c>
      <c r="F87" s="50">
        <v>78564.94</v>
      </c>
      <c r="G87" s="23">
        <v>47376.912000000004</v>
      </c>
      <c r="H87" s="23">
        <v>81880.109450000018</v>
      </c>
      <c r="I87" s="240">
        <f t="shared" si="2"/>
        <v>27521.772149999993</v>
      </c>
      <c r="J87" s="240">
        <f t="shared" si="3"/>
        <v>32136.236929999995</v>
      </c>
      <c r="K87" s="50">
        <v>3421.8530000000001</v>
      </c>
      <c r="L87" s="50">
        <v>3943.6</v>
      </c>
      <c r="M87" s="50">
        <v>2676.1190000000001</v>
      </c>
      <c r="N87" s="50">
        <v>2293.877</v>
      </c>
      <c r="O87" s="50">
        <v>3935.44</v>
      </c>
      <c r="P87" s="50">
        <v>7620.64</v>
      </c>
      <c r="Q87" s="50">
        <v>875.63699999999994</v>
      </c>
      <c r="R87" s="50">
        <v>7272.0230000000001</v>
      </c>
      <c r="S87" s="23">
        <v>3376.0140000000001</v>
      </c>
      <c r="T87" s="23">
        <v>6566.4120000000003</v>
      </c>
      <c r="U87" s="50">
        <v>3447.931</v>
      </c>
      <c r="V87" s="50">
        <v>1947.366</v>
      </c>
      <c r="W87" s="31">
        <v>4026.2267700000002</v>
      </c>
      <c r="X87" s="31">
        <v>1036.3853999999999</v>
      </c>
      <c r="Y87" s="31">
        <v>939.77407000000005</v>
      </c>
      <c r="Z87" s="31">
        <v>1857.74821</v>
      </c>
      <c r="AA87" s="31">
        <v>1763.6096400000004</v>
      </c>
      <c r="AB87" s="31">
        <v>1325.9520100000002</v>
      </c>
      <c r="AC87" s="31">
        <v>1365.4473199999998</v>
      </c>
      <c r="AD87" s="31">
        <v>17925.901730000001</v>
      </c>
      <c r="AE87" s="31">
        <v>2429.7157200000001</v>
      </c>
      <c r="AF87" s="31">
        <v>1806.49125</v>
      </c>
      <c r="AG87" s="31">
        <v>26962.943190000009</v>
      </c>
      <c r="AH87" s="31">
        <v>20439.914140000001</v>
      </c>
      <c r="AI87" s="50">
        <v>1628.9713200000008</v>
      </c>
      <c r="AJ87" s="50">
        <v>1280.4145099999992</v>
      </c>
      <c r="AK87" s="50">
        <v>1218.63111</v>
      </c>
      <c r="AL87" s="111">
        <v>646.99659999999994</v>
      </c>
      <c r="AM87" s="111">
        <v>1934.0576199999996</v>
      </c>
      <c r="AN87" s="111">
        <v>1991.48146</v>
      </c>
      <c r="AO87" s="111">
        <v>7363.4133700000029</v>
      </c>
      <c r="AP87" s="111">
        <v>2331.8907400000007</v>
      </c>
      <c r="AQ87" s="240">
        <v>1464.3055199999994</v>
      </c>
      <c r="AR87" s="240">
        <v>4101.5112299999973</v>
      </c>
      <c r="AS87" s="111">
        <v>1713.0759899999996</v>
      </c>
      <c r="AT87" s="111">
        <v>1847.0226799999996</v>
      </c>
      <c r="AU87" s="31">
        <v>1503.02829</v>
      </c>
      <c r="AV87" s="31">
        <v>3231.4679499999993</v>
      </c>
      <c r="AW87" s="31">
        <v>13805.123219999999</v>
      </c>
      <c r="AX87" s="31">
        <v>1019.2183400000006</v>
      </c>
      <c r="AY87" s="31">
        <v>738.93612999999993</v>
      </c>
      <c r="AZ87" s="31">
        <v>2257.1074799999988</v>
      </c>
      <c r="BA87" s="31">
        <v>1598.7199000000003</v>
      </c>
      <c r="BB87" s="31">
        <v>1062.1444099999999</v>
      </c>
      <c r="BC87" s="31">
        <v>1230.7349799999997</v>
      </c>
      <c r="BD87" s="31">
        <v>2352.9197999999992</v>
      </c>
      <c r="BE87" s="31">
        <v>1593.9406699999997</v>
      </c>
      <c r="BF87" s="31">
        <v>1742.8957599999997</v>
      </c>
      <c r="BG87" s="30"/>
    </row>
    <row r="88" spans="1:59" ht="60" x14ac:dyDescent="0.25">
      <c r="A88" s="68" t="s">
        <v>321</v>
      </c>
      <c r="B88" s="50">
        <v>67004.288</v>
      </c>
      <c r="C88" s="50">
        <v>86735.921000000002</v>
      </c>
      <c r="D88" s="50">
        <v>73792.869000000006</v>
      </c>
      <c r="E88" s="50">
        <v>63839.307999999997</v>
      </c>
      <c r="F88" s="50">
        <v>84540.244000000006</v>
      </c>
      <c r="G88" s="23">
        <v>70290.61</v>
      </c>
      <c r="H88" s="23">
        <v>66307.365109999984</v>
      </c>
      <c r="I88" s="240">
        <f t="shared" si="2"/>
        <v>97556.552720000007</v>
      </c>
      <c r="J88" s="240">
        <f t="shared" si="3"/>
        <v>77315.750619999992</v>
      </c>
      <c r="K88" s="50">
        <v>8057.0349999999999</v>
      </c>
      <c r="L88" s="50">
        <v>5450.2809999999999</v>
      </c>
      <c r="M88" s="50">
        <v>6918.9059999999999</v>
      </c>
      <c r="N88" s="50">
        <v>3908.462</v>
      </c>
      <c r="O88" s="50">
        <v>5776.616</v>
      </c>
      <c r="P88" s="50">
        <v>7291.7060000000001</v>
      </c>
      <c r="Q88" s="50">
        <v>4767.241</v>
      </c>
      <c r="R88" s="50">
        <v>8197.009</v>
      </c>
      <c r="S88" s="23">
        <v>5379.3879999999999</v>
      </c>
      <c r="T88" s="23">
        <v>7494.2619999999997</v>
      </c>
      <c r="U88" s="50">
        <v>4655.6229999999996</v>
      </c>
      <c r="V88" s="50">
        <v>2394.0810000000001</v>
      </c>
      <c r="W88" s="31">
        <v>4183.4044000000004</v>
      </c>
      <c r="X88" s="31">
        <v>3241.6038499999995</v>
      </c>
      <c r="Y88" s="31">
        <v>4203.1911999999993</v>
      </c>
      <c r="Z88" s="31">
        <v>2971.6705600000005</v>
      </c>
      <c r="AA88" s="31">
        <v>3421.6701899999994</v>
      </c>
      <c r="AB88" s="31">
        <v>8216.4818900000009</v>
      </c>
      <c r="AC88" s="31">
        <v>7593.271920000001</v>
      </c>
      <c r="AD88" s="31">
        <v>8373.8998900000024</v>
      </c>
      <c r="AE88" s="31">
        <v>5608.0988400000006</v>
      </c>
      <c r="AF88" s="31">
        <v>6923.1056699999999</v>
      </c>
      <c r="AG88" s="31">
        <v>5112.4395999999988</v>
      </c>
      <c r="AH88" s="31">
        <v>6458.5270999999984</v>
      </c>
      <c r="AI88" s="50">
        <v>6555.4385300000013</v>
      </c>
      <c r="AJ88" s="50">
        <v>7127.6989900000099</v>
      </c>
      <c r="AK88" s="50">
        <v>9095.0676900000017</v>
      </c>
      <c r="AL88" s="111">
        <v>7300.0520199999983</v>
      </c>
      <c r="AM88" s="111">
        <v>8898.2874199999987</v>
      </c>
      <c r="AN88" s="111">
        <v>8706.6307300000044</v>
      </c>
      <c r="AO88" s="111">
        <v>10833.244819999993</v>
      </c>
      <c r="AP88" s="111">
        <v>7901.9583399999992</v>
      </c>
      <c r="AQ88" s="240">
        <v>7278.1541599999946</v>
      </c>
      <c r="AR88" s="240">
        <v>7949.9175300000024</v>
      </c>
      <c r="AS88" s="111">
        <v>6591.5160600000045</v>
      </c>
      <c r="AT88" s="111">
        <v>9318.5864299999994</v>
      </c>
      <c r="AU88" s="31">
        <v>5505.5052999999925</v>
      </c>
      <c r="AV88" s="31">
        <v>6605.1605899999977</v>
      </c>
      <c r="AW88" s="31">
        <v>9086.5092299999997</v>
      </c>
      <c r="AX88" s="31">
        <v>4430.2338699999964</v>
      </c>
      <c r="AY88" s="31">
        <v>4969.4844500000036</v>
      </c>
      <c r="AZ88" s="31">
        <v>6275.0007900000001</v>
      </c>
      <c r="BA88" s="31">
        <v>6222.4717800000099</v>
      </c>
      <c r="BB88" s="31">
        <v>5837.7846800000025</v>
      </c>
      <c r="BC88" s="31">
        <v>5063.1488400000035</v>
      </c>
      <c r="BD88" s="31">
        <v>11023.88869</v>
      </c>
      <c r="BE88" s="31">
        <v>7463.5804699999971</v>
      </c>
      <c r="BF88" s="31">
        <v>4832.9819299999972</v>
      </c>
      <c r="BG88" s="30"/>
    </row>
    <row r="89" spans="1:59" ht="30" x14ac:dyDescent="0.25">
      <c r="A89" s="68" t="s">
        <v>322</v>
      </c>
      <c r="B89" s="50">
        <v>51563.55</v>
      </c>
      <c r="C89" s="50">
        <v>76357.527000000002</v>
      </c>
      <c r="D89" s="50">
        <v>31465.815999999999</v>
      </c>
      <c r="E89" s="50">
        <v>64935.862000000001</v>
      </c>
      <c r="F89" s="50">
        <v>52376.832999999999</v>
      </c>
      <c r="G89" s="23">
        <v>43614.242000000006</v>
      </c>
      <c r="H89" s="23">
        <v>31388.886640000004</v>
      </c>
      <c r="I89" s="240">
        <f t="shared" si="2"/>
        <v>71130.36583000001</v>
      </c>
      <c r="J89" s="240">
        <f t="shared" si="3"/>
        <v>32050.553970000008</v>
      </c>
      <c r="K89" s="50">
        <v>1773.2829999999999</v>
      </c>
      <c r="L89" s="50">
        <v>2987.8870000000002</v>
      </c>
      <c r="M89" s="50">
        <v>2145.2750000000001</v>
      </c>
      <c r="N89" s="50">
        <v>2442.9749999999999</v>
      </c>
      <c r="O89" s="50">
        <v>6737.3379999999997</v>
      </c>
      <c r="P89" s="50">
        <v>2845.5410000000002</v>
      </c>
      <c r="Q89" s="50">
        <v>3673.0360000000001</v>
      </c>
      <c r="R89" s="50">
        <v>2951.953</v>
      </c>
      <c r="S89" s="23">
        <v>2238.2310000000002</v>
      </c>
      <c r="T89" s="23">
        <v>13945.251</v>
      </c>
      <c r="U89" s="50">
        <v>945.74599999999998</v>
      </c>
      <c r="V89" s="50">
        <v>927.726</v>
      </c>
      <c r="W89" s="31">
        <v>1331.4619899999998</v>
      </c>
      <c r="X89" s="31">
        <v>695.68380000000002</v>
      </c>
      <c r="Y89" s="31">
        <v>1365.30999</v>
      </c>
      <c r="Z89" s="31">
        <v>2094.2305100000003</v>
      </c>
      <c r="AA89" s="31">
        <v>1878.7755899999995</v>
      </c>
      <c r="AB89" s="31">
        <v>1603.91092</v>
      </c>
      <c r="AC89" s="31">
        <v>3570.5947999999999</v>
      </c>
      <c r="AD89" s="31">
        <v>2299.1030800000003</v>
      </c>
      <c r="AE89" s="31">
        <v>1773.97855</v>
      </c>
      <c r="AF89" s="31">
        <v>3865.4536900000007</v>
      </c>
      <c r="AG89" s="31">
        <v>7481.048740000002</v>
      </c>
      <c r="AH89" s="31">
        <v>3429.3349800000005</v>
      </c>
      <c r="AI89" s="50">
        <v>5411.3877099999963</v>
      </c>
      <c r="AJ89" s="50">
        <v>3215.9645300000016</v>
      </c>
      <c r="AK89" s="50">
        <v>3930.945899999997</v>
      </c>
      <c r="AL89" s="111">
        <v>8310.2852000000021</v>
      </c>
      <c r="AM89" s="111">
        <v>14685.620920000012</v>
      </c>
      <c r="AN89" s="111">
        <v>3123.235970000002</v>
      </c>
      <c r="AO89" s="111">
        <v>7262.0411499999936</v>
      </c>
      <c r="AP89" s="111">
        <v>6045.9564799999989</v>
      </c>
      <c r="AQ89" s="240">
        <v>5999.1641399999999</v>
      </c>
      <c r="AR89" s="240">
        <v>5420.6135599999961</v>
      </c>
      <c r="AS89" s="111">
        <v>4773.7178399999939</v>
      </c>
      <c r="AT89" s="111">
        <v>2951.4324299999989</v>
      </c>
      <c r="AU89" s="31">
        <v>3117.1528500000018</v>
      </c>
      <c r="AV89" s="31">
        <v>2276.1989399999989</v>
      </c>
      <c r="AW89" s="31">
        <v>3857.2299500000008</v>
      </c>
      <c r="AX89" s="31">
        <v>6250.9965099999972</v>
      </c>
      <c r="AY89" s="31">
        <v>2834.6160500000001</v>
      </c>
      <c r="AZ89" s="31">
        <v>3922.852360000003</v>
      </c>
      <c r="BA89" s="31">
        <v>1337.4385099999995</v>
      </c>
      <c r="BB89" s="31">
        <v>2401.6122400000013</v>
      </c>
      <c r="BC89" s="31">
        <v>953.91736999999955</v>
      </c>
      <c r="BD89" s="31">
        <v>842.62495999999987</v>
      </c>
      <c r="BE89" s="31">
        <v>1347.7099000000003</v>
      </c>
      <c r="BF89" s="31">
        <v>2908.2043299999996</v>
      </c>
      <c r="BG89" s="30"/>
    </row>
    <row r="90" spans="1:59" ht="30" x14ac:dyDescent="0.25">
      <c r="A90" s="68" t="s">
        <v>323</v>
      </c>
      <c r="B90" s="50">
        <v>20463.297999999999</v>
      </c>
      <c r="C90" s="50">
        <v>19410.530999999999</v>
      </c>
      <c r="D90" s="50">
        <v>15213.359</v>
      </c>
      <c r="E90" s="50">
        <v>18476.741999999998</v>
      </c>
      <c r="F90" s="50">
        <v>30422.080999999998</v>
      </c>
      <c r="G90" s="23">
        <v>17877.351000000002</v>
      </c>
      <c r="H90" s="23">
        <v>13259.163940000002</v>
      </c>
      <c r="I90" s="240">
        <f t="shared" si="2"/>
        <v>18987.697090000001</v>
      </c>
      <c r="J90" s="240">
        <f t="shared" si="3"/>
        <v>15025.042610000002</v>
      </c>
      <c r="K90" s="50">
        <v>1426.6389999999999</v>
      </c>
      <c r="L90" s="50">
        <v>2096.1239999999998</v>
      </c>
      <c r="M90" s="50">
        <v>1940.924</v>
      </c>
      <c r="N90" s="50">
        <v>1369.35</v>
      </c>
      <c r="O90" s="50">
        <v>1726.777</v>
      </c>
      <c r="P90" s="50">
        <v>1478.422</v>
      </c>
      <c r="Q90" s="50">
        <v>1133.104</v>
      </c>
      <c r="R90" s="50">
        <v>1822.2550000000001</v>
      </c>
      <c r="S90" s="23">
        <v>1072.0920000000001</v>
      </c>
      <c r="T90" s="23">
        <v>1862.777</v>
      </c>
      <c r="U90" s="50">
        <v>1097.6099999999999</v>
      </c>
      <c r="V90" s="50">
        <v>851.27700000000004</v>
      </c>
      <c r="W90" s="31">
        <v>507.66509000000002</v>
      </c>
      <c r="X90" s="31">
        <v>1533.3178300000004</v>
      </c>
      <c r="Y90" s="31">
        <v>345.77748000000003</v>
      </c>
      <c r="Z90" s="31">
        <v>1052.0048399999998</v>
      </c>
      <c r="AA90" s="31">
        <v>1264.2815700000001</v>
      </c>
      <c r="AB90" s="31">
        <v>945.21690000000001</v>
      </c>
      <c r="AC90" s="31">
        <v>938.55364999999995</v>
      </c>
      <c r="AD90" s="31">
        <v>1281.7299499999999</v>
      </c>
      <c r="AE90" s="31">
        <v>1119.1577500000001</v>
      </c>
      <c r="AF90" s="31">
        <v>1763.5595800000003</v>
      </c>
      <c r="AG90" s="31">
        <v>1404.9223000000002</v>
      </c>
      <c r="AH90" s="31">
        <v>1102.9769999999999</v>
      </c>
      <c r="AI90" s="50">
        <v>1490.1759799999998</v>
      </c>
      <c r="AJ90" s="50">
        <v>1259.7605199999998</v>
      </c>
      <c r="AK90" s="50">
        <v>935.51152999999965</v>
      </c>
      <c r="AL90" s="111">
        <v>1373.4495700000002</v>
      </c>
      <c r="AM90" s="111">
        <v>1374.3100099999999</v>
      </c>
      <c r="AN90" s="411">
        <v>1305.4647100000002</v>
      </c>
      <c r="AO90" s="111">
        <v>2664.1403500000001</v>
      </c>
      <c r="AP90" s="111">
        <v>2200.3148099999999</v>
      </c>
      <c r="AQ90" s="240">
        <v>1486.9548699999996</v>
      </c>
      <c r="AR90" s="240">
        <v>2650.3375700000015</v>
      </c>
      <c r="AS90" s="111">
        <v>1157.5506499999995</v>
      </c>
      <c r="AT90" s="111">
        <v>1089.7265200000002</v>
      </c>
      <c r="AU90" s="31">
        <v>1190.5432199999996</v>
      </c>
      <c r="AV90" s="31">
        <v>670.13317999999958</v>
      </c>
      <c r="AW90" s="31">
        <v>1693.8640699999996</v>
      </c>
      <c r="AX90" s="31">
        <v>1014.15694</v>
      </c>
      <c r="AY90" s="31">
        <v>790.36915999999997</v>
      </c>
      <c r="AZ90" s="31">
        <v>1505.44245</v>
      </c>
      <c r="BA90" s="31">
        <v>1442.8664600000004</v>
      </c>
      <c r="BB90" s="31">
        <v>1794.7937300000003</v>
      </c>
      <c r="BC90" s="31">
        <v>881.44373000000087</v>
      </c>
      <c r="BD90" s="31">
        <v>947.71592000000066</v>
      </c>
      <c r="BE90" s="31">
        <v>1728.3814400000012</v>
      </c>
      <c r="BF90" s="31">
        <v>1365.3323100000005</v>
      </c>
      <c r="BG90" s="30"/>
    </row>
    <row r="91" spans="1:59" ht="60" x14ac:dyDescent="0.25">
      <c r="A91" s="68" t="s">
        <v>324</v>
      </c>
      <c r="B91" s="50">
        <v>130751.37699999999</v>
      </c>
      <c r="C91" s="50">
        <v>99682.171000000002</v>
      </c>
      <c r="D91" s="50">
        <v>89025.684999999998</v>
      </c>
      <c r="E91" s="50">
        <v>91279.131999999998</v>
      </c>
      <c r="F91" s="50">
        <v>69060.964999999997</v>
      </c>
      <c r="G91" s="23">
        <v>67526.972000000009</v>
      </c>
      <c r="H91" s="23">
        <v>129817.12052</v>
      </c>
      <c r="I91" s="240">
        <f t="shared" si="2"/>
        <v>123992.73128000004</v>
      </c>
      <c r="J91" s="240">
        <f t="shared" si="3"/>
        <v>165667.48291000008</v>
      </c>
      <c r="K91" s="50">
        <v>5544.7060000000001</v>
      </c>
      <c r="L91" s="50">
        <v>3992.462</v>
      </c>
      <c r="M91" s="50">
        <v>6702.0190000000002</v>
      </c>
      <c r="N91" s="50">
        <v>3912.1379999999999</v>
      </c>
      <c r="O91" s="50">
        <v>5727.2759999999998</v>
      </c>
      <c r="P91" s="50">
        <v>4849.6769999999997</v>
      </c>
      <c r="Q91" s="50">
        <v>7342.5720000000001</v>
      </c>
      <c r="R91" s="50">
        <v>6017.0659999999998</v>
      </c>
      <c r="S91" s="23">
        <v>4025.3449999999998</v>
      </c>
      <c r="T91" s="23">
        <v>8443.8140000000003</v>
      </c>
      <c r="U91" s="50">
        <v>8170.0079999999998</v>
      </c>
      <c r="V91" s="50">
        <v>2799.8890000000001</v>
      </c>
      <c r="W91" s="31">
        <v>2474.07015</v>
      </c>
      <c r="X91" s="31">
        <v>3333.435019999999</v>
      </c>
      <c r="Y91" s="31">
        <v>2756.9346499999997</v>
      </c>
      <c r="Z91" s="31">
        <v>2661.2888099999996</v>
      </c>
      <c r="AA91" s="31">
        <v>4918.9539600000007</v>
      </c>
      <c r="AB91" s="31">
        <v>8292.330670000003</v>
      </c>
      <c r="AC91" s="31">
        <v>8459.5468699999965</v>
      </c>
      <c r="AD91" s="31">
        <v>7519.6951100000015</v>
      </c>
      <c r="AE91" s="31">
        <v>4911.7370299999993</v>
      </c>
      <c r="AF91" s="31">
        <v>10669.759460000001</v>
      </c>
      <c r="AG91" s="31">
        <v>61075.724090000003</v>
      </c>
      <c r="AH91" s="31">
        <v>12743.644700000001</v>
      </c>
      <c r="AI91" s="50">
        <v>7235.0717900000009</v>
      </c>
      <c r="AJ91" s="50">
        <v>6985.5469400000011</v>
      </c>
      <c r="AK91" s="50">
        <v>7997.2014199999958</v>
      </c>
      <c r="AL91" s="111">
        <v>12164.836460000004</v>
      </c>
      <c r="AM91" s="111">
        <v>9625.2010400000108</v>
      </c>
      <c r="AN91" s="111">
        <v>7333.3978599999882</v>
      </c>
      <c r="AO91" s="111">
        <v>23669.660449999996</v>
      </c>
      <c r="AP91" s="111">
        <v>16052.064130000012</v>
      </c>
      <c r="AQ91" s="240">
        <v>8879.3088399999997</v>
      </c>
      <c r="AR91" s="240">
        <v>7542.1112099999991</v>
      </c>
      <c r="AS91" s="111">
        <v>8218.1059599999971</v>
      </c>
      <c r="AT91" s="111">
        <v>8290.2251800000031</v>
      </c>
      <c r="AU91" s="31">
        <v>5509.5165299999999</v>
      </c>
      <c r="AV91" s="31">
        <v>91232.256250000049</v>
      </c>
      <c r="AW91" s="31">
        <v>6193.3802500000038</v>
      </c>
      <c r="AX91" s="31">
        <v>3827.3890999999981</v>
      </c>
      <c r="AY91" s="31">
        <v>4934.6941000000115</v>
      </c>
      <c r="AZ91" s="31">
        <v>8401.5175599999984</v>
      </c>
      <c r="BA91" s="31">
        <v>6704.1875999999975</v>
      </c>
      <c r="BB91" s="31">
        <v>6644.7349799999984</v>
      </c>
      <c r="BC91" s="31">
        <v>4690.5352599999978</v>
      </c>
      <c r="BD91" s="31">
        <v>6878.3776500000067</v>
      </c>
      <c r="BE91" s="31">
        <v>7201.8637500000032</v>
      </c>
      <c r="BF91" s="31">
        <v>13449.029880000009</v>
      </c>
      <c r="BG91" s="30"/>
    </row>
    <row r="92" spans="1:59" ht="30" x14ac:dyDescent="0.25">
      <c r="A92" s="68" t="s">
        <v>325</v>
      </c>
      <c r="B92" s="50">
        <v>75123.995999999999</v>
      </c>
      <c r="C92" s="50">
        <v>38478.144</v>
      </c>
      <c r="D92" s="50">
        <v>28068.616999999998</v>
      </c>
      <c r="E92" s="50">
        <v>35799.023000000001</v>
      </c>
      <c r="F92" s="50">
        <v>38220.803999999996</v>
      </c>
      <c r="G92" s="23">
        <v>58312.072999999997</v>
      </c>
      <c r="H92" s="23">
        <v>37043.08253</v>
      </c>
      <c r="I92" s="240">
        <f t="shared" si="2"/>
        <v>36942.48455999999</v>
      </c>
      <c r="J92" s="240">
        <f t="shared" si="3"/>
        <v>91360.009240000014</v>
      </c>
      <c r="K92" s="50">
        <v>1880.4780000000001</v>
      </c>
      <c r="L92" s="50">
        <v>2026.4549999999999</v>
      </c>
      <c r="M92" s="50">
        <v>17325.567999999999</v>
      </c>
      <c r="N92" s="50">
        <v>2166.7719999999999</v>
      </c>
      <c r="O92" s="50">
        <v>3381.0450000000001</v>
      </c>
      <c r="P92" s="50">
        <v>2539.884</v>
      </c>
      <c r="Q92" s="50">
        <v>2125.694</v>
      </c>
      <c r="R92" s="50">
        <v>2737.319</v>
      </c>
      <c r="S92" s="23">
        <v>20554.651000000002</v>
      </c>
      <c r="T92" s="23">
        <v>2443.3000000000002</v>
      </c>
      <c r="U92" s="50">
        <v>541.01499999999999</v>
      </c>
      <c r="V92" s="50">
        <v>589.89200000000005</v>
      </c>
      <c r="W92" s="31">
        <v>1694.0149100000008</v>
      </c>
      <c r="X92" s="31">
        <v>2442.4445099999998</v>
      </c>
      <c r="Y92" s="31">
        <v>1582.8285299999998</v>
      </c>
      <c r="Z92" s="31">
        <v>1736.3716699999998</v>
      </c>
      <c r="AA92" s="31">
        <v>1979.2962100000009</v>
      </c>
      <c r="AB92" s="31">
        <v>2608.5366799999997</v>
      </c>
      <c r="AC92" s="31">
        <v>2561.5153600000003</v>
      </c>
      <c r="AD92" s="31">
        <v>1470.2568999999999</v>
      </c>
      <c r="AE92" s="31">
        <v>3055.1527399999991</v>
      </c>
      <c r="AF92" s="31">
        <v>12641.88277</v>
      </c>
      <c r="AG92" s="31">
        <v>2985.7326000000003</v>
      </c>
      <c r="AH92" s="31">
        <v>2285.049649999999</v>
      </c>
      <c r="AI92" s="50">
        <v>2887.9245899999996</v>
      </c>
      <c r="AJ92" s="50">
        <v>3811.8261500000026</v>
      </c>
      <c r="AK92" s="50">
        <v>2336.0515800000007</v>
      </c>
      <c r="AL92" s="111">
        <v>3087.686850000001</v>
      </c>
      <c r="AM92" s="111">
        <v>2664.9176699999985</v>
      </c>
      <c r="AN92" s="111">
        <v>2896.3434400000006</v>
      </c>
      <c r="AO92" s="111">
        <v>3343.224369999999</v>
      </c>
      <c r="AP92" s="111">
        <v>4131.4318199999989</v>
      </c>
      <c r="AQ92" s="240">
        <v>2848.6151199999968</v>
      </c>
      <c r="AR92" s="240">
        <v>3996.5553899999982</v>
      </c>
      <c r="AS92" s="111">
        <v>2662.2192300000006</v>
      </c>
      <c r="AT92" s="111">
        <v>2275.6883499999999</v>
      </c>
      <c r="AU92" s="31">
        <v>6667.6225699999959</v>
      </c>
      <c r="AV92" s="31">
        <v>4260.1007200000013</v>
      </c>
      <c r="AW92" s="31">
        <v>9989.8140399999993</v>
      </c>
      <c r="AX92" s="31">
        <v>7058.0056199999954</v>
      </c>
      <c r="AY92" s="31">
        <v>9248.6307100000067</v>
      </c>
      <c r="AZ92" s="31">
        <v>6978.7953899999948</v>
      </c>
      <c r="BA92" s="31">
        <v>11003.59875000001</v>
      </c>
      <c r="BB92" s="31">
        <v>4302.5368199999994</v>
      </c>
      <c r="BC92" s="31">
        <v>7802.2599000000018</v>
      </c>
      <c r="BD92" s="31">
        <v>6465.3573499999984</v>
      </c>
      <c r="BE92" s="31">
        <v>7480.6911700000064</v>
      </c>
      <c r="BF92" s="31">
        <v>10102.596199999996</v>
      </c>
      <c r="BG92" s="30"/>
    </row>
    <row r="93" spans="1:59" x14ac:dyDescent="0.25">
      <c r="A93" s="68" t="s">
        <v>326</v>
      </c>
      <c r="B93" s="50">
        <v>355501.20600000001</v>
      </c>
      <c r="C93" s="50">
        <v>190261.99900000001</v>
      </c>
      <c r="D93" s="50">
        <v>106538.647</v>
      </c>
      <c r="E93" s="50">
        <v>113489.30899999999</v>
      </c>
      <c r="F93" s="50">
        <v>137139.97399999999</v>
      </c>
      <c r="G93" s="23">
        <v>141905.91399999999</v>
      </c>
      <c r="H93" s="23">
        <v>75678.764419999992</v>
      </c>
      <c r="I93" s="240">
        <f t="shared" si="2"/>
        <v>232989.29576999997</v>
      </c>
      <c r="J93" s="240">
        <f t="shared" si="3"/>
        <v>356722.65207000013</v>
      </c>
      <c r="K93" s="50">
        <v>22162.306</v>
      </c>
      <c r="L93" s="50">
        <v>9147.3459999999995</v>
      </c>
      <c r="M93" s="50">
        <v>8035.5860000000002</v>
      </c>
      <c r="N93" s="50">
        <v>7137.1679999999997</v>
      </c>
      <c r="O93" s="50">
        <v>4542.933</v>
      </c>
      <c r="P93" s="50">
        <v>7429.9979999999996</v>
      </c>
      <c r="Q93" s="50">
        <v>20670.575000000001</v>
      </c>
      <c r="R93" s="50">
        <v>19981.238000000001</v>
      </c>
      <c r="S93" s="23">
        <v>19742.592000000001</v>
      </c>
      <c r="T93" s="23">
        <v>11003.895</v>
      </c>
      <c r="U93" s="50">
        <v>7021.8909999999996</v>
      </c>
      <c r="V93" s="50">
        <v>5030.3860000000004</v>
      </c>
      <c r="W93" s="31">
        <v>871.06789000000003</v>
      </c>
      <c r="X93" s="31">
        <v>1852.3850799999998</v>
      </c>
      <c r="Y93" s="31">
        <v>3820.0279599999999</v>
      </c>
      <c r="Z93" s="31">
        <v>5287.7946199999988</v>
      </c>
      <c r="AA93" s="31">
        <v>1140.8184000000001</v>
      </c>
      <c r="AB93" s="31">
        <v>11083.631800000003</v>
      </c>
      <c r="AC93" s="31">
        <v>3261.8073999999992</v>
      </c>
      <c r="AD93" s="31">
        <v>5779.1853599999986</v>
      </c>
      <c r="AE93" s="31">
        <v>8357.90906</v>
      </c>
      <c r="AF93" s="31">
        <v>8573.7038899999989</v>
      </c>
      <c r="AG93" s="31">
        <v>16257.011079999998</v>
      </c>
      <c r="AH93" s="31">
        <v>9393.4218799999981</v>
      </c>
      <c r="AI93" s="50">
        <v>13579.986320000002</v>
      </c>
      <c r="AJ93" s="50">
        <v>14415.196120000006</v>
      </c>
      <c r="AK93" s="50">
        <v>17215.944599999995</v>
      </c>
      <c r="AL93" s="111">
        <v>19933.77375</v>
      </c>
      <c r="AM93" s="111">
        <v>20916.678479999999</v>
      </c>
      <c r="AN93" s="111">
        <v>21750.102860000006</v>
      </c>
      <c r="AO93" s="111">
        <v>36109.763949999993</v>
      </c>
      <c r="AP93" s="111">
        <v>15737.297669999998</v>
      </c>
      <c r="AQ93" s="240">
        <v>13337.960639999999</v>
      </c>
      <c r="AR93" s="240">
        <v>35389.163360000006</v>
      </c>
      <c r="AS93" s="111">
        <v>12530.220669999995</v>
      </c>
      <c r="AT93" s="111">
        <v>12073.207349999997</v>
      </c>
      <c r="AU93" s="31">
        <v>30194.455209999986</v>
      </c>
      <c r="AV93" s="31">
        <v>29827.152249999981</v>
      </c>
      <c r="AW93" s="31">
        <v>34584.031150000046</v>
      </c>
      <c r="AX93" s="31">
        <v>29058.621950000033</v>
      </c>
      <c r="AY93" s="31">
        <v>22476.316910000009</v>
      </c>
      <c r="AZ93" s="31">
        <v>31958.327969999988</v>
      </c>
      <c r="BA93" s="31">
        <v>14146.988819999997</v>
      </c>
      <c r="BB93" s="31">
        <v>31519.813870000038</v>
      </c>
      <c r="BC93" s="31">
        <v>44348.567490000038</v>
      </c>
      <c r="BD93" s="31">
        <v>30058.412799999958</v>
      </c>
      <c r="BE93" s="31">
        <v>30117.81875999998</v>
      </c>
      <c r="BF93" s="31">
        <v>28432.144890000065</v>
      </c>
      <c r="BG93" s="30"/>
    </row>
    <row r="94" spans="1:59" x14ac:dyDescent="0.25">
      <c r="A94" s="68" t="s">
        <v>327</v>
      </c>
      <c r="B94" s="50">
        <v>222023.07199999999</v>
      </c>
      <c r="C94" s="50">
        <v>209114.69200000001</v>
      </c>
      <c r="D94" s="50">
        <v>185647.53599999999</v>
      </c>
      <c r="E94" s="50">
        <v>215374.15100000001</v>
      </c>
      <c r="F94" s="50">
        <v>207256.288</v>
      </c>
      <c r="G94" s="23">
        <v>233565.86200000002</v>
      </c>
      <c r="H94" s="23">
        <v>184549.05012</v>
      </c>
      <c r="I94" s="240">
        <f t="shared" si="2"/>
        <v>304933.25421000028</v>
      </c>
      <c r="J94" s="240">
        <f t="shared" si="3"/>
        <v>286587.21004999994</v>
      </c>
      <c r="K94" s="50">
        <v>17526.582999999999</v>
      </c>
      <c r="L94" s="50">
        <v>15078.675999999999</v>
      </c>
      <c r="M94" s="50">
        <v>21337.862000000001</v>
      </c>
      <c r="N94" s="50">
        <v>18997.624</v>
      </c>
      <c r="O94" s="50">
        <v>19766.41</v>
      </c>
      <c r="P94" s="50">
        <v>25552.981</v>
      </c>
      <c r="Q94" s="50">
        <v>19363.535</v>
      </c>
      <c r="R94" s="50">
        <v>32790.589999999997</v>
      </c>
      <c r="S94" s="23">
        <v>16228.119000000001</v>
      </c>
      <c r="T94" s="23">
        <v>25470.341</v>
      </c>
      <c r="U94" s="50">
        <v>12700.126</v>
      </c>
      <c r="V94" s="50">
        <v>8753.0149999999994</v>
      </c>
      <c r="W94" s="31">
        <v>5867.8009299999994</v>
      </c>
      <c r="X94" s="31">
        <v>7057.2795500000011</v>
      </c>
      <c r="Y94" s="31">
        <v>5983.987320000002</v>
      </c>
      <c r="Z94" s="31">
        <v>7288.3403200000002</v>
      </c>
      <c r="AA94" s="31">
        <v>6846.9995699999999</v>
      </c>
      <c r="AB94" s="31">
        <v>14838.966269999999</v>
      </c>
      <c r="AC94" s="31">
        <v>22423.96672</v>
      </c>
      <c r="AD94" s="31">
        <v>27391.152609999994</v>
      </c>
      <c r="AE94" s="31">
        <v>18127.011549999999</v>
      </c>
      <c r="AF94" s="31">
        <v>21275.87845</v>
      </c>
      <c r="AG94" s="31">
        <v>23312.967229999987</v>
      </c>
      <c r="AH94" s="31">
        <v>24134.699600000018</v>
      </c>
      <c r="AI94" s="50">
        <v>21813.595730000008</v>
      </c>
      <c r="AJ94" s="50">
        <v>22721.544789999996</v>
      </c>
      <c r="AK94" s="50">
        <v>17292.427130000025</v>
      </c>
      <c r="AL94" s="111">
        <v>26978.676100000015</v>
      </c>
      <c r="AM94" s="111">
        <v>26885.239300000041</v>
      </c>
      <c r="AN94" s="111">
        <v>27662.110800000002</v>
      </c>
      <c r="AO94" s="111">
        <v>23982.678745000056</v>
      </c>
      <c r="AP94" s="111">
        <v>30716.421305000069</v>
      </c>
      <c r="AQ94" s="240">
        <v>28234.488130000005</v>
      </c>
      <c r="AR94" s="240">
        <v>28528.469710000005</v>
      </c>
      <c r="AS94" s="111">
        <v>24566.19829</v>
      </c>
      <c r="AT94" s="111">
        <v>25551.404179999983</v>
      </c>
      <c r="AU94" s="31">
        <v>22039.446089999976</v>
      </c>
      <c r="AV94" s="31">
        <v>24782.598549999988</v>
      </c>
      <c r="AW94" s="31">
        <v>19552.14524999999</v>
      </c>
      <c r="AX94" s="31">
        <v>24069.03557999996</v>
      </c>
      <c r="AY94" s="31">
        <v>18962.247729999992</v>
      </c>
      <c r="AZ94" s="31">
        <v>19703.070419999971</v>
      </c>
      <c r="BA94" s="31">
        <v>28426.60021999996</v>
      </c>
      <c r="BB94" s="31">
        <v>26546.867359999989</v>
      </c>
      <c r="BC94" s="31">
        <v>24032.360009999993</v>
      </c>
      <c r="BD94" s="31">
        <v>25267.676800000034</v>
      </c>
      <c r="BE94" s="31">
        <v>21167.618089999964</v>
      </c>
      <c r="BF94" s="31">
        <v>32037.543950000094</v>
      </c>
      <c r="BG94" s="30"/>
    </row>
    <row r="95" spans="1:59" ht="30" x14ac:dyDescent="0.25">
      <c r="A95" s="68" t="s">
        <v>328</v>
      </c>
      <c r="B95" s="50">
        <v>68485.797000000006</v>
      </c>
      <c r="C95" s="50">
        <v>42080.337</v>
      </c>
      <c r="D95" s="50">
        <v>43084.822999999997</v>
      </c>
      <c r="E95" s="50">
        <v>30573.131000000001</v>
      </c>
      <c r="F95" s="50">
        <v>33540.917999999998</v>
      </c>
      <c r="G95" s="23">
        <v>28517.778000000006</v>
      </c>
      <c r="H95" s="23">
        <v>22774.942370000001</v>
      </c>
      <c r="I95" s="240">
        <f t="shared" si="2"/>
        <v>28005.279450000002</v>
      </c>
      <c r="J95" s="240">
        <f t="shared" si="3"/>
        <v>46493.478450000002</v>
      </c>
      <c r="K95" s="50">
        <v>2737.8429999999998</v>
      </c>
      <c r="L95" s="50">
        <v>1782.8340000000001</v>
      </c>
      <c r="M95" s="50">
        <v>3601.835</v>
      </c>
      <c r="N95" s="50">
        <v>1663.615</v>
      </c>
      <c r="O95" s="50">
        <v>4279.7809999999999</v>
      </c>
      <c r="P95" s="50">
        <v>2670.3359999999998</v>
      </c>
      <c r="Q95" s="50">
        <v>2165.3609999999999</v>
      </c>
      <c r="R95" s="50">
        <v>1945.2570000000001</v>
      </c>
      <c r="S95" s="23">
        <v>1583.1320000000001</v>
      </c>
      <c r="T95" s="23">
        <v>3181.8960000000002</v>
      </c>
      <c r="U95" s="50">
        <v>1488.0039999999999</v>
      </c>
      <c r="V95" s="50">
        <v>1417.884</v>
      </c>
      <c r="W95" s="31">
        <v>992.45531999999992</v>
      </c>
      <c r="X95" s="31">
        <v>1212.5261200000002</v>
      </c>
      <c r="Y95" s="31">
        <v>2668.3224299999997</v>
      </c>
      <c r="Z95" s="31">
        <v>848.65730000000008</v>
      </c>
      <c r="AA95" s="31">
        <v>454.82964000000004</v>
      </c>
      <c r="AB95" s="31">
        <v>2754.3674000000001</v>
      </c>
      <c r="AC95" s="31">
        <v>3572.6643399999998</v>
      </c>
      <c r="AD95" s="31">
        <v>1396.9401699999999</v>
      </c>
      <c r="AE95" s="31">
        <v>2649.61762</v>
      </c>
      <c r="AF95" s="31">
        <v>1260.18202</v>
      </c>
      <c r="AG95" s="31">
        <v>2656.1759600000005</v>
      </c>
      <c r="AH95" s="31">
        <v>2308.2040499999998</v>
      </c>
      <c r="AI95" s="50">
        <v>1175.0200600000001</v>
      </c>
      <c r="AJ95" s="50">
        <v>1860.4573099999996</v>
      </c>
      <c r="AK95" s="50">
        <v>1822.4848800000002</v>
      </c>
      <c r="AL95" s="111">
        <v>2576.4681199999991</v>
      </c>
      <c r="AM95" s="111">
        <v>2354.317399999999</v>
      </c>
      <c r="AN95" s="111">
        <v>680.31731000000013</v>
      </c>
      <c r="AO95" s="111">
        <v>4979.5751900000014</v>
      </c>
      <c r="AP95" s="111">
        <v>2227.575960000001</v>
      </c>
      <c r="AQ95" s="240">
        <v>3450.5633699999998</v>
      </c>
      <c r="AR95" s="240">
        <v>1003.9771199999996</v>
      </c>
      <c r="AS95" s="111">
        <v>3685.8580500000007</v>
      </c>
      <c r="AT95" s="111">
        <v>2188.6646799999999</v>
      </c>
      <c r="AU95" s="31">
        <v>2568.3663500000002</v>
      </c>
      <c r="AV95" s="31">
        <v>6877.3170099999961</v>
      </c>
      <c r="AW95" s="31">
        <v>4463.5909899999997</v>
      </c>
      <c r="AX95" s="31">
        <v>4189.1079499999996</v>
      </c>
      <c r="AY95" s="31">
        <v>7214.9611400000003</v>
      </c>
      <c r="AZ95" s="31">
        <v>4507.3219100000015</v>
      </c>
      <c r="BA95" s="31">
        <v>1339.8186900000003</v>
      </c>
      <c r="BB95" s="31">
        <v>1909.1665200000002</v>
      </c>
      <c r="BC95" s="31">
        <v>2710.9209799999999</v>
      </c>
      <c r="BD95" s="31">
        <v>4954.8360000000011</v>
      </c>
      <c r="BE95" s="31">
        <v>2983.9410799999982</v>
      </c>
      <c r="BF95" s="31">
        <v>2774.1298300000008</v>
      </c>
      <c r="BG95" s="30"/>
    </row>
    <row r="96" spans="1:59" x14ac:dyDescent="0.25">
      <c r="A96" s="68" t="s">
        <v>329</v>
      </c>
      <c r="B96" s="50">
        <v>225041.52299999999</v>
      </c>
      <c r="C96" s="50">
        <v>359997.06300000002</v>
      </c>
      <c r="D96" s="50">
        <v>82628.173999999999</v>
      </c>
      <c r="E96" s="50">
        <v>233340.53</v>
      </c>
      <c r="F96" s="50">
        <v>412265.71100000001</v>
      </c>
      <c r="G96" s="23">
        <v>89916.722999999998</v>
      </c>
      <c r="H96" s="23">
        <v>93904.375550000012</v>
      </c>
      <c r="I96" s="240">
        <f t="shared" si="2"/>
        <v>67832.688200000019</v>
      </c>
      <c r="J96" s="240">
        <f t="shared" si="3"/>
        <v>47917.870789999994</v>
      </c>
      <c r="K96" s="50">
        <v>8894.9490000000005</v>
      </c>
      <c r="L96" s="50">
        <v>1.696</v>
      </c>
      <c r="M96" s="50">
        <v>104.501</v>
      </c>
      <c r="N96" s="50">
        <v>149.08699999999999</v>
      </c>
      <c r="O96" s="50">
        <v>5137.902</v>
      </c>
      <c r="P96" s="50">
        <v>1544.3230000000001</v>
      </c>
      <c r="Q96" s="50">
        <v>70976.745999999999</v>
      </c>
      <c r="R96" s="50">
        <v>12.78</v>
      </c>
      <c r="S96" s="23">
        <v>460.94</v>
      </c>
      <c r="T96" s="23">
        <v>2521.864</v>
      </c>
      <c r="U96" s="50">
        <v>111.935</v>
      </c>
      <c r="V96" s="50">
        <v>0</v>
      </c>
      <c r="W96" s="31">
        <v>6120.0763200000001</v>
      </c>
      <c r="X96" s="31">
        <v>8531.3831799999989</v>
      </c>
      <c r="Y96" s="31">
        <v>2.5050100000000004</v>
      </c>
      <c r="Z96" s="31">
        <v>49272.484340000003</v>
      </c>
      <c r="AA96" s="31">
        <v>888.01808999999992</v>
      </c>
      <c r="AB96" s="31">
        <v>14.604850000000001</v>
      </c>
      <c r="AC96" s="31">
        <v>1966.4069000000002</v>
      </c>
      <c r="AD96" s="31">
        <v>2093.5669699999999</v>
      </c>
      <c r="AE96" s="31">
        <v>9211.4706900000001</v>
      </c>
      <c r="AF96" s="31">
        <v>5870.87824</v>
      </c>
      <c r="AG96" s="31">
        <v>113.0137</v>
      </c>
      <c r="AH96" s="31">
        <v>9819.9672599999994</v>
      </c>
      <c r="AI96" s="50">
        <v>3810.22975</v>
      </c>
      <c r="AJ96" s="50">
        <v>8378.6674800000001</v>
      </c>
      <c r="AK96" s="50">
        <v>17574.230620000002</v>
      </c>
      <c r="AL96" s="111">
        <v>5765.35</v>
      </c>
      <c r="AM96" s="111">
        <v>9.8681399999999986</v>
      </c>
      <c r="AN96" s="111">
        <v>912.67157999999995</v>
      </c>
      <c r="AO96" s="111">
        <v>9492.5624900000003</v>
      </c>
      <c r="AP96" s="111">
        <v>0</v>
      </c>
      <c r="AQ96" s="240">
        <v>0</v>
      </c>
      <c r="AR96" s="240">
        <v>10205.985379999998</v>
      </c>
      <c r="AS96" s="111">
        <v>9909.9821400000001</v>
      </c>
      <c r="AT96" s="111">
        <v>1773.1406200000001</v>
      </c>
      <c r="AU96" s="31">
        <v>2897.7214199999999</v>
      </c>
      <c r="AV96" s="31">
        <v>41228.437279999991</v>
      </c>
      <c r="AW96" s="279">
        <v>0</v>
      </c>
      <c r="AX96" s="279">
        <v>0</v>
      </c>
      <c r="AY96" s="279">
        <v>0</v>
      </c>
      <c r="AZ96" s="279">
        <v>0</v>
      </c>
      <c r="BA96" s="31">
        <v>3.6727200000000004</v>
      </c>
      <c r="BB96" s="279">
        <v>0</v>
      </c>
      <c r="BC96" s="31">
        <v>3752.1759200000001</v>
      </c>
      <c r="BD96" s="279">
        <v>0</v>
      </c>
      <c r="BE96" s="279">
        <v>0</v>
      </c>
      <c r="BF96" s="31">
        <v>35.86345</v>
      </c>
      <c r="BG96" s="30"/>
    </row>
    <row r="97" spans="1:59" x14ac:dyDescent="0.25">
      <c r="A97" s="68" t="s">
        <v>330</v>
      </c>
      <c r="B97" s="50">
        <v>108647.164</v>
      </c>
      <c r="C97" s="50">
        <v>133360.622</v>
      </c>
      <c r="D97" s="50">
        <v>116151.12</v>
      </c>
      <c r="E97" s="50">
        <v>155994.462</v>
      </c>
      <c r="F97" s="50">
        <v>97316.695999999996</v>
      </c>
      <c r="G97" s="23">
        <v>73756.22099999999</v>
      </c>
      <c r="H97" s="23">
        <v>129051.43990999996</v>
      </c>
      <c r="I97" s="240">
        <f t="shared" si="2"/>
        <v>172304.24658999994</v>
      </c>
      <c r="J97" s="240">
        <f t="shared" si="3"/>
        <v>93599.883019999979</v>
      </c>
      <c r="K97" s="50">
        <v>11295.630999999999</v>
      </c>
      <c r="L97" s="50">
        <v>6464.607</v>
      </c>
      <c r="M97" s="50">
        <v>7111.8320000000003</v>
      </c>
      <c r="N97" s="50">
        <v>7159.5550000000003</v>
      </c>
      <c r="O97" s="50">
        <v>7306.0389999999998</v>
      </c>
      <c r="P97" s="50">
        <v>6803.8620000000001</v>
      </c>
      <c r="Q97" s="50">
        <v>1739.9749999999999</v>
      </c>
      <c r="R97" s="50">
        <v>10594.050999999999</v>
      </c>
      <c r="S97" s="23">
        <v>5709.4449999999997</v>
      </c>
      <c r="T97" s="23">
        <v>6568.4189999999999</v>
      </c>
      <c r="U97" s="50">
        <v>2958.5859999999998</v>
      </c>
      <c r="V97" s="50">
        <v>44.219000000000001</v>
      </c>
      <c r="W97" s="31">
        <v>8894.2502399999994</v>
      </c>
      <c r="X97" s="31">
        <v>7159.6260800000036</v>
      </c>
      <c r="Y97" s="31">
        <v>8449.120399999998</v>
      </c>
      <c r="Z97" s="31">
        <v>13554.57779999999</v>
      </c>
      <c r="AA97" s="31">
        <v>10473.364259999997</v>
      </c>
      <c r="AB97" s="31">
        <v>12463.103149999997</v>
      </c>
      <c r="AC97" s="31">
        <v>12428.757230000001</v>
      </c>
      <c r="AD97" s="31">
        <v>13371.445409999991</v>
      </c>
      <c r="AE97" s="31">
        <v>11406.476600000005</v>
      </c>
      <c r="AF97" s="31">
        <v>7886.5383599999959</v>
      </c>
      <c r="AG97" s="31">
        <v>14444.957880000004</v>
      </c>
      <c r="AH97" s="31">
        <v>8519.2224999999926</v>
      </c>
      <c r="AI97" s="50">
        <v>16595.075969999998</v>
      </c>
      <c r="AJ97" s="50">
        <v>15676.006780000005</v>
      </c>
      <c r="AK97" s="50">
        <v>18197.827770000011</v>
      </c>
      <c r="AL97" s="111">
        <v>12035.269540000003</v>
      </c>
      <c r="AM97" s="111">
        <v>11893.545939999985</v>
      </c>
      <c r="AN97" s="111">
        <v>9419.6544399999966</v>
      </c>
      <c r="AO97" s="111">
        <v>16023.156389999995</v>
      </c>
      <c r="AP97" s="111">
        <v>10711.445519999999</v>
      </c>
      <c r="AQ97" s="240">
        <v>17580.598659999996</v>
      </c>
      <c r="AR97" s="240">
        <v>20141.836499999972</v>
      </c>
      <c r="AS97" s="111">
        <v>10984.133009999994</v>
      </c>
      <c r="AT97" s="111">
        <v>13045.696070000004</v>
      </c>
      <c r="AU97" s="31">
        <v>11012.510749999992</v>
      </c>
      <c r="AV97" s="31">
        <v>21285.653629999983</v>
      </c>
      <c r="AW97" s="279">
        <v>0</v>
      </c>
      <c r="AX97" s="31">
        <v>4887.6113000000005</v>
      </c>
      <c r="AY97" s="31">
        <v>4165.5588200000011</v>
      </c>
      <c r="AZ97" s="31">
        <v>5120.6323300000013</v>
      </c>
      <c r="BA97" s="31">
        <v>7685.7353000000021</v>
      </c>
      <c r="BB97" s="31">
        <v>8735.969030000002</v>
      </c>
      <c r="BC97" s="31">
        <v>6849.0466200000037</v>
      </c>
      <c r="BD97" s="31">
        <v>8685.3379100000002</v>
      </c>
      <c r="BE97" s="31">
        <v>7633.168990000001</v>
      </c>
      <c r="BF97" s="31">
        <v>7538.65834</v>
      </c>
      <c r="BG97" s="30"/>
    </row>
    <row r="98" spans="1:59" ht="30" x14ac:dyDescent="0.25">
      <c r="A98" s="68" t="s">
        <v>331</v>
      </c>
      <c r="B98" s="50">
        <v>64731.273999999998</v>
      </c>
      <c r="C98" s="50">
        <v>81852.297000000006</v>
      </c>
      <c r="D98" s="50">
        <v>100934.57399999999</v>
      </c>
      <c r="E98" s="50">
        <v>41877.925999999999</v>
      </c>
      <c r="F98" s="50">
        <v>74592.289000000004</v>
      </c>
      <c r="G98" s="23">
        <v>18875.280999999999</v>
      </c>
      <c r="H98" s="23">
        <v>6.6000000000000003E-2</v>
      </c>
      <c r="I98" s="240">
        <f t="shared" si="2"/>
        <v>617.24612999999999</v>
      </c>
      <c r="J98" s="240">
        <f t="shared" si="3"/>
        <v>6259.7849200000001</v>
      </c>
      <c r="K98" s="50">
        <v>0</v>
      </c>
      <c r="L98" s="50">
        <v>210.958</v>
      </c>
      <c r="M98" s="50">
        <v>5.0259999999999998</v>
      </c>
      <c r="N98" s="50">
        <v>0</v>
      </c>
      <c r="O98" s="50">
        <v>145.13800000000001</v>
      </c>
      <c r="P98" s="50">
        <v>7.2450000000000001</v>
      </c>
      <c r="Q98" s="50">
        <v>4855.991</v>
      </c>
      <c r="R98" s="50">
        <v>968.61900000000003</v>
      </c>
      <c r="S98" s="23">
        <v>0</v>
      </c>
      <c r="T98" s="23">
        <v>10640.643</v>
      </c>
      <c r="U98" s="50">
        <v>137.20099999999999</v>
      </c>
      <c r="V98" s="50">
        <v>1904.46</v>
      </c>
      <c r="W98" s="31">
        <v>0</v>
      </c>
      <c r="X98" s="31">
        <v>1E-3</v>
      </c>
      <c r="Y98" s="31">
        <v>2E-3</v>
      </c>
      <c r="Z98" s="31">
        <v>3.0000000000000001E-3</v>
      </c>
      <c r="AA98" s="31">
        <v>4.0000000000000001E-3</v>
      </c>
      <c r="AB98" s="31">
        <v>5.0000000000000001E-3</v>
      </c>
      <c r="AC98" s="31">
        <v>6.0000000000000001E-3</v>
      </c>
      <c r="AD98" s="31">
        <v>7.0000000000000001E-3</v>
      </c>
      <c r="AE98" s="31">
        <v>8.0000000000000002E-3</v>
      </c>
      <c r="AF98" s="31">
        <v>8.9999999999999993E-3</v>
      </c>
      <c r="AG98" s="31">
        <v>0.01</v>
      </c>
      <c r="AH98" s="31">
        <v>1.0999999999999999E-2</v>
      </c>
      <c r="AI98" s="50">
        <v>0</v>
      </c>
      <c r="AJ98" s="50">
        <v>0</v>
      </c>
      <c r="AK98" s="50">
        <v>15.094340000000001</v>
      </c>
      <c r="AL98" s="111">
        <v>0</v>
      </c>
      <c r="AM98" s="111">
        <v>0</v>
      </c>
      <c r="AN98" s="111">
        <v>0</v>
      </c>
      <c r="AO98" s="111">
        <v>0</v>
      </c>
      <c r="AP98" s="111">
        <v>0</v>
      </c>
      <c r="AQ98" s="240">
        <v>0</v>
      </c>
      <c r="AR98" s="240">
        <v>602.15179000000001</v>
      </c>
      <c r="AS98" s="111">
        <v>0</v>
      </c>
      <c r="AT98" s="111">
        <v>0</v>
      </c>
      <c r="AU98" s="279">
        <v>0</v>
      </c>
      <c r="AV98" s="31">
        <v>8.1338600000000003</v>
      </c>
      <c r="AW98" s="279">
        <v>0</v>
      </c>
      <c r="AX98" s="279">
        <v>0</v>
      </c>
      <c r="AY98" s="279">
        <v>0</v>
      </c>
      <c r="AZ98" s="279">
        <v>0</v>
      </c>
      <c r="BA98" s="31">
        <v>1725.9801100000002</v>
      </c>
      <c r="BB98" s="279">
        <v>0</v>
      </c>
      <c r="BC98" s="31">
        <v>1944.2021200000001</v>
      </c>
      <c r="BD98" s="31">
        <v>141.07737</v>
      </c>
      <c r="BE98" s="31">
        <v>2440.3914599999998</v>
      </c>
      <c r="BF98" s="279">
        <v>0</v>
      </c>
      <c r="BG98" s="30"/>
    </row>
    <row r="99" spans="1:59" ht="30" x14ac:dyDescent="0.25">
      <c r="A99" s="68" t="s">
        <v>332</v>
      </c>
      <c r="B99" s="50">
        <v>6.8000000000000005E-2</v>
      </c>
      <c r="C99" s="50">
        <v>77823.02</v>
      </c>
      <c r="D99" s="50">
        <v>295461.97899999999</v>
      </c>
      <c r="E99" s="50">
        <v>279389.62900000002</v>
      </c>
      <c r="F99" s="50">
        <v>28906.076000000001</v>
      </c>
      <c r="G99" s="23">
        <v>8473.1509999999998</v>
      </c>
      <c r="H99" s="23">
        <v>40468.064810000003</v>
      </c>
      <c r="I99" s="240">
        <f t="shared" si="2"/>
        <v>308.00767999999999</v>
      </c>
      <c r="J99" s="240">
        <f t="shared" si="3"/>
        <v>1537.9949300000001</v>
      </c>
      <c r="K99" s="50">
        <v>671.14099999999996</v>
      </c>
      <c r="L99" s="50">
        <v>0</v>
      </c>
      <c r="M99" s="50">
        <v>0</v>
      </c>
      <c r="N99" s="50">
        <v>7431.3410000000003</v>
      </c>
      <c r="O99" s="50">
        <v>370.66899999999998</v>
      </c>
      <c r="P99" s="50">
        <v>0</v>
      </c>
      <c r="Q99" s="50">
        <v>0</v>
      </c>
      <c r="R99" s="50">
        <v>0</v>
      </c>
      <c r="S99" s="23">
        <v>0</v>
      </c>
      <c r="T99" s="23">
        <v>0</v>
      </c>
      <c r="U99" s="50">
        <v>0</v>
      </c>
      <c r="V99" s="50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40468.064810000003</v>
      </c>
      <c r="AG99" s="31">
        <v>0</v>
      </c>
      <c r="AH99" s="31">
        <v>0</v>
      </c>
      <c r="AI99" s="50">
        <v>0</v>
      </c>
      <c r="AJ99" s="50">
        <v>0</v>
      </c>
      <c r="AK99" s="50">
        <v>0</v>
      </c>
      <c r="AL99" s="111">
        <v>0</v>
      </c>
      <c r="AM99" s="111">
        <v>60.664439999999999</v>
      </c>
      <c r="AN99" s="111">
        <v>0</v>
      </c>
      <c r="AO99" s="111">
        <v>0</v>
      </c>
      <c r="AP99" s="111">
        <v>175.78948</v>
      </c>
      <c r="AQ99" s="240">
        <v>0</v>
      </c>
      <c r="AR99" s="240">
        <v>0</v>
      </c>
      <c r="AS99" s="111">
        <v>0</v>
      </c>
      <c r="AT99" s="111">
        <v>71.553759999999997</v>
      </c>
      <c r="AU99" s="279">
        <v>0</v>
      </c>
      <c r="AV99" s="279">
        <v>0</v>
      </c>
      <c r="AW99" s="31">
        <v>1433.4471000000001</v>
      </c>
      <c r="AX99" s="279">
        <v>0</v>
      </c>
      <c r="AY99" s="279">
        <v>0</v>
      </c>
      <c r="AZ99" s="279">
        <v>0</v>
      </c>
      <c r="BA99" s="279">
        <v>0</v>
      </c>
      <c r="BB99" s="279">
        <v>0</v>
      </c>
      <c r="BC99" s="280">
        <v>0</v>
      </c>
      <c r="BD99" s="279">
        <v>0</v>
      </c>
      <c r="BE99" s="31">
        <v>104.54783</v>
      </c>
      <c r="BF99" s="279">
        <v>0</v>
      </c>
      <c r="BG99" s="30"/>
    </row>
    <row r="100" spans="1:59" ht="30" x14ac:dyDescent="0.25">
      <c r="A100" s="68" t="s">
        <v>333</v>
      </c>
      <c r="B100" s="50">
        <v>34011.720999999998</v>
      </c>
      <c r="C100" s="50">
        <v>36411.633000000002</v>
      </c>
      <c r="D100" s="50">
        <v>42197.267</v>
      </c>
      <c r="E100" s="50">
        <v>48328.065000000002</v>
      </c>
      <c r="F100" s="50">
        <v>44614.847000000002</v>
      </c>
      <c r="G100" s="23">
        <v>33939.960999999996</v>
      </c>
      <c r="H100" s="23">
        <v>39626.43389</v>
      </c>
      <c r="I100" s="240">
        <f t="shared" si="2"/>
        <v>42621.875769999999</v>
      </c>
      <c r="J100" s="240">
        <f t="shared" si="3"/>
        <v>46531.604229999997</v>
      </c>
      <c r="K100" s="50">
        <v>4441.8649999999998</v>
      </c>
      <c r="L100" s="50">
        <v>2863.8719999999998</v>
      </c>
      <c r="M100" s="50">
        <v>2151.37</v>
      </c>
      <c r="N100" s="50">
        <v>3137.7289999999998</v>
      </c>
      <c r="O100" s="50">
        <v>2441.942</v>
      </c>
      <c r="P100" s="50">
        <v>5074.8779999999997</v>
      </c>
      <c r="Q100" s="50">
        <v>1091.0909999999999</v>
      </c>
      <c r="R100" s="50">
        <v>2649.9580000000001</v>
      </c>
      <c r="S100" s="23">
        <v>2668.3090000000002</v>
      </c>
      <c r="T100" s="23">
        <v>2938.7240000000002</v>
      </c>
      <c r="U100" s="50">
        <v>1800.732</v>
      </c>
      <c r="V100" s="50">
        <v>2679.491</v>
      </c>
      <c r="W100" s="31">
        <v>1699.7158600000002</v>
      </c>
      <c r="X100" s="31">
        <v>2760.2166999999999</v>
      </c>
      <c r="Y100" s="31">
        <v>1675.0960099999998</v>
      </c>
      <c r="Z100" s="31">
        <v>2957.5037400000001</v>
      </c>
      <c r="AA100" s="31">
        <v>3218.1807100000001</v>
      </c>
      <c r="AB100" s="31">
        <v>2818.1840100000004</v>
      </c>
      <c r="AC100" s="31">
        <v>8282.8701500000006</v>
      </c>
      <c r="AD100" s="31">
        <v>4986.4531499999994</v>
      </c>
      <c r="AE100" s="31">
        <v>2314.1013399999993</v>
      </c>
      <c r="AF100" s="31">
        <v>2479.1274399999993</v>
      </c>
      <c r="AG100" s="31">
        <v>3625.2951400000002</v>
      </c>
      <c r="AH100" s="31">
        <v>2809.6896400000001</v>
      </c>
      <c r="AI100" s="50">
        <v>2503.4682999999973</v>
      </c>
      <c r="AJ100" s="50">
        <v>2682.7109600000003</v>
      </c>
      <c r="AK100" s="50">
        <v>3060.3117100000022</v>
      </c>
      <c r="AL100" s="111">
        <v>672.97447999999986</v>
      </c>
      <c r="AM100" s="111">
        <v>5732.635320000003</v>
      </c>
      <c r="AN100" s="111">
        <v>2852.736100000001</v>
      </c>
      <c r="AO100" s="111">
        <v>2264.294580000002</v>
      </c>
      <c r="AP100" s="111">
        <v>8706.5686199999927</v>
      </c>
      <c r="AQ100" s="240">
        <v>3325.4121600000017</v>
      </c>
      <c r="AR100" s="240">
        <v>4266.8059599999997</v>
      </c>
      <c r="AS100" s="111">
        <v>3420.0666500000007</v>
      </c>
      <c r="AT100" s="111">
        <v>3133.8909299999991</v>
      </c>
      <c r="AU100" s="31">
        <v>2906.9648500000008</v>
      </c>
      <c r="AV100" s="31">
        <v>3212.8293300000009</v>
      </c>
      <c r="AW100" s="31">
        <v>2223.7314700000015</v>
      </c>
      <c r="AX100" s="31">
        <v>1916.8191199999994</v>
      </c>
      <c r="AY100" s="31">
        <v>4806.5530399999952</v>
      </c>
      <c r="AZ100" s="281">
        <v>2150.5739000000003</v>
      </c>
      <c r="BA100" s="31">
        <v>5944.2299499999999</v>
      </c>
      <c r="BB100" s="31">
        <v>1579.09194</v>
      </c>
      <c r="BC100" s="31">
        <v>7252.0362200000027</v>
      </c>
      <c r="BD100" s="31">
        <v>3580.8218899999974</v>
      </c>
      <c r="BE100" s="31">
        <v>3201.5735000000013</v>
      </c>
      <c r="BF100" s="31">
        <v>7756.3790199999994</v>
      </c>
      <c r="BG100" s="30"/>
    </row>
    <row r="101" spans="1:59" x14ac:dyDescent="0.25">
      <c r="A101" s="68" t="s">
        <v>334</v>
      </c>
      <c r="B101" s="50">
        <v>49511.146000000001</v>
      </c>
      <c r="C101" s="50">
        <v>43132.898999999998</v>
      </c>
      <c r="D101" s="50">
        <v>40675.135999999999</v>
      </c>
      <c r="E101" s="50">
        <v>63191.040999999997</v>
      </c>
      <c r="F101" s="50">
        <v>55363.203999999998</v>
      </c>
      <c r="G101" s="23">
        <v>39213.398999999998</v>
      </c>
      <c r="H101" s="23">
        <v>64686.297489999997</v>
      </c>
      <c r="I101" s="240">
        <f t="shared" si="2"/>
        <v>54558.474310000012</v>
      </c>
      <c r="J101" s="240">
        <f t="shared" si="3"/>
        <v>52160.02612960001</v>
      </c>
      <c r="K101" s="50">
        <v>3501.3020000000001</v>
      </c>
      <c r="L101" s="50">
        <v>2971.09</v>
      </c>
      <c r="M101" s="50">
        <v>3245.7449999999999</v>
      </c>
      <c r="N101" s="50">
        <v>2392.8739999999998</v>
      </c>
      <c r="O101" s="50">
        <v>3091.8829999999998</v>
      </c>
      <c r="P101" s="50">
        <v>2881.01</v>
      </c>
      <c r="Q101" s="50">
        <v>4771.7510000000002</v>
      </c>
      <c r="R101" s="50">
        <v>5367.7979999999998</v>
      </c>
      <c r="S101" s="23">
        <v>4175.8760000000002</v>
      </c>
      <c r="T101" s="23">
        <v>3560.6179999999999</v>
      </c>
      <c r="U101" s="50">
        <v>2153.8519999999999</v>
      </c>
      <c r="V101" s="50">
        <v>1099.5999999999999</v>
      </c>
      <c r="W101" s="31">
        <v>3378.3355699999997</v>
      </c>
      <c r="X101" s="31">
        <v>6975.8250200000002</v>
      </c>
      <c r="Y101" s="31">
        <v>3883.4017100000001</v>
      </c>
      <c r="Z101" s="31">
        <v>2948.6874099999995</v>
      </c>
      <c r="AA101" s="31">
        <v>4870.4429399999999</v>
      </c>
      <c r="AB101" s="31">
        <v>6460.1559399999996</v>
      </c>
      <c r="AC101" s="31">
        <v>9498.1409099999983</v>
      </c>
      <c r="AD101" s="31">
        <v>9581.9791299999997</v>
      </c>
      <c r="AE101" s="31">
        <v>4915.339750000001</v>
      </c>
      <c r="AF101" s="31">
        <v>3747.5766999999996</v>
      </c>
      <c r="AG101" s="31">
        <v>4636.8911500000004</v>
      </c>
      <c r="AH101" s="31">
        <v>3789.5212600000004</v>
      </c>
      <c r="AI101" s="50">
        <v>6885.2406499999997</v>
      </c>
      <c r="AJ101" s="50">
        <v>4663.8337899999997</v>
      </c>
      <c r="AK101" s="50">
        <v>2471.5772099999999</v>
      </c>
      <c r="AL101" s="111">
        <v>4377.5598499999987</v>
      </c>
      <c r="AM101" s="111">
        <v>6277.0269300000082</v>
      </c>
      <c r="AN101" s="111">
        <v>5135.0430800000022</v>
      </c>
      <c r="AO101" s="111">
        <v>5512.9513100000013</v>
      </c>
      <c r="AP101" s="111">
        <v>5184.8023199999971</v>
      </c>
      <c r="AQ101" s="411">
        <v>3631.2302099999984</v>
      </c>
      <c r="AR101" s="240">
        <v>3145.4295200000033</v>
      </c>
      <c r="AS101" s="111">
        <v>3693.2162299999986</v>
      </c>
      <c r="AT101" s="111">
        <v>3580.5632099999993</v>
      </c>
      <c r="AU101" s="31">
        <v>4513.9965900000025</v>
      </c>
      <c r="AV101" s="31">
        <v>2082.86402</v>
      </c>
      <c r="AW101" s="31">
        <v>2921.0519100000006</v>
      </c>
      <c r="AX101" s="31">
        <v>2552.1573599999992</v>
      </c>
      <c r="AY101" s="31">
        <v>4213.4414900000002</v>
      </c>
      <c r="AZ101" s="31">
        <v>6128.8922199999952</v>
      </c>
      <c r="BA101" s="31">
        <v>5212.7840496000026</v>
      </c>
      <c r="BB101" s="31">
        <v>4242.548990000002</v>
      </c>
      <c r="BC101" s="31">
        <v>3713.7040600000014</v>
      </c>
      <c r="BD101" s="31">
        <v>5071.8427400000028</v>
      </c>
      <c r="BE101" s="31">
        <v>5149.2454600000001</v>
      </c>
      <c r="BF101" s="31">
        <v>6357.4972400000006</v>
      </c>
      <c r="BG101" s="30"/>
    </row>
    <row r="102" spans="1:59" ht="30" x14ac:dyDescent="0.25">
      <c r="A102" s="68" t="s">
        <v>335</v>
      </c>
      <c r="B102" s="50">
        <v>25723.797999999999</v>
      </c>
      <c r="C102" s="50">
        <v>31118.815999999999</v>
      </c>
      <c r="D102" s="50">
        <v>40928.222000000002</v>
      </c>
      <c r="E102" s="50">
        <v>42453.485000000001</v>
      </c>
      <c r="F102" s="50">
        <v>37717.730000000003</v>
      </c>
      <c r="G102" s="23">
        <v>33652.031999999999</v>
      </c>
      <c r="H102" s="23">
        <v>52486.731859999993</v>
      </c>
      <c r="I102" s="240">
        <f t="shared" si="2"/>
        <v>49981.841009999982</v>
      </c>
      <c r="J102" s="240">
        <f t="shared" si="3"/>
        <v>49324.702740000001</v>
      </c>
      <c r="K102" s="50">
        <v>3330.058</v>
      </c>
      <c r="L102" s="50">
        <v>1964.172</v>
      </c>
      <c r="M102" s="50">
        <v>2579.1379999999999</v>
      </c>
      <c r="N102" s="50">
        <v>2334.2249999999999</v>
      </c>
      <c r="O102" s="50">
        <v>2450.2159999999999</v>
      </c>
      <c r="P102" s="50">
        <v>3953.0650000000001</v>
      </c>
      <c r="Q102" s="50">
        <v>4452.7240000000002</v>
      </c>
      <c r="R102" s="50">
        <v>3422.15</v>
      </c>
      <c r="S102" s="23">
        <v>3630.5340000000001</v>
      </c>
      <c r="T102" s="23">
        <v>2843.8939999999998</v>
      </c>
      <c r="U102" s="50">
        <v>1686.578</v>
      </c>
      <c r="V102" s="50">
        <v>1005.278</v>
      </c>
      <c r="W102" s="31">
        <v>1800.8321999999991</v>
      </c>
      <c r="X102" s="31">
        <v>2469.9085899999995</v>
      </c>
      <c r="Y102" s="31">
        <v>2177.9731799999995</v>
      </c>
      <c r="Z102" s="31">
        <v>2749.8850100000004</v>
      </c>
      <c r="AA102" s="31">
        <v>3389.2138000000009</v>
      </c>
      <c r="AB102" s="31">
        <v>6332.5703199999971</v>
      </c>
      <c r="AC102" s="31">
        <v>7657.6379899999984</v>
      </c>
      <c r="AD102" s="31">
        <v>6595.6936400000031</v>
      </c>
      <c r="AE102" s="31">
        <v>5442.5980000000009</v>
      </c>
      <c r="AF102" s="31">
        <v>4711.9224599999998</v>
      </c>
      <c r="AG102" s="31">
        <v>4462.4160599999977</v>
      </c>
      <c r="AH102" s="31">
        <v>4696.0806099999991</v>
      </c>
      <c r="AI102" s="50">
        <v>3899.7869400000009</v>
      </c>
      <c r="AJ102" s="50">
        <v>3139.6125899999988</v>
      </c>
      <c r="AK102" s="50">
        <v>2201.3309799999993</v>
      </c>
      <c r="AL102" s="111">
        <v>3858.995419999997</v>
      </c>
      <c r="AM102" s="111">
        <v>4032.2566599999991</v>
      </c>
      <c r="AN102" s="111">
        <v>2995.85745</v>
      </c>
      <c r="AO102" s="111">
        <v>5982.5503499999941</v>
      </c>
      <c r="AP102" s="111">
        <v>4692.8722400000006</v>
      </c>
      <c r="AQ102" s="240">
        <v>4659.1135799999965</v>
      </c>
      <c r="AR102" s="240">
        <v>7334.8708999999953</v>
      </c>
      <c r="AS102" s="111">
        <v>3349.8611100000003</v>
      </c>
      <c r="AT102" s="111">
        <v>3834.7327900000023</v>
      </c>
      <c r="AU102" s="31">
        <v>4393.2115499999991</v>
      </c>
      <c r="AV102" s="31">
        <v>3992.0135699999987</v>
      </c>
      <c r="AW102" s="31">
        <v>2251.1759400000001</v>
      </c>
      <c r="AX102" s="31">
        <v>3294.095289999997</v>
      </c>
      <c r="AY102" s="31">
        <v>3617.5188999999996</v>
      </c>
      <c r="AZ102" s="31">
        <v>3899.8924900000002</v>
      </c>
      <c r="BA102" s="31">
        <v>3937.5538099999994</v>
      </c>
      <c r="BB102" s="31">
        <v>3785.964289999999</v>
      </c>
      <c r="BC102" s="31">
        <v>4266.2774600000021</v>
      </c>
      <c r="BD102" s="31">
        <v>9255.0889400000069</v>
      </c>
      <c r="BE102" s="31">
        <v>3823.1826199999969</v>
      </c>
      <c r="BF102" s="31">
        <v>2808.7278800000004</v>
      </c>
      <c r="BG102" s="30"/>
    </row>
    <row r="103" spans="1:59" x14ac:dyDescent="0.25">
      <c r="A103" s="68" t="s">
        <v>336</v>
      </c>
      <c r="B103" s="50">
        <v>100542.624</v>
      </c>
      <c r="C103" s="50">
        <v>118275.85</v>
      </c>
      <c r="D103" s="50">
        <v>22948.118999999999</v>
      </c>
      <c r="E103" s="50">
        <v>38423.707000000002</v>
      </c>
      <c r="F103" s="50">
        <v>46807.383000000002</v>
      </c>
      <c r="G103" s="23">
        <v>20107.695</v>
      </c>
      <c r="H103" s="23">
        <v>11493.168900000001</v>
      </c>
      <c r="I103" s="240">
        <f t="shared" si="2"/>
        <v>41488.642780000002</v>
      </c>
      <c r="J103" s="240">
        <f t="shared" si="3"/>
        <v>38411.263789999997</v>
      </c>
      <c r="K103" s="50">
        <v>817.31899999999996</v>
      </c>
      <c r="L103" s="50">
        <v>1117.5</v>
      </c>
      <c r="M103" s="50">
        <v>841.55399999999997</v>
      </c>
      <c r="N103" s="50">
        <v>1515.538</v>
      </c>
      <c r="O103" s="50">
        <v>8210.0079999999998</v>
      </c>
      <c r="P103" s="50">
        <v>707.32</v>
      </c>
      <c r="Q103" s="50">
        <v>2181.0639999999999</v>
      </c>
      <c r="R103" s="50">
        <v>1657.9380000000001</v>
      </c>
      <c r="S103" s="23">
        <v>829.08699999999999</v>
      </c>
      <c r="T103" s="23">
        <v>1241.136</v>
      </c>
      <c r="U103" s="50">
        <v>235.56899999999999</v>
      </c>
      <c r="V103" s="50">
        <v>753.66200000000003</v>
      </c>
      <c r="W103" s="31">
        <v>2117.0468999999998</v>
      </c>
      <c r="X103" s="31">
        <v>689.12775000000011</v>
      </c>
      <c r="Y103" s="31">
        <v>314.89855999999997</v>
      </c>
      <c r="Z103" s="31">
        <v>65.619239999999991</v>
      </c>
      <c r="AA103" s="31">
        <v>373.26706999999999</v>
      </c>
      <c r="AB103" s="31">
        <v>1046.2775900000001</v>
      </c>
      <c r="AC103" s="31">
        <v>1931.5841200000002</v>
      </c>
      <c r="AD103" s="31">
        <v>308.23286999999999</v>
      </c>
      <c r="AE103" s="31">
        <v>1162.10832</v>
      </c>
      <c r="AF103" s="31">
        <v>2014.1560099999999</v>
      </c>
      <c r="AG103" s="31">
        <v>688.47273000000007</v>
      </c>
      <c r="AH103" s="31">
        <v>782.37774000000013</v>
      </c>
      <c r="AI103" s="50">
        <v>610.53515000000004</v>
      </c>
      <c r="AJ103" s="50">
        <v>5844.2094799999986</v>
      </c>
      <c r="AK103" s="50">
        <v>2181.84474</v>
      </c>
      <c r="AL103" s="111">
        <v>597.62585000000013</v>
      </c>
      <c r="AM103" s="111">
        <v>2794.7548700000002</v>
      </c>
      <c r="AN103" s="111">
        <v>3326.2429299999999</v>
      </c>
      <c r="AO103" s="111">
        <v>3959.5883699999999</v>
      </c>
      <c r="AP103" s="111">
        <v>2794.7442800000008</v>
      </c>
      <c r="AQ103" s="240">
        <v>5235.0319</v>
      </c>
      <c r="AR103" s="240">
        <v>2348.4440900000009</v>
      </c>
      <c r="AS103" s="111">
        <v>3157.9085999999993</v>
      </c>
      <c r="AT103" s="111">
        <v>8637.7125199999991</v>
      </c>
      <c r="AU103" s="31">
        <v>5866.3048799999997</v>
      </c>
      <c r="AV103" s="31">
        <v>2209.1605800000002</v>
      </c>
      <c r="AW103" s="31">
        <v>1338.7168899999999</v>
      </c>
      <c r="AX103" s="31">
        <v>2482.0668100000003</v>
      </c>
      <c r="AY103" s="31">
        <v>2088.2449799999999</v>
      </c>
      <c r="AZ103" s="31">
        <v>1819.1824200000001</v>
      </c>
      <c r="BA103" s="31">
        <v>4661.9409699999997</v>
      </c>
      <c r="BB103" s="31">
        <v>2633.7961100000002</v>
      </c>
      <c r="BC103" s="31">
        <v>2298.9815699999999</v>
      </c>
      <c r="BD103" s="31">
        <v>6061.7356899999995</v>
      </c>
      <c r="BE103" s="31">
        <v>5250.2917599999992</v>
      </c>
      <c r="BF103" s="31">
        <v>1700.8411299999998</v>
      </c>
      <c r="BG103" s="30"/>
    </row>
    <row r="104" spans="1:59" ht="30" x14ac:dyDescent="0.25">
      <c r="A104" s="68" t="s">
        <v>337</v>
      </c>
      <c r="B104" s="50">
        <v>8481.9670000000006</v>
      </c>
      <c r="C104" s="50">
        <v>8367.5840000000007</v>
      </c>
      <c r="D104" s="50">
        <v>12384.584999999999</v>
      </c>
      <c r="E104" s="50">
        <v>15459.968999999999</v>
      </c>
      <c r="F104" s="50">
        <v>84894.650999999998</v>
      </c>
      <c r="G104" s="23">
        <v>9987.9150000000009</v>
      </c>
      <c r="H104" s="23">
        <v>10179.092880000002</v>
      </c>
      <c r="I104" s="240">
        <f t="shared" si="2"/>
        <v>9441.2112400000005</v>
      </c>
      <c r="J104" s="240">
        <f t="shared" si="3"/>
        <v>9790.4545500000004</v>
      </c>
      <c r="K104" s="50">
        <v>1007.7</v>
      </c>
      <c r="L104" s="50">
        <v>936.53200000000004</v>
      </c>
      <c r="M104" s="50">
        <v>1053.0550000000001</v>
      </c>
      <c r="N104" s="50">
        <v>439.36399999999998</v>
      </c>
      <c r="O104" s="50">
        <v>882.94799999999998</v>
      </c>
      <c r="P104" s="50">
        <v>1012.514</v>
      </c>
      <c r="Q104" s="50">
        <v>500.45600000000002</v>
      </c>
      <c r="R104" s="50">
        <v>1277.5309999999999</v>
      </c>
      <c r="S104" s="23">
        <v>993.75900000000001</v>
      </c>
      <c r="T104" s="23">
        <v>1007.407</v>
      </c>
      <c r="U104" s="50">
        <v>397.83300000000003</v>
      </c>
      <c r="V104" s="50">
        <v>478.81599999999997</v>
      </c>
      <c r="W104" s="31">
        <v>489.47447</v>
      </c>
      <c r="X104" s="31">
        <v>465.26342999999997</v>
      </c>
      <c r="Y104" s="31">
        <v>569.86790000000008</v>
      </c>
      <c r="Z104" s="31">
        <v>636.65609000000006</v>
      </c>
      <c r="AA104" s="31">
        <v>425.10872000000006</v>
      </c>
      <c r="AB104" s="31">
        <v>1600.5289100000002</v>
      </c>
      <c r="AC104" s="31">
        <v>1553.2207700000001</v>
      </c>
      <c r="AD104" s="31">
        <v>1070.7291400000001</v>
      </c>
      <c r="AE104" s="31">
        <v>1005.4423200000001</v>
      </c>
      <c r="AF104" s="31">
        <v>791.65889000000004</v>
      </c>
      <c r="AG104" s="31">
        <v>844.14621</v>
      </c>
      <c r="AH104" s="31">
        <v>726.99603000000002</v>
      </c>
      <c r="AI104" s="50">
        <v>666.37987999999962</v>
      </c>
      <c r="AJ104" s="50">
        <v>582.94629999999984</v>
      </c>
      <c r="AK104" s="50">
        <v>663.38268000000016</v>
      </c>
      <c r="AL104" s="111">
        <v>652.40368000000024</v>
      </c>
      <c r="AM104" s="111">
        <v>565.6701700000001</v>
      </c>
      <c r="AN104" s="111">
        <v>1093.9749400000003</v>
      </c>
      <c r="AO104" s="111">
        <v>917.95748000000026</v>
      </c>
      <c r="AP104" s="111">
        <v>904.71618000000046</v>
      </c>
      <c r="AQ104" s="240">
        <v>570.94198999999981</v>
      </c>
      <c r="AR104" s="240">
        <v>915.26626999999974</v>
      </c>
      <c r="AS104" s="111">
        <v>1200.3004899999996</v>
      </c>
      <c r="AT104" s="111">
        <v>707.27118000000019</v>
      </c>
      <c r="AU104" s="31">
        <v>788.37456999999972</v>
      </c>
      <c r="AV104" s="31">
        <v>618.14204000000018</v>
      </c>
      <c r="AW104" s="31">
        <v>492.92993000000001</v>
      </c>
      <c r="AX104" s="31">
        <v>761.46928999999966</v>
      </c>
      <c r="AY104" s="31">
        <v>1070.5492999999999</v>
      </c>
      <c r="AZ104" s="31">
        <v>455.91652999999997</v>
      </c>
      <c r="BA104" s="31">
        <v>958.13188000000059</v>
      </c>
      <c r="BB104" s="31">
        <v>882.67328000000009</v>
      </c>
      <c r="BC104" s="31">
        <v>717.00067000000024</v>
      </c>
      <c r="BD104" s="31">
        <v>595.30788999999993</v>
      </c>
      <c r="BE104" s="31">
        <v>1414.2262500000002</v>
      </c>
      <c r="BF104" s="31">
        <v>1035.7329200000001</v>
      </c>
      <c r="BG104" s="30"/>
    </row>
    <row r="105" spans="1:59" x14ac:dyDescent="0.25">
      <c r="A105" s="68" t="s">
        <v>338</v>
      </c>
      <c r="B105" s="50">
        <v>310.00799999999998</v>
      </c>
      <c r="C105" s="50">
        <v>1213.1199999999999</v>
      </c>
      <c r="D105" s="50">
        <v>3095.7840000000001</v>
      </c>
      <c r="E105" s="50">
        <v>33967.656000000003</v>
      </c>
      <c r="F105" s="50">
        <v>32905.870999999999</v>
      </c>
      <c r="G105" s="23">
        <v>35432.309000000001</v>
      </c>
      <c r="H105" s="23">
        <v>26702.851769999997</v>
      </c>
      <c r="I105" s="240">
        <f t="shared" si="2"/>
        <v>40509.772010000001</v>
      </c>
      <c r="J105" s="240">
        <f t="shared" si="3"/>
        <v>54246.259180000001</v>
      </c>
      <c r="K105" s="50">
        <v>4534.7370000000001</v>
      </c>
      <c r="L105" s="50">
        <v>4671.7290000000003</v>
      </c>
      <c r="M105" s="50">
        <v>1740.6690000000001</v>
      </c>
      <c r="N105" s="50">
        <v>1871.229</v>
      </c>
      <c r="O105" s="50">
        <v>3376.5059999999999</v>
      </c>
      <c r="P105" s="50">
        <v>3866.8649999999998</v>
      </c>
      <c r="Q105" s="50">
        <v>3137.41</v>
      </c>
      <c r="R105" s="50">
        <v>3828.9180000000001</v>
      </c>
      <c r="S105" s="23">
        <v>1667.3040000000001</v>
      </c>
      <c r="T105" s="23">
        <v>2927.6489999999999</v>
      </c>
      <c r="U105" s="50">
        <v>2259.5940000000001</v>
      </c>
      <c r="V105" s="50">
        <v>1549.6990000000001</v>
      </c>
      <c r="W105" s="31">
        <v>910.14137000000005</v>
      </c>
      <c r="X105" s="31">
        <v>885.38280000000009</v>
      </c>
      <c r="Y105" s="31">
        <v>665.54417999999987</v>
      </c>
      <c r="Z105" s="31">
        <v>690.5863099999998</v>
      </c>
      <c r="AA105" s="31">
        <v>746.11835000000008</v>
      </c>
      <c r="AB105" s="31">
        <v>2986.2481400000001</v>
      </c>
      <c r="AC105" s="31">
        <v>2725.6866600000008</v>
      </c>
      <c r="AD105" s="31">
        <v>3344.8474799999999</v>
      </c>
      <c r="AE105" s="31">
        <v>2997.8915099999977</v>
      </c>
      <c r="AF105" s="31">
        <v>3458.1151099999988</v>
      </c>
      <c r="AG105" s="31">
        <v>3664.8708200000005</v>
      </c>
      <c r="AH105" s="31">
        <v>3627.4190400000002</v>
      </c>
      <c r="AI105" s="50">
        <v>3253.8178699999999</v>
      </c>
      <c r="AJ105" s="50">
        <v>1540.3976800000009</v>
      </c>
      <c r="AK105" s="50">
        <v>2174.3646500000009</v>
      </c>
      <c r="AL105" s="111">
        <v>4279.3037400000003</v>
      </c>
      <c r="AM105" s="111">
        <v>4094.8083600000004</v>
      </c>
      <c r="AN105" s="111">
        <v>4772.1759799999963</v>
      </c>
      <c r="AO105" s="111">
        <v>2881.1952900000015</v>
      </c>
      <c r="AP105" s="111">
        <v>4842.5707200000015</v>
      </c>
      <c r="AQ105" s="240">
        <v>3322.0249899999994</v>
      </c>
      <c r="AR105" s="240">
        <v>2759.9411899999996</v>
      </c>
      <c r="AS105" s="111">
        <v>3816.1903899999984</v>
      </c>
      <c r="AT105" s="111">
        <v>2772.9811499999996</v>
      </c>
      <c r="AU105" s="31">
        <v>3090.9204799999998</v>
      </c>
      <c r="AV105" s="31">
        <v>2646.4796900000015</v>
      </c>
      <c r="AW105" s="31">
        <v>3545.1547099999998</v>
      </c>
      <c r="AX105" s="31">
        <v>3629.9666700000007</v>
      </c>
      <c r="AY105" s="31">
        <v>4479.780420000001</v>
      </c>
      <c r="AZ105" s="31">
        <v>3974.2395099999985</v>
      </c>
      <c r="BA105" s="31">
        <v>3323.6172300000007</v>
      </c>
      <c r="BB105" s="31">
        <v>3212.8903400000008</v>
      </c>
      <c r="BC105" s="31">
        <v>4936.1118999999999</v>
      </c>
      <c r="BD105" s="31">
        <v>6051.0381399999969</v>
      </c>
      <c r="BE105" s="31">
        <v>2960.8943499999996</v>
      </c>
      <c r="BF105" s="31">
        <v>12395.165739999999</v>
      </c>
      <c r="BG105" s="30"/>
    </row>
    <row r="106" spans="1:59" x14ac:dyDescent="0.25">
      <c r="A106" s="68" t="s">
        <v>204</v>
      </c>
      <c r="B106" s="60">
        <v>4743198.3779999968</v>
      </c>
      <c r="C106" s="60">
        <v>4240188.1640000008</v>
      </c>
      <c r="D106" s="60">
        <v>12328356.345000001</v>
      </c>
      <c r="E106" s="60">
        <v>4348835.228000002</v>
      </c>
      <c r="F106" s="60">
        <v>3760390.2760000005</v>
      </c>
      <c r="G106" s="60">
        <v>4164033.3669999987</v>
      </c>
      <c r="H106" s="60">
        <v>3547172.6760199992</v>
      </c>
      <c r="I106" s="240">
        <f t="shared" si="2"/>
        <v>5058641.6719930023</v>
      </c>
      <c r="J106" s="240">
        <f t="shared" si="3"/>
        <v>4687944.5356496945</v>
      </c>
      <c r="K106" s="60">
        <f t="shared" ref="K106:T106" si="4">K107-SUM(K6:K105)</f>
        <v>360223.53800000018</v>
      </c>
      <c r="L106" s="60">
        <f t="shared" si="4"/>
        <v>305875.17400000046</v>
      </c>
      <c r="M106" s="60">
        <f t="shared" si="4"/>
        <v>360636.48300000012</v>
      </c>
      <c r="N106" s="60">
        <f t="shared" si="4"/>
        <v>290542.03800000029</v>
      </c>
      <c r="O106" s="60">
        <f t="shared" si="4"/>
        <v>435497.53899999964</v>
      </c>
      <c r="P106" s="60">
        <f t="shared" si="4"/>
        <v>365877.98</v>
      </c>
      <c r="Q106" s="60">
        <f t="shared" si="4"/>
        <v>402146.89399999985</v>
      </c>
      <c r="R106" s="60">
        <f t="shared" si="4"/>
        <v>398374.25299999968</v>
      </c>
      <c r="S106" s="60">
        <f t="shared" si="4"/>
        <v>382106.5330000004</v>
      </c>
      <c r="T106" s="60">
        <f t="shared" si="4"/>
        <v>386209.23599999957</v>
      </c>
      <c r="U106" s="60">
        <f>U107-SUM(U6:U105)</f>
        <v>275542.12199999997</v>
      </c>
      <c r="V106" s="60">
        <f>V107-SUM(V6:V105)</f>
        <v>201001.57700000016</v>
      </c>
      <c r="W106" s="60">
        <f t="shared" ref="W106:AH106" si="5">W107-SUM(W6:W105)</f>
        <v>170988.63903000002</v>
      </c>
      <c r="X106" s="60">
        <f t="shared" si="5"/>
        <v>156581.9973600005</v>
      </c>
      <c r="Y106" s="60">
        <f t="shared" si="5"/>
        <v>257299.44012999994</v>
      </c>
      <c r="Z106" s="60">
        <f t="shared" si="5"/>
        <v>157707.46979999996</v>
      </c>
      <c r="AA106" s="60">
        <f t="shared" si="5"/>
        <v>166076.57120999997</v>
      </c>
      <c r="AB106" s="60">
        <f t="shared" si="5"/>
        <v>313426.41019000218</v>
      </c>
      <c r="AC106" s="60">
        <f t="shared" si="5"/>
        <v>326918.42787000118</v>
      </c>
      <c r="AD106" s="60">
        <f t="shared" si="5"/>
        <v>377878.12492999935</v>
      </c>
      <c r="AE106" s="60">
        <f t="shared" si="5"/>
        <v>474537.89483999903</v>
      </c>
      <c r="AF106" s="60">
        <f t="shared" si="5"/>
        <v>410917.82460999954</v>
      </c>
      <c r="AG106" s="60">
        <f t="shared" si="5"/>
        <v>393889.46416999865</v>
      </c>
      <c r="AH106" s="60">
        <f t="shared" si="5"/>
        <v>340950.18274000287</v>
      </c>
      <c r="AI106" s="60">
        <v>366457.6210400007</v>
      </c>
      <c r="AJ106" s="60">
        <v>351998.46196999878</v>
      </c>
      <c r="AK106" s="60">
        <v>399479.49142430094</v>
      </c>
      <c r="AL106" s="241">
        <v>413372</v>
      </c>
      <c r="AM106" s="241">
        <v>498952.39198999957</v>
      </c>
      <c r="AN106" s="241">
        <v>402295.18788000103</v>
      </c>
      <c r="AO106" s="241">
        <v>462742.92573480192</v>
      </c>
      <c r="AP106" s="241">
        <v>441456.30029700277</v>
      </c>
      <c r="AQ106" s="241">
        <v>404142.55358999956</v>
      </c>
      <c r="AR106" s="241">
        <v>474234.94185189786</v>
      </c>
      <c r="AS106" s="241">
        <v>467504.13499999873</v>
      </c>
      <c r="AT106" s="241">
        <v>376005.66121500125</v>
      </c>
      <c r="AU106" s="60">
        <v>447241.07855569874</v>
      </c>
      <c r="AV106" s="60">
        <v>397997.0663611996</v>
      </c>
      <c r="AW106" s="60">
        <v>373422.49711579853</v>
      </c>
      <c r="AX106" s="60">
        <v>340426.83348000201</v>
      </c>
      <c r="AY106" s="60">
        <v>362615.37815000059</v>
      </c>
      <c r="AZ106" s="60">
        <v>344666.97089799831</v>
      </c>
      <c r="BA106" s="60">
        <v>414978.25978999957</v>
      </c>
      <c r="BB106" s="60">
        <v>352755.34451999888</v>
      </c>
      <c r="BC106" s="60">
        <v>446955.57269000122</v>
      </c>
      <c r="BD106" s="60">
        <v>400654.17189999972</v>
      </c>
      <c r="BE106" s="60">
        <v>388334.72525900032</v>
      </c>
      <c r="BF106" s="60">
        <v>417896.63692999759</v>
      </c>
      <c r="BG106" s="30"/>
    </row>
    <row r="107" spans="1:59" s="52" customFormat="1" x14ac:dyDescent="0.2">
      <c r="A107" s="69" t="s">
        <v>164</v>
      </c>
      <c r="B107" s="238">
        <v>14833972.265999999</v>
      </c>
      <c r="C107" s="238">
        <v>13480260.154000001</v>
      </c>
      <c r="D107" s="51">
        <v>21447275</v>
      </c>
      <c r="E107" s="51">
        <v>14176804.718</v>
      </c>
      <c r="F107" s="51">
        <v>14230228.928000001</v>
      </c>
      <c r="G107" s="24">
        <v>13914709.245999999</v>
      </c>
      <c r="H107" s="24">
        <v>11434130</v>
      </c>
      <c r="I107" s="242">
        <f>SUM(I6:I106)</f>
        <v>16813656.236275002</v>
      </c>
      <c r="J107" s="242">
        <f t="shared" ref="J107:BF107" si="6">SUM(J6:J106)</f>
        <v>16119440.345123494</v>
      </c>
      <c r="K107" s="409">
        <v>1166957.885</v>
      </c>
      <c r="L107" s="409">
        <v>1010177.426</v>
      </c>
      <c r="M107" s="409">
        <v>1194710.091</v>
      </c>
      <c r="N107" s="409">
        <v>1128898.4340000001</v>
      </c>
      <c r="O107" s="409">
        <v>1797638.9380000001</v>
      </c>
      <c r="P107" s="409">
        <v>1193817.702</v>
      </c>
      <c r="Q107" s="409">
        <v>1224581.0690000001</v>
      </c>
      <c r="R107" s="409">
        <v>1276082.0979999995</v>
      </c>
      <c r="S107" s="409">
        <v>1147877.2420000001</v>
      </c>
      <c r="T107" s="409">
        <v>1301138.5309999997</v>
      </c>
      <c r="U107" s="409">
        <v>840658.97799999989</v>
      </c>
      <c r="V107" s="409">
        <v>632170.85200000007</v>
      </c>
      <c r="W107" s="410">
        <v>523461.89001000021</v>
      </c>
      <c r="X107" s="410">
        <v>455851.87238000054</v>
      </c>
      <c r="Y107" s="410">
        <v>516136.18508999998</v>
      </c>
      <c r="Z107" s="410">
        <v>525555.39514000027</v>
      </c>
      <c r="AA107" s="410">
        <v>499401.78341999999</v>
      </c>
      <c r="AB107" s="410">
        <v>1157043.8040700017</v>
      </c>
      <c r="AC107" s="410">
        <v>1022830.4966900009</v>
      </c>
      <c r="AD107" s="410">
        <v>1327774.3187699993</v>
      </c>
      <c r="AE107" s="410">
        <v>1105720.9248699995</v>
      </c>
      <c r="AF107" s="410">
        <v>1549492.8960999995</v>
      </c>
      <c r="AG107" s="410">
        <v>1589123.2412199993</v>
      </c>
      <c r="AH107" s="410">
        <v>1161736.9631000028</v>
      </c>
      <c r="AI107" s="24">
        <f t="shared" si="6"/>
        <v>1277839.4454260005</v>
      </c>
      <c r="AJ107" s="24">
        <f t="shared" si="6"/>
        <v>1258031.3444999987</v>
      </c>
      <c r="AK107" s="24">
        <f t="shared" si="6"/>
        <v>1266857.403184301</v>
      </c>
      <c r="AL107" s="242">
        <f>SUM(AL6:AL106)</f>
        <v>1321460.3598</v>
      </c>
      <c r="AM107" s="242">
        <f t="shared" si="6"/>
        <v>1465686.1369099994</v>
      </c>
      <c r="AN107" s="242">
        <f t="shared" si="6"/>
        <v>1504444.8386100016</v>
      </c>
      <c r="AO107" s="242">
        <f t="shared" si="6"/>
        <v>1428562.373699802</v>
      </c>
      <c r="AP107" s="242">
        <f t="shared" si="6"/>
        <v>1657615.0079520021</v>
      </c>
      <c r="AQ107" s="242">
        <f t="shared" si="6"/>
        <v>1305460.8302919995</v>
      </c>
      <c r="AR107" s="242">
        <f t="shared" si="6"/>
        <v>1591227.1345118983</v>
      </c>
      <c r="AS107" s="242">
        <f t="shared" si="6"/>
        <v>1428527.2948099992</v>
      </c>
      <c r="AT107" s="242">
        <f t="shared" si="6"/>
        <v>1307944.0665790013</v>
      </c>
      <c r="AU107" s="24">
        <f t="shared" si="6"/>
        <v>1342173.4167526986</v>
      </c>
      <c r="AV107" s="24">
        <f t="shared" si="6"/>
        <v>1701558.0940471992</v>
      </c>
      <c r="AW107" s="24">
        <f t="shared" si="6"/>
        <v>1508733.5551257983</v>
      </c>
      <c r="AX107" s="24">
        <f t="shared" si="6"/>
        <v>1374272.5011212018</v>
      </c>
      <c r="AY107" s="24">
        <f t="shared" si="6"/>
        <v>1284346.9008600009</v>
      </c>
      <c r="AZ107" s="24">
        <f t="shared" si="6"/>
        <v>1177128.6169179985</v>
      </c>
      <c r="BA107" s="24">
        <f t="shared" si="6"/>
        <v>1303065.0400395996</v>
      </c>
      <c r="BB107" s="24">
        <f t="shared" si="6"/>
        <v>1091553.813749999</v>
      </c>
      <c r="BC107" s="24">
        <f t="shared" si="6"/>
        <v>1498401.450570001</v>
      </c>
      <c r="BD107" s="24">
        <f t="shared" si="6"/>
        <v>1376901.9378300002</v>
      </c>
      <c r="BE107" s="24">
        <f t="shared" si="6"/>
        <v>1254487.1955190005</v>
      </c>
      <c r="BF107" s="24">
        <f t="shared" si="6"/>
        <v>1206817.8225899974</v>
      </c>
      <c r="BG107" s="30"/>
    </row>
    <row r="108" spans="1:59" x14ac:dyDescent="0.25">
      <c r="B108" s="60"/>
      <c r="C108" s="60"/>
      <c r="D108" s="60"/>
      <c r="E108" s="60"/>
      <c r="F108" s="60"/>
      <c r="G108" s="60"/>
      <c r="H108" s="60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  <c r="AH108" s="241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</row>
    <row r="109" spans="1:59" x14ac:dyDescent="0.2">
      <c r="A109" s="70" t="s">
        <v>248</v>
      </c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60"/>
    </row>
    <row r="110" spans="1:59" x14ac:dyDescent="0.25">
      <c r="A110" s="104" t="s">
        <v>247</v>
      </c>
      <c r="AI110" s="31"/>
      <c r="AJ110" s="244"/>
      <c r="AK110" s="30"/>
      <c r="AM110" s="241"/>
      <c r="AN110" s="243"/>
      <c r="AO110" s="246"/>
      <c r="AP110" s="243"/>
      <c r="AQ110" s="243"/>
      <c r="AR110" s="243"/>
      <c r="AS110" s="243"/>
      <c r="AT110" s="241"/>
      <c r="AU110" s="359"/>
      <c r="AV110" s="359"/>
      <c r="AW110" s="359"/>
      <c r="AX110" s="359"/>
      <c r="AY110" s="359"/>
      <c r="AZ110" s="359"/>
      <c r="BA110" s="359"/>
      <c r="BB110" s="359"/>
      <c r="BC110" s="359"/>
      <c r="BD110" s="359"/>
      <c r="BE110" s="359"/>
      <c r="BF110" s="359"/>
    </row>
    <row r="111" spans="1:59" x14ac:dyDescent="0.25">
      <c r="A111" s="105" t="s">
        <v>228</v>
      </c>
      <c r="AI111" s="271"/>
      <c r="AJ111" s="271"/>
      <c r="AK111" s="271"/>
      <c r="AL111" s="271"/>
      <c r="AM111" s="271"/>
      <c r="AN111" s="271"/>
      <c r="AO111" s="271"/>
    </row>
    <row r="112" spans="1:59" x14ac:dyDescent="0.2">
      <c r="A112" s="46" t="s">
        <v>348</v>
      </c>
      <c r="AI112" s="396"/>
      <c r="AJ112" s="396"/>
      <c r="AK112" s="396"/>
      <c r="AL112" s="396"/>
      <c r="AM112" s="396"/>
      <c r="AN112" s="396"/>
      <c r="AO112" s="396"/>
      <c r="AQ112" s="243"/>
    </row>
    <row r="113" spans="1:41" x14ac:dyDescent="0.2">
      <c r="A113" s="110" t="s">
        <v>349</v>
      </c>
      <c r="AI113" s="396"/>
      <c r="AJ113" s="396"/>
      <c r="AK113" s="396"/>
      <c r="AL113" s="396"/>
      <c r="AM113" s="396"/>
      <c r="AN113" s="396"/>
      <c r="AO113" s="396"/>
    </row>
    <row r="114" spans="1:41" x14ac:dyDescent="0.25">
      <c r="AI114" s="396"/>
      <c r="AJ114" s="396"/>
      <c r="AK114" s="396"/>
      <c r="AL114" s="396"/>
      <c r="AM114" s="396"/>
      <c r="AN114" s="396"/>
      <c r="AO114" s="396"/>
    </row>
    <row r="115" spans="1:41" x14ac:dyDescent="0.25">
      <c r="AI115" s="396"/>
      <c r="AJ115" s="396"/>
      <c r="AK115" s="396"/>
      <c r="AL115" s="396"/>
      <c r="AM115" s="396"/>
      <c r="AN115" s="396"/>
      <c r="AO115" s="396"/>
    </row>
    <row r="116" spans="1:41" x14ac:dyDescent="0.25">
      <c r="AI116" s="396"/>
      <c r="AJ116" s="396"/>
      <c r="AK116" s="396"/>
      <c r="AL116" s="396"/>
      <c r="AM116" s="396"/>
      <c r="AN116" s="396"/>
      <c r="AO116" s="396"/>
    </row>
    <row r="117" spans="1:41" x14ac:dyDescent="0.25">
      <c r="AI117" s="396"/>
      <c r="AJ117" s="396"/>
      <c r="AK117" s="396"/>
      <c r="AL117" s="396"/>
      <c r="AM117" s="396"/>
      <c r="AN117" s="396"/>
      <c r="AO117" s="396"/>
    </row>
    <row r="118" spans="1:41" x14ac:dyDescent="0.25">
      <c r="AI118" s="396"/>
      <c r="AJ118" s="396"/>
      <c r="AK118" s="396"/>
      <c r="AL118" s="396"/>
      <c r="AM118" s="396"/>
      <c r="AN118" s="396"/>
      <c r="AO118" s="396"/>
    </row>
    <row r="119" spans="1:41" x14ac:dyDescent="0.25">
      <c r="AI119" s="396"/>
      <c r="AJ119" s="396"/>
      <c r="AK119" s="396"/>
      <c r="AL119" s="396"/>
      <c r="AM119" s="396"/>
      <c r="AN119" s="396"/>
      <c r="AO119" s="396"/>
    </row>
    <row r="120" spans="1:41" x14ac:dyDescent="0.25">
      <c r="AI120" s="396"/>
      <c r="AJ120" s="396"/>
      <c r="AK120" s="396"/>
      <c r="AL120" s="396"/>
      <c r="AM120" s="396"/>
      <c r="AN120" s="396"/>
      <c r="AO120" s="396"/>
    </row>
    <row r="121" spans="1:41" x14ac:dyDescent="0.25">
      <c r="AI121" s="31"/>
    </row>
  </sheetData>
  <mergeCells count="10">
    <mergeCell ref="A1:A2"/>
    <mergeCell ref="A3:A5"/>
    <mergeCell ref="AI4:AT4"/>
    <mergeCell ref="AU4:BF4"/>
    <mergeCell ref="B3:J4"/>
    <mergeCell ref="B1:BG1"/>
    <mergeCell ref="B2:BF2"/>
    <mergeCell ref="W4:AH4"/>
    <mergeCell ref="K4:V4"/>
    <mergeCell ref="K3:BF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L57"/>
  <sheetViews>
    <sheetView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K10" sqref="K10"/>
    </sheetView>
  </sheetViews>
  <sheetFormatPr defaultRowHeight="15" x14ac:dyDescent="0.25"/>
  <cols>
    <col min="1" max="1" width="21.42578125" style="86" bestFit="1" customWidth="1"/>
    <col min="2" max="2" width="12.7109375" style="132" bestFit="1" customWidth="1"/>
    <col min="3" max="4" width="12.7109375" style="77" customWidth="1"/>
    <col min="5" max="35" width="12.7109375" style="33" customWidth="1"/>
    <col min="36" max="46" width="12.7109375" style="77" customWidth="1"/>
    <col min="47" max="59" width="12.7109375" style="63" customWidth="1"/>
    <col min="60" max="249" width="9.140625" style="63"/>
    <col min="250" max="250" width="16.85546875" style="63" customWidth="1"/>
    <col min="251" max="274" width="9.140625" style="63" customWidth="1"/>
    <col min="275" max="275" width="9.85546875" style="63" customWidth="1"/>
    <col min="276" max="276" width="10.140625" style="63" customWidth="1"/>
    <col min="277" max="277" width="10.85546875" style="63" customWidth="1"/>
    <col min="278" max="278" width="10" style="63" customWidth="1"/>
    <col min="279" max="279" width="10.140625" style="63" customWidth="1"/>
    <col min="280" max="280" width="12" style="63" customWidth="1"/>
    <col min="281" max="282" width="9.140625" style="63" customWidth="1"/>
    <col min="283" max="284" width="9.140625" style="63"/>
    <col min="285" max="285" width="10.42578125" style="63" customWidth="1"/>
    <col min="286" max="505" width="9.140625" style="63"/>
    <col min="506" max="506" width="16.85546875" style="63" customWidth="1"/>
    <col min="507" max="530" width="9.140625" style="63" customWidth="1"/>
    <col min="531" max="531" width="9.85546875" style="63" customWidth="1"/>
    <col min="532" max="532" width="10.140625" style="63" customWidth="1"/>
    <col min="533" max="533" width="10.85546875" style="63" customWidth="1"/>
    <col min="534" max="534" width="10" style="63" customWidth="1"/>
    <col min="535" max="535" width="10.140625" style="63" customWidth="1"/>
    <col min="536" max="536" width="12" style="63" customWidth="1"/>
    <col min="537" max="538" width="9.140625" style="63" customWidth="1"/>
    <col min="539" max="540" width="9.140625" style="63"/>
    <col min="541" max="541" width="10.42578125" style="63" customWidth="1"/>
    <col min="542" max="761" width="9.140625" style="63"/>
    <col min="762" max="762" width="16.85546875" style="63" customWidth="1"/>
    <col min="763" max="786" width="9.140625" style="63" customWidth="1"/>
    <col min="787" max="787" width="9.85546875" style="63" customWidth="1"/>
    <col min="788" max="788" width="10.140625" style="63" customWidth="1"/>
    <col min="789" max="789" width="10.85546875" style="63" customWidth="1"/>
    <col min="790" max="790" width="10" style="63" customWidth="1"/>
    <col min="791" max="791" width="10.140625" style="63" customWidth="1"/>
    <col min="792" max="792" width="12" style="63" customWidth="1"/>
    <col min="793" max="794" width="9.140625" style="63" customWidth="1"/>
    <col min="795" max="796" width="9.140625" style="63"/>
    <col min="797" max="797" width="10.42578125" style="63" customWidth="1"/>
    <col min="798" max="1017" width="9.140625" style="63"/>
    <col min="1018" max="1018" width="16.85546875" style="63" customWidth="1"/>
    <col min="1019" max="1042" width="9.140625" style="63" customWidth="1"/>
    <col min="1043" max="1043" width="9.85546875" style="63" customWidth="1"/>
    <col min="1044" max="1044" width="10.140625" style="63" customWidth="1"/>
    <col min="1045" max="1045" width="10.85546875" style="63" customWidth="1"/>
    <col min="1046" max="1046" width="10" style="63" customWidth="1"/>
    <col min="1047" max="1047" width="10.140625" style="63" customWidth="1"/>
    <col min="1048" max="1048" width="12" style="63" customWidth="1"/>
    <col min="1049" max="1050" width="9.140625" style="63" customWidth="1"/>
    <col min="1051" max="1052" width="9.140625" style="63"/>
    <col min="1053" max="1053" width="10.42578125" style="63" customWidth="1"/>
    <col min="1054" max="1273" width="9.140625" style="63"/>
    <col min="1274" max="1274" width="16.85546875" style="63" customWidth="1"/>
    <col min="1275" max="1298" width="9.140625" style="63" customWidth="1"/>
    <col min="1299" max="1299" width="9.85546875" style="63" customWidth="1"/>
    <col min="1300" max="1300" width="10.140625" style="63" customWidth="1"/>
    <col min="1301" max="1301" width="10.85546875" style="63" customWidth="1"/>
    <col min="1302" max="1302" width="10" style="63" customWidth="1"/>
    <col min="1303" max="1303" width="10.140625" style="63" customWidth="1"/>
    <col min="1304" max="1304" width="12" style="63" customWidth="1"/>
    <col min="1305" max="1306" width="9.140625" style="63" customWidth="1"/>
    <col min="1307" max="1308" width="9.140625" style="63"/>
    <col min="1309" max="1309" width="10.42578125" style="63" customWidth="1"/>
    <col min="1310" max="1529" width="9.140625" style="63"/>
    <col min="1530" max="1530" width="16.85546875" style="63" customWidth="1"/>
    <col min="1531" max="1554" width="9.140625" style="63" customWidth="1"/>
    <col min="1555" max="1555" width="9.85546875" style="63" customWidth="1"/>
    <col min="1556" max="1556" width="10.140625" style="63" customWidth="1"/>
    <col min="1557" max="1557" width="10.85546875" style="63" customWidth="1"/>
    <col min="1558" max="1558" width="10" style="63" customWidth="1"/>
    <col min="1559" max="1559" width="10.140625" style="63" customWidth="1"/>
    <col min="1560" max="1560" width="12" style="63" customWidth="1"/>
    <col min="1561" max="1562" width="9.140625" style="63" customWidth="1"/>
    <col min="1563" max="1564" width="9.140625" style="63"/>
    <col min="1565" max="1565" width="10.42578125" style="63" customWidth="1"/>
    <col min="1566" max="1785" width="9.140625" style="63"/>
    <col min="1786" max="1786" width="16.85546875" style="63" customWidth="1"/>
    <col min="1787" max="1810" width="9.140625" style="63" customWidth="1"/>
    <col min="1811" max="1811" width="9.85546875" style="63" customWidth="1"/>
    <col min="1812" max="1812" width="10.140625" style="63" customWidth="1"/>
    <col min="1813" max="1813" width="10.85546875" style="63" customWidth="1"/>
    <col min="1814" max="1814" width="10" style="63" customWidth="1"/>
    <col min="1815" max="1815" width="10.140625" style="63" customWidth="1"/>
    <col min="1816" max="1816" width="12" style="63" customWidth="1"/>
    <col min="1817" max="1818" width="9.140625" style="63" customWidth="1"/>
    <col min="1819" max="1820" width="9.140625" style="63"/>
    <col min="1821" max="1821" width="10.42578125" style="63" customWidth="1"/>
    <col min="1822" max="2041" width="9.140625" style="63"/>
    <col min="2042" max="2042" width="16.85546875" style="63" customWidth="1"/>
    <col min="2043" max="2066" width="9.140625" style="63" customWidth="1"/>
    <col min="2067" max="2067" width="9.85546875" style="63" customWidth="1"/>
    <col min="2068" max="2068" width="10.140625" style="63" customWidth="1"/>
    <col min="2069" max="2069" width="10.85546875" style="63" customWidth="1"/>
    <col min="2070" max="2070" width="10" style="63" customWidth="1"/>
    <col min="2071" max="2071" width="10.140625" style="63" customWidth="1"/>
    <col min="2072" max="2072" width="12" style="63" customWidth="1"/>
    <col min="2073" max="2074" width="9.140625" style="63" customWidth="1"/>
    <col min="2075" max="2076" width="9.140625" style="63"/>
    <col min="2077" max="2077" width="10.42578125" style="63" customWidth="1"/>
    <col min="2078" max="2297" width="9.140625" style="63"/>
    <col min="2298" max="2298" width="16.85546875" style="63" customWidth="1"/>
    <col min="2299" max="2322" width="9.140625" style="63" customWidth="1"/>
    <col min="2323" max="2323" width="9.85546875" style="63" customWidth="1"/>
    <col min="2324" max="2324" width="10.140625" style="63" customWidth="1"/>
    <col min="2325" max="2325" width="10.85546875" style="63" customWidth="1"/>
    <col min="2326" max="2326" width="10" style="63" customWidth="1"/>
    <col min="2327" max="2327" width="10.140625" style="63" customWidth="1"/>
    <col min="2328" max="2328" width="12" style="63" customWidth="1"/>
    <col min="2329" max="2330" width="9.140625" style="63" customWidth="1"/>
    <col min="2331" max="2332" width="9.140625" style="63"/>
    <col min="2333" max="2333" width="10.42578125" style="63" customWidth="1"/>
    <col min="2334" max="2553" width="9.140625" style="63"/>
    <col min="2554" max="2554" width="16.85546875" style="63" customWidth="1"/>
    <col min="2555" max="2578" width="9.140625" style="63" customWidth="1"/>
    <col min="2579" max="2579" width="9.85546875" style="63" customWidth="1"/>
    <col min="2580" max="2580" width="10.140625" style="63" customWidth="1"/>
    <col min="2581" max="2581" width="10.85546875" style="63" customWidth="1"/>
    <col min="2582" max="2582" width="10" style="63" customWidth="1"/>
    <col min="2583" max="2583" width="10.140625" style="63" customWidth="1"/>
    <col min="2584" max="2584" width="12" style="63" customWidth="1"/>
    <col min="2585" max="2586" width="9.140625" style="63" customWidth="1"/>
    <col min="2587" max="2588" width="9.140625" style="63"/>
    <col min="2589" max="2589" width="10.42578125" style="63" customWidth="1"/>
    <col min="2590" max="2809" width="9.140625" style="63"/>
    <col min="2810" max="2810" width="16.85546875" style="63" customWidth="1"/>
    <col min="2811" max="2834" width="9.140625" style="63" customWidth="1"/>
    <col min="2835" max="2835" width="9.85546875" style="63" customWidth="1"/>
    <col min="2836" max="2836" width="10.140625" style="63" customWidth="1"/>
    <col min="2837" max="2837" width="10.85546875" style="63" customWidth="1"/>
    <col min="2838" max="2838" width="10" style="63" customWidth="1"/>
    <col min="2839" max="2839" width="10.140625" style="63" customWidth="1"/>
    <col min="2840" max="2840" width="12" style="63" customWidth="1"/>
    <col min="2841" max="2842" width="9.140625" style="63" customWidth="1"/>
    <col min="2843" max="2844" width="9.140625" style="63"/>
    <col min="2845" max="2845" width="10.42578125" style="63" customWidth="1"/>
    <col min="2846" max="3065" width="9.140625" style="63"/>
    <col min="3066" max="3066" width="16.85546875" style="63" customWidth="1"/>
    <col min="3067" max="3090" width="9.140625" style="63" customWidth="1"/>
    <col min="3091" max="3091" width="9.85546875" style="63" customWidth="1"/>
    <col min="3092" max="3092" width="10.140625" style="63" customWidth="1"/>
    <col min="3093" max="3093" width="10.85546875" style="63" customWidth="1"/>
    <col min="3094" max="3094" width="10" style="63" customWidth="1"/>
    <col min="3095" max="3095" width="10.140625" style="63" customWidth="1"/>
    <col min="3096" max="3096" width="12" style="63" customWidth="1"/>
    <col min="3097" max="3098" width="9.140625" style="63" customWidth="1"/>
    <col min="3099" max="3100" width="9.140625" style="63"/>
    <col min="3101" max="3101" width="10.42578125" style="63" customWidth="1"/>
    <col min="3102" max="3321" width="9.140625" style="63"/>
    <col min="3322" max="3322" width="16.85546875" style="63" customWidth="1"/>
    <col min="3323" max="3346" width="9.140625" style="63" customWidth="1"/>
    <col min="3347" max="3347" width="9.85546875" style="63" customWidth="1"/>
    <col min="3348" max="3348" width="10.140625" style="63" customWidth="1"/>
    <col min="3349" max="3349" width="10.85546875" style="63" customWidth="1"/>
    <col min="3350" max="3350" width="10" style="63" customWidth="1"/>
    <col min="3351" max="3351" width="10.140625" style="63" customWidth="1"/>
    <col min="3352" max="3352" width="12" style="63" customWidth="1"/>
    <col min="3353" max="3354" width="9.140625" style="63" customWidth="1"/>
    <col min="3355" max="3356" width="9.140625" style="63"/>
    <col min="3357" max="3357" width="10.42578125" style="63" customWidth="1"/>
    <col min="3358" max="3577" width="9.140625" style="63"/>
    <col min="3578" max="3578" width="16.85546875" style="63" customWidth="1"/>
    <col min="3579" max="3602" width="9.140625" style="63" customWidth="1"/>
    <col min="3603" max="3603" width="9.85546875" style="63" customWidth="1"/>
    <col min="3604" max="3604" width="10.140625" style="63" customWidth="1"/>
    <col min="3605" max="3605" width="10.85546875" style="63" customWidth="1"/>
    <col min="3606" max="3606" width="10" style="63" customWidth="1"/>
    <col min="3607" max="3607" width="10.140625" style="63" customWidth="1"/>
    <col min="3608" max="3608" width="12" style="63" customWidth="1"/>
    <col min="3609" max="3610" width="9.140625" style="63" customWidth="1"/>
    <col min="3611" max="3612" width="9.140625" style="63"/>
    <col min="3613" max="3613" width="10.42578125" style="63" customWidth="1"/>
    <col min="3614" max="3833" width="9.140625" style="63"/>
    <col min="3834" max="3834" width="16.85546875" style="63" customWidth="1"/>
    <col min="3835" max="3858" width="9.140625" style="63" customWidth="1"/>
    <col min="3859" max="3859" width="9.85546875" style="63" customWidth="1"/>
    <col min="3860" max="3860" width="10.140625" style="63" customWidth="1"/>
    <col min="3861" max="3861" width="10.85546875" style="63" customWidth="1"/>
    <col min="3862" max="3862" width="10" style="63" customWidth="1"/>
    <col min="3863" max="3863" width="10.140625" style="63" customWidth="1"/>
    <col min="3864" max="3864" width="12" style="63" customWidth="1"/>
    <col min="3865" max="3866" width="9.140625" style="63" customWidth="1"/>
    <col min="3867" max="3868" width="9.140625" style="63"/>
    <col min="3869" max="3869" width="10.42578125" style="63" customWidth="1"/>
    <col min="3870" max="4089" width="9.140625" style="63"/>
    <col min="4090" max="4090" width="16.85546875" style="63" customWidth="1"/>
    <col min="4091" max="4114" width="9.140625" style="63" customWidth="1"/>
    <col min="4115" max="4115" width="9.85546875" style="63" customWidth="1"/>
    <col min="4116" max="4116" width="10.140625" style="63" customWidth="1"/>
    <col min="4117" max="4117" width="10.85546875" style="63" customWidth="1"/>
    <col min="4118" max="4118" width="10" style="63" customWidth="1"/>
    <col min="4119" max="4119" width="10.140625" style="63" customWidth="1"/>
    <col min="4120" max="4120" width="12" style="63" customWidth="1"/>
    <col min="4121" max="4122" width="9.140625" style="63" customWidth="1"/>
    <col min="4123" max="4124" width="9.140625" style="63"/>
    <col min="4125" max="4125" width="10.42578125" style="63" customWidth="1"/>
    <col min="4126" max="4345" width="9.140625" style="63"/>
    <col min="4346" max="4346" width="16.85546875" style="63" customWidth="1"/>
    <col min="4347" max="4370" width="9.140625" style="63" customWidth="1"/>
    <col min="4371" max="4371" width="9.85546875" style="63" customWidth="1"/>
    <col min="4372" max="4372" width="10.140625" style="63" customWidth="1"/>
    <col min="4373" max="4373" width="10.85546875" style="63" customWidth="1"/>
    <col min="4374" max="4374" width="10" style="63" customWidth="1"/>
    <col min="4375" max="4375" width="10.140625" style="63" customWidth="1"/>
    <col min="4376" max="4376" width="12" style="63" customWidth="1"/>
    <col min="4377" max="4378" width="9.140625" style="63" customWidth="1"/>
    <col min="4379" max="4380" width="9.140625" style="63"/>
    <col min="4381" max="4381" width="10.42578125" style="63" customWidth="1"/>
    <col min="4382" max="4601" width="9.140625" style="63"/>
    <col min="4602" max="4602" width="16.85546875" style="63" customWidth="1"/>
    <col min="4603" max="4626" width="9.140625" style="63" customWidth="1"/>
    <col min="4627" max="4627" width="9.85546875" style="63" customWidth="1"/>
    <col min="4628" max="4628" width="10.140625" style="63" customWidth="1"/>
    <col min="4629" max="4629" width="10.85546875" style="63" customWidth="1"/>
    <col min="4630" max="4630" width="10" style="63" customWidth="1"/>
    <col min="4631" max="4631" width="10.140625" style="63" customWidth="1"/>
    <col min="4632" max="4632" width="12" style="63" customWidth="1"/>
    <col min="4633" max="4634" width="9.140625" style="63" customWidth="1"/>
    <col min="4635" max="4636" width="9.140625" style="63"/>
    <col min="4637" max="4637" width="10.42578125" style="63" customWidth="1"/>
    <col min="4638" max="4857" width="9.140625" style="63"/>
    <col min="4858" max="4858" width="16.85546875" style="63" customWidth="1"/>
    <col min="4859" max="4882" width="9.140625" style="63" customWidth="1"/>
    <col min="4883" max="4883" width="9.85546875" style="63" customWidth="1"/>
    <col min="4884" max="4884" width="10.140625" style="63" customWidth="1"/>
    <col min="4885" max="4885" width="10.85546875" style="63" customWidth="1"/>
    <col min="4886" max="4886" width="10" style="63" customWidth="1"/>
    <col min="4887" max="4887" width="10.140625" style="63" customWidth="1"/>
    <col min="4888" max="4888" width="12" style="63" customWidth="1"/>
    <col min="4889" max="4890" width="9.140625" style="63" customWidth="1"/>
    <col min="4891" max="4892" width="9.140625" style="63"/>
    <col min="4893" max="4893" width="10.42578125" style="63" customWidth="1"/>
    <col min="4894" max="5113" width="9.140625" style="63"/>
    <col min="5114" max="5114" width="16.85546875" style="63" customWidth="1"/>
    <col min="5115" max="5138" width="9.140625" style="63" customWidth="1"/>
    <col min="5139" max="5139" width="9.85546875" style="63" customWidth="1"/>
    <col min="5140" max="5140" width="10.140625" style="63" customWidth="1"/>
    <col min="5141" max="5141" width="10.85546875" style="63" customWidth="1"/>
    <col min="5142" max="5142" width="10" style="63" customWidth="1"/>
    <col min="5143" max="5143" width="10.140625" style="63" customWidth="1"/>
    <col min="5144" max="5144" width="12" style="63" customWidth="1"/>
    <col min="5145" max="5146" width="9.140625" style="63" customWidth="1"/>
    <col min="5147" max="5148" width="9.140625" style="63"/>
    <col min="5149" max="5149" width="10.42578125" style="63" customWidth="1"/>
    <col min="5150" max="5369" width="9.140625" style="63"/>
    <col min="5370" max="5370" width="16.85546875" style="63" customWidth="1"/>
    <col min="5371" max="5394" width="9.140625" style="63" customWidth="1"/>
    <col min="5395" max="5395" width="9.85546875" style="63" customWidth="1"/>
    <col min="5396" max="5396" width="10.140625" style="63" customWidth="1"/>
    <col min="5397" max="5397" width="10.85546875" style="63" customWidth="1"/>
    <col min="5398" max="5398" width="10" style="63" customWidth="1"/>
    <col min="5399" max="5399" width="10.140625" style="63" customWidth="1"/>
    <col min="5400" max="5400" width="12" style="63" customWidth="1"/>
    <col min="5401" max="5402" width="9.140625" style="63" customWidth="1"/>
    <col min="5403" max="5404" width="9.140625" style="63"/>
    <col min="5405" max="5405" width="10.42578125" style="63" customWidth="1"/>
    <col min="5406" max="5625" width="9.140625" style="63"/>
    <col min="5626" max="5626" width="16.85546875" style="63" customWidth="1"/>
    <col min="5627" max="5650" width="9.140625" style="63" customWidth="1"/>
    <col min="5651" max="5651" width="9.85546875" style="63" customWidth="1"/>
    <col min="5652" max="5652" width="10.140625" style="63" customWidth="1"/>
    <col min="5653" max="5653" width="10.85546875" style="63" customWidth="1"/>
    <col min="5654" max="5654" width="10" style="63" customWidth="1"/>
    <col min="5655" max="5655" width="10.140625" style="63" customWidth="1"/>
    <col min="5656" max="5656" width="12" style="63" customWidth="1"/>
    <col min="5657" max="5658" width="9.140625" style="63" customWidth="1"/>
    <col min="5659" max="5660" width="9.140625" style="63"/>
    <col min="5661" max="5661" width="10.42578125" style="63" customWidth="1"/>
    <col min="5662" max="5881" width="9.140625" style="63"/>
    <col min="5882" max="5882" width="16.85546875" style="63" customWidth="1"/>
    <col min="5883" max="5906" width="9.140625" style="63" customWidth="1"/>
    <col min="5907" max="5907" width="9.85546875" style="63" customWidth="1"/>
    <col min="5908" max="5908" width="10.140625" style="63" customWidth="1"/>
    <col min="5909" max="5909" width="10.85546875" style="63" customWidth="1"/>
    <col min="5910" max="5910" width="10" style="63" customWidth="1"/>
    <col min="5911" max="5911" width="10.140625" style="63" customWidth="1"/>
    <col min="5912" max="5912" width="12" style="63" customWidth="1"/>
    <col min="5913" max="5914" width="9.140625" style="63" customWidth="1"/>
    <col min="5915" max="5916" width="9.140625" style="63"/>
    <col min="5917" max="5917" width="10.42578125" style="63" customWidth="1"/>
    <col min="5918" max="6137" width="9.140625" style="63"/>
    <col min="6138" max="6138" width="16.85546875" style="63" customWidth="1"/>
    <col min="6139" max="6162" width="9.140625" style="63" customWidth="1"/>
    <col min="6163" max="6163" width="9.85546875" style="63" customWidth="1"/>
    <col min="6164" max="6164" width="10.140625" style="63" customWidth="1"/>
    <col min="6165" max="6165" width="10.85546875" style="63" customWidth="1"/>
    <col min="6166" max="6166" width="10" style="63" customWidth="1"/>
    <col min="6167" max="6167" width="10.140625" style="63" customWidth="1"/>
    <col min="6168" max="6168" width="12" style="63" customWidth="1"/>
    <col min="6169" max="6170" width="9.140625" style="63" customWidth="1"/>
    <col min="6171" max="6172" width="9.140625" style="63"/>
    <col min="6173" max="6173" width="10.42578125" style="63" customWidth="1"/>
    <col min="6174" max="6393" width="9.140625" style="63"/>
    <col min="6394" max="6394" width="16.85546875" style="63" customWidth="1"/>
    <col min="6395" max="6418" width="9.140625" style="63" customWidth="1"/>
    <col min="6419" max="6419" width="9.85546875" style="63" customWidth="1"/>
    <col min="6420" max="6420" width="10.140625" style="63" customWidth="1"/>
    <col min="6421" max="6421" width="10.85546875" style="63" customWidth="1"/>
    <col min="6422" max="6422" width="10" style="63" customWidth="1"/>
    <col min="6423" max="6423" width="10.140625" style="63" customWidth="1"/>
    <col min="6424" max="6424" width="12" style="63" customWidth="1"/>
    <col min="6425" max="6426" width="9.140625" style="63" customWidth="1"/>
    <col min="6427" max="6428" width="9.140625" style="63"/>
    <col min="6429" max="6429" width="10.42578125" style="63" customWidth="1"/>
    <col min="6430" max="6649" width="9.140625" style="63"/>
    <col min="6650" max="6650" width="16.85546875" style="63" customWidth="1"/>
    <col min="6651" max="6674" width="9.140625" style="63" customWidth="1"/>
    <col min="6675" max="6675" width="9.85546875" style="63" customWidth="1"/>
    <col min="6676" max="6676" width="10.140625" style="63" customWidth="1"/>
    <col min="6677" max="6677" width="10.85546875" style="63" customWidth="1"/>
    <col min="6678" max="6678" width="10" style="63" customWidth="1"/>
    <col min="6679" max="6679" width="10.140625" style="63" customWidth="1"/>
    <col min="6680" max="6680" width="12" style="63" customWidth="1"/>
    <col min="6681" max="6682" width="9.140625" style="63" customWidth="1"/>
    <col min="6683" max="6684" width="9.140625" style="63"/>
    <col min="6685" max="6685" width="10.42578125" style="63" customWidth="1"/>
    <col min="6686" max="6905" width="9.140625" style="63"/>
    <col min="6906" max="6906" width="16.85546875" style="63" customWidth="1"/>
    <col min="6907" max="6930" width="9.140625" style="63" customWidth="1"/>
    <col min="6931" max="6931" width="9.85546875" style="63" customWidth="1"/>
    <col min="6932" max="6932" width="10.140625" style="63" customWidth="1"/>
    <col min="6933" max="6933" width="10.85546875" style="63" customWidth="1"/>
    <col min="6934" max="6934" width="10" style="63" customWidth="1"/>
    <col min="6935" max="6935" width="10.140625" style="63" customWidth="1"/>
    <col min="6936" max="6936" width="12" style="63" customWidth="1"/>
    <col min="6937" max="6938" width="9.140625" style="63" customWidth="1"/>
    <col min="6939" max="6940" width="9.140625" style="63"/>
    <col min="6941" max="6941" width="10.42578125" style="63" customWidth="1"/>
    <col min="6942" max="7161" width="9.140625" style="63"/>
    <col min="7162" max="7162" width="16.85546875" style="63" customWidth="1"/>
    <col min="7163" max="7186" width="9.140625" style="63" customWidth="1"/>
    <col min="7187" max="7187" width="9.85546875" style="63" customWidth="1"/>
    <col min="7188" max="7188" width="10.140625" style="63" customWidth="1"/>
    <col min="7189" max="7189" width="10.85546875" style="63" customWidth="1"/>
    <col min="7190" max="7190" width="10" style="63" customWidth="1"/>
    <col min="7191" max="7191" width="10.140625" style="63" customWidth="1"/>
    <col min="7192" max="7192" width="12" style="63" customWidth="1"/>
    <col min="7193" max="7194" width="9.140625" style="63" customWidth="1"/>
    <col min="7195" max="7196" width="9.140625" style="63"/>
    <col min="7197" max="7197" width="10.42578125" style="63" customWidth="1"/>
    <col min="7198" max="7417" width="9.140625" style="63"/>
    <col min="7418" max="7418" width="16.85546875" style="63" customWidth="1"/>
    <col min="7419" max="7442" width="9.140625" style="63" customWidth="1"/>
    <col min="7443" max="7443" width="9.85546875" style="63" customWidth="1"/>
    <col min="7444" max="7444" width="10.140625" style="63" customWidth="1"/>
    <col min="7445" max="7445" width="10.85546875" style="63" customWidth="1"/>
    <col min="7446" max="7446" width="10" style="63" customWidth="1"/>
    <col min="7447" max="7447" width="10.140625" style="63" customWidth="1"/>
    <col min="7448" max="7448" width="12" style="63" customWidth="1"/>
    <col min="7449" max="7450" width="9.140625" style="63" customWidth="1"/>
    <col min="7451" max="7452" width="9.140625" style="63"/>
    <col min="7453" max="7453" width="10.42578125" style="63" customWidth="1"/>
    <col min="7454" max="7673" width="9.140625" style="63"/>
    <col min="7674" max="7674" width="16.85546875" style="63" customWidth="1"/>
    <col min="7675" max="7698" width="9.140625" style="63" customWidth="1"/>
    <col min="7699" max="7699" width="9.85546875" style="63" customWidth="1"/>
    <col min="7700" max="7700" width="10.140625" style="63" customWidth="1"/>
    <col min="7701" max="7701" width="10.85546875" style="63" customWidth="1"/>
    <col min="7702" max="7702" width="10" style="63" customWidth="1"/>
    <col min="7703" max="7703" width="10.140625" style="63" customWidth="1"/>
    <col min="7704" max="7704" width="12" style="63" customWidth="1"/>
    <col min="7705" max="7706" width="9.140625" style="63" customWidth="1"/>
    <col min="7707" max="7708" width="9.140625" style="63"/>
    <col min="7709" max="7709" width="10.42578125" style="63" customWidth="1"/>
    <col min="7710" max="7929" width="9.140625" style="63"/>
    <col min="7930" max="7930" width="16.85546875" style="63" customWidth="1"/>
    <col min="7931" max="7954" width="9.140625" style="63" customWidth="1"/>
    <col min="7955" max="7955" width="9.85546875" style="63" customWidth="1"/>
    <col min="7956" max="7956" width="10.140625" style="63" customWidth="1"/>
    <col min="7957" max="7957" width="10.85546875" style="63" customWidth="1"/>
    <col min="7958" max="7958" width="10" style="63" customWidth="1"/>
    <col min="7959" max="7959" width="10.140625" style="63" customWidth="1"/>
    <col min="7960" max="7960" width="12" style="63" customWidth="1"/>
    <col min="7961" max="7962" width="9.140625" style="63" customWidth="1"/>
    <col min="7963" max="7964" width="9.140625" style="63"/>
    <col min="7965" max="7965" width="10.42578125" style="63" customWidth="1"/>
    <col min="7966" max="8185" width="9.140625" style="63"/>
    <col min="8186" max="8186" width="16.85546875" style="63" customWidth="1"/>
    <col min="8187" max="8210" width="9.140625" style="63" customWidth="1"/>
    <col min="8211" max="8211" width="9.85546875" style="63" customWidth="1"/>
    <col min="8212" max="8212" width="10.140625" style="63" customWidth="1"/>
    <col min="8213" max="8213" width="10.85546875" style="63" customWidth="1"/>
    <col min="8214" max="8214" width="10" style="63" customWidth="1"/>
    <col min="8215" max="8215" width="10.140625" style="63" customWidth="1"/>
    <col min="8216" max="8216" width="12" style="63" customWidth="1"/>
    <col min="8217" max="8218" width="9.140625" style="63" customWidth="1"/>
    <col min="8219" max="8220" width="9.140625" style="63"/>
    <col min="8221" max="8221" width="10.42578125" style="63" customWidth="1"/>
    <col min="8222" max="8441" width="9.140625" style="63"/>
    <col min="8442" max="8442" width="16.85546875" style="63" customWidth="1"/>
    <col min="8443" max="8466" width="9.140625" style="63" customWidth="1"/>
    <col min="8467" max="8467" width="9.85546875" style="63" customWidth="1"/>
    <col min="8468" max="8468" width="10.140625" style="63" customWidth="1"/>
    <col min="8469" max="8469" width="10.85546875" style="63" customWidth="1"/>
    <col min="8470" max="8470" width="10" style="63" customWidth="1"/>
    <col min="8471" max="8471" width="10.140625" style="63" customWidth="1"/>
    <col min="8472" max="8472" width="12" style="63" customWidth="1"/>
    <col min="8473" max="8474" width="9.140625" style="63" customWidth="1"/>
    <col min="8475" max="8476" width="9.140625" style="63"/>
    <col min="8477" max="8477" width="10.42578125" style="63" customWidth="1"/>
    <col min="8478" max="8697" width="9.140625" style="63"/>
    <col min="8698" max="8698" width="16.85546875" style="63" customWidth="1"/>
    <col min="8699" max="8722" width="9.140625" style="63" customWidth="1"/>
    <col min="8723" max="8723" width="9.85546875" style="63" customWidth="1"/>
    <col min="8724" max="8724" width="10.140625" style="63" customWidth="1"/>
    <col min="8725" max="8725" width="10.85546875" style="63" customWidth="1"/>
    <col min="8726" max="8726" width="10" style="63" customWidth="1"/>
    <col min="8727" max="8727" width="10.140625" style="63" customWidth="1"/>
    <col min="8728" max="8728" width="12" style="63" customWidth="1"/>
    <col min="8729" max="8730" width="9.140625" style="63" customWidth="1"/>
    <col min="8731" max="8732" width="9.140625" style="63"/>
    <col min="8733" max="8733" width="10.42578125" style="63" customWidth="1"/>
    <col min="8734" max="8953" width="9.140625" style="63"/>
    <col min="8954" max="8954" width="16.85546875" style="63" customWidth="1"/>
    <col min="8955" max="8978" width="9.140625" style="63" customWidth="1"/>
    <col min="8979" max="8979" width="9.85546875" style="63" customWidth="1"/>
    <col min="8980" max="8980" width="10.140625" style="63" customWidth="1"/>
    <col min="8981" max="8981" width="10.85546875" style="63" customWidth="1"/>
    <col min="8982" max="8982" width="10" style="63" customWidth="1"/>
    <col min="8983" max="8983" width="10.140625" style="63" customWidth="1"/>
    <col min="8984" max="8984" width="12" style="63" customWidth="1"/>
    <col min="8985" max="8986" width="9.140625" style="63" customWidth="1"/>
    <col min="8987" max="8988" width="9.140625" style="63"/>
    <col min="8989" max="8989" width="10.42578125" style="63" customWidth="1"/>
    <col min="8990" max="9209" width="9.140625" style="63"/>
    <col min="9210" max="9210" width="16.85546875" style="63" customWidth="1"/>
    <col min="9211" max="9234" width="9.140625" style="63" customWidth="1"/>
    <col min="9235" max="9235" width="9.85546875" style="63" customWidth="1"/>
    <col min="9236" max="9236" width="10.140625" style="63" customWidth="1"/>
    <col min="9237" max="9237" width="10.85546875" style="63" customWidth="1"/>
    <col min="9238" max="9238" width="10" style="63" customWidth="1"/>
    <col min="9239" max="9239" width="10.140625" style="63" customWidth="1"/>
    <col min="9240" max="9240" width="12" style="63" customWidth="1"/>
    <col min="9241" max="9242" width="9.140625" style="63" customWidth="1"/>
    <col min="9243" max="9244" width="9.140625" style="63"/>
    <col min="9245" max="9245" width="10.42578125" style="63" customWidth="1"/>
    <col min="9246" max="9465" width="9.140625" style="63"/>
    <col min="9466" max="9466" width="16.85546875" style="63" customWidth="1"/>
    <col min="9467" max="9490" width="9.140625" style="63" customWidth="1"/>
    <col min="9491" max="9491" width="9.85546875" style="63" customWidth="1"/>
    <col min="9492" max="9492" width="10.140625" style="63" customWidth="1"/>
    <col min="9493" max="9493" width="10.85546875" style="63" customWidth="1"/>
    <col min="9494" max="9494" width="10" style="63" customWidth="1"/>
    <col min="9495" max="9495" width="10.140625" style="63" customWidth="1"/>
    <col min="9496" max="9496" width="12" style="63" customWidth="1"/>
    <col min="9497" max="9498" width="9.140625" style="63" customWidth="1"/>
    <col min="9499" max="9500" width="9.140625" style="63"/>
    <col min="9501" max="9501" width="10.42578125" style="63" customWidth="1"/>
    <col min="9502" max="9721" width="9.140625" style="63"/>
    <col min="9722" max="9722" width="16.85546875" style="63" customWidth="1"/>
    <col min="9723" max="9746" width="9.140625" style="63" customWidth="1"/>
    <col min="9747" max="9747" width="9.85546875" style="63" customWidth="1"/>
    <col min="9748" max="9748" width="10.140625" style="63" customWidth="1"/>
    <col min="9749" max="9749" width="10.85546875" style="63" customWidth="1"/>
    <col min="9750" max="9750" width="10" style="63" customWidth="1"/>
    <col min="9751" max="9751" width="10.140625" style="63" customWidth="1"/>
    <col min="9752" max="9752" width="12" style="63" customWidth="1"/>
    <col min="9753" max="9754" width="9.140625" style="63" customWidth="1"/>
    <col min="9755" max="9756" width="9.140625" style="63"/>
    <col min="9757" max="9757" width="10.42578125" style="63" customWidth="1"/>
    <col min="9758" max="9977" width="9.140625" style="63"/>
    <col min="9978" max="9978" width="16.85546875" style="63" customWidth="1"/>
    <col min="9979" max="10002" width="9.140625" style="63" customWidth="1"/>
    <col min="10003" max="10003" width="9.85546875" style="63" customWidth="1"/>
    <col min="10004" max="10004" width="10.140625" style="63" customWidth="1"/>
    <col min="10005" max="10005" width="10.85546875" style="63" customWidth="1"/>
    <col min="10006" max="10006" width="10" style="63" customWidth="1"/>
    <col min="10007" max="10007" width="10.140625" style="63" customWidth="1"/>
    <col min="10008" max="10008" width="12" style="63" customWidth="1"/>
    <col min="10009" max="10010" width="9.140625" style="63" customWidth="1"/>
    <col min="10011" max="10012" width="9.140625" style="63"/>
    <col min="10013" max="10013" width="10.42578125" style="63" customWidth="1"/>
    <col min="10014" max="10233" width="9.140625" style="63"/>
    <col min="10234" max="10234" width="16.85546875" style="63" customWidth="1"/>
    <col min="10235" max="10258" width="9.140625" style="63" customWidth="1"/>
    <col min="10259" max="10259" width="9.85546875" style="63" customWidth="1"/>
    <col min="10260" max="10260" width="10.140625" style="63" customWidth="1"/>
    <col min="10261" max="10261" width="10.85546875" style="63" customWidth="1"/>
    <col min="10262" max="10262" width="10" style="63" customWidth="1"/>
    <col min="10263" max="10263" width="10.140625" style="63" customWidth="1"/>
    <col min="10264" max="10264" width="12" style="63" customWidth="1"/>
    <col min="10265" max="10266" width="9.140625" style="63" customWidth="1"/>
    <col min="10267" max="10268" width="9.140625" style="63"/>
    <col min="10269" max="10269" width="10.42578125" style="63" customWidth="1"/>
    <col min="10270" max="10489" width="9.140625" style="63"/>
    <col min="10490" max="10490" width="16.85546875" style="63" customWidth="1"/>
    <col min="10491" max="10514" width="9.140625" style="63" customWidth="1"/>
    <col min="10515" max="10515" width="9.85546875" style="63" customWidth="1"/>
    <col min="10516" max="10516" width="10.140625" style="63" customWidth="1"/>
    <col min="10517" max="10517" width="10.85546875" style="63" customWidth="1"/>
    <col min="10518" max="10518" width="10" style="63" customWidth="1"/>
    <col min="10519" max="10519" width="10.140625" style="63" customWidth="1"/>
    <col min="10520" max="10520" width="12" style="63" customWidth="1"/>
    <col min="10521" max="10522" width="9.140625" style="63" customWidth="1"/>
    <col min="10523" max="10524" width="9.140625" style="63"/>
    <col min="10525" max="10525" width="10.42578125" style="63" customWidth="1"/>
    <col min="10526" max="10745" width="9.140625" style="63"/>
    <col min="10746" max="10746" width="16.85546875" style="63" customWidth="1"/>
    <col min="10747" max="10770" width="9.140625" style="63" customWidth="1"/>
    <col min="10771" max="10771" width="9.85546875" style="63" customWidth="1"/>
    <col min="10772" max="10772" width="10.140625" style="63" customWidth="1"/>
    <col min="10773" max="10773" width="10.85546875" style="63" customWidth="1"/>
    <col min="10774" max="10774" width="10" style="63" customWidth="1"/>
    <col min="10775" max="10775" width="10.140625" style="63" customWidth="1"/>
    <col min="10776" max="10776" width="12" style="63" customWidth="1"/>
    <col min="10777" max="10778" width="9.140625" style="63" customWidth="1"/>
    <col min="10779" max="10780" width="9.140625" style="63"/>
    <col min="10781" max="10781" width="10.42578125" style="63" customWidth="1"/>
    <col min="10782" max="11001" width="9.140625" style="63"/>
    <col min="11002" max="11002" width="16.85546875" style="63" customWidth="1"/>
    <col min="11003" max="11026" width="9.140625" style="63" customWidth="1"/>
    <col min="11027" max="11027" width="9.85546875" style="63" customWidth="1"/>
    <col min="11028" max="11028" width="10.140625" style="63" customWidth="1"/>
    <col min="11029" max="11029" width="10.85546875" style="63" customWidth="1"/>
    <col min="11030" max="11030" width="10" style="63" customWidth="1"/>
    <col min="11031" max="11031" width="10.140625" style="63" customWidth="1"/>
    <col min="11032" max="11032" width="12" style="63" customWidth="1"/>
    <col min="11033" max="11034" width="9.140625" style="63" customWidth="1"/>
    <col min="11035" max="11036" width="9.140625" style="63"/>
    <col min="11037" max="11037" width="10.42578125" style="63" customWidth="1"/>
    <col min="11038" max="11257" width="9.140625" style="63"/>
    <col min="11258" max="11258" width="16.85546875" style="63" customWidth="1"/>
    <col min="11259" max="11282" width="9.140625" style="63" customWidth="1"/>
    <col min="11283" max="11283" width="9.85546875" style="63" customWidth="1"/>
    <col min="11284" max="11284" width="10.140625" style="63" customWidth="1"/>
    <col min="11285" max="11285" width="10.85546875" style="63" customWidth="1"/>
    <col min="11286" max="11286" width="10" style="63" customWidth="1"/>
    <col min="11287" max="11287" width="10.140625" style="63" customWidth="1"/>
    <col min="11288" max="11288" width="12" style="63" customWidth="1"/>
    <col min="11289" max="11290" width="9.140625" style="63" customWidth="1"/>
    <col min="11291" max="11292" width="9.140625" style="63"/>
    <col min="11293" max="11293" width="10.42578125" style="63" customWidth="1"/>
    <col min="11294" max="11513" width="9.140625" style="63"/>
    <col min="11514" max="11514" width="16.85546875" style="63" customWidth="1"/>
    <col min="11515" max="11538" width="9.140625" style="63" customWidth="1"/>
    <col min="11539" max="11539" width="9.85546875" style="63" customWidth="1"/>
    <col min="11540" max="11540" width="10.140625" style="63" customWidth="1"/>
    <col min="11541" max="11541" width="10.85546875" style="63" customWidth="1"/>
    <col min="11542" max="11542" width="10" style="63" customWidth="1"/>
    <col min="11543" max="11543" width="10.140625" style="63" customWidth="1"/>
    <col min="11544" max="11544" width="12" style="63" customWidth="1"/>
    <col min="11545" max="11546" width="9.140625" style="63" customWidth="1"/>
    <col min="11547" max="11548" width="9.140625" style="63"/>
    <col min="11549" max="11549" width="10.42578125" style="63" customWidth="1"/>
    <col min="11550" max="11769" width="9.140625" style="63"/>
    <col min="11770" max="11770" width="16.85546875" style="63" customWidth="1"/>
    <col min="11771" max="11794" width="9.140625" style="63" customWidth="1"/>
    <col min="11795" max="11795" width="9.85546875" style="63" customWidth="1"/>
    <col min="11796" max="11796" width="10.140625" style="63" customWidth="1"/>
    <col min="11797" max="11797" width="10.85546875" style="63" customWidth="1"/>
    <col min="11798" max="11798" width="10" style="63" customWidth="1"/>
    <col min="11799" max="11799" width="10.140625" style="63" customWidth="1"/>
    <col min="11800" max="11800" width="12" style="63" customWidth="1"/>
    <col min="11801" max="11802" width="9.140625" style="63" customWidth="1"/>
    <col min="11803" max="11804" width="9.140625" style="63"/>
    <col min="11805" max="11805" width="10.42578125" style="63" customWidth="1"/>
    <col min="11806" max="12025" width="9.140625" style="63"/>
    <col min="12026" max="12026" width="16.85546875" style="63" customWidth="1"/>
    <col min="12027" max="12050" width="9.140625" style="63" customWidth="1"/>
    <col min="12051" max="12051" width="9.85546875" style="63" customWidth="1"/>
    <col min="12052" max="12052" width="10.140625" style="63" customWidth="1"/>
    <col min="12053" max="12053" width="10.85546875" style="63" customWidth="1"/>
    <col min="12054" max="12054" width="10" style="63" customWidth="1"/>
    <col min="12055" max="12055" width="10.140625" style="63" customWidth="1"/>
    <col min="12056" max="12056" width="12" style="63" customWidth="1"/>
    <col min="12057" max="12058" width="9.140625" style="63" customWidth="1"/>
    <col min="12059" max="12060" width="9.140625" style="63"/>
    <col min="12061" max="12061" width="10.42578125" style="63" customWidth="1"/>
    <col min="12062" max="12281" width="9.140625" style="63"/>
    <col min="12282" max="12282" width="16.85546875" style="63" customWidth="1"/>
    <col min="12283" max="12306" width="9.140625" style="63" customWidth="1"/>
    <col min="12307" max="12307" width="9.85546875" style="63" customWidth="1"/>
    <col min="12308" max="12308" width="10.140625" style="63" customWidth="1"/>
    <col min="12309" max="12309" width="10.85546875" style="63" customWidth="1"/>
    <col min="12310" max="12310" width="10" style="63" customWidth="1"/>
    <col min="12311" max="12311" width="10.140625" style="63" customWidth="1"/>
    <col min="12312" max="12312" width="12" style="63" customWidth="1"/>
    <col min="12313" max="12314" width="9.140625" style="63" customWidth="1"/>
    <col min="12315" max="12316" width="9.140625" style="63"/>
    <col min="12317" max="12317" width="10.42578125" style="63" customWidth="1"/>
    <col min="12318" max="12537" width="9.140625" style="63"/>
    <col min="12538" max="12538" width="16.85546875" style="63" customWidth="1"/>
    <col min="12539" max="12562" width="9.140625" style="63" customWidth="1"/>
    <col min="12563" max="12563" width="9.85546875" style="63" customWidth="1"/>
    <col min="12564" max="12564" width="10.140625" style="63" customWidth="1"/>
    <col min="12565" max="12565" width="10.85546875" style="63" customWidth="1"/>
    <col min="12566" max="12566" width="10" style="63" customWidth="1"/>
    <col min="12567" max="12567" width="10.140625" style="63" customWidth="1"/>
    <col min="12568" max="12568" width="12" style="63" customWidth="1"/>
    <col min="12569" max="12570" width="9.140625" style="63" customWidth="1"/>
    <col min="12571" max="12572" width="9.140625" style="63"/>
    <col min="12573" max="12573" width="10.42578125" style="63" customWidth="1"/>
    <col min="12574" max="12793" width="9.140625" style="63"/>
    <col min="12794" max="12794" width="16.85546875" style="63" customWidth="1"/>
    <col min="12795" max="12818" width="9.140625" style="63" customWidth="1"/>
    <col min="12819" max="12819" width="9.85546875" style="63" customWidth="1"/>
    <col min="12820" max="12820" width="10.140625" style="63" customWidth="1"/>
    <col min="12821" max="12821" width="10.85546875" style="63" customWidth="1"/>
    <col min="12822" max="12822" width="10" style="63" customWidth="1"/>
    <col min="12823" max="12823" width="10.140625" style="63" customWidth="1"/>
    <col min="12824" max="12824" width="12" style="63" customWidth="1"/>
    <col min="12825" max="12826" width="9.140625" style="63" customWidth="1"/>
    <col min="12827" max="12828" width="9.140625" style="63"/>
    <col min="12829" max="12829" width="10.42578125" style="63" customWidth="1"/>
    <col min="12830" max="13049" width="9.140625" style="63"/>
    <col min="13050" max="13050" width="16.85546875" style="63" customWidth="1"/>
    <col min="13051" max="13074" width="9.140625" style="63" customWidth="1"/>
    <col min="13075" max="13075" width="9.85546875" style="63" customWidth="1"/>
    <col min="13076" max="13076" width="10.140625" style="63" customWidth="1"/>
    <col min="13077" max="13077" width="10.85546875" style="63" customWidth="1"/>
    <col min="13078" max="13078" width="10" style="63" customWidth="1"/>
    <col min="13079" max="13079" width="10.140625" style="63" customWidth="1"/>
    <col min="13080" max="13080" width="12" style="63" customWidth="1"/>
    <col min="13081" max="13082" width="9.140625" style="63" customWidth="1"/>
    <col min="13083" max="13084" width="9.140625" style="63"/>
    <col min="13085" max="13085" width="10.42578125" style="63" customWidth="1"/>
    <col min="13086" max="13305" width="9.140625" style="63"/>
    <col min="13306" max="13306" width="16.85546875" style="63" customWidth="1"/>
    <col min="13307" max="13330" width="9.140625" style="63" customWidth="1"/>
    <col min="13331" max="13331" width="9.85546875" style="63" customWidth="1"/>
    <col min="13332" max="13332" width="10.140625" style="63" customWidth="1"/>
    <col min="13333" max="13333" width="10.85546875" style="63" customWidth="1"/>
    <col min="13334" max="13334" width="10" style="63" customWidth="1"/>
    <col min="13335" max="13335" width="10.140625" style="63" customWidth="1"/>
    <col min="13336" max="13336" width="12" style="63" customWidth="1"/>
    <col min="13337" max="13338" width="9.140625" style="63" customWidth="1"/>
    <col min="13339" max="13340" width="9.140625" style="63"/>
    <col min="13341" max="13341" width="10.42578125" style="63" customWidth="1"/>
    <col min="13342" max="13561" width="9.140625" style="63"/>
    <col min="13562" max="13562" width="16.85546875" style="63" customWidth="1"/>
    <col min="13563" max="13586" width="9.140625" style="63" customWidth="1"/>
    <col min="13587" max="13587" width="9.85546875" style="63" customWidth="1"/>
    <col min="13588" max="13588" width="10.140625" style="63" customWidth="1"/>
    <col min="13589" max="13589" width="10.85546875" style="63" customWidth="1"/>
    <col min="13590" max="13590" width="10" style="63" customWidth="1"/>
    <col min="13591" max="13591" width="10.140625" style="63" customWidth="1"/>
    <col min="13592" max="13592" width="12" style="63" customWidth="1"/>
    <col min="13593" max="13594" width="9.140625" style="63" customWidth="1"/>
    <col min="13595" max="13596" width="9.140625" style="63"/>
    <col min="13597" max="13597" width="10.42578125" style="63" customWidth="1"/>
    <col min="13598" max="13817" width="9.140625" style="63"/>
    <col min="13818" max="13818" width="16.85546875" style="63" customWidth="1"/>
    <col min="13819" max="13842" width="9.140625" style="63" customWidth="1"/>
    <col min="13843" max="13843" width="9.85546875" style="63" customWidth="1"/>
    <col min="13844" max="13844" width="10.140625" style="63" customWidth="1"/>
    <col min="13845" max="13845" width="10.85546875" style="63" customWidth="1"/>
    <col min="13846" max="13846" width="10" style="63" customWidth="1"/>
    <col min="13847" max="13847" width="10.140625" style="63" customWidth="1"/>
    <col min="13848" max="13848" width="12" style="63" customWidth="1"/>
    <col min="13849" max="13850" width="9.140625" style="63" customWidth="1"/>
    <col min="13851" max="13852" width="9.140625" style="63"/>
    <col min="13853" max="13853" width="10.42578125" style="63" customWidth="1"/>
    <col min="13854" max="14073" width="9.140625" style="63"/>
    <col min="14074" max="14074" width="16.85546875" style="63" customWidth="1"/>
    <col min="14075" max="14098" width="9.140625" style="63" customWidth="1"/>
    <col min="14099" max="14099" width="9.85546875" style="63" customWidth="1"/>
    <col min="14100" max="14100" width="10.140625" style="63" customWidth="1"/>
    <col min="14101" max="14101" width="10.85546875" style="63" customWidth="1"/>
    <col min="14102" max="14102" width="10" style="63" customWidth="1"/>
    <col min="14103" max="14103" width="10.140625" style="63" customWidth="1"/>
    <col min="14104" max="14104" width="12" style="63" customWidth="1"/>
    <col min="14105" max="14106" width="9.140625" style="63" customWidth="1"/>
    <col min="14107" max="14108" width="9.140625" style="63"/>
    <col min="14109" max="14109" width="10.42578125" style="63" customWidth="1"/>
    <col min="14110" max="14329" width="9.140625" style="63"/>
    <col min="14330" max="14330" width="16.85546875" style="63" customWidth="1"/>
    <col min="14331" max="14354" width="9.140625" style="63" customWidth="1"/>
    <col min="14355" max="14355" width="9.85546875" style="63" customWidth="1"/>
    <col min="14356" max="14356" width="10.140625" style="63" customWidth="1"/>
    <col min="14357" max="14357" width="10.85546875" style="63" customWidth="1"/>
    <col min="14358" max="14358" width="10" style="63" customWidth="1"/>
    <col min="14359" max="14359" width="10.140625" style="63" customWidth="1"/>
    <col min="14360" max="14360" width="12" style="63" customWidth="1"/>
    <col min="14361" max="14362" width="9.140625" style="63" customWidth="1"/>
    <col min="14363" max="14364" width="9.140625" style="63"/>
    <col min="14365" max="14365" width="10.42578125" style="63" customWidth="1"/>
    <col min="14366" max="14585" width="9.140625" style="63"/>
    <col min="14586" max="14586" width="16.85546875" style="63" customWidth="1"/>
    <col min="14587" max="14610" width="9.140625" style="63" customWidth="1"/>
    <col min="14611" max="14611" width="9.85546875" style="63" customWidth="1"/>
    <col min="14612" max="14612" width="10.140625" style="63" customWidth="1"/>
    <col min="14613" max="14613" width="10.85546875" style="63" customWidth="1"/>
    <col min="14614" max="14614" width="10" style="63" customWidth="1"/>
    <col min="14615" max="14615" width="10.140625" style="63" customWidth="1"/>
    <col min="14616" max="14616" width="12" style="63" customWidth="1"/>
    <col min="14617" max="14618" width="9.140625" style="63" customWidth="1"/>
    <col min="14619" max="14620" width="9.140625" style="63"/>
    <col min="14621" max="14621" width="10.42578125" style="63" customWidth="1"/>
    <col min="14622" max="14841" width="9.140625" style="63"/>
    <col min="14842" max="14842" width="16.85546875" style="63" customWidth="1"/>
    <col min="14843" max="14866" width="9.140625" style="63" customWidth="1"/>
    <col min="14867" max="14867" width="9.85546875" style="63" customWidth="1"/>
    <col min="14868" max="14868" width="10.140625" style="63" customWidth="1"/>
    <col min="14869" max="14869" width="10.85546875" style="63" customWidth="1"/>
    <col min="14870" max="14870" width="10" style="63" customWidth="1"/>
    <col min="14871" max="14871" width="10.140625" style="63" customWidth="1"/>
    <col min="14872" max="14872" width="12" style="63" customWidth="1"/>
    <col min="14873" max="14874" width="9.140625" style="63" customWidth="1"/>
    <col min="14875" max="14876" width="9.140625" style="63"/>
    <col min="14877" max="14877" width="10.42578125" style="63" customWidth="1"/>
    <col min="14878" max="15097" width="9.140625" style="63"/>
    <col min="15098" max="15098" width="16.85546875" style="63" customWidth="1"/>
    <col min="15099" max="15122" width="9.140625" style="63" customWidth="1"/>
    <col min="15123" max="15123" width="9.85546875" style="63" customWidth="1"/>
    <col min="15124" max="15124" width="10.140625" style="63" customWidth="1"/>
    <col min="15125" max="15125" width="10.85546875" style="63" customWidth="1"/>
    <col min="15126" max="15126" width="10" style="63" customWidth="1"/>
    <col min="15127" max="15127" width="10.140625" style="63" customWidth="1"/>
    <col min="15128" max="15128" width="12" style="63" customWidth="1"/>
    <col min="15129" max="15130" width="9.140625" style="63" customWidth="1"/>
    <col min="15131" max="15132" width="9.140625" style="63"/>
    <col min="15133" max="15133" width="10.42578125" style="63" customWidth="1"/>
    <col min="15134" max="15353" width="9.140625" style="63"/>
    <col min="15354" max="15354" width="16.85546875" style="63" customWidth="1"/>
    <col min="15355" max="15378" width="9.140625" style="63" customWidth="1"/>
    <col min="15379" max="15379" width="9.85546875" style="63" customWidth="1"/>
    <col min="15380" max="15380" width="10.140625" style="63" customWidth="1"/>
    <col min="15381" max="15381" width="10.85546875" style="63" customWidth="1"/>
    <col min="15382" max="15382" width="10" style="63" customWidth="1"/>
    <col min="15383" max="15383" width="10.140625" style="63" customWidth="1"/>
    <col min="15384" max="15384" width="12" style="63" customWidth="1"/>
    <col min="15385" max="15386" width="9.140625" style="63" customWidth="1"/>
    <col min="15387" max="15388" width="9.140625" style="63"/>
    <col min="15389" max="15389" width="10.42578125" style="63" customWidth="1"/>
    <col min="15390" max="15609" width="9.140625" style="63"/>
    <col min="15610" max="15610" width="16.85546875" style="63" customWidth="1"/>
    <col min="15611" max="15634" width="9.140625" style="63" customWidth="1"/>
    <col min="15635" max="15635" width="9.85546875" style="63" customWidth="1"/>
    <col min="15636" max="15636" width="10.140625" style="63" customWidth="1"/>
    <col min="15637" max="15637" width="10.85546875" style="63" customWidth="1"/>
    <col min="15638" max="15638" width="10" style="63" customWidth="1"/>
    <col min="15639" max="15639" width="10.140625" style="63" customWidth="1"/>
    <col min="15640" max="15640" width="12" style="63" customWidth="1"/>
    <col min="15641" max="15642" width="9.140625" style="63" customWidth="1"/>
    <col min="15643" max="15644" width="9.140625" style="63"/>
    <col min="15645" max="15645" width="10.42578125" style="63" customWidth="1"/>
    <col min="15646" max="15865" width="9.140625" style="63"/>
    <col min="15866" max="15866" width="16.85546875" style="63" customWidth="1"/>
    <col min="15867" max="15890" width="9.140625" style="63" customWidth="1"/>
    <col min="15891" max="15891" width="9.85546875" style="63" customWidth="1"/>
    <col min="15892" max="15892" width="10.140625" style="63" customWidth="1"/>
    <col min="15893" max="15893" width="10.85546875" style="63" customWidth="1"/>
    <col min="15894" max="15894" width="10" style="63" customWidth="1"/>
    <col min="15895" max="15895" width="10.140625" style="63" customWidth="1"/>
    <col min="15896" max="15896" width="12" style="63" customWidth="1"/>
    <col min="15897" max="15898" width="9.140625" style="63" customWidth="1"/>
    <col min="15899" max="15900" width="9.140625" style="63"/>
    <col min="15901" max="15901" width="10.42578125" style="63" customWidth="1"/>
    <col min="15902" max="16121" width="9.140625" style="63"/>
    <col min="16122" max="16122" width="16.85546875" style="63" customWidth="1"/>
    <col min="16123" max="16146" width="9.140625" style="63" customWidth="1"/>
    <col min="16147" max="16147" width="9.85546875" style="63" customWidth="1"/>
    <col min="16148" max="16148" width="10.140625" style="63" customWidth="1"/>
    <col min="16149" max="16149" width="10.85546875" style="63" customWidth="1"/>
    <col min="16150" max="16150" width="10" style="63" customWidth="1"/>
    <col min="16151" max="16151" width="10.140625" style="63" customWidth="1"/>
    <col min="16152" max="16152" width="12" style="63" customWidth="1"/>
    <col min="16153" max="16154" width="9.140625" style="63" customWidth="1"/>
    <col min="16155" max="16156" width="9.140625" style="63"/>
    <col min="16157" max="16157" width="10.42578125" style="63" customWidth="1"/>
    <col min="16158" max="16384" width="9.140625" style="63"/>
  </cols>
  <sheetData>
    <row r="1" spans="1:64" s="125" customFormat="1" ht="18.75" x14ac:dyDescent="0.3">
      <c r="A1" s="544" t="s">
        <v>55</v>
      </c>
      <c r="B1" s="547" t="s">
        <v>182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7"/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7"/>
      <c r="AZ1" s="547"/>
      <c r="BA1" s="547"/>
      <c r="BB1" s="547"/>
      <c r="BC1" s="547"/>
      <c r="BD1" s="547"/>
      <c r="BE1" s="547"/>
      <c r="BF1" s="547"/>
      <c r="BG1" s="547"/>
    </row>
    <row r="2" spans="1:64" s="125" customFormat="1" ht="18.75" x14ac:dyDescent="0.3">
      <c r="A2" s="544"/>
      <c r="B2" s="547" t="s">
        <v>221</v>
      </c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  <c r="AR2" s="547"/>
      <c r="AS2" s="547"/>
      <c r="AT2" s="547"/>
      <c r="AU2" s="547"/>
      <c r="AV2" s="547"/>
      <c r="AW2" s="547"/>
      <c r="AX2" s="547"/>
      <c r="AY2" s="547"/>
      <c r="AZ2" s="547"/>
      <c r="BA2" s="547"/>
      <c r="BB2" s="547"/>
      <c r="BC2" s="547"/>
      <c r="BD2" s="547"/>
      <c r="BE2" s="547"/>
      <c r="BF2" s="547"/>
      <c r="BG2" s="547"/>
    </row>
    <row r="3" spans="1:64" s="75" customFormat="1" ht="15" customHeight="1" x14ac:dyDescent="0.25">
      <c r="A3" s="542" t="s">
        <v>195</v>
      </c>
      <c r="B3" s="548"/>
      <c r="C3" s="549" t="s">
        <v>198</v>
      </c>
      <c r="D3" s="550"/>
      <c r="E3" s="550"/>
      <c r="F3" s="550"/>
      <c r="G3" s="550"/>
      <c r="H3" s="550"/>
      <c r="I3" s="550"/>
      <c r="J3" s="550"/>
      <c r="K3" s="551"/>
      <c r="L3" s="555" t="s">
        <v>183</v>
      </c>
      <c r="M3" s="558"/>
      <c r="N3" s="558"/>
      <c r="O3" s="558"/>
      <c r="P3" s="558"/>
      <c r="Q3" s="558"/>
      <c r="R3" s="558"/>
      <c r="S3" s="558"/>
      <c r="T3" s="558"/>
      <c r="U3" s="558"/>
      <c r="V3" s="558"/>
      <c r="W3" s="558"/>
      <c r="X3" s="558"/>
      <c r="Y3" s="558"/>
      <c r="Z3" s="558"/>
      <c r="AA3" s="558"/>
      <c r="AB3" s="558"/>
      <c r="AC3" s="558"/>
      <c r="AD3" s="558"/>
      <c r="AE3" s="558"/>
      <c r="AF3" s="558"/>
      <c r="AG3" s="558"/>
      <c r="AH3" s="558"/>
      <c r="AI3" s="558"/>
      <c r="AJ3" s="558"/>
      <c r="AK3" s="558"/>
      <c r="AL3" s="558"/>
      <c r="AM3" s="558"/>
      <c r="AN3" s="558"/>
      <c r="AO3" s="558"/>
      <c r="AP3" s="558"/>
      <c r="AQ3" s="558"/>
      <c r="AR3" s="558"/>
      <c r="AS3" s="558"/>
      <c r="AT3" s="558"/>
      <c r="AU3" s="558"/>
      <c r="AV3" s="558"/>
      <c r="AW3" s="558"/>
      <c r="AX3" s="558"/>
      <c r="AY3" s="558"/>
      <c r="AZ3" s="558"/>
      <c r="BA3" s="558"/>
      <c r="BB3" s="558"/>
      <c r="BC3" s="558"/>
      <c r="BD3" s="558"/>
      <c r="BE3" s="558"/>
      <c r="BF3" s="558"/>
      <c r="BG3" s="559"/>
    </row>
    <row r="4" spans="1:64" s="75" customFormat="1" ht="15.75" customHeight="1" x14ac:dyDescent="0.2">
      <c r="A4" s="543"/>
      <c r="B4" s="548"/>
      <c r="C4" s="552"/>
      <c r="D4" s="553"/>
      <c r="E4" s="553"/>
      <c r="F4" s="553"/>
      <c r="G4" s="553"/>
      <c r="H4" s="553"/>
      <c r="I4" s="553"/>
      <c r="J4" s="553"/>
      <c r="K4" s="554"/>
      <c r="L4" s="555" t="s">
        <v>370</v>
      </c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7"/>
      <c r="X4" s="555" t="s">
        <v>374</v>
      </c>
      <c r="Y4" s="556"/>
      <c r="Z4" s="556"/>
      <c r="AA4" s="556"/>
      <c r="AB4" s="556"/>
      <c r="AC4" s="556"/>
      <c r="AD4" s="556"/>
      <c r="AE4" s="556"/>
      <c r="AF4" s="556"/>
      <c r="AG4" s="556"/>
      <c r="AH4" s="556"/>
      <c r="AI4" s="557"/>
      <c r="AJ4" s="530" t="s">
        <v>372</v>
      </c>
      <c r="AK4" s="530"/>
      <c r="AL4" s="530"/>
      <c r="AM4" s="530"/>
      <c r="AN4" s="531"/>
      <c r="AO4" s="531"/>
      <c r="AP4" s="531"/>
      <c r="AQ4" s="531"/>
      <c r="AR4" s="531"/>
      <c r="AS4" s="531"/>
      <c r="AT4" s="531"/>
      <c r="AU4" s="531"/>
      <c r="AV4" s="530" t="s">
        <v>373</v>
      </c>
      <c r="AW4" s="530"/>
      <c r="AX4" s="530"/>
      <c r="AY4" s="530"/>
      <c r="AZ4" s="531"/>
      <c r="BA4" s="531"/>
      <c r="BB4" s="531"/>
      <c r="BC4" s="531"/>
      <c r="BD4" s="531"/>
      <c r="BE4" s="531"/>
      <c r="BF4" s="531"/>
      <c r="BG4" s="531"/>
    </row>
    <row r="5" spans="1:64" s="315" customFormat="1" ht="15" customHeight="1" x14ac:dyDescent="0.25">
      <c r="A5" s="543"/>
      <c r="C5" s="85">
        <v>2012</v>
      </c>
      <c r="D5" s="85">
        <v>2013</v>
      </c>
      <c r="E5" s="295">
        <v>2014</v>
      </c>
      <c r="F5" s="295">
        <v>2015</v>
      </c>
      <c r="G5" s="295">
        <v>2016</v>
      </c>
      <c r="H5" s="295" t="s">
        <v>370</v>
      </c>
      <c r="I5" s="295" t="s">
        <v>371</v>
      </c>
      <c r="J5" s="295" t="s">
        <v>372</v>
      </c>
      <c r="K5" s="295" t="s">
        <v>373</v>
      </c>
      <c r="L5" s="394" t="s">
        <v>2</v>
      </c>
      <c r="M5" s="394" t="s">
        <v>3</v>
      </c>
      <c r="N5" s="394" t="s">
        <v>4</v>
      </c>
      <c r="O5" s="394" t="s">
        <v>5</v>
      </c>
      <c r="P5" s="351" t="s">
        <v>6</v>
      </c>
      <c r="Q5" s="351" t="s">
        <v>208</v>
      </c>
      <c r="R5" s="351" t="s">
        <v>209</v>
      </c>
      <c r="S5" s="351" t="s">
        <v>210</v>
      </c>
      <c r="T5" s="351" t="s">
        <v>211</v>
      </c>
      <c r="U5" s="351" t="s">
        <v>212</v>
      </c>
      <c r="V5" s="351" t="s">
        <v>213</v>
      </c>
      <c r="W5" s="351" t="s">
        <v>214</v>
      </c>
      <c r="X5" s="394" t="s">
        <v>2</v>
      </c>
      <c r="Y5" s="394" t="s">
        <v>3</v>
      </c>
      <c r="Z5" s="394" t="s">
        <v>4</v>
      </c>
      <c r="AA5" s="394" t="s">
        <v>5</v>
      </c>
      <c r="AB5" s="351" t="s">
        <v>6</v>
      </c>
      <c r="AC5" s="351" t="s">
        <v>208</v>
      </c>
      <c r="AD5" s="351" t="s">
        <v>209</v>
      </c>
      <c r="AE5" s="351" t="s">
        <v>210</v>
      </c>
      <c r="AF5" s="351" t="s">
        <v>211</v>
      </c>
      <c r="AG5" s="351" t="s">
        <v>212</v>
      </c>
      <c r="AH5" s="351" t="s">
        <v>213</v>
      </c>
      <c r="AI5" s="351" t="s">
        <v>214</v>
      </c>
      <c r="AJ5" s="54" t="s">
        <v>2</v>
      </c>
      <c r="AK5" s="54" t="s">
        <v>3</v>
      </c>
      <c r="AL5" s="54" t="s">
        <v>4</v>
      </c>
      <c r="AM5" s="54" t="s">
        <v>5</v>
      </c>
      <c r="AN5" s="54" t="s">
        <v>6</v>
      </c>
      <c r="AO5" s="54" t="s">
        <v>208</v>
      </c>
      <c r="AP5" s="54" t="s">
        <v>209</v>
      </c>
      <c r="AQ5" s="54" t="s">
        <v>210</v>
      </c>
      <c r="AR5" s="54" t="s">
        <v>211</v>
      </c>
      <c r="AS5" s="54" t="s">
        <v>212</v>
      </c>
      <c r="AT5" s="54" t="s">
        <v>213</v>
      </c>
      <c r="AU5" s="54" t="s">
        <v>214</v>
      </c>
      <c r="AV5" s="54" t="s">
        <v>2</v>
      </c>
      <c r="AW5" s="54" t="s">
        <v>3</v>
      </c>
      <c r="AX5" s="54" t="s">
        <v>4</v>
      </c>
      <c r="AY5" s="54" t="s">
        <v>5</v>
      </c>
      <c r="AZ5" s="54" t="s">
        <v>6</v>
      </c>
      <c r="BA5" s="54" t="s">
        <v>208</v>
      </c>
      <c r="BB5" s="54" t="s">
        <v>209</v>
      </c>
      <c r="BC5" s="54" t="s">
        <v>210</v>
      </c>
      <c r="BD5" s="54" t="s">
        <v>211</v>
      </c>
      <c r="BE5" s="54" t="s">
        <v>212</v>
      </c>
      <c r="BF5" s="54" t="s">
        <v>213</v>
      </c>
      <c r="BG5" s="54" t="s">
        <v>214</v>
      </c>
    </row>
    <row r="6" spans="1:64" s="128" customFormat="1" x14ac:dyDescent="0.25">
      <c r="A6" s="126" t="s">
        <v>184</v>
      </c>
      <c r="B6" s="61" t="s">
        <v>101</v>
      </c>
      <c r="C6" s="262">
        <v>3491766.8952900027</v>
      </c>
      <c r="D6" s="262">
        <v>5156137.7647899929</v>
      </c>
      <c r="E6" s="262">
        <v>5145180.7754499903</v>
      </c>
      <c r="F6" s="262">
        <v>5593750.1769599719</v>
      </c>
      <c r="G6" s="262">
        <v>7007279.4194500074</v>
      </c>
      <c r="H6" s="422">
        <v>7561313.4036900019</v>
      </c>
      <c r="I6" s="262">
        <v>6530279.0376299983</v>
      </c>
      <c r="J6" s="262">
        <f t="shared" ref="J6:J35" si="0">SUM(AJ6:AU6)</f>
        <v>9691246.3592900019</v>
      </c>
      <c r="K6" s="262">
        <f t="shared" ref="K6:K35" si="1">SUM(AV6:BG6)</f>
        <v>8070845.0737499986</v>
      </c>
      <c r="L6" s="34">
        <v>653699.22595000011</v>
      </c>
      <c r="M6" s="34">
        <v>1622863.1426700018</v>
      </c>
      <c r="N6" s="34">
        <v>359252.25160000002</v>
      </c>
      <c r="O6" s="34">
        <v>359252.25160000002</v>
      </c>
      <c r="P6" s="34">
        <v>476191.76059000054</v>
      </c>
      <c r="Q6" s="34">
        <v>879361.88895999966</v>
      </c>
      <c r="R6" s="34">
        <v>554375.29460000049</v>
      </c>
      <c r="S6" s="34">
        <v>668520.91339999915</v>
      </c>
      <c r="T6" s="34">
        <v>442407.70660999994</v>
      </c>
      <c r="U6" s="34">
        <v>716964.17304000037</v>
      </c>
      <c r="V6" s="34">
        <v>479462.14059999993</v>
      </c>
      <c r="W6" s="34">
        <v>348962.65406999993</v>
      </c>
      <c r="X6" s="32">
        <v>336193.01484999951</v>
      </c>
      <c r="Y6" s="32">
        <v>282140.63167000009</v>
      </c>
      <c r="Z6" s="32">
        <v>136785.77815999993</v>
      </c>
      <c r="AA6" s="32">
        <v>181436.26954999991</v>
      </c>
      <c r="AB6" s="32">
        <v>440434.82507999998</v>
      </c>
      <c r="AC6" s="32">
        <v>420698.14134999999</v>
      </c>
      <c r="AD6" s="32">
        <v>587724.86512000009</v>
      </c>
      <c r="AE6" s="32">
        <v>527395.01607999951</v>
      </c>
      <c r="AF6" s="32">
        <v>715086.27112000016</v>
      </c>
      <c r="AG6" s="32">
        <v>1063164.9852500004</v>
      </c>
      <c r="AH6" s="32">
        <v>1091685.6800999979</v>
      </c>
      <c r="AI6" s="32">
        <v>747533.55930000055</v>
      </c>
      <c r="AJ6" s="65">
        <v>943491.15481000044</v>
      </c>
      <c r="AK6" s="65">
        <v>715719.98800999951</v>
      </c>
      <c r="AL6" s="65">
        <v>715948.85848000029</v>
      </c>
      <c r="AM6" s="65">
        <v>821681.96009000018</v>
      </c>
      <c r="AN6" s="65">
        <v>632749.43894000014</v>
      </c>
      <c r="AO6" s="65">
        <v>1060450.9012200001</v>
      </c>
      <c r="AP6" s="65">
        <v>868294.57205999945</v>
      </c>
      <c r="AQ6" s="65">
        <v>556993.20609000046</v>
      </c>
      <c r="AR6" s="65">
        <v>848834.44385000039</v>
      </c>
      <c r="AS6" s="65">
        <v>1109947.3883899995</v>
      </c>
      <c r="AT6" s="65">
        <v>753010.16105000093</v>
      </c>
      <c r="AU6" s="65">
        <v>664124.28630000015</v>
      </c>
      <c r="AV6" s="65">
        <v>853970.1240099998</v>
      </c>
      <c r="AW6" s="65">
        <v>785214.52438999992</v>
      </c>
      <c r="AX6" s="65">
        <v>1152490.4902699995</v>
      </c>
      <c r="AY6" s="65">
        <v>807397.45129999926</v>
      </c>
      <c r="AZ6" s="65">
        <v>501271.15262000024</v>
      </c>
      <c r="BA6" s="65">
        <v>615265.7565499997</v>
      </c>
      <c r="BB6" s="65">
        <v>639538.03276999935</v>
      </c>
      <c r="BC6" s="65">
        <v>709879.37385999982</v>
      </c>
      <c r="BD6" s="65">
        <v>418165.43864000007</v>
      </c>
      <c r="BE6" s="65">
        <v>757732.64955999982</v>
      </c>
      <c r="BF6" s="65">
        <v>409638.74189</v>
      </c>
      <c r="BG6" s="65">
        <v>420281.33789000008</v>
      </c>
      <c r="BH6" s="127"/>
      <c r="BI6" s="127"/>
      <c r="BJ6" s="127"/>
      <c r="BK6" s="127"/>
      <c r="BL6" s="127"/>
    </row>
    <row r="7" spans="1:64" s="75" customFormat="1" x14ac:dyDescent="0.25">
      <c r="A7" s="71"/>
      <c r="B7" s="61" t="s">
        <v>60</v>
      </c>
      <c r="C7" s="262">
        <v>5192119.2470000004</v>
      </c>
      <c r="D7" s="262">
        <v>4919610.3</v>
      </c>
      <c r="E7" s="262">
        <v>12474223.560000001</v>
      </c>
      <c r="F7" s="262">
        <v>4669321.7989999996</v>
      </c>
      <c r="G7" s="262">
        <v>5254286.7230000002</v>
      </c>
      <c r="H7" s="422">
        <v>5113639.635999999</v>
      </c>
      <c r="I7" s="262">
        <v>4124831.8827500031</v>
      </c>
      <c r="J7" s="262">
        <f t="shared" si="0"/>
        <v>6229803.2960411124</v>
      </c>
      <c r="K7" s="262">
        <f t="shared" si="1"/>
        <v>5885867.5669232979</v>
      </c>
      <c r="L7" s="414">
        <v>366517.59100000001</v>
      </c>
      <c r="M7" s="414">
        <v>353640.79300000001</v>
      </c>
      <c r="N7" s="414">
        <v>452630.73300000001</v>
      </c>
      <c r="O7" s="414">
        <v>390236.09700000001</v>
      </c>
      <c r="P7" s="414">
        <v>625108.52399999998</v>
      </c>
      <c r="Q7" s="414">
        <v>462169.38400000002</v>
      </c>
      <c r="R7" s="414">
        <v>492292.15500000003</v>
      </c>
      <c r="S7" s="414">
        <v>513294.565</v>
      </c>
      <c r="T7" s="414">
        <v>415874.11599999998</v>
      </c>
      <c r="U7" s="414">
        <v>526645.402</v>
      </c>
      <c r="V7" s="414">
        <v>298594.49300000002</v>
      </c>
      <c r="W7" s="414">
        <v>216635.783</v>
      </c>
      <c r="X7" s="32">
        <v>167751.31853999963</v>
      </c>
      <c r="Y7" s="32">
        <v>194276.96801000019</v>
      </c>
      <c r="Z7" s="32">
        <v>179551.13327000136</v>
      </c>
      <c r="AA7" s="32">
        <v>242922.89375000031</v>
      </c>
      <c r="AB7" s="32">
        <v>219665.28295000037</v>
      </c>
      <c r="AC7" s="32">
        <v>375330.43471000245</v>
      </c>
      <c r="AD7" s="32">
        <v>395851.44378000172</v>
      </c>
      <c r="AE7" s="32">
        <v>454152.22144999716</v>
      </c>
      <c r="AF7" s="32">
        <v>409528.91396000056</v>
      </c>
      <c r="AG7" s="32">
        <v>583442.45134999871</v>
      </c>
      <c r="AH7" s="32">
        <v>490683.82927000022</v>
      </c>
      <c r="AI7" s="32">
        <v>411674.99171000061</v>
      </c>
      <c r="AJ7" s="266">
        <v>441256.0009460047</v>
      </c>
      <c r="AK7" s="266">
        <v>419523.29126000154</v>
      </c>
      <c r="AL7" s="266">
        <v>478241.72858429869</v>
      </c>
      <c r="AM7" s="266">
        <v>526829.42432000337</v>
      </c>
      <c r="AN7" s="266">
        <v>460092.88643999683</v>
      </c>
      <c r="AO7" s="266">
        <v>543760.01860999491</v>
      </c>
      <c r="AP7" s="266">
        <v>532641.0675848024</v>
      </c>
      <c r="AQ7" s="266">
        <v>596284.87143200065</v>
      </c>
      <c r="AR7" s="266">
        <v>531992.88422999706</v>
      </c>
      <c r="AS7" s="266">
        <v>624136.58351400227</v>
      </c>
      <c r="AT7" s="266">
        <v>563213.62081000395</v>
      </c>
      <c r="AU7" s="266">
        <v>511830.9183100058</v>
      </c>
      <c r="AV7" s="65">
        <v>460528.98501070053</v>
      </c>
      <c r="AW7" s="65">
        <v>713394.28785599791</v>
      </c>
      <c r="AX7" s="65">
        <v>503063.96311579854</v>
      </c>
      <c r="AY7" s="65">
        <v>492922.86096119945</v>
      </c>
      <c r="AZ7" s="65">
        <v>448203.73159999732</v>
      </c>
      <c r="BA7" s="65">
        <v>370028.05245000159</v>
      </c>
      <c r="BB7" s="65">
        <v>443511.1323196002</v>
      </c>
      <c r="BC7" s="65">
        <v>350755.67458000011</v>
      </c>
      <c r="BD7" s="65">
        <v>745286.39336000208</v>
      </c>
      <c r="BE7" s="65">
        <v>459507.19524000335</v>
      </c>
      <c r="BF7" s="65">
        <v>428796.49270999816</v>
      </c>
      <c r="BG7" s="32">
        <v>469868.79771999916</v>
      </c>
      <c r="BH7" s="63"/>
      <c r="BI7" s="63"/>
      <c r="BJ7" s="63"/>
      <c r="BK7" s="63"/>
      <c r="BL7" s="63"/>
    </row>
    <row r="8" spans="1:64" s="75" customFormat="1" x14ac:dyDescent="0.25">
      <c r="A8" s="71"/>
      <c r="B8" s="61" t="s">
        <v>99</v>
      </c>
      <c r="C8" s="263">
        <v>-1700352.3517099977</v>
      </c>
      <c r="D8" s="263">
        <v>236527.46478999313</v>
      </c>
      <c r="E8" s="263">
        <v>-7329042.7845500102</v>
      </c>
      <c r="F8" s="263">
        <v>924428.37795997225</v>
      </c>
      <c r="G8" s="262">
        <v>1752992.6964500071</v>
      </c>
      <c r="H8" s="422">
        <v>2447673.7676900015</v>
      </c>
      <c r="I8" s="262">
        <v>2405447.1548799947</v>
      </c>
      <c r="J8" s="262">
        <f t="shared" si="0"/>
        <v>3461443.0632488895</v>
      </c>
      <c r="K8" s="262">
        <f t="shared" si="1"/>
        <v>2184977.5068266983</v>
      </c>
      <c r="L8" s="415">
        <f>L6-L7</f>
        <v>287181.63495000009</v>
      </c>
      <c r="M8" s="415">
        <f t="shared" ref="M8:W8" si="2">M6-M7</f>
        <v>1269222.3496700018</v>
      </c>
      <c r="N8" s="415">
        <f t="shared" si="2"/>
        <v>-93378.48139999999</v>
      </c>
      <c r="O8" s="415">
        <f t="shared" si="2"/>
        <v>-30983.845399999991</v>
      </c>
      <c r="P8" s="415">
        <f t="shared" si="2"/>
        <v>-148916.76340999943</v>
      </c>
      <c r="Q8" s="415">
        <f t="shared" si="2"/>
        <v>417192.50495999964</v>
      </c>
      <c r="R8" s="415">
        <f t="shared" si="2"/>
        <v>62083.139600000461</v>
      </c>
      <c r="S8" s="415">
        <f t="shared" si="2"/>
        <v>155226.34839999914</v>
      </c>
      <c r="T8" s="415">
        <f t="shared" si="2"/>
        <v>26533.590609999956</v>
      </c>
      <c r="U8" s="415">
        <f t="shared" si="2"/>
        <v>190318.77104000037</v>
      </c>
      <c r="V8" s="415">
        <f t="shared" si="2"/>
        <v>180867.64759999991</v>
      </c>
      <c r="W8" s="415">
        <f t="shared" si="2"/>
        <v>132326.87106999994</v>
      </c>
      <c r="X8" s="32">
        <f>X6-X7</f>
        <v>168441.69630999988</v>
      </c>
      <c r="Y8" s="32">
        <f t="shared" ref="Y8:AI8" si="3">Y6-Y7</f>
        <v>87863.663659999904</v>
      </c>
      <c r="Z8" s="32">
        <f t="shared" si="3"/>
        <v>-42765.35511000143</v>
      </c>
      <c r="AA8" s="32">
        <f t="shared" si="3"/>
        <v>-61486.624200000399</v>
      </c>
      <c r="AB8" s="32">
        <f t="shared" si="3"/>
        <v>220769.54212999961</v>
      </c>
      <c r="AC8" s="32">
        <f t="shared" si="3"/>
        <v>45367.706639997545</v>
      </c>
      <c r="AD8" s="32">
        <f t="shared" si="3"/>
        <v>191873.42133999837</v>
      </c>
      <c r="AE8" s="32">
        <f t="shared" si="3"/>
        <v>73242.794630002347</v>
      </c>
      <c r="AF8" s="32">
        <f t="shared" si="3"/>
        <v>305557.35715999961</v>
      </c>
      <c r="AG8" s="32">
        <f t="shared" si="3"/>
        <v>479722.53390000167</v>
      </c>
      <c r="AH8" s="32">
        <f t="shared" si="3"/>
        <v>601001.85082999768</v>
      </c>
      <c r="AI8" s="32">
        <f t="shared" si="3"/>
        <v>335858.56758999993</v>
      </c>
      <c r="AJ8" s="71">
        <f>AJ6-AJ7</f>
        <v>502235.15386399574</v>
      </c>
      <c r="AK8" s="71">
        <f t="shared" ref="AK8:AS8" si="4">AK6-AK7</f>
        <v>296196.69674999797</v>
      </c>
      <c r="AL8" s="71">
        <f t="shared" si="4"/>
        <v>237707.1298957016</v>
      </c>
      <c r="AM8" s="71">
        <f t="shared" si="4"/>
        <v>294852.53576999682</v>
      </c>
      <c r="AN8" s="71">
        <f t="shared" si="4"/>
        <v>172656.55250000331</v>
      </c>
      <c r="AO8" s="71">
        <f t="shared" si="4"/>
        <v>516690.88261000521</v>
      </c>
      <c r="AP8" s="71">
        <f t="shared" si="4"/>
        <v>335653.50447519706</v>
      </c>
      <c r="AQ8" s="71">
        <f t="shared" si="4"/>
        <v>-39291.665342000197</v>
      </c>
      <c r="AR8" s="71">
        <f t="shared" si="4"/>
        <v>316841.55962000333</v>
      </c>
      <c r="AS8" s="71">
        <f t="shared" si="4"/>
        <v>485810.80487599724</v>
      </c>
      <c r="AT8" s="71">
        <f>AT6-AT7</f>
        <v>189796.54023999698</v>
      </c>
      <c r="AU8" s="71">
        <f>AU6-AU7</f>
        <v>152293.36798999435</v>
      </c>
      <c r="AV8" s="65">
        <f>AV6-AV7</f>
        <v>393441.13899929926</v>
      </c>
      <c r="AW8" s="65">
        <f t="shared" ref="AW8:BG8" si="5">AW6-AW7</f>
        <v>71820.236534002004</v>
      </c>
      <c r="AX8" s="65">
        <f t="shared" si="5"/>
        <v>649426.52715420094</v>
      </c>
      <c r="AY8" s="65">
        <f t="shared" si="5"/>
        <v>314474.59033879981</v>
      </c>
      <c r="AZ8" s="65">
        <f t="shared" si="5"/>
        <v>53067.421020002919</v>
      </c>
      <c r="BA8" s="65">
        <f t="shared" si="5"/>
        <v>245237.70409999811</v>
      </c>
      <c r="BB8" s="65">
        <f t="shared" si="5"/>
        <v>196026.90045039915</v>
      </c>
      <c r="BC8" s="65">
        <f t="shared" si="5"/>
        <v>359123.69927999971</v>
      </c>
      <c r="BD8" s="65">
        <f t="shared" si="5"/>
        <v>-327120.95472000202</v>
      </c>
      <c r="BE8" s="65">
        <f t="shared" si="5"/>
        <v>298225.45431999647</v>
      </c>
      <c r="BF8" s="65">
        <f t="shared" si="5"/>
        <v>-19157.750819998153</v>
      </c>
      <c r="BG8" s="65">
        <f t="shared" si="5"/>
        <v>-49587.459829999076</v>
      </c>
      <c r="BH8" s="63"/>
      <c r="BI8" s="63"/>
      <c r="BJ8" s="63"/>
      <c r="BK8" s="63"/>
      <c r="BL8" s="63"/>
    </row>
    <row r="9" spans="1:64" x14ac:dyDescent="0.25">
      <c r="A9" s="126" t="s">
        <v>223</v>
      </c>
      <c r="B9" s="61" t="s">
        <v>101</v>
      </c>
      <c r="C9" s="262">
        <v>235040.9212299998</v>
      </c>
      <c r="D9" s="262">
        <v>201358.03406999991</v>
      </c>
      <c r="E9" s="262">
        <v>168038.67539000013</v>
      </c>
      <c r="F9" s="262">
        <v>253760.09391999998</v>
      </c>
      <c r="G9" s="262">
        <v>322170.08611000009</v>
      </c>
      <c r="H9" s="422">
        <v>377347.42874</v>
      </c>
      <c r="I9" s="262">
        <v>72959.083940000011</v>
      </c>
      <c r="J9" s="262">
        <f t="shared" si="0"/>
        <v>260884.32930999997</v>
      </c>
      <c r="K9" s="262">
        <f>SUM(AV9:BG9)</f>
        <v>196119.84912</v>
      </c>
      <c r="L9" s="34">
        <v>25363.005660000003</v>
      </c>
      <c r="M9" s="34">
        <v>47089.086139999999</v>
      </c>
      <c r="N9" s="34">
        <v>14836.270580000006</v>
      </c>
      <c r="O9" s="34">
        <v>14836.270580000006</v>
      </c>
      <c r="P9" s="34">
        <v>20191.549119999989</v>
      </c>
      <c r="Q9" s="34">
        <v>40417.034289999996</v>
      </c>
      <c r="R9" s="34">
        <v>10739.806289999999</v>
      </c>
      <c r="S9" s="34">
        <v>23883.36476</v>
      </c>
      <c r="T9" s="34">
        <v>42533.070539999986</v>
      </c>
      <c r="U9" s="34">
        <v>22757.652000000006</v>
      </c>
      <c r="V9" s="34">
        <v>52707.488839999991</v>
      </c>
      <c r="W9" s="34">
        <v>61992.829940000011</v>
      </c>
      <c r="X9" s="32">
        <v>0</v>
      </c>
      <c r="Y9" s="26">
        <v>0</v>
      </c>
      <c r="Z9" s="32">
        <v>0</v>
      </c>
      <c r="AA9" s="32">
        <v>0</v>
      </c>
      <c r="AB9" s="32">
        <v>0</v>
      </c>
      <c r="AC9" s="32">
        <v>768.66015000000004</v>
      </c>
      <c r="AD9" s="32">
        <v>1262.41617</v>
      </c>
      <c r="AE9" s="32">
        <v>3793.76298</v>
      </c>
      <c r="AF9" s="32">
        <v>30788.79736</v>
      </c>
      <c r="AG9" s="32">
        <v>30064.637199999994</v>
      </c>
      <c r="AH9" s="32">
        <v>4385.2621399999998</v>
      </c>
      <c r="AI9" s="32">
        <v>1895.5479399999999</v>
      </c>
      <c r="AJ9" s="65">
        <v>35982.119949999993</v>
      </c>
      <c r="AK9" s="65">
        <v>9097.1181899999992</v>
      </c>
      <c r="AL9" s="65">
        <v>14321.836049999998</v>
      </c>
      <c r="AM9" s="65">
        <v>33472.092090000013</v>
      </c>
      <c r="AN9" s="65">
        <v>25250.575459999993</v>
      </c>
      <c r="AO9" s="65">
        <v>26147.865009999998</v>
      </c>
      <c r="AP9" s="65">
        <v>24538.564919999997</v>
      </c>
      <c r="AQ9" s="65">
        <v>12473.300100000002</v>
      </c>
      <c r="AR9" s="65">
        <v>38002.426119999996</v>
      </c>
      <c r="AS9" s="65">
        <v>14510.287259999997</v>
      </c>
      <c r="AT9" s="65">
        <v>20553.345149999997</v>
      </c>
      <c r="AU9" s="65">
        <v>6534.7990099999997</v>
      </c>
      <c r="AV9" s="65">
        <v>10686.016259999999</v>
      </c>
      <c r="AW9" s="80">
        <v>11396.14941</v>
      </c>
      <c r="AX9" s="65">
        <v>13053.782529999999</v>
      </c>
      <c r="AY9" s="65">
        <v>9755.2896700000001</v>
      </c>
      <c r="AZ9" s="65">
        <v>10631.037090000002</v>
      </c>
      <c r="BA9" s="65">
        <v>5025.6794600000012</v>
      </c>
      <c r="BB9" s="65">
        <v>35168.835980000003</v>
      </c>
      <c r="BC9" s="65">
        <v>25912.3302</v>
      </c>
      <c r="BD9" s="65">
        <v>18926.230459999999</v>
      </c>
      <c r="BE9" s="65">
        <v>23904.040939999995</v>
      </c>
      <c r="BF9" s="65">
        <v>11618</v>
      </c>
      <c r="BG9" s="32">
        <v>20042.457119999999</v>
      </c>
    </row>
    <row r="10" spans="1:64" s="75" customFormat="1" x14ac:dyDescent="0.25">
      <c r="A10" s="71"/>
      <c r="B10" s="61" t="s">
        <v>60</v>
      </c>
      <c r="C10" s="262">
        <v>77506.921000000002</v>
      </c>
      <c r="D10" s="262">
        <v>81435.936000000002</v>
      </c>
      <c r="E10" s="262">
        <v>5579.0959999999995</v>
      </c>
      <c r="F10" s="262">
        <v>5502.0590000000002</v>
      </c>
      <c r="G10" s="262">
        <v>6095.2979999999998</v>
      </c>
      <c r="H10" s="422">
        <v>4708.9919999999993</v>
      </c>
      <c r="I10" s="262">
        <v>11033.122570000001</v>
      </c>
      <c r="J10" s="262">
        <f t="shared" si="0"/>
        <v>8927.3984199999995</v>
      </c>
      <c r="K10" s="262">
        <f t="shared" si="1"/>
        <v>7015.6304600000003</v>
      </c>
      <c r="L10" s="34">
        <v>245.773</v>
      </c>
      <c r="M10" s="34">
        <v>135.69200000000001</v>
      </c>
      <c r="N10" s="34">
        <v>69.016000000000005</v>
      </c>
      <c r="O10" s="34">
        <v>434.17200000000003</v>
      </c>
      <c r="P10" s="34">
        <v>199.48599999999999</v>
      </c>
      <c r="Q10" s="34">
        <v>785.25800000000004</v>
      </c>
      <c r="R10" s="34">
        <v>448.14299999999997</v>
      </c>
      <c r="S10" s="34">
        <v>676.75400000000002</v>
      </c>
      <c r="T10" s="34">
        <v>392.55399999999997</v>
      </c>
      <c r="U10" s="34">
        <v>819.05200000000002</v>
      </c>
      <c r="V10" s="34">
        <v>35.534999999999997</v>
      </c>
      <c r="W10" s="34">
        <v>467.55700000000002</v>
      </c>
      <c r="X10" s="32">
        <v>2134.9615800000001</v>
      </c>
      <c r="Y10" s="26">
        <v>112.3432</v>
      </c>
      <c r="Z10" s="32">
        <v>0</v>
      </c>
      <c r="AA10" s="32">
        <v>2156.8104199999998</v>
      </c>
      <c r="AB10" s="32">
        <v>1317.2365000000002</v>
      </c>
      <c r="AC10" s="32">
        <v>2662.8551600000005</v>
      </c>
      <c r="AD10" s="32">
        <v>587.64746000000002</v>
      </c>
      <c r="AE10" s="32">
        <v>250.72602000000003</v>
      </c>
      <c r="AF10" s="32">
        <v>254.42141000000001</v>
      </c>
      <c r="AG10" s="32">
        <v>868.73168999999996</v>
      </c>
      <c r="AH10" s="32">
        <v>542.05948999999998</v>
      </c>
      <c r="AI10" s="32">
        <v>145.32964000000001</v>
      </c>
      <c r="AJ10" s="65">
        <v>334.69882000000007</v>
      </c>
      <c r="AK10" s="65">
        <v>878.0874399999999</v>
      </c>
      <c r="AL10" s="65">
        <v>279.03677999999996</v>
      </c>
      <c r="AM10" s="65">
        <v>619.91491000000008</v>
      </c>
      <c r="AN10" s="65">
        <v>1364.3482100000003</v>
      </c>
      <c r="AO10" s="65">
        <v>897.22617999999989</v>
      </c>
      <c r="AP10" s="65">
        <v>832.80653999999993</v>
      </c>
      <c r="AQ10" s="65">
        <v>554.44290999999998</v>
      </c>
      <c r="AR10" s="65">
        <v>503.46142999999995</v>
      </c>
      <c r="AS10" s="65">
        <v>835.85193999999979</v>
      </c>
      <c r="AT10" s="65">
        <v>574.20276999999987</v>
      </c>
      <c r="AU10" s="65">
        <v>1253.3204900000003</v>
      </c>
      <c r="AV10" s="65">
        <v>571.65976000000001</v>
      </c>
      <c r="AW10" s="80">
        <v>203.55738999999997</v>
      </c>
      <c r="AX10" s="65">
        <v>141.66627000000003</v>
      </c>
      <c r="AY10" s="65">
        <v>468.84262999999999</v>
      </c>
      <c r="AZ10" s="65">
        <v>456.33088000000004</v>
      </c>
      <c r="BA10" s="65">
        <v>1795.2880300000002</v>
      </c>
      <c r="BB10" s="65">
        <v>250.38907000000006</v>
      </c>
      <c r="BC10" s="65">
        <v>218.61134999999996</v>
      </c>
      <c r="BD10" s="65">
        <v>28.018969999999996</v>
      </c>
      <c r="BE10" s="65">
        <v>946.46181999999999</v>
      </c>
      <c r="BF10" s="65">
        <v>762.81515999999988</v>
      </c>
      <c r="BG10" s="32">
        <v>1171.9891300000002</v>
      </c>
      <c r="BH10" s="63"/>
      <c r="BI10" s="63"/>
      <c r="BJ10" s="63"/>
      <c r="BK10" s="63"/>
      <c r="BL10" s="63"/>
    </row>
    <row r="11" spans="1:64" s="75" customFormat="1" x14ac:dyDescent="0.25">
      <c r="A11" s="71"/>
      <c r="B11" s="61" t="s">
        <v>99</v>
      </c>
      <c r="C11" s="263">
        <v>157534.0002299998</v>
      </c>
      <c r="D11" s="263">
        <v>119922.09806999991</v>
      </c>
      <c r="E11" s="263">
        <v>162459.57939000014</v>
      </c>
      <c r="F11" s="263">
        <v>248258.03491999998</v>
      </c>
      <c r="G11" s="262">
        <v>316074.78811000008</v>
      </c>
      <c r="H11" s="422">
        <f>H9-H10</f>
        <v>372638.43673999998</v>
      </c>
      <c r="I11" s="262">
        <v>61925.96136999999</v>
      </c>
      <c r="J11" s="262">
        <f t="shared" si="0"/>
        <v>251956.93088999996</v>
      </c>
      <c r="K11" s="262">
        <f>SUM(AV11:BG11)</f>
        <v>189104.21865999998</v>
      </c>
      <c r="L11" s="34">
        <f>L9-L10</f>
        <v>25117.232660000001</v>
      </c>
      <c r="M11" s="34">
        <f t="shared" ref="M11:W11" si="6">M9-M10</f>
        <v>46953.394139999997</v>
      </c>
      <c r="N11" s="34">
        <f t="shared" si="6"/>
        <v>14767.254580000006</v>
      </c>
      <c r="O11" s="34">
        <f t="shared" si="6"/>
        <v>14402.098580000005</v>
      </c>
      <c r="P11" s="34">
        <f t="shared" si="6"/>
        <v>19992.063119999988</v>
      </c>
      <c r="Q11" s="34">
        <f t="shared" si="6"/>
        <v>39631.776289999994</v>
      </c>
      <c r="R11" s="34">
        <f t="shared" si="6"/>
        <v>10291.663289999999</v>
      </c>
      <c r="S11" s="34">
        <f t="shared" si="6"/>
        <v>23206.61076</v>
      </c>
      <c r="T11" s="34">
        <f t="shared" si="6"/>
        <v>42140.51653999999</v>
      </c>
      <c r="U11" s="34">
        <f t="shared" si="6"/>
        <v>21938.600000000006</v>
      </c>
      <c r="V11" s="34">
        <f t="shared" si="6"/>
        <v>52671.953839999987</v>
      </c>
      <c r="W11" s="34">
        <f t="shared" si="6"/>
        <v>61525.27294000001</v>
      </c>
      <c r="X11" s="32">
        <f>X9-X10</f>
        <v>-2134.9615800000001</v>
      </c>
      <c r="Y11" s="32">
        <f t="shared" ref="Y11:AI11" si="7">Y9-Y10</f>
        <v>-112.3432</v>
      </c>
      <c r="Z11" s="32">
        <f t="shared" si="7"/>
        <v>0</v>
      </c>
      <c r="AA11" s="32">
        <f t="shared" si="7"/>
        <v>-2156.8104199999998</v>
      </c>
      <c r="AB11" s="32">
        <f t="shared" si="7"/>
        <v>-1317.2365000000002</v>
      </c>
      <c r="AC11" s="32">
        <f t="shared" si="7"/>
        <v>-1894.1950100000004</v>
      </c>
      <c r="AD11" s="32">
        <f t="shared" si="7"/>
        <v>674.76870999999994</v>
      </c>
      <c r="AE11" s="32">
        <f t="shared" si="7"/>
        <v>3543.0369599999999</v>
      </c>
      <c r="AF11" s="32">
        <f t="shared" si="7"/>
        <v>30534.375950000001</v>
      </c>
      <c r="AG11" s="32">
        <f t="shared" si="7"/>
        <v>29195.905509999993</v>
      </c>
      <c r="AH11" s="32">
        <f t="shared" si="7"/>
        <v>3843.2026499999997</v>
      </c>
      <c r="AI11" s="32">
        <f t="shared" si="7"/>
        <v>1750.2183</v>
      </c>
      <c r="AJ11" s="65">
        <f>AJ9-AJ10</f>
        <v>35647.421129999995</v>
      </c>
      <c r="AK11" s="65">
        <f>AK9-AK10</f>
        <v>8219.0307499999999</v>
      </c>
      <c r="AL11" s="65">
        <f t="shared" ref="AL11:AU11" si="8">AL9-AL10</f>
        <v>14042.799269999998</v>
      </c>
      <c r="AM11" s="65">
        <f t="shared" si="8"/>
        <v>32852.177180000013</v>
      </c>
      <c r="AN11" s="65">
        <f t="shared" si="8"/>
        <v>23886.227249999993</v>
      </c>
      <c r="AO11" s="65">
        <f t="shared" si="8"/>
        <v>25250.638829999996</v>
      </c>
      <c r="AP11" s="65">
        <f t="shared" si="8"/>
        <v>23705.758379999996</v>
      </c>
      <c r="AQ11" s="65">
        <f t="shared" si="8"/>
        <v>11918.857190000002</v>
      </c>
      <c r="AR11" s="65">
        <f t="shared" si="8"/>
        <v>37498.964689999993</v>
      </c>
      <c r="AS11" s="65">
        <f t="shared" si="8"/>
        <v>13674.435319999997</v>
      </c>
      <c r="AT11" s="65">
        <f t="shared" si="8"/>
        <v>19979.142379999998</v>
      </c>
      <c r="AU11" s="65">
        <f t="shared" si="8"/>
        <v>5281.4785199999997</v>
      </c>
      <c r="AV11" s="65">
        <f>AV9-AV10</f>
        <v>10114.356499999998</v>
      </c>
      <c r="AW11" s="65">
        <f t="shared" ref="AW11:BG11" si="9">AW9-AW10</f>
        <v>11192.59202</v>
      </c>
      <c r="AX11" s="65">
        <f t="shared" si="9"/>
        <v>12912.116259999999</v>
      </c>
      <c r="AY11" s="65">
        <f t="shared" si="9"/>
        <v>9286.4470400000009</v>
      </c>
      <c r="AZ11" s="65">
        <f t="shared" si="9"/>
        <v>10174.706210000002</v>
      </c>
      <c r="BA11" s="65">
        <f t="shared" si="9"/>
        <v>3230.391430000001</v>
      </c>
      <c r="BB11" s="65">
        <f t="shared" si="9"/>
        <v>34918.446910000006</v>
      </c>
      <c r="BC11" s="65">
        <f t="shared" si="9"/>
        <v>25693.718850000001</v>
      </c>
      <c r="BD11" s="65">
        <f t="shared" si="9"/>
        <v>18898.211489999998</v>
      </c>
      <c r="BE11" s="65">
        <f t="shared" si="9"/>
        <v>22957.579119999995</v>
      </c>
      <c r="BF11" s="65">
        <f t="shared" si="9"/>
        <v>10855.18484</v>
      </c>
      <c r="BG11" s="65">
        <f t="shared" si="9"/>
        <v>18870.467989999997</v>
      </c>
      <c r="BH11" s="63"/>
      <c r="BI11" s="63"/>
      <c r="BJ11" s="63"/>
      <c r="BK11" s="63"/>
      <c r="BL11" s="63"/>
    </row>
    <row r="12" spans="1:64" s="75" customFormat="1" x14ac:dyDescent="0.25">
      <c r="A12" s="126" t="s">
        <v>216</v>
      </c>
      <c r="B12" s="61" t="s">
        <v>58</v>
      </c>
      <c r="C12" s="262">
        <v>1457910.7543399998</v>
      </c>
      <c r="D12" s="262">
        <v>211308.55598</v>
      </c>
      <c r="E12" s="262">
        <v>443890.33072999958</v>
      </c>
      <c r="F12" s="262">
        <v>783838.82207999926</v>
      </c>
      <c r="G12" s="262">
        <v>1236343.30804</v>
      </c>
      <c r="H12" s="422">
        <v>1375408.4071299999</v>
      </c>
      <c r="I12" s="262">
        <v>1942337.99584</v>
      </c>
      <c r="J12" s="262">
        <f t="shared" si="0"/>
        <v>1656603.2107199999</v>
      </c>
      <c r="K12" s="262">
        <f t="shared" si="1"/>
        <v>1299729.33442</v>
      </c>
      <c r="L12" s="415">
        <v>124247.33456999999</v>
      </c>
      <c r="M12" s="34">
        <v>117756.33046000001</v>
      </c>
      <c r="N12" s="34">
        <v>32370.075310000004</v>
      </c>
      <c r="O12" s="34">
        <v>3367.7802300000003</v>
      </c>
      <c r="P12" s="34">
        <v>54824.297680000003</v>
      </c>
      <c r="Q12" s="34">
        <v>74313.573210000031</v>
      </c>
      <c r="R12" s="34">
        <v>21275.59721</v>
      </c>
      <c r="S12" s="34">
        <v>535474.11618999997</v>
      </c>
      <c r="T12" s="34">
        <v>170714.33544999998</v>
      </c>
      <c r="U12" s="34">
        <v>14082.199920000001</v>
      </c>
      <c r="V12" s="34">
        <v>226789.25685000001</v>
      </c>
      <c r="W12" s="34">
        <v>193.51004999999998</v>
      </c>
      <c r="X12" s="32">
        <v>217124.50263999996</v>
      </c>
      <c r="Y12" s="26">
        <v>23588.960050000005</v>
      </c>
      <c r="Z12" s="32">
        <v>7764.0070599999954</v>
      </c>
      <c r="AA12" s="32">
        <v>4230.7679299999972</v>
      </c>
      <c r="AB12" s="32">
        <v>95945.228789999979</v>
      </c>
      <c r="AC12" s="32">
        <v>154759.57546999998</v>
      </c>
      <c r="AD12" s="32">
        <v>103071.08297000002</v>
      </c>
      <c r="AE12" s="32">
        <v>214206.26974000002</v>
      </c>
      <c r="AF12" s="32">
        <v>190496.57437999995</v>
      </c>
      <c r="AG12" s="32">
        <v>116046.55961999999</v>
      </c>
      <c r="AH12" s="32">
        <v>112788.39706999995</v>
      </c>
      <c r="AI12" s="32">
        <v>702316.07012000028</v>
      </c>
      <c r="AJ12" s="71">
        <v>99171.378649999984</v>
      </c>
      <c r="AK12" s="65">
        <v>58380.111629999999</v>
      </c>
      <c r="AL12" s="65">
        <v>113461.33490000002</v>
      </c>
      <c r="AM12" s="65">
        <v>180605.79459999999</v>
      </c>
      <c r="AN12" s="65">
        <v>4960.9666400000006</v>
      </c>
      <c r="AO12" s="65">
        <v>86302.475890000016</v>
      </c>
      <c r="AP12" s="65">
        <v>38786.365620000004</v>
      </c>
      <c r="AQ12" s="65">
        <v>78910.245859999995</v>
      </c>
      <c r="AR12" s="65">
        <v>3383.4877800000004</v>
      </c>
      <c r="AS12" s="65">
        <v>165550.16118000002</v>
      </c>
      <c r="AT12" s="65">
        <v>815565.49017</v>
      </c>
      <c r="AU12" s="65">
        <v>11525.397799999999</v>
      </c>
      <c r="AV12" s="65">
        <v>345916.48460999998</v>
      </c>
      <c r="AW12" s="80">
        <v>96009.825169999982</v>
      </c>
      <c r="AX12" s="65">
        <v>2921.59238</v>
      </c>
      <c r="AY12" s="65">
        <v>102008.91740999998</v>
      </c>
      <c r="AZ12" s="65">
        <v>4219.5571600000003</v>
      </c>
      <c r="BA12" s="65">
        <v>136027.68740999998</v>
      </c>
      <c r="BB12" s="65">
        <v>65433.124120000015</v>
      </c>
      <c r="BC12" s="65">
        <v>80841.870360000015</v>
      </c>
      <c r="BD12" s="65">
        <v>101227.67854999998</v>
      </c>
      <c r="BE12" s="65">
        <v>95666.467479999992</v>
      </c>
      <c r="BF12" s="65">
        <v>103249.86098999999</v>
      </c>
      <c r="BG12" s="32">
        <v>166206.26878000001</v>
      </c>
      <c r="BH12" s="63"/>
      <c r="BI12" s="63"/>
      <c r="BJ12" s="63"/>
      <c r="BK12" s="63"/>
      <c r="BL12" s="63"/>
    </row>
    <row r="13" spans="1:64" s="75" customFormat="1" x14ac:dyDescent="0.25">
      <c r="A13" s="71"/>
      <c r="B13" s="61" t="s">
        <v>60</v>
      </c>
      <c r="C13" s="262">
        <v>2006472.7620000001</v>
      </c>
      <c r="D13" s="262">
        <v>1876977.088</v>
      </c>
      <c r="E13" s="264">
        <v>1924644.4180000001</v>
      </c>
      <c r="F13" s="264">
        <v>1658850.6040000001</v>
      </c>
      <c r="G13" s="264">
        <v>1650075.2209999999</v>
      </c>
      <c r="H13" s="422">
        <v>1790380.3259999999</v>
      </c>
      <c r="I13" s="262">
        <v>1488808.8560199996</v>
      </c>
      <c r="J13" s="262">
        <f t="shared" si="0"/>
        <v>2766665.4216519995</v>
      </c>
      <c r="K13" s="262">
        <f t="shared" si="1"/>
        <v>2126768.7482820023</v>
      </c>
      <c r="L13" s="415">
        <v>149215.98000000001</v>
      </c>
      <c r="M13" s="415">
        <v>136230.83199999999</v>
      </c>
      <c r="N13" s="415">
        <v>156800.307</v>
      </c>
      <c r="O13" s="415">
        <v>73121.600000000006</v>
      </c>
      <c r="P13" s="415">
        <v>326950.14899999998</v>
      </c>
      <c r="Q13" s="415">
        <v>165198.80499999999</v>
      </c>
      <c r="R13" s="415">
        <v>160399.33600000001</v>
      </c>
      <c r="S13" s="415">
        <v>100437.656</v>
      </c>
      <c r="T13" s="415">
        <v>141978.505</v>
      </c>
      <c r="U13" s="415">
        <v>184743.321</v>
      </c>
      <c r="V13" s="415">
        <v>138553.71</v>
      </c>
      <c r="W13" s="415">
        <v>56750.125</v>
      </c>
      <c r="X13" s="32">
        <v>66682.821840000091</v>
      </c>
      <c r="Y13" s="26">
        <v>89741.376839999924</v>
      </c>
      <c r="Z13" s="32">
        <v>38284.419819999915</v>
      </c>
      <c r="AA13" s="32">
        <v>30974.326189999942</v>
      </c>
      <c r="AB13" s="32">
        <v>33475.597649999989</v>
      </c>
      <c r="AC13" s="32">
        <v>185694.11324999999</v>
      </c>
      <c r="AD13" s="32">
        <v>88860.77839000008</v>
      </c>
      <c r="AE13" s="32">
        <v>254636.36404999997</v>
      </c>
      <c r="AF13" s="32">
        <v>58941.498350000089</v>
      </c>
      <c r="AG13" s="32">
        <v>251350.11281999966</v>
      </c>
      <c r="AH13" s="32">
        <v>281598.99473999988</v>
      </c>
      <c r="AI13" s="32">
        <v>108568.45207999993</v>
      </c>
      <c r="AJ13" s="71">
        <v>159679.40433999983</v>
      </c>
      <c r="AK13" s="71">
        <v>256057.33056000035</v>
      </c>
      <c r="AL13" s="71">
        <v>213413.17896000002</v>
      </c>
      <c r="AM13" s="71">
        <v>177684.65828000061</v>
      </c>
      <c r="AN13" s="71">
        <v>269927.82996999956</v>
      </c>
      <c r="AO13" s="71">
        <v>217841.56413000019</v>
      </c>
      <c r="AP13" s="71">
        <v>192797.28570000009</v>
      </c>
      <c r="AQ13" s="71">
        <v>387142.87656</v>
      </c>
      <c r="AR13" s="71">
        <v>177782.03853200009</v>
      </c>
      <c r="AS13" s="71">
        <v>237038.90897599937</v>
      </c>
      <c r="AT13" s="71">
        <v>269730.35830999922</v>
      </c>
      <c r="AU13" s="71">
        <v>207569.98733400035</v>
      </c>
      <c r="AV13" s="65">
        <v>169992.81909200057</v>
      </c>
      <c r="AW13" s="65">
        <v>198568.79099000047</v>
      </c>
      <c r="AX13" s="65">
        <v>237465.4855699997</v>
      </c>
      <c r="AY13" s="65">
        <v>256913.37555000078</v>
      </c>
      <c r="AZ13" s="65">
        <v>197713.82658999952</v>
      </c>
      <c r="BA13" s="65">
        <v>138813.07020000037</v>
      </c>
      <c r="BB13" s="65">
        <v>121708.40633999972</v>
      </c>
      <c r="BC13" s="65">
        <v>147059.26283000002</v>
      </c>
      <c r="BD13" s="65">
        <v>149288.58103999999</v>
      </c>
      <c r="BE13" s="65">
        <v>213513.77955000038</v>
      </c>
      <c r="BF13" s="65">
        <v>170717.80129000053</v>
      </c>
      <c r="BG13" s="65">
        <v>125013.54923999992</v>
      </c>
      <c r="BH13" s="63"/>
      <c r="BI13" s="63"/>
      <c r="BJ13" s="63"/>
      <c r="BK13" s="63"/>
      <c r="BL13" s="63"/>
    </row>
    <row r="14" spans="1:64" s="75" customFormat="1" x14ac:dyDescent="0.25">
      <c r="A14" s="71"/>
      <c r="B14" s="61" t="s">
        <v>99</v>
      </c>
      <c r="C14" s="263">
        <v>-548562.00766000035</v>
      </c>
      <c r="D14" s="263">
        <v>-1665668.53202</v>
      </c>
      <c r="E14" s="263">
        <v>-1480754.0872700005</v>
      </c>
      <c r="F14" s="263">
        <v>-875011.78192000079</v>
      </c>
      <c r="G14" s="262">
        <v>-413731.91295999987</v>
      </c>
      <c r="H14" s="422">
        <v>-414971.91886999988</v>
      </c>
      <c r="I14" s="262">
        <v>453529.13982000062</v>
      </c>
      <c r="J14" s="262">
        <f t="shared" si="0"/>
        <v>-1110062.2109319996</v>
      </c>
      <c r="K14" s="262">
        <f t="shared" si="1"/>
        <v>-827039.4138620022</v>
      </c>
      <c r="L14" s="415">
        <f>L12-L13</f>
        <v>-24968.645430000019</v>
      </c>
      <c r="M14" s="415">
        <f t="shared" ref="M14:W14" si="10">M12-M13</f>
        <v>-18474.501539999983</v>
      </c>
      <c r="N14" s="415">
        <f t="shared" si="10"/>
        <v>-124430.23169</v>
      </c>
      <c r="O14" s="415">
        <f t="shared" si="10"/>
        <v>-69753.819770000002</v>
      </c>
      <c r="P14" s="415">
        <f t="shared" si="10"/>
        <v>-272125.85131999996</v>
      </c>
      <c r="Q14" s="415">
        <f t="shared" si="10"/>
        <v>-90885.231789999962</v>
      </c>
      <c r="R14" s="415">
        <f t="shared" si="10"/>
        <v>-139123.73879</v>
      </c>
      <c r="S14" s="415">
        <f t="shared" si="10"/>
        <v>435036.46018999995</v>
      </c>
      <c r="T14" s="415">
        <f t="shared" si="10"/>
        <v>28735.830449999979</v>
      </c>
      <c r="U14" s="415">
        <f t="shared" si="10"/>
        <v>-170661.12107999998</v>
      </c>
      <c r="V14" s="415">
        <f t="shared" si="10"/>
        <v>88235.546850000013</v>
      </c>
      <c r="W14" s="415">
        <f t="shared" si="10"/>
        <v>-56556.614950000003</v>
      </c>
      <c r="X14" s="32">
        <f>X12-X13</f>
        <v>150441.68079999986</v>
      </c>
      <c r="Y14" s="32">
        <f t="shared" ref="Y14:AI14" si="11">Y12-Y13</f>
        <v>-66152.416789999916</v>
      </c>
      <c r="Z14" s="32">
        <f t="shared" si="11"/>
        <v>-30520.412759999919</v>
      </c>
      <c r="AA14" s="32">
        <f t="shared" si="11"/>
        <v>-26743.558259999943</v>
      </c>
      <c r="AB14" s="32">
        <f t="shared" si="11"/>
        <v>62469.63113999999</v>
      </c>
      <c r="AC14" s="32">
        <f t="shared" si="11"/>
        <v>-30934.537780000013</v>
      </c>
      <c r="AD14" s="32">
        <f t="shared" si="11"/>
        <v>14210.304579999938</v>
      </c>
      <c r="AE14" s="32">
        <f t="shared" si="11"/>
        <v>-40430.094309999957</v>
      </c>
      <c r="AF14" s="32">
        <f t="shared" si="11"/>
        <v>131555.07602999985</v>
      </c>
      <c r="AG14" s="32">
        <f t="shared" si="11"/>
        <v>-135303.55319999967</v>
      </c>
      <c r="AH14" s="32">
        <f t="shared" si="11"/>
        <v>-168810.59766999993</v>
      </c>
      <c r="AI14" s="32">
        <f t="shared" si="11"/>
        <v>593747.61804000032</v>
      </c>
      <c r="AJ14" s="71">
        <f>AJ12-AJ13</f>
        <v>-60508.025689999849</v>
      </c>
      <c r="AK14" s="71">
        <f t="shared" ref="AK14:AU14" si="12">AK12-AK13</f>
        <v>-197677.21893000035</v>
      </c>
      <c r="AL14" s="71">
        <f t="shared" si="12"/>
        <v>-99951.844060000003</v>
      </c>
      <c r="AM14" s="71">
        <f t="shared" si="12"/>
        <v>2921.1363199993793</v>
      </c>
      <c r="AN14" s="71">
        <f t="shared" si="12"/>
        <v>-264966.86332999956</v>
      </c>
      <c r="AO14" s="71">
        <f t="shared" si="12"/>
        <v>-131539.08824000019</v>
      </c>
      <c r="AP14" s="71">
        <f t="shared" si="12"/>
        <v>-154010.9200800001</v>
      </c>
      <c r="AQ14" s="71">
        <f t="shared" si="12"/>
        <v>-308232.63069999998</v>
      </c>
      <c r="AR14" s="71">
        <f t="shared" si="12"/>
        <v>-174398.5507520001</v>
      </c>
      <c r="AS14" s="71">
        <f t="shared" si="12"/>
        <v>-71488.747795999341</v>
      </c>
      <c r="AT14" s="71">
        <f t="shared" si="12"/>
        <v>545835.13186000078</v>
      </c>
      <c r="AU14" s="71">
        <f t="shared" si="12"/>
        <v>-196044.58953400035</v>
      </c>
      <c r="AV14" s="65">
        <f>AV12-AV13</f>
        <v>175923.66551799941</v>
      </c>
      <c r="AW14" s="65">
        <f t="shared" ref="AW14:BG14" si="13">AW12-AW13</f>
        <v>-102558.96582000049</v>
      </c>
      <c r="AX14" s="65">
        <f t="shared" si="13"/>
        <v>-234543.89318999971</v>
      </c>
      <c r="AY14" s="65">
        <f t="shared" si="13"/>
        <v>-154904.45814000082</v>
      </c>
      <c r="AZ14" s="65">
        <f t="shared" si="13"/>
        <v>-193494.26942999952</v>
      </c>
      <c r="BA14" s="65">
        <f t="shared" si="13"/>
        <v>-2785.3827900003816</v>
      </c>
      <c r="BB14" s="65">
        <f t="shared" si="13"/>
        <v>-56275.28221999971</v>
      </c>
      <c r="BC14" s="65">
        <f t="shared" si="13"/>
        <v>-66217.392470000006</v>
      </c>
      <c r="BD14" s="65">
        <f t="shared" si="13"/>
        <v>-48060.902490000008</v>
      </c>
      <c r="BE14" s="65">
        <f t="shared" si="13"/>
        <v>-117847.31207000039</v>
      </c>
      <c r="BF14" s="65">
        <f t="shared" si="13"/>
        <v>-67467.94030000054</v>
      </c>
      <c r="BG14" s="65">
        <f t="shared" si="13"/>
        <v>41192.719540000093</v>
      </c>
      <c r="BH14" s="63"/>
      <c r="BI14" s="63"/>
      <c r="BJ14" s="63"/>
      <c r="BK14" s="63"/>
      <c r="BL14" s="63"/>
    </row>
    <row r="15" spans="1:64" s="75" customFormat="1" ht="15.6" customHeight="1" x14ac:dyDescent="0.25">
      <c r="A15" s="71" t="s">
        <v>193</v>
      </c>
      <c r="B15" s="250" t="s">
        <v>101</v>
      </c>
      <c r="C15" s="264">
        <v>170793.14582999991</v>
      </c>
      <c r="D15" s="264">
        <v>256103.85031999985</v>
      </c>
      <c r="E15" s="264">
        <v>222532.42688000025</v>
      </c>
      <c r="F15" s="264">
        <v>178378.18038000003</v>
      </c>
      <c r="G15" s="264">
        <v>312706.49929999962</v>
      </c>
      <c r="H15" s="422">
        <v>430147.43615000014</v>
      </c>
      <c r="I15" s="264">
        <v>286185.16434000008</v>
      </c>
      <c r="J15" s="264">
        <f t="shared" si="0"/>
        <v>203181.92831999998</v>
      </c>
      <c r="K15" s="264">
        <f t="shared" si="1"/>
        <v>222623.93839000002</v>
      </c>
      <c r="L15" s="129">
        <v>10134.398879999999</v>
      </c>
      <c r="M15" s="416">
        <v>11451.678870000012</v>
      </c>
      <c r="N15" s="416">
        <v>144161.36393000005</v>
      </c>
      <c r="O15" s="416">
        <v>144160.64461000005</v>
      </c>
      <c r="P15" s="416">
        <v>14473.955729999998</v>
      </c>
      <c r="Q15" s="416">
        <v>22657.732119999993</v>
      </c>
      <c r="R15" s="416">
        <v>8409.2474899999997</v>
      </c>
      <c r="S15" s="416">
        <v>20747.680700000001</v>
      </c>
      <c r="T15" s="416">
        <v>18511.233260000001</v>
      </c>
      <c r="U15" s="416">
        <v>13535.207970000003</v>
      </c>
      <c r="V15" s="416">
        <v>11675.233680000001</v>
      </c>
      <c r="W15" s="416">
        <v>10229.05891</v>
      </c>
      <c r="X15" s="32">
        <v>9760.6773099999973</v>
      </c>
      <c r="Y15" s="26">
        <v>33940.966420000004</v>
      </c>
      <c r="Z15" s="32">
        <v>8035.0473600000005</v>
      </c>
      <c r="AA15" s="32">
        <v>3314.4322199999997</v>
      </c>
      <c r="AB15" s="32">
        <v>16364.77133</v>
      </c>
      <c r="AC15" s="32">
        <v>18632.646390000002</v>
      </c>
      <c r="AD15" s="32">
        <v>44812.497570000029</v>
      </c>
      <c r="AE15" s="32">
        <v>37514.743199999997</v>
      </c>
      <c r="AF15" s="32">
        <v>22066.848699999999</v>
      </c>
      <c r="AG15" s="32">
        <v>35850.616909999997</v>
      </c>
      <c r="AH15" s="32">
        <v>38683.256109999995</v>
      </c>
      <c r="AI15" s="32">
        <v>17208.660820000001</v>
      </c>
      <c r="AJ15" s="248">
        <v>10180.64544</v>
      </c>
      <c r="AK15" s="249">
        <v>8639.8564400000014</v>
      </c>
      <c r="AL15" s="249">
        <v>11782.945960000001</v>
      </c>
      <c r="AM15" s="249">
        <v>18144.1319</v>
      </c>
      <c r="AN15" s="249">
        <v>10821.015719999999</v>
      </c>
      <c r="AO15" s="249">
        <v>20845.202959999999</v>
      </c>
      <c r="AP15" s="249">
        <v>20991.251410000001</v>
      </c>
      <c r="AQ15" s="249">
        <v>12049.762359999999</v>
      </c>
      <c r="AR15" s="249">
        <v>21130.397139999986</v>
      </c>
      <c r="AS15" s="249">
        <v>15752.387610000003</v>
      </c>
      <c r="AT15" s="249">
        <v>33009.354749999999</v>
      </c>
      <c r="AU15" s="249">
        <v>19834.976629999994</v>
      </c>
      <c r="AV15" s="65">
        <v>10468.216040000003</v>
      </c>
      <c r="AW15" s="80">
        <v>8786.1416700000009</v>
      </c>
      <c r="AX15" s="65">
        <v>27276.702249999998</v>
      </c>
      <c r="AY15" s="65">
        <v>5712.3284599999997</v>
      </c>
      <c r="AZ15" s="65">
        <v>15761.443189999998</v>
      </c>
      <c r="BA15" s="65">
        <v>24320.221450000005</v>
      </c>
      <c r="BB15" s="65">
        <v>28014.868089999996</v>
      </c>
      <c r="BC15" s="65">
        <v>29696.857240000001</v>
      </c>
      <c r="BD15" s="65">
        <v>19112.79737</v>
      </c>
      <c r="BE15" s="65">
        <v>18626.696090000001</v>
      </c>
      <c r="BF15" s="65">
        <v>20054.621959999993</v>
      </c>
      <c r="BG15" s="32">
        <v>14793.044579999994</v>
      </c>
      <c r="BH15" s="63"/>
      <c r="BI15" s="63"/>
      <c r="BJ15" s="63"/>
      <c r="BK15" s="63"/>
      <c r="BL15" s="63"/>
    </row>
    <row r="16" spans="1:64" s="75" customFormat="1" ht="15.75" x14ac:dyDescent="0.25">
      <c r="A16" s="71"/>
      <c r="B16" s="61" t="s">
        <v>60</v>
      </c>
      <c r="C16" s="262">
        <v>1008473.182</v>
      </c>
      <c r="D16" s="262">
        <v>577128.80900000001</v>
      </c>
      <c r="E16" s="262">
        <v>743341.28099999996</v>
      </c>
      <c r="F16" s="262">
        <v>769797.11199999996</v>
      </c>
      <c r="G16" s="262">
        <v>490787.745</v>
      </c>
      <c r="H16" s="422">
        <v>531728.37899999996</v>
      </c>
      <c r="I16" s="262">
        <v>271936.45935999998</v>
      </c>
      <c r="J16" s="262">
        <f t="shared" si="0"/>
        <v>438030.01368000003</v>
      </c>
      <c r="K16" s="262">
        <f t="shared" si="1"/>
        <v>266166.76008999988</v>
      </c>
      <c r="L16" s="129">
        <v>32312.460999999999</v>
      </c>
      <c r="M16" s="129">
        <v>30219.352999999999</v>
      </c>
      <c r="N16" s="129">
        <v>25280.763999999999</v>
      </c>
      <c r="O16" s="129">
        <v>20392.263999999999</v>
      </c>
      <c r="P16" s="129">
        <v>192431.98</v>
      </c>
      <c r="Q16" s="129">
        <v>34559.58</v>
      </c>
      <c r="R16" s="129">
        <v>22282.170999999998</v>
      </c>
      <c r="S16" s="129">
        <v>20340.401000000002</v>
      </c>
      <c r="T16" s="129">
        <v>87863.937000000005</v>
      </c>
      <c r="U16" s="129">
        <v>37561.523000000001</v>
      </c>
      <c r="V16" s="129">
        <v>15484.144</v>
      </c>
      <c r="W16" s="129">
        <v>12999.800999999999</v>
      </c>
      <c r="X16" s="32">
        <v>12894.715789999997</v>
      </c>
      <c r="Y16" s="26">
        <v>16310.728219999999</v>
      </c>
      <c r="Z16" s="32">
        <v>13658.346639999994</v>
      </c>
      <c r="AA16" s="32">
        <v>22649.967379999951</v>
      </c>
      <c r="AB16" s="32">
        <v>14288.833129999988</v>
      </c>
      <c r="AC16" s="32">
        <v>35715.677280000054</v>
      </c>
      <c r="AD16" s="32">
        <v>23620.985580000008</v>
      </c>
      <c r="AE16" s="32">
        <v>29460.553299999989</v>
      </c>
      <c r="AF16" s="32">
        <v>29147.395200000003</v>
      </c>
      <c r="AG16" s="32">
        <v>22757.69628999996</v>
      </c>
      <c r="AH16" s="32">
        <v>32369.158400000004</v>
      </c>
      <c r="AI16" s="32">
        <v>19062.402150000013</v>
      </c>
      <c r="AJ16" s="129">
        <v>28389.374839999971</v>
      </c>
      <c r="AK16" s="129">
        <v>53193.616010000202</v>
      </c>
      <c r="AL16" s="129">
        <v>38636.055030000018</v>
      </c>
      <c r="AM16" s="129">
        <v>29969.406709999981</v>
      </c>
      <c r="AN16" s="129">
        <v>46204.168650000021</v>
      </c>
      <c r="AO16" s="129">
        <v>35102.171789999971</v>
      </c>
      <c r="AP16" s="129">
        <v>32968.386909999972</v>
      </c>
      <c r="AQ16" s="129">
        <v>20644.83994999994</v>
      </c>
      <c r="AR16" s="129">
        <v>41748.754429999921</v>
      </c>
      <c r="AS16" s="129">
        <v>56035.961600000061</v>
      </c>
      <c r="AT16" s="129">
        <v>33548.57808000005</v>
      </c>
      <c r="AU16" s="129">
        <v>21588.69967999998</v>
      </c>
      <c r="AV16" s="65">
        <v>40992.678860000015</v>
      </c>
      <c r="AW16" s="80">
        <v>38464.206740000023</v>
      </c>
      <c r="AX16" s="65">
        <v>26767.345249999973</v>
      </c>
      <c r="AY16" s="65">
        <v>15738.691480000005</v>
      </c>
      <c r="AZ16" s="65">
        <v>25823.513129999967</v>
      </c>
      <c r="BA16" s="65">
        <v>18529.144289999997</v>
      </c>
      <c r="BB16" s="65">
        <v>22558.244660000008</v>
      </c>
      <c r="BC16" s="65">
        <v>13508.767389999994</v>
      </c>
      <c r="BD16" s="65">
        <v>15668.470270000003</v>
      </c>
      <c r="BE16" s="65">
        <v>10699.748789999985</v>
      </c>
      <c r="BF16" s="65">
        <v>19378.608529999972</v>
      </c>
      <c r="BG16" s="32">
        <v>18037.340699999986</v>
      </c>
      <c r="BH16" s="63"/>
      <c r="BI16" s="63"/>
      <c r="BJ16" s="63"/>
      <c r="BK16" s="63"/>
      <c r="BL16" s="63"/>
    </row>
    <row r="17" spans="1:64" s="75" customFormat="1" ht="15.75" x14ac:dyDescent="0.25">
      <c r="A17" s="71"/>
      <c r="B17" s="61" t="s">
        <v>99</v>
      </c>
      <c r="C17" s="263">
        <v>-837680.03617000009</v>
      </c>
      <c r="D17" s="263">
        <v>-321024.95868000016</v>
      </c>
      <c r="E17" s="263">
        <v>-520808.85411999968</v>
      </c>
      <c r="F17" s="263">
        <v>-591418.93161999993</v>
      </c>
      <c r="G17" s="262">
        <v>-178081.24570000038</v>
      </c>
      <c r="H17" s="422">
        <v>-101580.9428499999</v>
      </c>
      <c r="I17" s="262">
        <v>14248.704980000064</v>
      </c>
      <c r="J17" s="262">
        <f t="shared" si="0"/>
        <v>-234848.08536000008</v>
      </c>
      <c r="K17" s="262">
        <f t="shared" si="1"/>
        <v>-43542.821699999935</v>
      </c>
      <c r="L17" s="416">
        <f>L15-L16</f>
        <v>-22178.062120000002</v>
      </c>
      <c r="M17" s="416">
        <f t="shared" ref="M17:W17" si="14">M15-M16</f>
        <v>-18767.674129999985</v>
      </c>
      <c r="N17" s="416">
        <f t="shared" si="14"/>
        <v>118880.59993000005</v>
      </c>
      <c r="O17" s="416">
        <f t="shared" si="14"/>
        <v>123768.38061000005</v>
      </c>
      <c r="P17" s="416">
        <f t="shared" si="14"/>
        <v>-177958.02427000002</v>
      </c>
      <c r="Q17" s="416">
        <f t="shared" si="14"/>
        <v>-11901.847880000008</v>
      </c>
      <c r="R17" s="416">
        <f t="shared" si="14"/>
        <v>-13872.923509999999</v>
      </c>
      <c r="S17" s="416">
        <f t="shared" si="14"/>
        <v>407.27969999999914</v>
      </c>
      <c r="T17" s="416">
        <f t="shared" si="14"/>
        <v>-69352.703739999997</v>
      </c>
      <c r="U17" s="416">
        <f t="shared" si="14"/>
        <v>-24026.315029999998</v>
      </c>
      <c r="V17" s="416">
        <f t="shared" si="14"/>
        <v>-3808.910319999999</v>
      </c>
      <c r="W17" s="416">
        <f t="shared" si="14"/>
        <v>-2770.7420899999997</v>
      </c>
      <c r="X17" s="32">
        <f>X15-X16</f>
        <v>-3134.0384799999993</v>
      </c>
      <c r="Y17" s="32">
        <f t="shared" ref="Y17:AI17" si="15">Y15-Y16</f>
        <v>17630.238200000007</v>
      </c>
      <c r="Z17" s="32">
        <f t="shared" si="15"/>
        <v>-5623.2992799999938</v>
      </c>
      <c r="AA17" s="32">
        <f t="shared" si="15"/>
        <v>-19335.535159999952</v>
      </c>
      <c r="AB17" s="32">
        <f t="shared" si="15"/>
        <v>2075.9382000000114</v>
      </c>
      <c r="AC17" s="32">
        <f t="shared" si="15"/>
        <v>-17083.030890000053</v>
      </c>
      <c r="AD17" s="32">
        <f t="shared" si="15"/>
        <v>21191.511990000021</v>
      </c>
      <c r="AE17" s="32">
        <f t="shared" si="15"/>
        <v>8054.1899000000085</v>
      </c>
      <c r="AF17" s="32">
        <f t="shared" si="15"/>
        <v>-7080.546500000004</v>
      </c>
      <c r="AG17" s="32">
        <f t="shared" si="15"/>
        <v>13092.920620000037</v>
      </c>
      <c r="AH17" s="32">
        <f t="shared" si="15"/>
        <v>6314.0977099999909</v>
      </c>
      <c r="AI17" s="32">
        <f t="shared" si="15"/>
        <v>-1853.7413300000117</v>
      </c>
      <c r="AJ17" s="130">
        <f>AJ15-AJ16</f>
        <v>-18208.729399999971</v>
      </c>
      <c r="AK17" s="130">
        <f t="shared" ref="AK17:AU17" si="16">AK15-AK16</f>
        <v>-44553.759570000198</v>
      </c>
      <c r="AL17" s="130">
        <f t="shared" si="16"/>
        <v>-26853.109070000017</v>
      </c>
      <c r="AM17" s="130">
        <f t="shared" si="16"/>
        <v>-11825.274809999981</v>
      </c>
      <c r="AN17" s="130">
        <f t="shared" si="16"/>
        <v>-35383.152930000026</v>
      </c>
      <c r="AO17" s="130">
        <f t="shared" si="16"/>
        <v>-14256.968829999973</v>
      </c>
      <c r="AP17" s="130">
        <f t="shared" si="16"/>
        <v>-11977.135499999971</v>
      </c>
      <c r="AQ17" s="130">
        <f t="shared" si="16"/>
        <v>-8595.0775899999408</v>
      </c>
      <c r="AR17" s="130">
        <f t="shared" si="16"/>
        <v>-20618.357289999934</v>
      </c>
      <c r="AS17" s="130">
        <f t="shared" si="16"/>
        <v>-40283.573990000055</v>
      </c>
      <c r="AT17" s="130">
        <f t="shared" si="16"/>
        <v>-539.22333000005165</v>
      </c>
      <c r="AU17" s="130">
        <f t="shared" si="16"/>
        <v>-1753.723049999986</v>
      </c>
      <c r="AV17" s="65">
        <f>AV15-AV16</f>
        <v>-30524.462820000012</v>
      </c>
      <c r="AW17" s="65">
        <f t="shared" ref="AW17:BG17" si="17">AW15-AW16</f>
        <v>-29678.065070000022</v>
      </c>
      <c r="AX17" s="65">
        <f t="shared" si="17"/>
        <v>509.35700000002544</v>
      </c>
      <c r="AY17" s="65">
        <f t="shared" si="17"/>
        <v>-10026.363020000004</v>
      </c>
      <c r="AZ17" s="65">
        <f t="shared" si="17"/>
        <v>-10062.069939999968</v>
      </c>
      <c r="BA17" s="65">
        <f t="shared" si="17"/>
        <v>5791.077160000008</v>
      </c>
      <c r="BB17" s="65">
        <f t="shared" si="17"/>
        <v>5456.6234299999887</v>
      </c>
      <c r="BC17" s="65">
        <f t="shared" si="17"/>
        <v>16188.089850000008</v>
      </c>
      <c r="BD17" s="65">
        <f t="shared" si="17"/>
        <v>3444.3270999999968</v>
      </c>
      <c r="BE17" s="65">
        <f t="shared" si="17"/>
        <v>7926.9473000000162</v>
      </c>
      <c r="BF17" s="65">
        <f t="shared" si="17"/>
        <v>676.01343000002089</v>
      </c>
      <c r="BG17" s="65">
        <f t="shared" si="17"/>
        <v>-3244.2961199999918</v>
      </c>
      <c r="BH17" s="63"/>
      <c r="BI17" s="63"/>
      <c r="BJ17" s="63"/>
      <c r="BK17" s="63"/>
      <c r="BL17" s="63"/>
    </row>
    <row r="18" spans="1:64" ht="15.75" x14ac:dyDescent="0.25">
      <c r="A18" s="71" t="s">
        <v>219</v>
      </c>
      <c r="B18" s="61" t="s">
        <v>101</v>
      </c>
      <c r="C18" s="262">
        <v>550753.22591999976</v>
      </c>
      <c r="D18" s="262">
        <v>798069.31020999886</v>
      </c>
      <c r="E18" s="262">
        <v>2287833.5331499982</v>
      </c>
      <c r="F18" s="262">
        <v>3200225.1933400165</v>
      </c>
      <c r="G18" s="262">
        <v>4177154.8202300258</v>
      </c>
      <c r="H18" s="422">
        <v>3807156.0282999976</v>
      </c>
      <c r="I18" s="262">
        <v>4909291.1329299994</v>
      </c>
      <c r="J18" s="262">
        <f t="shared" si="0"/>
        <v>7254535.9737800006</v>
      </c>
      <c r="K18" s="262">
        <f t="shared" si="1"/>
        <v>6441011.4445199985</v>
      </c>
      <c r="L18" s="416">
        <v>312691.00417000026</v>
      </c>
      <c r="M18" s="416">
        <v>406595.46451000037</v>
      </c>
      <c r="N18" s="416">
        <v>350603.0076199997</v>
      </c>
      <c r="O18" s="416">
        <v>350603.0076199997</v>
      </c>
      <c r="P18" s="416">
        <v>244874.03149999958</v>
      </c>
      <c r="Q18" s="416">
        <v>559309.43606000009</v>
      </c>
      <c r="R18" s="416">
        <v>170973.10205999989</v>
      </c>
      <c r="S18" s="416">
        <v>298265.44982000033</v>
      </c>
      <c r="T18" s="416">
        <v>242843.96721000085</v>
      </c>
      <c r="U18" s="416">
        <v>421434.95331999613</v>
      </c>
      <c r="V18" s="416">
        <v>203865.87276000046</v>
      </c>
      <c r="W18" s="416">
        <v>245096.73165</v>
      </c>
      <c r="X18" s="32">
        <v>334890.16398000024</v>
      </c>
      <c r="Y18" s="32">
        <v>182829.71308000013</v>
      </c>
      <c r="Z18" s="32">
        <v>22869.044289999976</v>
      </c>
      <c r="AA18" s="32">
        <v>305178.96255000005</v>
      </c>
      <c r="AB18" s="32">
        <v>450239.70941000042</v>
      </c>
      <c r="AC18" s="32">
        <v>462279.71623999981</v>
      </c>
      <c r="AD18" s="32">
        <v>250619.83605000007</v>
      </c>
      <c r="AE18" s="32">
        <v>392327.15281999996</v>
      </c>
      <c r="AF18" s="32">
        <v>503536.87146000011</v>
      </c>
      <c r="AG18" s="32">
        <v>762794.1464999998</v>
      </c>
      <c r="AH18" s="32">
        <v>571506.24936999963</v>
      </c>
      <c r="AI18" s="32">
        <v>670219.56717999978</v>
      </c>
      <c r="AJ18" s="130">
        <v>848261.93284000002</v>
      </c>
      <c r="AK18" s="130">
        <v>589118.17106000031</v>
      </c>
      <c r="AL18" s="130">
        <v>577285.76822999958</v>
      </c>
      <c r="AM18" s="130">
        <v>632686.40000999975</v>
      </c>
      <c r="AN18" s="130">
        <v>435139.30995000055</v>
      </c>
      <c r="AO18" s="130">
        <v>544214.38729999959</v>
      </c>
      <c r="AP18" s="130">
        <v>612071.63970000006</v>
      </c>
      <c r="AQ18" s="130">
        <v>589593.28238999972</v>
      </c>
      <c r="AR18" s="130">
        <v>534094.2095199998</v>
      </c>
      <c r="AS18" s="130">
        <v>703531.96823000035</v>
      </c>
      <c r="AT18" s="130">
        <v>704662.79272999975</v>
      </c>
      <c r="AU18" s="130">
        <v>483876.11181999982</v>
      </c>
      <c r="AV18" s="65">
        <v>314775.10687000008</v>
      </c>
      <c r="AW18" s="65">
        <v>429442.26618999982</v>
      </c>
      <c r="AX18" s="65">
        <v>455253.85288000008</v>
      </c>
      <c r="AY18" s="65">
        <v>464186.52661999996</v>
      </c>
      <c r="AZ18" s="65">
        <v>415435.50902000006</v>
      </c>
      <c r="BA18" s="65">
        <v>845130.48336000019</v>
      </c>
      <c r="BB18" s="65">
        <v>573200.09129999997</v>
      </c>
      <c r="BC18" s="65">
        <v>564406.47647999995</v>
      </c>
      <c r="BD18" s="65">
        <v>586414.92268999992</v>
      </c>
      <c r="BE18" s="65">
        <v>567942.3687799999</v>
      </c>
      <c r="BF18" s="65">
        <v>493298.95694999996</v>
      </c>
      <c r="BG18" s="32">
        <v>731524.8833799999</v>
      </c>
    </row>
    <row r="19" spans="1:64" s="75" customFormat="1" ht="15.75" x14ac:dyDescent="0.25">
      <c r="A19" s="71"/>
      <c r="B19" s="61" t="s">
        <v>60</v>
      </c>
      <c r="C19" s="262">
        <v>1182580.1740000001</v>
      </c>
      <c r="D19" s="262">
        <v>1380689.058</v>
      </c>
      <c r="E19" s="262">
        <v>1684262.0160000001</v>
      </c>
      <c r="F19" s="262">
        <v>1910110.4480000001</v>
      </c>
      <c r="G19" s="262">
        <v>1732266.13</v>
      </c>
      <c r="H19" s="422">
        <v>1630045.7419999999</v>
      </c>
      <c r="I19" s="262">
        <v>1763118.7132099988</v>
      </c>
      <c r="J19" s="262">
        <f t="shared" si="0"/>
        <v>2577806.3429669044</v>
      </c>
      <c r="K19" s="262">
        <f t="shared" si="1"/>
        <v>2631983.0677181976</v>
      </c>
      <c r="L19" s="129">
        <v>181990.171</v>
      </c>
      <c r="M19" s="129">
        <v>109001.963</v>
      </c>
      <c r="N19" s="129">
        <v>136811.81700000001</v>
      </c>
      <c r="O19" s="129">
        <v>133305.872</v>
      </c>
      <c r="P19" s="129">
        <v>175187.75200000001</v>
      </c>
      <c r="Q19" s="129">
        <v>132837.00899999999</v>
      </c>
      <c r="R19" s="129">
        <v>137175.40599999999</v>
      </c>
      <c r="S19" s="129">
        <v>149135.20600000001</v>
      </c>
      <c r="T19" s="129">
        <v>141309.04699999999</v>
      </c>
      <c r="U19" s="129">
        <v>140845.18299999999</v>
      </c>
      <c r="V19" s="129">
        <v>97330.224000000002</v>
      </c>
      <c r="W19" s="129">
        <v>95116.092000000004</v>
      </c>
      <c r="X19" s="32">
        <v>83147.125790000253</v>
      </c>
      <c r="Y19" s="32">
        <v>50497.675450000177</v>
      </c>
      <c r="Z19" s="32">
        <v>42558.234489999988</v>
      </c>
      <c r="AA19" s="32">
        <v>38475.585900000086</v>
      </c>
      <c r="AB19" s="32">
        <v>80032.033629999816</v>
      </c>
      <c r="AC19" s="32">
        <v>141459.74440000061</v>
      </c>
      <c r="AD19" s="32">
        <v>159554.59234999958</v>
      </c>
      <c r="AE19" s="32">
        <v>189293.18687999915</v>
      </c>
      <c r="AF19" s="32">
        <v>291205.06956999993</v>
      </c>
      <c r="AG19" s="32">
        <v>179130.22185000055</v>
      </c>
      <c r="AH19" s="32">
        <v>318246.87786999723</v>
      </c>
      <c r="AI19" s="32">
        <v>189518.36503000156</v>
      </c>
      <c r="AJ19" s="129">
        <v>165479.91515999983</v>
      </c>
      <c r="AK19" s="129">
        <v>172586.6093000003</v>
      </c>
      <c r="AL19" s="129">
        <v>160328.50929000103</v>
      </c>
      <c r="AM19" s="129">
        <v>223461.04401000019</v>
      </c>
      <c r="AN19" s="129">
        <v>259430.03417000143</v>
      </c>
      <c r="AO19" s="129">
        <v>329980.32811</v>
      </c>
      <c r="AP19" s="129">
        <v>242949.77207000001</v>
      </c>
      <c r="AQ19" s="129">
        <v>232838.99608000045</v>
      </c>
      <c r="AR19" s="129">
        <v>185484.77851999999</v>
      </c>
      <c r="AS19" s="129">
        <v>224078.48701189939</v>
      </c>
      <c r="AT19" s="129">
        <v>186565.14726000195</v>
      </c>
      <c r="AU19" s="129">
        <v>194622.72198500016</v>
      </c>
      <c r="AV19" s="65">
        <v>243408.82365000009</v>
      </c>
      <c r="AW19" s="65">
        <v>325558.99337120098</v>
      </c>
      <c r="AX19" s="65">
        <v>145415.90830000062</v>
      </c>
      <c r="AY19" s="65">
        <v>195020.02368000068</v>
      </c>
      <c r="AZ19" s="65">
        <v>208680.18896000093</v>
      </c>
      <c r="BA19" s="65">
        <v>281754.22297799989</v>
      </c>
      <c r="BB19" s="65">
        <v>209990.8288899991</v>
      </c>
      <c r="BC19" s="65">
        <v>222995.86195999925</v>
      </c>
      <c r="BD19" s="65">
        <v>182312.16569999882</v>
      </c>
      <c r="BE19" s="65">
        <v>196620.31410999934</v>
      </c>
      <c r="BF19" s="65">
        <v>224503.85278899845</v>
      </c>
      <c r="BG19" s="32">
        <v>195721.88332999957</v>
      </c>
      <c r="BH19" s="63"/>
      <c r="BI19" s="63"/>
      <c r="BJ19" s="63"/>
      <c r="BK19" s="63"/>
      <c r="BL19" s="63"/>
    </row>
    <row r="20" spans="1:64" s="75" customFormat="1" x14ac:dyDescent="0.25">
      <c r="A20" s="71"/>
      <c r="B20" s="61" t="s">
        <v>99</v>
      </c>
      <c r="C20" s="263">
        <v>-631826.94808000035</v>
      </c>
      <c r="D20" s="263">
        <v>-582619.7477900011</v>
      </c>
      <c r="E20" s="263">
        <v>603571.51714999811</v>
      </c>
      <c r="F20" s="263">
        <v>1290114.7453400164</v>
      </c>
      <c r="G20" s="262">
        <v>2444888.6902300259</v>
      </c>
      <c r="H20" s="422">
        <v>2177110.2862999975</v>
      </c>
      <c r="I20" s="262">
        <v>3146172.4197200011</v>
      </c>
      <c r="J20" s="262">
        <f t="shared" si="0"/>
        <v>4676729.6308130957</v>
      </c>
      <c r="K20" s="262">
        <f t="shared" si="1"/>
        <v>3809028.3768018023</v>
      </c>
      <c r="L20" s="32">
        <f>L18-L19</f>
        <v>130700.83317000026</v>
      </c>
      <c r="M20" s="32">
        <f t="shared" ref="M20:W20" si="18">M18-M19</f>
        <v>297593.50151000038</v>
      </c>
      <c r="N20" s="32">
        <f t="shared" si="18"/>
        <v>213791.19061999969</v>
      </c>
      <c r="O20" s="32">
        <f t="shared" si="18"/>
        <v>217297.1356199997</v>
      </c>
      <c r="P20" s="32">
        <f t="shared" si="18"/>
        <v>69686.279499999568</v>
      </c>
      <c r="Q20" s="32">
        <f t="shared" si="18"/>
        <v>426472.42706000013</v>
      </c>
      <c r="R20" s="32">
        <f t="shared" si="18"/>
        <v>33797.6960599999</v>
      </c>
      <c r="S20" s="32">
        <f t="shared" si="18"/>
        <v>149130.24382000032</v>
      </c>
      <c r="T20" s="32">
        <f t="shared" si="18"/>
        <v>101534.92021000086</v>
      </c>
      <c r="U20" s="32">
        <f t="shared" si="18"/>
        <v>280589.77031999617</v>
      </c>
      <c r="V20" s="32">
        <f t="shared" si="18"/>
        <v>106535.64876000046</v>
      </c>
      <c r="W20" s="32">
        <f t="shared" si="18"/>
        <v>149980.63965</v>
      </c>
      <c r="X20" s="32">
        <f>X18-X19</f>
        <v>251743.03818999999</v>
      </c>
      <c r="Y20" s="32">
        <f t="shared" ref="Y20:AI20" si="19">Y18-Y19</f>
        <v>132332.03762999995</v>
      </c>
      <c r="Z20" s="32">
        <f t="shared" si="19"/>
        <v>-19689.190200000012</v>
      </c>
      <c r="AA20" s="32">
        <f t="shared" si="19"/>
        <v>266703.37664999999</v>
      </c>
      <c r="AB20" s="32">
        <f t="shared" si="19"/>
        <v>370207.67578000063</v>
      </c>
      <c r="AC20" s="32">
        <f t="shared" si="19"/>
        <v>320819.9718399992</v>
      </c>
      <c r="AD20" s="32">
        <f t="shared" si="19"/>
        <v>91065.243700000487</v>
      </c>
      <c r="AE20" s="32">
        <f t="shared" si="19"/>
        <v>203033.96594000081</v>
      </c>
      <c r="AF20" s="32">
        <f t="shared" si="19"/>
        <v>212331.80189000018</v>
      </c>
      <c r="AG20" s="32">
        <f t="shared" si="19"/>
        <v>583663.92464999924</v>
      </c>
      <c r="AH20" s="32">
        <f t="shared" si="19"/>
        <v>253259.37150000239</v>
      </c>
      <c r="AI20" s="32">
        <f t="shared" si="19"/>
        <v>480701.20214999822</v>
      </c>
      <c r="AJ20" s="65">
        <f>AJ18-AJ19</f>
        <v>682782.01768000016</v>
      </c>
      <c r="AK20" s="65">
        <f t="shared" ref="AK20:AU20" si="20">AK18-AK19</f>
        <v>416531.56176000001</v>
      </c>
      <c r="AL20" s="65">
        <f t="shared" si="20"/>
        <v>416957.25893999857</v>
      </c>
      <c r="AM20" s="65">
        <f t="shared" si="20"/>
        <v>409225.35599999956</v>
      </c>
      <c r="AN20" s="65">
        <f t="shared" si="20"/>
        <v>175709.27577999912</v>
      </c>
      <c r="AO20" s="65">
        <f t="shared" si="20"/>
        <v>214234.05918999959</v>
      </c>
      <c r="AP20" s="65">
        <f t="shared" si="20"/>
        <v>369121.86763000005</v>
      </c>
      <c r="AQ20" s="65">
        <f t="shared" si="20"/>
        <v>356754.2863099993</v>
      </c>
      <c r="AR20" s="65">
        <f t="shared" si="20"/>
        <v>348609.43099999981</v>
      </c>
      <c r="AS20" s="65">
        <f t="shared" si="20"/>
        <v>479453.48121810099</v>
      </c>
      <c r="AT20" s="65">
        <f t="shared" si="20"/>
        <v>518097.64546999778</v>
      </c>
      <c r="AU20" s="65">
        <f t="shared" si="20"/>
        <v>289253.38983499969</v>
      </c>
      <c r="AV20" s="65">
        <f>AV18-AV19</f>
        <v>71366.283219999983</v>
      </c>
      <c r="AW20" s="65">
        <f t="shared" ref="AW20:BG20" si="21">AW18-AW19</f>
        <v>103883.27281879884</v>
      </c>
      <c r="AX20" s="65">
        <f t="shared" si="21"/>
        <v>309837.94457999943</v>
      </c>
      <c r="AY20" s="65">
        <f t="shared" si="21"/>
        <v>269166.50293999928</v>
      </c>
      <c r="AZ20" s="65">
        <f t="shared" si="21"/>
        <v>206755.32005999913</v>
      </c>
      <c r="BA20" s="65">
        <f t="shared" si="21"/>
        <v>563376.26038200036</v>
      </c>
      <c r="BB20" s="65">
        <f t="shared" si="21"/>
        <v>363209.2624100009</v>
      </c>
      <c r="BC20" s="65">
        <f t="shared" si="21"/>
        <v>341410.6145200007</v>
      </c>
      <c r="BD20" s="65">
        <f t="shared" si="21"/>
        <v>404102.75699000107</v>
      </c>
      <c r="BE20" s="65">
        <f t="shared" si="21"/>
        <v>371322.05467000057</v>
      </c>
      <c r="BF20" s="65">
        <f t="shared" si="21"/>
        <v>268795.10416100151</v>
      </c>
      <c r="BG20" s="65">
        <f t="shared" si="21"/>
        <v>535803.00005000038</v>
      </c>
      <c r="BH20" s="63"/>
      <c r="BI20" s="63"/>
      <c r="BJ20" s="63"/>
      <c r="BK20" s="63"/>
      <c r="BL20" s="63"/>
    </row>
    <row r="21" spans="1:64" s="75" customFormat="1" x14ac:dyDescent="0.25">
      <c r="A21" s="71" t="s">
        <v>224</v>
      </c>
      <c r="B21" s="61" t="s">
        <v>101</v>
      </c>
      <c r="C21" s="262">
        <v>164462.65859000001</v>
      </c>
      <c r="D21" s="262">
        <v>165271.51196999985</v>
      </c>
      <c r="E21" s="262">
        <v>96088.673470000096</v>
      </c>
      <c r="F21" s="262">
        <v>236796.08795999998</v>
      </c>
      <c r="G21" s="262">
        <v>358220.83221000008</v>
      </c>
      <c r="H21" s="422">
        <v>474202.65184000006</v>
      </c>
      <c r="I21" s="262">
        <v>298063.84117999999</v>
      </c>
      <c r="J21" s="262">
        <f t="shared" si="0"/>
        <v>415339.01926000003</v>
      </c>
      <c r="K21" s="262">
        <f t="shared" si="1"/>
        <v>666782.50407000014</v>
      </c>
      <c r="L21" s="32">
        <v>18242.81654</v>
      </c>
      <c r="M21" s="32">
        <v>75524.011409999992</v>
      </c>
      <c r="N21" s="32">
        <v>10178.348609999999</v>
      </c>
      <c r="O21" s="32">
        <v>10178.348609999999</v>
      </c>
      <c r="P21" s="32">
        <v>26739.522100000027</v>
      </c>
      <c r="Q21" s="32">
        <v>11394.805619999999</v>
      </c>
      <c r="R21" s="32">
        <v>71589.090420000008</v>
      </c>
      <c r="S21" s="32">
        <v>44113.095590000019</v>
      </c>
      <c r="T21" s="32">
        <v>146253.61556000001</v>
      </c>
      <c r="U21" s="32">
        <v>16119.255909999993</v>
      </c>
      <c r="V21" s="32">
        <v>18098.747019999999</v>
      </c>
      <c r="W21" s="32">
        <v>25770.994449999998</v>
      </c>
      <c r="X21" s="32">
        <v>5358.072729999999</v>
      </c>
      <c r="Y21" s="32">
        <v>11672.215320000001</v>
      </c>
      <c r="Z21" s="32">
        <v>5153.1368100000009</v>
      </c>
      <c r="AA21" s="32">
        <v>2647.5250200000005</v>
      </c>
      <c r="AB21" s="32">
        <v>4094.3067800000003</v>
      </c>
      <c r="AC21" s="32">
        <v>5632.27</v>
      </c>
      <c r="AD21" s="32">
        <v>8094.3451900000018</v>
      </c>
      <c r="AE21" s="32">
        <v>7772.3900100000001</v>
      </c>
      <c r="AF21" s="32">
        <v>18614.034830000001</v>
      </c>
      <c r="AG21" s="32">
        <v>43740.106110000008</v>
      </c>
      <c r="AH21" s="32">
        <v>14677.293180000004</v>
      </c>
      <c r="AI21" s="32">
        <v>170608.1452</v>
      </c>
      <c r="AJ21" s="65">
        <v>20792.307170000007</v>
      </c>
      <c r="AK21" s="65">
        <v>7301.7900900000022</v>
      </c>
      <c r="AL21" s="65">
        <v>20011.90811</v>
      </c>
      <c r="AM21" s="65">
        <v>11098.48734</v>
      </c>
      <c r="AN21" s="65">
        <v>31818.197410000004</v>
      </c>
      <c r="AO21" s="65">
        <v>20655.17986</v>
      </c>
      <c r="AP21" s="65">
        <v>177368.90813999996</v>
      </c>
      <c r="AQ21" s="65">
        <v>25099.287589999993</v>
      </c>
      <c r="AR21" s="65">
        <v>26695.512389999989</v>
      </c>
      <c r="AS21" s="65">
        <v>24604.41749</v>
      </c>
      <c r="AT21" s="65">
        <v>41595.816630000001</v>
      </c>
      <c r="AU21" s="65">
        <v>8297.2070399999975</v>
      </c>
      <c r="AV21" s="65">
        <v>16273.362389999997</v>
      </c>
      <c r="AW21" s="65">
        <v>47277.040650000003</v>
      </c>
      <c r="AX21" s="65">
        <v>149276.91281000004</v>
      </c>
      <c r="AY21" s="65">
        <v>20138.558270000001</v>
      </c>
      <c r="AZ21" s="65">
        <v>39674.269890000003</v>
      </c>
      <c r="BA21" s="65">
        <v>48256.498470000013</v>
      </c>
      <c r="BB21" s="65">
        <v>57110.640890000017</v>
      </c>
      <c r="BC21" s="65">
        <v>73722.946960000001</v>
      </c>
      <c r="BD21" s="65">
        <v>55017.298419999977</v>
      </c>
      <c r="BE21" s="65">
        <v>32799.94561000001</v>
      </c>
      <c r="BF21" s="65">
        <v>84652.965340000024</v>
      </c>
      <c r="BG21" s="32">
        <v>42582.06437</v>
      </c>
      <c r="BH21" s="63"/>
      <c r="BI21" s="63"/>
      <c r="BJ21" s="63"/>
      <c r="BK21" s="63"/>
      <c r="BL21" s="63"/>
    </row>
    <row r="22" spans="1:64" s="75" customFormat="1" ht="15.75" x14ac:dyDescent="0.25">
      <c r="A22" s="71"/>
      <c r="B22" s="61" t="s">
        <v>60</v>
      </c>
      <c r="C22" s="262">
        <v>584812.05200000003</v>
      </c>
      <c r="D22" s="262">
        <v>781318.88800000004</v>
      </c>
      <c r="E22" s="262">
        <v>766371.255</v>
      </c>
      <c r="F22" s="262">
        <v>843393.35600000003</v>
      </c>
      <c r="G22" s="262">
        <v>1001193.693</v>
      </c>
      <c r="H22" s="422">
        <v>971861.07300000009</v>
      </c>
      <c r="I22" s="262">
        <v>695493.90579999983</v>
      </c>
      <c r="J22" s="262">
        <f t="shared" si="0"/>
        <v>826101.5227449995</v>
      </c>
      <c r="K22" s="262">
        <f t="shared" si="1"/>
        <v>1087930.6844900001</v>
      </c>
      <c r="L22" s="129">
        <v>80728.664000000004</v>
      </c>
      <c r="M22" s="129">
        <v>61626.574999999997</v>
      </c>
      <c r="N22" s="129">
        <v>92421.854999999996</v>
      </c>
      <c r="O22" s="129">
        <v>79104.649999999994</v>
      </c>
      <c r="P22" s="129">
        <v>125564.58</v>
      </c>
      <c r="Q22" s="129">
        <v>71401.570999999996</v>
      </c>
      <c r="R22" s="129">
        <v>69372.097999999998</v>
      </c>
      <c r="S22" s="129">
        <v>123362.4</v>
      </c>
      <c r="T22" s="129">
        <v>58987.923999999999</v>
      </c>
      <c r="U22" s="129">
        <v>92740.501000000004</v>
      </c>
      <c r="V22" s="129">
        <v>52700.01</v>
      </c>
      <c r="W22" s="129">
        <v>63850.245000000003</v>
      </c>
      <c r="X22" s="32">
        <v>67627.606349999973</v>
      </c>
      <c r="Y22" s="32">
        <v>16622.326069999988</v>
      </c>
      <c r="Z22" s="32">
        <v>22155.563759999957</v>
      </c>
      <c r="AA22" s="32">
        <v>11698.752009999997</v>
      </c>
      <c r="AB22" s="32">
        <v>26956.529590000031</v>
      </c>
      <c r="AC22" s="32">
        <v>72187.400459999903</v>
      </c>
      <c r="AD22" s="32">
        <v>82930.876820000005</v>
      </c>
      <c r="AE22" s="32">
        <v>67968.484360000119</v>
      </c>
      <c r="AF22" s="32">
        <v>51154.709349999946</v>
      </c>
      <c r="AG22" s="32">
        <v>68627.834720000013</v>
      </c>
      <c r="AH22" s="32">
        <v>87433.906350000078</v>
      </c>
      <c r="AI22" s="32">
        <v>120129.91595999975</v>
      </c>
      <c r="AJ22" s="129">
        <v>101605.53430999968</v>
      </c>
      <c r="AK22" s="129">
        <v>53381.984000000099</v>
      </c>
      <c r="AL22" s="129">
        <v>70712.433220000152</v>
      </c>
      <c r="AM22" s="129">
        <v>53657.587480000111</v>
      </c>
      <c r="AN22" s="129">
        <v>74372.191880000057</v>
      </c>
      <c r="AO22" s="129">
        <v>58214.361029999833</v>
      </c>
      <c r="AP22" s="129">
        <v>69280.521014999758</v>
      </c>
      <c r="AQ22" s="129">
        <v>60230.122529999979</v>
      </c>
      <c r="AR22" s="129">
        <v>75628.08055000013</v>
      </c>
      <c r="AS22" s="129">
        <v>70538.98626999995</v>
      </c>
      <c r="AT22" s="129">
        <v>72101.833649999724</v>
      </c>
      <c r="AU22" s="129">
        <v>66377.886810000011</v>
      </c>
      <c r="AV22" s="65">
        <v>61205.899270000038</v>
      </c>
      <c r="AW22" s="65">
        <v>51889.678380000136</v>
      </c>
      <c r="AX22" s="65">
        <v>215716.45346999986</v>
      </c>
      <c r="AY22" s="65">
        <v>62158.534230000056</v>
      </c>
      <c r="AZ22" s="65">
        <v>81087.129120000027</v>
      </c>
      <c r="BA22" s="65">
        <v>47828.600620000048</v>
      </c>
      <c r="BB22" s="65">
        <v>192955.07907999956</v>
      </c>
      <c r="BC22" s="65">
        <v>57830.06468000004</v>
      </c>
      <c r="BD22" s="65">
        <v>77361.530509999982</v>
      </c>
      <c r="BE22" s="65">
        <v>106606.39126999996</v>
      </c>
      <c r="BF22" s="65">
        <v>76687.932540000271</v>
      </c>
      <c r="BG22" s="32">
        <v>56603.391319999995</v>
      </c>
      <c r="BH22" s="63"/>
      <c r="BI22" s="63"/>
      <c r="BJ22" s="63"/>
      <c r="BK22" s="63"/>
      <c r="BL22" s="63"/>
    </row>
    <row r="23" spans="1:64" s="75" customFormat="1" x14ac:dyDescent="0.25">
      <c r="A23" s="71"/>
      <c r="B23" s="61" t="s">
        <v>99</v>
      </c>
      <c r="C23" s="263">
        <v>-420349.39341000002</v>
      </c>
      <c r="D23" s="263">
        <v>-616047.37603000016</v>
      </c>
      <c r="E23" s="263">
        <v>-670282.58152999985</v>
      </c>
      <c r="F23" s="263">
        <v>-606597.26804</v>
      </c>
      <c r="G23" s="262">
        <v>-642972.86078999983</v>
      </c>
      <c r="H23" s="422">
        <v>-497658.42115999991</v>
      </c>
      <c r="I23" s="262">
        <v>-397430.06461999973</v>
      </c>
      <c r="J23" s="262">
        <f t="shared" si="0"/>
        <v>-410762.50348499953</v>
      </c>
      <c r="K23" s="262">
        <f t="shared" si="1"/>
        <v>-421148.18041999993</v>
      </c>
      <c r="L23" s="63">
        <f>L21-L22</f>
        <v>-62485.847460000005</v>
      </c>
      <c r="M23" s="63">
        <f t="shared" ref="M23:W23" si="22">M21-M22</f>
        <v>13897.436409999995</v>
      </c>
      <c r="N23" s="63">
        <f t="shared" si="22"/>
        <v>-82243.506389999995</v>
      </c>
      <c r="O23" s="63">
        <f t="shared" si="22"/>
        <v>-68926.301389999993</v>
      </c>
      <c r="P23" s="63">
        <f t="shared" si="22"/>
        <v>-98825.057899999971</v>
      </c>
      <c r="Q23" s="63">
        <f t="shared" si="22"/>
        <v>-60006.765379999997</v>
      </c>
      <c r="R23" s="63">
        <f t="shared" si="22"/>
        <v>2216.9924200000096</v>
      </c>
      <c r="S23" s="63">
        <f t="shared" si="22"/>
        <v>-79249.304409999982</v>
      </c>
      <c r="T23" s="63">
        <f t="shared" si="22"/>
        <v>87265.691560000007</v>
      </c>
      <c r="U23" s="63">
        <f t="shared" si="22"/>
        <v>-76621.245090000011</v>
      </c>
      <c r="V23" s="63">
        <f t="shared" si="22"/>
        <v>-34601.26298</v>
      </c>
      <c r="W23" s="63">
        <f t="shared" si="22"/>
        <v>-38079.250550000004</v>
      </c>
      <c r="X23" s="32">
        <f>X21-X22</f>
        <v>-62269.533619999973</v>
      </c>
      <c r="Y23" s="32">
        <f t="shared" ref="Y23:AI23" si="23">Y21-Y22</f>
        <v>-4950.1107499999871</v>
      </c>
      <c r="Z23" s="32">
        <f t="shared" si="23"/>
        <v>-17002.426949999957</v>
      </c>
      <c r="AA23" s="32">
        <f t="shared" si="23"/>
        <v>-9051.2269899999956</v>
      </c>
      <c r="AB23" s="32">
        <f t="shared" si="23"/>
        <v>-22862.222810000032</v>
      </c>
      <c r="AC23" s="32">
        <f t="shared" si="23"/>
        <v>-66555.130459999898</v>
      </c>
      <c r="AD23" s="32">
        <f t="shared" si="23"/>
        <v>-74836.531629999998</v>
      </c>
      <c r="AE23" s="32">
        <f t="shared" si="23"/>
        <v>-60196.094350000116</v>
      </c>
      <c r="AF23" s="32">
        <f t="shared" si="23"/>
        <v>-32540.674519999946</v>
      </c>
      <c r="AG23" s="32">
        <f t="shared" si="23"/>
        <v>-24887.728610000006</v>
      </c>
      <c r="AH23" s="32">
        <f t="shared" si="23"/>
        <v>-72756.61317000007</v>
      </c>
      <c r="AI23" s="32">
        <f t="shared" si="23"/>
        <v>50478.229240000248</v>
      </c>
      <c r="AJ23" s="127">
        <f>AJ21-AJ22</f>
        <v>-80813.227139999683</v>
      </c>
      <c r="AK23" s="127">
        <f t="shared" ref="AK23:AU23" si="24">AK21-AK22</f>
        <v>-46080.193910000096</v>
      </c>
      <c r="AL23" s="127">
        <f t="shared" si="24"/>
        <v>-50700.525110000148</v>
      </c>
      <c r="AM23" s="127">
        <f t="shared" si="24"/>
        <v>-42559.100140000111</v>
      </c>
      <c r="AN23" s="127">
        <f t="shared" si="24"/>
        <v>-42553.994470000049</v>
      </c>
      <c r="AO23" s="127">
        <f t="shared" si="24"/>
        <v>-37559.181169999836</v>
      </c>
      <c r="AP23" s="127">
        <f t="shared" si="24"/>
        <v>108088.3871250002</v>
      </c>
      <c r="AQ23" s="127">
        <f t="shared" si="24"/>
        <v>-35130.834939999986</v>
      </c>
      <c r="AR23" s="127">
        <f t="shared" si="24"/>
        <v>-48932.568160000141</v>
      </c>
      <c r="AS23" s="127">
        <f t="shared" si="24"/>
        <v>-45934.56877999995</v>
      </c>
      <c r="AT23" s="127">
        <f t="shared" si="24"/>
        <v>-30506.017019999723</v>
      </c>
      <c r="AU23" s="127">
        <f t="shared" si="24"/>
        <v>-58080.679770000017</v>
      </c>
      <c r="AV23" s="65">
        <f>AV21-AV22</f>
        <v>-44932.536880000043</v>
      </c>
      <c r="AW23" s="65">
        <f t="shared" ref="AW23:BG23" si="25">AW21-AW22</f>
        <v>-4612.6377300001332</v>
      </c>
      <c r="AX23" s="65">
        <f t="shared" si="25"/>
        <v>-66439.540659999824</v>
      </c>
      <c r="AY23" s="65">
        <f t="shared" si="25"/>
        <v>-42019.975960000054</v>
      </c>
      <c r="AZ23" s="65">
        <f t="shared" si="25"/>
        <v>-41412.859230000024</v>
      </c>
      <c r="BA23" s="65">
        <f t="shared" si="25"/>
        <v>427.89784999996482</v>
      </c>
      <c r="BB23" s="65">
        <f t="shared" si="25"/>
        <v>-135844.43818999955</v>
      </c>
      <c r="BC23" s="65">
        <f t="shared" si="25"/>
        <v>15892.882279999962</v>
      </c>
      <c r="BD23" s="65">
        <f t="shared" si="25"/>
        <v>-22344.232090000005</v>
      </c>
      <c r="BE23" s="65">
        <f t="shared" si="25"/>
        <v>-73806.445659999954</v>
      </c>
      <c r="BF23" s="65">
        <f t="shared" si="25"/>
        <v>7965.0327999997535</v>
      </c>
      <c r="BG23" s="65">
        <f t="shared" si="25"/>
        <v>-14021.326949999995</v>
      </c>
      <c r="BH23" s="63"/>
      <c r="BI23" s="63"/>
      <c r="BJ23" s="63"/>
      <c r="BK23" s="63"/>
      <c r="BL23" s="63"/>
    </row>
    <row r="24" spans="1:64" s="75" customFormat="1" x14ac:dyDescent="0.25">
      <c r="A24" s="32" t="s">
        <v>225</v>
      </c>
      <c r="B24" s="61" t="s">
        <v>101</v>
      </c>
      <c r="C24" s="262">
        <v>1606934.8319800003</v>
      </c>
      <c r="D24" s="262">
        <v>1580321.9359099991</v>
      </c>
      <c r="E24" s="262">
        <v>6564090.4089399958</v>
      </c>
      <c r="F24" s="262">
        <v>6919988.5936400006</v>
      </c>
      <c r="G24" s="262">
        <v>5848320.2936000032</v>
      </c>
      <c r="H24" s="422">
        <v>6078586.0285</v>
      </c>
      <c r="I24" s="262">
        <v>5906395.0624399995</v>
      </c>
      <c r="J24" s="262">
        <f t="shared" si="0"/>
        <v>7150016.8195400005</v>
      </c>
      <c r="K24" s="262">
        <f t="shared" si="1"/>
        <v>7822200.5202700002</v>
      </c>
      <c r="L24" s="32">
        <v>464330.92955000012</v>
      </c>
      <c r="M24" s="32">
        <v>833149.64855999989</v>
      </c>
      <c r="N24" s="32">
        <v>508288.22197000013</v>
      </c>
      <c r="O24" s="32">
        <v>508288.64048000018</v>
      </c>
      <c r="P24" s="32">
        <v>384036.79853999993</v>
      </c>
      <c r="Q24" s="32">
        <v>791597.43985999993</v>
      </c>
      <c r="R24" s="32">
        <v>642455.67868000036</v>
      </c>
      <c r="S24" s="32">
        <v>849136.11583999998</v>
      </c>
      <c r="T24" s="32">
        <v>567762.10413000023</v>
      </c>
      <c r="U24" s="32">
        <v>475343.85111000011</v>
      </c>
      <c r="V24" s="32">
        <v>51525.043320000004</v>
      </c>
      <c r="W24" s="32">
        <v>2671.5564599999993</v>
      </c>
      <c r="X24" s="32">
        <v>452043.12825999991</v>
      </c>
      <c r="Y24" s="32">
        <v>550985.99450000003</v>
      </c>
      <c r="Z24" s="32">
        <v>92586.075599999996</v>
      </c>
      <c r="AA24" s="32">
        <v>368372.11254000006</v>
      </c>
      <c r="AB24" s="32">
        <v>428821.80476999999</v>
      </c>
      <c r="AC24" s="32">
        <v>517570.33039000002</v>
      </c>
      <c r="AD24" s="32">
        <v>568033.47394000005</v>
      </c>
      <c r="AE24" s="32">
        <v>825939.89564999996</v>
      </c>
      <c r="AF24" s="32">
        <v>728987.9723599999</v>
      </c>
      <c r="AG24" s="32">
        <v>333332.53210000001</v>
      </c>
      <c r="AH24" s="32">
        <v>323129.00813000021</v>
      </c>
      <c r="AI24" s="32">
        <v>716592.73420000006</v>
      </c>
      <c r="AJ24" s="65">
        <v>738946.8197100003</v>
      </c>
      <c r="AK24" s="65">
        <v>623193.71296999999</v>
      </c>
      <c r="AL24" s="65">
        <v>650144.73027000006</v>
      </c>
      <c r="AM24" s="65">
        <v>451647.64006999996</v>
      </c>
      <c r="AN24" s="65">
        <v>681364.50940999994</v>
      </c>
      <c r="AO24" s="65">
        <v>573533.21460999991</v>
      </c>
      <c r="AP24" s="65">
        <v>590929.48364999995</v>
      </c>
      <c r="AQ24" s="65">
        <v>243102.14506000001</v>
      </c>
      <c r="AR24" s="65">
        <v>794113.80696000019</v>
      </c>
      <c r="AS24" s="65">
        <v>881758.69328000012</v>
      </c>
      <c r="AT24" s="65">
        <v>347422.23704999994</v>
      </c>
      <c r="AU24" s="65">
        <v>573859.82650000008</v>
      </c>
      <c r="AV24" s="65">
        <v>746381.09962999995</v>
      </c>
      <c r="AW24" s="65">
        <v>447473.04305999994</v>
      </c>
      <c r="AX24" s="65">
        <v>672520.99240999983</v>
      </c>
      <c r="AY24" s="65">
        <v>353009.82285</v>
      </c>
      <c r="AZ24" s="65">
        <v>562947.92137</v>
      </c>
      <c r="BA24" s="65">
        <v>1010191.0645200002</v>
      </c>
      <c r="BB24" s="65">
        <v>454220.57703000004</v>
      </c>
      <c r="BC24" s="65">
        <v>652370.04709000001</v>
      </c>
      <c r="BD24" s="65">
        <v>687541.39250000007</v>
      </c>
      <c r="BE24" s="65">
        <v>542044.88857000007</v>
      </c>
      <c r="BF24" s="65">
        <v>920239.18171999999</v>
      </c>
      <c r="BG24" s="32">
        <v>773260.48952000006</v>
      </c>
      <c r="BH24" s="63"/>
      <c r="BI24" s="63"/>
      <c r="BJ24" s="63"/>
      <c r="BK24" s="63"/>
      <c r="BL24" s="63"/>
    </row>
    <row r="25" spans="1:64" s="75" customFormat="1" ht="15.75" x14ac:dyDescent="0.25">
      <c r="A25" s="71"/>
      <c r="B25" s="61" t="s">
        <v>60</v>
      </c>
      <c r="C25" s="262">
        <v>632339.61899999995</v>
      </c>
      <c r="D25" s="262">
        <v>439880.22</v>
      </c>
      <c r="E25" s="262">
        <v>268659.69799999997</v>
      </c>
      <c r="F25" s="262">
        <v>251139.56400000001</v>
      </c>
      <c r="G25" s="262">
        <v>299076.54499999998</v>
      </c>
      <c r="H25" s="422">
        <v>335054.74599999998</v>
      </c>
      <c r="I25" s="262">
        <v>212806.56720999989</v>
      </c>
      <c r="J25" s="262">
        <f t="shared" si="0"/>
        <v>472043.28705999989</v>
      </c>
      <c r="K25" s="262">
        <f t="shared" si="1"/>
        <v>633465.8126200001</v>
      </c>
      <c r="L25" s="129">
        <v>34001.707000000002</v>
      </c>
      <c r="M25" s="129">
        <v>30858.932000000001</v>
      </c>
      <c r="N25" s="129">
        <v>22646.116999999998</v>
      </c>
      <c r="O25" s="129">
        <v>15813.297</v>
      </c>
      <c r="P25" s="129">
        <v>37104.169000000002</v>
      </c>
      <c r="Q25" s="129">
        <v>43324.285000000003</v>
      </c>
      <c r="R25" s="129">
        <v>19911.014999999999</v>
      </c>
      <c r="S25" s="129">
        <v>37713.553999999996</v>
      </c>
      <c r="T25" s="129">
        <v>26035.366999999998</v>
      </c>
      <c r="U25" s="129">
        <v>19345.379000000001</v>
      </c>
      <c r="V25" s="129">
        <v>34141.116000000002</v>
      </c>
      <c r="W25" s="129">
        <v>14159.808000000001</v>
      </c>
      <c r="X25" s="32">
        <v>18348.065159999966</v>
      </c>
      <c r="Y25" s="32">
        <v>14251.827670000008</v>
      </c>
      <c r="Z25" s="32">
        <v>5257.4801699999971</v>
      </c>
      <c r="AA25" s="32">
        <v>5391.5457400000014</v>
      </c>
      <c r="AB25" s="32">
        <v>9195.5270099999871</v>
      </c>
      <c r="AC25" s="32">
        <v>26587.879439999979</v>
      </c>
      <c r="AD25" s="32">
        <v>15976.614990000009</v>
      </c>
      <c r="AE25" s="32">
        <v>21076.589490000002</v>
      </c>
      <c r="AF25" s="32">
        <v>22268.445909999962</v>
      </c>
      <c r="AG25" s="32">
        <v>25851.13281999997</v>
      </c>
      <c r="AH25" s="32">
        <v>25439.441440000024</v>
      </c>
      <c r="AI25" s="32">
        <v>23162.017369999994</v>
      </c>
      <c r="AJ25" s="129">
        <v>29766.339929999998</v>
      </c>
      <c r="AK25" s="129">
        <v>32919.395019999967</v>
      </c>
      <c r="AL25" s="129">
        <v>37016.678380000027</v>
      </c>
      <c r="AM25" s="129">
        <v>34636.819039999966</v>
      </c>
      <c r="AN25" s="129">
        <v>34653.320400000055</v>
      </c>
      <c r="AO25" s="129">
        <v>30818.400219999967</v>
      </c>
      <c r="AP25" s="129">
        <v>67477.386829999974</v>
      </c>
      <c r="AQ25" s="129">
        <v>46255.665779999967</v>
      </c>
      <c r="AR25" s="129">
        <v>37087.173259999981</v>
      </c>
      <c r="AS25" s="129">
        <v>48228.276949999999</v>
      </c>
      <c r="AT25" s="129">
        <v>38834.640260000022</v>
      </c>
      <c r="AU25" s="129">
        <v>34349.190990000003</v>
      </c>
      <c r="AV25" s="65">
        <v>60177.356869999989</v>
      </c>
      <c r="AW25" s="65">
        <v>50579.811789999942</v>
      </c>
      <c r="AX25" s="65">
        <v>73143.119089999891</v>
      </c>
      <c r="AY25" s="65">
        <v>64645.881520000163</v>
      </c>
      <c r="AZ25" s="65">
        <v>35893.792729999943</v>
      </c>
      <c r="BA25" s="65">
        <v>39777.354539999949</v>
      </c>
      <c r="BB25" s="65">
        <v>32432.819880000017</v>
      </c>
      <c r="BC25" s="65">
        <v>51270.542860000183</v>
      </c>
      <c r="BD25" s="65">
        <v>57471.322130000059</v>
      </c>
      <c r="BE25" s="65">
        <v>47662.913639999839</v>
      </c>
      <c r="BF25" s="65">
        <v>46983.374110000084</v>
      </c>
      <c r="BG25" s="32">
        <v>73427.523460000055</v>
      </c>
      <c r="BH25" s="63"/>
      <c r="BI25" s="63"/>
      <c r="BJ25" s="63"/>
      <c r="BK25" s="63"/>
      <c r="BL25" s="63"/>
    </row>
    <row r="26" spans="1:64" s="75" customFormat="1" x14ac:dyDescent="0.25">
      <c r="A26" s="71"/>
      <c r="B26" s="61" t="s">
        <v>99</v>
      </c>
      <c r="C26" s="263">
        <v>974595.2129800003</v>
      </c>
      <c r="D26" s="263">
        <v>1140441.7159099991</v>
      </c>
      <c r="E26" s="263">
        <v>6295430.7109399959</v>
      </c>
      <c r="F26" s="263">
        <v>6668849.0296400003</v>
      </c>
      <c r="G26" s="262">
        <v>5549243.7486000033</v>
      </c>
      <c r="H26" s="422">
        <v>5743531.2825000007</v>
      </c>
      <c r="I26" s="262">
        <v>5693588.4952300005</v>
      </c>
      <c r="J26" s="262">
        <f t="shared" si="0"/>
        <v>6677973.5324800005</v>
      </c>
      <c r="K26" s="262">
        <f t="shared" si="1"/>
        <v>7188734.7076500002</v>
      </c>
      <c r="L26" s="63">
        <f>L24-L25</f>
        <v>430329.22255000012</v>
      </c>
      <c r="M26" s="63">
        <f t="shared" ref="M26:W26" si="26">M24-M25</f>
        <v>802290.71655999986</v>
      </c>
      <c r="N26" s="63">
        <f t="shared" si="26"/>
        <v>485642.1049700001</v>
      </c>
      <c r="O26" s="63">
        <f t="shared" si="26"/>
        <v>492475.34348000016</v>
      </c>
      <c r="P26" s="63">
        <f t="shared" si="26"/>
        <v>346932.62953999994</v>
      </c>
      <c r="Q26" s="63">
        <f t="shared" si="26"/>
        <v>748273.15485999989</v>
      </c>
      <c r="R26" s="63">
        <f t="shared" si="26"/>
        <v>622544.66368000035</v>
      </c>
      <c r="S26" s="63">
        <f t="shared" si="26"/>
        <v>811422.56183999998</v>
      </c>
      <c r="T26" s="63">
        <f t="shared" si="26"/>
        <v>541726.73713000026</v>
      </c>
      <c r="U26" s="63">
        <f t="shared" si="26"/>
        <v>455998.47211000009</v>
      </c>
      <c r="V26" s="63">
        <f t="shared" si="26"/>
        <v>17383.927320000003</v>
      </c>
      <c r="W26" s="63">
        <f t="shared" si="26"/>
        <v>-11488.251540000001</v>
      </c>
      <c r="X26" s="32">
        <f>X24-X25</f>
        <v>433695.06309999997</v>
      </c>
      <c r="Y26" s="32">
        <f t="shared" ref="Y26:AI26" si="27">Y24-Y25</f>
        <v>536734.16683</v>
      </c>
      <c r="Z26" s="32">
        <f t="shared" si="27"/>
        <v>87328.595430000001</v>
      </c>
      <c r="AA26" s="32">
        <f t="shared" si="27"/>
        <v>362980.56680000003</v>
      </c>
      <c r="AB26" s="32">
        <f t="shared" si="27"/>
        <v>419626.27776000003</v>
      </c>
      <c r="AC26" s="32">
        <f t="shared" si="27"/>
        <v>490982.45095000003</v>
      </c>
      <c r="AD26" s="32">
        <f t="shared" si="27"/>
        <v>552056.85895000002</v>
      </c>
      <c r="AE26" s="32">
        <f t="shared" si="27"/>
        <v>804863.30615999992</v>
      </c>
      <c r="AF26" s="32">
        <f t="shared" si="27"/>
        <v>706719.52644999989</v>
      </c>
      <c r="AG26" s="32">
        <f t="shared" si="27"/>
        <v>307481.39928000001</v>
      </c>
      <c r="AH26" s="32">
        <f t="shared" si="27"/>
        <v>297689.56669000018</v>
      </c>
      <c r="AI26" s="32">
        <f t="shared" si="27"/>
        <v>693430.71683000005</v>
      </c>
      <c r="AJ26" s="127">
        <f>AJ24-AJ25</f>
        <v>709180.47978000029</v>
      </c>
      <c r="AK26" s="127">
        <f t="shared" ref="AK26:AU26" si="28">AK24-AK25</f>
        <v>590274.31795000006</v>
      </c>
      <c r="AL26" s="127">
        <f t="shared" si="28"/>
        <v>613128.05189</v>
      </c>
      <c r="AM26" s="127">
        <f t="shared" si="28"/>
        <v>417010.82102999999</v>
      </c>
      <c r="AN26" s="127">
        <f t="shared" si="28"/>
        <v>646711.18900999986</v>
      </c>
      <c r="AO26" s="127">
        <f t="shared" si="28"/>
        <v>542714.81438999996</v>
      </c>
      <c r="AP26" s="127">
        <f t="shared" si="28"/>
        <v>523452.09681999998</v>
      </c>
      <c r="AQ26" s="127">
        <f t="shared" si="28"/>
        <v>196846.47928000003</v>
      </c>
      <c r="AR26" s="127">
        <f t="shared" si="28"/>
        <v>757026.63370000024</v>
      </c>
      <c r="AS26" s="127">
        <f t="shared" si="28"/>
        <v>833530.41633000015</v>
      </c>
      <c r="AT26" s="127">
        <f t="shared" si="28"/>
        <v>308587.59678999992</v>
      </c>
      <c r="AU26" s="127">
        <f t="shared" si="28"/>
        <v>539510.63551000005</v>
      </c>
      <c r="AV26" s="65">
        <f>AV24-AV25</f>
        <v>686203.74275999994</v>
      </c>
      <c r="AW26" s="65">
        <f t="shared" ref="AW26:BG26" si="29">AW24-AW25</f>
        <v>396893.23126999999</v>
      </c>
      <c r="AX26" s="65">
        <f t="shared" si="29"/>
        <v>599377.8733199999</v>
      </c>
      <c r="AY26" s="65">
        <f t="shared" si="29"/>
        <v>288363.94132999983</v>
      </c>
      <c r="AZ26" s="65">
        <f t="shared" si="29"/>
        <v>527054.12864000001</v>
      </c>
      <c r="BA26" s="65">
        <f t="shared" si="29"/>
        <v>970413.70998000028</v>
      </c>
      <c r="BB26" s="65">
        <f t="shared" si="29"/>
        <v>421787.75715000002</v>
      </c>
      <c r="BC26" s="65">
        <f t="shared" si="29"/>
        <v>601099.50422999985</v>
      </c>
      <c r="BD26" s="65">
        <f t="shared" si="29"/>
        <v>630070.07036999997</v>
      </c>
      <c r="BE26" s="65">
        <f t="shared" si="29"/>
        <v>494381.97493000026</v>
      </c>
      <c r="BF26" s="65">
        <f t="shared" si="29"/>
        <v>873255.8076099999</v>
      </c>
      <c r="BG26" s="65">
        <f t="shared" si="29"/>
        <v>699832.96606000001</v>
      </c>
      <c r="BH26" s="63"/>
      <c r="BI26" s="63"/>
      <c r="BJ26" s="63"/>
      <c r="BK26" s="63"/>
      <c r="BL26" s="63"/>
    </row>
    <row r="27" spans="1:64" s="75" customFormat="1" ht="15.75" x14ac:dyDescent="0.25">
      <c r="A27" s="126" t="s">
        <v>226</v>
      </c>
      <c r="B27" s="61" t="s">
        <v>101</v>
      </c>
      <c r="C27" s="262">
        <v>314147.04825000011</v>
      </c>
      <c r="D27" s="262">
        <v>785288.44723000017</v>
      </c>
      <c r="E27" s="262">
        <v>503113.22527999984</v>
      </c>
      <c r="F27" s="262">
        <v>272004.89154000004</v>
      </c>
      <c r="G27" s="262">
        <v>379899.32251000009</v>
      </c>
      <c r="H27" s="422">
        <v>574101.46414000005</v>
      </c>
      <c r="I27" s="262">
        <v>90709.622940000001</v>
      </c>
      <c r="J27" s="262">
        <f t="shared" si="0"/>
        <v>292659.97735999996</v>
      </c>
      <c r="K27" s="262">
        <f t="shared" si="1"/>
        <v>319630.20905</v>
      </c>
      <c r="L27" s="129">
        <v>34729.738500000007</v>
      </c>
      <c r="M27" s="416">
        <v>44902.13495</v>
      </c>
      <c r="N27" s="416">
        <v>71762.879390000075</v>
      </c>
      <c r="O27" s="416">
        <v>71762.879390000075</v>
      </c>
      <c r="P27" s="416">
        <v>15867.484650000002</v>
      </c>
      <c r="Q27" s="416">
        <v>115077.54183000002</v>
      </c>
      <c r="R27" s="416">
        <v>32780.606010000003</v>
      </c>
      <c r="S27" s="416">
        <v>35583.738920000003</v>
      </c>
      <c r="T27" s="416">
        <v>31343.660640000002</v>
      </c>
      <c r="U27" s="416">
        <v>43400.134229999981</v>
      </c>
      <c r="V27" s="416">
        <v>43008.817600000009</v>
      </c>
      <c r="W27" s="416">
        <v>33881.848030000008</v>
      </c>
      <c r="X27" s="32">
        <v>1002.0046299999999</v>
      </c>
      <c r="Y27" s="32">
        <v>0</v>
      </c>
      <c r="Z27" s="32">
        <v>6727.58914</v>
      </c>
      <c r="AA27" s="32">
        <v>22.462499999999999</v>
      </c>
      <c r="AB27" s="32">
        <v>167.66179</v>
      </c>
      <c r="AC27" s="32">
        <v>71.440470000000005</v>
      </c>
      <c r="AD27" s="32">
        <v>11485.875129999999</v>
      </c>
      <c r="AE27" s="32">
        <v>1123.9086599999998</v>
      </c>
      <c r="AF27" s="32">
        <v>10462.281879999999</v>
      </c>
      <c r="AG27" s="32">
        <v>23723.323089999994</v>
      </c>
      <c r="AH27" s="32">
        <v>18832.03384</v>
      </c>
      <c r="AI27" s="32">
        <v>17091.041810000002</v>
      </c>
      <c r="AJ27" s="129">
        <v>34541.209250000007</v>
      </c>
      <c r="AK27" s="130">
        <v>14739.513989999998</v>
      </c>
      <c r="AL27" s="130">
        <v>5278.5769500000006</v>
      </c>
      <c r="AM27" s="130">
        <v>46457.461959999993</v>
      </c>
      <c r="AN27" s="130">
        <v>3766.2001200000009</v>
      </c>
      <c r="AO27" s="130">
        <v>44195.909679999982</v>
      </c>
      <c r="AP27" s="130">
        <v>48927.833380000004</v>
      </c>
      <c r="AQ27" s="130">
        <v>8062.0760600000003</v>
      </c>
      <c r="AR27" s="130">
        <v>34694.566220000001</v>
      </c>
      <c r="AS27" s="130">
        <v>24480.485629999999</v>
      </c>
      <c r="AT27" s="130">
        <v>12167.824289999999</v>
      </c>
      <c r="AU27" s="130">
        <v>15348.319829999997</v>
      </c>
      <c r="AV27" s="418">
        <v>24305.128519999998</v>
      </c>
      <c r="AW27" s="418">
        <v>30536.972840000002</v>
      </c>
      <c r="AX27" s="87">
        <v>16766.753810000002</v>
      </c>
      <c r="AY27" s="87">
        <v>54569.167730000001</v>
      </c>
      <c r="AZ27" s="87">
        <v>14703.927390000001</v>
      </c>
      <c r="BA27" s="87">
        <v>39471.274459999993</v>
      </c>
      <c r="BB27" s="87">
        <v>18936.600059999997</v>
      </c>
      <c r="BC27" s="87">
        <v>2007.7349300000001</v>
      </c>
      <c r="BD27" s="87">
        <v>1907.77477</v>
      </c>
      <c r="BE27" s="87">
        <v>54464.079680000003</v>
      </c>
      <c r="BF27" s="87">
        <v>59665.966650000002</v>
      </c>
      <c r="BG27" s="87">
        <v>2294.8282100000001</v>
      </c>
      <c r="BH27" s="63"/>
      <c r="BI27" s="63"/>
      <c r="BJ27" s="63"/>
      <c r="BK27" s="63"/>
      <c r="BL27" s="63"/>
    </row>
    <row r="28" spans="1:64" s="75" customFormat="1" ht="15.75" x14ac:dyDescent="0.25">
      <c r="A28" s="71"/>
      <c r="B28" s="61" t="s">
        <v>60</v>
      </c>
      <c r="C28" s="262">
        <v>1288742.2612300003</v>
      </c>
      <c r="D28" s="262">
        <v>1925730.1631399994</v>
      </c>
      <c r="E28" s="262">
        <v>109298.47</v>
      </c>
      <c r="F28" s="262">
        <v>97936.569000000003</v>
      </c>
      <c r="G28" s="262">
        <v>50505.73</v>
      </c>
      <c r="H28" s="422">
        <v>66105.370999999999</v>
      </c>
      <c r="I28" s="262">
        <v>81850.314620000005</v>
      </c>
      <c r="J28" s="262">
        <f t="shared" si="0"/>
        <v>86786.167110000024</v>
      </c>
      <c r="K28" s="262">
        <f t="shared" si="1"/>
        <v>32012.399230000003</v>
      </c>
      <c r="L28" s="416">
        <v>5925.6639999999998</v>
      </c>
      <c r="M28" s="416">
        <v>3380.2930000000001</v>
      </c>
      <c r="N28" s="416">
        <v>10190.814</v>
      </c>
      <c r="O28" s="416">
        <v>2293.0859999999998</v>
      </c>
      <c r="P28" s="416">
        <v>6162.799</v>
      </c>
      <c r="Q28" s="416">
        <v>3721.5509999999999</v>
      </c>
      <c r="R28" s="416">
        <v>1310.0619999999999</v>
      </c>
      <c r="S28" s="416">
        <v>22660.883000000002</v>
      </c>
      <c r="T28" s="416">
        <v>4681.3900000000003</v>
      </c>
      <c r="U28" s="416">
        <v>3205.779</v>
      </c>
      <c r="V28" s="416">
        <v>2336.1909999999998</v>
      </c>
      <c r="W28" s="416">
        <v>236.85900000000001</v>
      </c>
      <c r="X28" s="32">
        <v>1886.4529299999995</v>
      </c>
      <c r="Y28" s="32">
        <v>1795.5386200000005</v>
      </c>
      <c r="Z28" s="32">
        <v>9678.5904499999997</v>
      </c>
      <c r="AA28" s="32">
        <v>1831.9003499999988</v>
      </c>
      <c r="AB28" s="32">
        <v>1558.4025400000003</v>
      </c>
      <c r="AC28" s="32">
        <v>9028.2645399999983</v>
      </c>
      <c r="AD28" s="32">
        <v>2978.0598200000009</v>
      </c>
      <c r="AE28" s="32">
        <v>2203.1122000000005</v>
      </c>
      <c r="AF28" s="32">
        <v>1847.2733199999996</v>
      </c>
      <c r="AG28" s="32">
        <v>27271.999330000013</v>
      </c>
      <c r="AH28" s="32">
        <v>15031.092570000004</v>
      </c>
      <c r="AI28" s="32">
        <v>6739.6279499999991</v>
      </c>
      <c r="AJ28" s="130">
        <v>4920.7906000000003</v>
      </c>
      <c r="AK28" s="130">
        <v>5302.3096299999997</v>
      </c>
      <c r="AL28" s="130">
        <v>2505.2409999999991</v>
      </c>
      <c r="AM28" s="130">
        <v>3318.5473300000003</v>
      </c>
      <c r="AN28" s="130">
        <v>1988.0426900000011</v>
      </c>
      <c r="AO28" s="130">
        <v>8459.5262700000021</v>
      </c>
      <c r="AP28" s="130">
        <v>5543.8068199999989</v>
      </c>
      <c r="AQ28" s="130">
        <v>5293.9181600000047</v>
      </c>
      <c r="AR28" s="130">
        <v>7785.7418800000014</v>
      </c>
      <c r="AS28" s="130">
        <v>30595.635760000008</v>
      </c>
      <c r="AT28" s="130">
        <v>4732.9911600000005</v>
      </c>
      <c r="AU28" s="130">
        <v>6339.6158100000002</v>
      </c>
      <c r="AV28" s="65">
        <v>4093.3727300000014</v>
      </c>
      <c r="AW28" s="65">
        <v>3093.5781500000007</v>
      </c>
      <c r="AX28" s="65">
        <v>3004.6381100000003</v>
      </c>
      <c r="AY28" s="65">
        <v>3393.4541299999996</v>
      </c>
      <c r="AZ28" s="65">
        <v>2654.792019999999</v>
      </c>
      <c r="BA28" s="65">
        <v>3148.1992699999987</v>
      </c>
      <c r="BB28" s="65">
        <v>2143.8552399999994</v>
      </c>
      <c r="BC28" s="65">
        <v>831.71628999999984</v>
      </c>
      <c r="BD28" s="65">
        <v>4416.9692000000005</v>
      </c>
      <c r="BE28" s="65">
        <v>1414.772729999999</v>
      </c>
      <c r="BF28" s="65">
        <v>1329.2997299999995</v>
      </c>
      <c r="BG28" s="32">
        <v>2487.7516300000011</v>
      </c>
      <c r="BH28" s="63"/>
      <c r="BI28" s="63"/>
      <c r="BJ28" s="63"/>
      <c r="BK28" s="63"/>
      <c r="BL28" s="63"/>
    </row>
    <row r="29" spans="1:64" s="75" customFormat="1" x14ac:dyDescent="0.25">
      <c r="A29" s="71"/>
      <c r="B29" s="61" t="s">
        <v>99</v>
      </c>
      <c r="C29" s="263">
        <v>-974595.21298000019</v>
      </c>
      <c r="D29" s="263">
        <v>-1140441.7159099993</v>
      </c>
      <c r="E29" s="263">
        <v>393814.75527999981</v>
      </c>
      <c r="F29" s="263">
        <v>174068.32254000002</v>
      </c>
      <c r="G29" s="262">
        <v>329393.5925100001</v>
      </c>
      <c r="H29" s="422">
        <v>507996.09314000019</v>
      </c>
      <c r="I29" s="262">
        <v>8859.3083199999801</v>
      </c>
      <c r="J29" s="262">
        <f t="shared" si="0"/>
        <v>205873.81024999998</v>
      </c>
      <c r="K29" s="262">
        <f t="shared" si="1"/>
        <v>287617.80981999997</v>
      </c>
      <c r="L29" s="415">
        <f>L27-L28</f>
        <v>28804.074500000006</v>
      </c>
      <c r="M29" s="415">
        <f t="shared" ref="M29:W29" si="30">M27-M28</f>
        <v>41521.841950000002</v>
      </c>
      <c r="N29" s="415">
        <f t="shared" si="30"/>
        <v>61572.065390000076</v>
      </c>
      <c r="O29" s="415">
        <f t="shared" si="30"/>
        <v>69469.793390000079</v>
      </c>
      <c r="P29" s="415">
        <f t="shared" si="30"/>
        <v>9704.6856500000031</v>
      </c>
      <c r="Q29" s="415">
        <f t="shared" si="30"/>
        <v>111355.99083000001</v>
      </c>
      <c r="R29" s="415">
        <f t="shared" si="30"/>
        <v>31470.544010000005</v>
      </c>
      <c r="S29" s="415">
        <f t="shared" si="30"/>
        <v>12922.855920000002</v>
      </c>
      <c r="T29" s="415">
        <f t="shared" si="30"/>
        <v>26662.270640000002</v>
      </c>
      <c r="U29" s="415">
        <f t="shared" si="30"/>
        <v>40194.355229999979</v>
      </c>
      <c r="V29" s="415">
        <f t="shared" si="30"/>
        <v>40672.626600000011</v>
      </c>
      <c r="W29" s="415">
        <f t="shared" si="30"/>
        <v>33644.989030000012</v>
      </c>
      <c r="X29" s="32">
        <f>X27-X28</f>
        <v>-884.44829999999956</v>
      </c>
      <c r="Y29" s="32">
        <f t="shared" ref="Y29:AI29" si="31">Y27-Y28</f>
        <v>-1795.5386200000005</v>
      </c>
      <c r="Z29" s="32">
        <f t="shared" si="31"/>
        <v>-2951.0013099999996</v>
      </c>
      <c r="AA29" s="32">
        <f t="shared" si="31"/>
        <v>-1809.4378499999987</v>
      </c>
      <c r="AB29" s="32">
        <f t="shared" si="31"/>
        <v>-1390.7407500000004</v>
      </c>
      <c r="AC29" s="32">
        <f t="shared" si="31"/>
        <v>-8956.8240699999988</v>
      </c>
      <c r="AD29" s="32">
        <f t="shared" si="31"/>
        <v>8507.8153099999981</v>
      </c>
      <c r="AE29" s="32">
        <f t="shared" si="31"/>
        <v>-1079.2035400000007</v>
      </c>
      <c r="AF29" s="32">
        <f t="shared" si="31"/>
        <v>8615.0085599999984</v>
      </c>
      <c r="AG29" s="32">
        <f t="shared" si="31"/>
        <v>-3548.6762400000189</v>
      </c>
      <c r="AH29" s="32">
        <f t="shared" si="31"/>
        <v>3800.9412699999957</v>
      </c>
      <c r="AI29" s="32">
        <f t="shared" si="31"/>
        <v>10351.413860000004</v>
      </c>
      <c r="AJ29" s="71">
        <f>AJ27-AJ28</f>
        <v>29620.418650000007</v>
      </c>
      <c r="AK29" s="71">
        <f t="shared" ref="AK29:AU29" si="32">AK27-AK28</f>
        <v>9437.2043599999979</v>
      </c>
      <c r="AL29" s="71">
        <f t="shared" si="32"/>
        <v>2773.3359500000015</v>
      </c>
      <c r="AM29" s="71">
        <f t="shared" si="32"/>
        <v>43138.914629999992</v>
      </c>
      <c r="AN29" s="71">
        <f t="shared" si="32"/>
        <v>1778.1574299999997</v>
      </c>
      <c r="AO29" s="71">
        <f t="shared" si="32"/>
        <v>35736.38340999998</v>
      </c>
      <c r="AP29" s="71">
        <f t="shared" si="32"/>
        <v>43384.026560000006</v>
      </c>
      <c r="AQ29" s="71">
        <f t="shared" si="32"/>
        <v>2768.1578999999956</v>
      </c>
      <c r="AR29" s="71">
        <f t="shared" si="32"/>
        <v>26908.824339999999</v>
      </c>
      <c r="AS29" s="71">
        <f t="shared" si="32"/>
        <v>-6115.1501300000091</v>
      </c>
      <c r="AT29" s="71">
        <f t="shared" si="32"/>
        <v>7434.8331299999982</v>
      </c>
      <c r="AU29" s="71">
        <f t="shared" si="32"/>
        <v>9008.7040199999974</v>
      </c>
      <c r="AV29" s="65">
        <f>AV27-AV28</f>
        <v>20211.755789999996</v>
      </c>
      <c r="AW29" s="65">
        <f t="shared" ref="AW29:BG29" si="33">AW27-AW28</f>
        <v>27443.394690000001</v>
      </c>
      <c r="AX29" s="65">
        <f t="shared" si="33"/>
        <v>13762.115700000002</v>
      </c>
      <c r="AY29" s="65">
        <f t="shared" si="33"/>
        <v>51175.713600000003</v>
      </c>
      <c r="AZ29" s="65">
        <f t="shared" si="33"/>
        <v>12049.135370000002</v>
      </c>
      <c r="BA29" s="65">
        <f t="shared" si="33"/>
        <v>36323.075189999996</v>
      </c>
      <c r="BB29" s="65">
        <f t="shared" si="33"/>
        <v>16792.744819999996</v>
      </c>
      <c r="BC29" s="65">
        <f t="shared" si="33"/>
        <v>1176.0186400000002</v>
      </c>
      <c r="BD29" s="65">
        <f t="shared" si="33"/>
        <v>-2509.1944300000005</v>
      </c>
      <c r="BE29" s="65">
        <f t="shared" si="33"/>
        <v>53049.306950000006</v>
      </c>
      <c r="BF29" s="65">
        <f t="shared" si="33"/>
        <v>58336.666920000003</v>
      </c>
      <c r="BG29" s="65">
        <f t="shared" si="33"/>
        <v>-192.92342000000099</v>
      </c>
      <c r="BH29" s="63"/>
      <c r="BI29" s="63"/>
      <c r="BJ29" s="63"/>
      <c r="BK29" s="63"/>
      <c r="BL29" s="63"/>
    </row>
    <row r="30" spans="1:64" s="75" customFormat="1" x14ac:dyDescent="0.25">
      <c r="A30" s="71" t="s">
        <v>344</v>
      </c>
      <c r="B30" s="61" t="s">
        <v>101</v>
      </c>
      <c r="C30" s="263">
        <v>18702</v>
      </c>
      <c r="D30" s="262">
        <v>31609</v>
      </c>
      <c r="E30" s="262">
        <v>31609.484989999997</v>
      </c>
      <c r="F30" s="262">
        <v>37174.946029999999</v>
      </c>
      <c r="G30" s="262">
        <v>42292.74041999998</v>
      </c>
      <c r="H30" s="422">
        <v>26342.229559999996</v>
      </c>
      <c r="I30" s="262">
        <v>190457.09204999995</v>
      </c>
      <c r="J30" s="262">
        <f t="shared" si="0"/>
        <v>51068.917749999993</v>
      </c>
      <c r="K30" s="262">
        <f t="shared" si="1"/>
        <v>42653.436699999998</v>
      </c>
      <c r="L30" s="417">
        <v>5534.7322799999993</v>
      </c>
      <c r="M30" s="417">
        <v>1785.3592500000002</v>
      </c>
      <c r="N30" s="417">
        <v>1453.5348000000001</v>
      </c>
      <c r="O30" s="417">
        <v>1342.2547400000001</v>
      </c>
      <c r="P30" s="417">
        <v>1661.8383399999998</v>
      </c>
      <c r="Q30" s="417">
        <v>3216.7502500000001</v>
      </c>
      <c r="R30" s="417">
        <v>1241.6877899999999</v>
      </c>
      <c r="S30" s="417">
        <v>2047.2478900000003</v>
      </c>
      <c r="T30" s="417">
        <v>2713.8744899999997</v>
      </c>
      <c r="U30" s="417">
        <v>3166.0772800000004</v>
      </c>
      <c r="V30" s="417">
        <v>1564.8404800000003</v>
      </c>
      <c r="W30" s="417">
        <v>614.03197</v>
      </c>
      <c r="X30" s="32">
        <v>153275.96007999996</v>
      </c>
      <c r="Y30" s="32">
        <v>15682.74684</v>
      </c>
      <c r="Z30" s="32">
        <v>320.35550000000001</v>
      </c>
      <c r="AA30" s="32">
        <v>373.99889000000002</v>
      </c>
      <c r="AB30" s="32">
        <v>877.92776000000003</v>
      </c>
      <c r="AC30" s="32">
        <v>2325.5718600000005</v>
      </c>
      <c r="AD30" s="32">
        <v>2505.2086600000007</v>
      </c>
      <c r="AE30" s="32">
        <v>2149.1927899999996</v>
      </c>
      <c r="AF30" s="32">
        <v>2228.2945800000002</v>
      </c>
      <c r="AG30" s="32">
        <v>3443.6902799999993</v>
      </c>
      <c r="AH30" s="32">
        <v>4279.2880100000011</v>
      </c>
      <c r="AI30" s="32">
        <v>2994.8568000000009</v>
      </c>
      <c r="AJ30" s="71">
        <v>2407.5254599999998</v>
      </c>
      <c r="AK30" s="71">
        <v>2211.3785399999997</v>
      </c>
      <c r="AL30" s="71">
        <v>11310.897509999997</v>
      </c>
      <c r="AM30" s="71">
        <v>9678.6599600000009</v>
      </c>
      <c r="AN30" s="71">
        <v>1801.8018300000001</v>
      </c>
      <c r="AO30" s="71">
        <v>2024.93381</v>
      </c>
      <c r="AP30" s="71">
        <v>4395.4081500000002</v>
      </c>
      <c r="AQ30" s="71">
        <v>3976.6595799999982</v>
      </c>
      <c r="AR30" s="71">
        <v>3298.9092400000004</v>
      </c>
      <c r="AS30" s="71">
        <v>3046.3032899999998</v>
      </c>
      <c r="AT30" s="71">
        <v>3166.8239199999998</v>
      </c>
      <c r="AU30" s="71">
        <v>3749.6164600000006</v>
      </c>
      <c r="AV30" s="65">
        <v>4089.9622899999995</v>
      </c>
      <c r="AW30" s="65">
        <v>2963.6079799999998</v>
      </c>
      <c r="AX30" s="65">
        <v>1826.6084900000003</v>
      </c>
      <c r="AY30" s="65">
        <v>1155.18605</v>
      </c>
      <c r="AZ30" s="65">
        <v>1066.21732</v>
      </c>
      <c r="BA30" s="65">
        <v>5341.4020099999998</v>
      </c>
      <c r="BB30" s="65">
        <v>2791.6433299999999</v>
      </c>
      <c r="BC30" s="65">
        <v>1183.4530599999998</v>
      </c>
      <c r="BD30" s="65">
        <v>1784.46489</v>
      </c>
      <c r="BE30" s="65">
        <v>15052.834929999999</v>
      </c>
      <c r="BF30" s="65">
        <v>2759.7602800000004</v>
      </c>
      <c r="BG30" s="32">
        <v>2638.2960699999999</v>
      </c>
      <c r="BH30" s="63"/>
      <c r="BI30" s="63"/>
      <c r="BJ30" s="63"/>
      <c r="BK30" s="63"/>
      <c r="BL30" s="63"/>
    </row>
    <row r="31" spans="1:64" s="75" customFormat="1" x14ac:dyDescent="0.25">
      <c r="A31" s="71"/>
      <c r="B31" s="61" t="s">
        <v>60</v>
      </c>
      <c r="C31" s="263">
        <v>483117</v>
      </c>
      <c r="D31" s="262">
        <v>533618</v>
      </c>
      <c r="E31" s="262">
        <v>37174.946029999999</v>
      </c>
      <c r="F31" s="262">
        <v>27761.458410000028</v>
      </c>
      <c r="G31" s="65">
        <v>472127</v>
      </c>
      <c r="H31" s="422">
        <v>452019.62800000003</v>
      </c>
      <c r="I31" s="262">
        <v>313929.16359000013</v>
      </c>
      <c r="J31" s="262">
        <f t="shared" si="0"/>
        <v>417686.50309000013</v>
      </c>
      <c r="K31" s="262">
        <f t="shared" si="1"/>
        <v>421929.48202999996</v>
      </c>
      <c r="L31" s="39">
        <v>40867.870999999999</v>
      </c>
      <c r="M31" s="39">
        <v>45171.419000000002</v>
      </c>
      <c r="N31" s="39">
        <v>42500.616000000002</v>
      </c>
      <c r="O31" s="39">
        <v>49326.815999999999</v>
      </c>
      <c r="P31" s="39">
        <v>45704.836000000003</v>
      </c>
      <c r="Q31" s="39">
        <v>42830.578999999998</v>
      </c>
      <c r="R31" s="32">
        <v>37320.372000000003</v>
      </c>
      <c r="S31" s="32">
        <v>42909.682000000001</v>
      </c>
      <c r="T31" s="32">
        <v>29855.796999999999</v>
      </c>
      <c r="U31" s="32">
        <v>37784.737999999998</v>
      </c>
      <c r="V31" s="32">
        <v>25999.108</v>
      </c>
      <c r="W31" s="32">
        <v>11747.794</v>
      </c>
      <c r="X31" s="32">
        <v>17003.19497</v>
      </c>
      <c r="Y31" s="32">
        <v>12258.306770000001</v>
      </c>
      <c r="Z31" s="32">
        <v>17742.065249999996</v>
      </c>
      <c r="AA31" s="32">
        <v>20639.869279999999</v>
      </c>
      <c r="AB31" s="32">
        <v>19971.770050000014</v>
      </c>
      <c r="AC31" s="32">
        <v>29698.889400000022</v>
      </c>
      <c r="AD31" s="32">
        <v>33724.240600000005</v>
      </c>
      <c r="AE31" s="32">
        <v>35793.503159999986</v>
      </c>
      <c r="AF31" s="32">
        <v>36521.862590000012</v>
      </c>
      <c r="AG31" s="32">
        <v>30798.140170000017</v>
      </c>
      <c r="AH31" s="32">
        <v>29889.144330000017</v>
      </c>
      <c r="AI31" s="32">
        <v>29888.177020000032</v>
      </c>
      <c r="AJ31" s="65">
        <v>29219.656950000044</v>
      </c>
      <c r="AK31" s="65">
        <v>35085.47093000001</v>
      </c>
      <c r="AL31" s="65">
        <v>32418.801980000011</v>
      </c>
      <c r="AM31" s="65">
        <v>43750.192679999964</v>
      </c>
      <c r="AN31" s="65">
        <v>43521.882709999969</v>
      </c>
      <c r="AO31" s="65">
        <v>32085.263930000016</v>
      </c>
      <c r="AP31" s="65">
        <v>39089.130559999991</v>
      </c>
      <c r="AQ31" s="65">
        <v>33584.598980000017</v>
      </c>
      <c r="AR31" s="65">
        <v>27094.951900000044</v>
      </c>
      <c r="AS31" s="65">
        <v>36813.610110000089</v>
      </c>
      <c r="AT31" s="65">
        <v>33568.125880000007</v>
      </c>
      <c r="AU31" s="65">
        <v>31454.816479999983</v>
      </c>
      <c r="AV31" s="65">
        <v>34814.263509999997</v>
      </c>
      <c r="AW31" s="65">
        <v>26119.139149999981</v>
      </c>
      <c r="AX31" s="65">
        <v>41234.41440000014</v>
      </c>
      <c r="AY31" s="65">
        <v>25239.546850000021</v>
      </c>
      <c r="AZ31" s="65">
        <v>25946.650960000126</v>
      </c>
      <c r="BA31" s="65">
        <v>41662.432269999947</v>
      </c>
      <c r="BB31" s="65">
        <v>37548.725220000066</v>
      </c>
      <c r="BC31" s="65">
        <v>40321.63026000002</v>
      </c>
      <c r="BD31" s="65">
        <v>35330.697269999968</v>
      </c>
      <c r="BE31" s="65">
        <v>29786.924170000031</v>
      </c>
      <c r="BF31" s="65">
        <v>39324.308959999842</v>
      </c>
      <c r="BG31" s="32">
        <v>44600.74900999992</v>
      </c>
      <c r="BH31" s="63"/>
      <c r="BI31" s="63"/>
      <c r="BJ31" s="63"/>
      <c r="BK31" s="63"/>
      <c r="BL31" s="63"/>
    </row>
    <row r="32" spans="1:64" s="75" customFormat="1" x14ac:dyDescent="0.25">
      <c r="A32" s="71"/>
      <c r="B32" s="61" t="s">
        <v>99</v>
      </c>
      <c r="C32" s="127">
        <v>-464415</v>
      </c>
      <c r="D32" s="127">
        <v>-502009</v>
      </c>
      <c r="E32" s="127">
        <v>-5565.461040000002</v>
      </c>
      <c r="F32" s="127">
        <v>9413.4876199999708</v>
      </c>
      <c r="G32" s="127">
        <v>-429834.25958000001</v>
      </c>
      <c r="H32" s="422">
        <v>-425677.39844000002</v>
      </c>
      <c r="I32" s="262">
        <v>-123472.07154000012</v>
      </c>
      <c r="J32" s="262">
        <f t="shared" si="0"/>
        <v>-366617.58534000017</v>
      </c>
      <c r="K32" s="262">
        <f t="shared" si="1"/>
        <v>-379276.04533000005</v>
      </c>
      <c r="L32" s="417">
        <f>L30-L31</f>
        <v>-35333.138720000003</v>
      </c>
      <c r="M32" s="417">
        <f t="shared" ref="M32:W32" si="34">M30-M31</f>
        <v>-43386.05975</v>
      </c>
      <c r="N32" s="417">
        <f t="shared" si="34"/>
        <v>-41047.081200000001</v>
      </c>
      <c r="O32" s="417">
        <f t="shared" si="34"/>
        <v>-47984.561260000002</v>
      </c>
      <c r="P32" s="417">
        <f t="shared" si="34"/>
        <v>-44042.997660000001</v>
      </c>
      <c r="Q32" s="417">
        <f t="shared" si="34"/>
        <v>-39613.828750000001</v>
      </c>
      <c r="R32" s="417">
        <f t="shared" si="34"/>
        <v>-36078.684210000007</v>
      </c>
      <c r="S32" s="417">
        <f t="shared" si="34"/>
        <v>-40862.434110000002</v>
      </c>
      <c r="T32" s="417">
        <f t="shared" si="34"/>
        <v>-27141.92251</v>
      </c>
      <c r="U32" s="417">
        <f t="shared" si="34"/>
        <v>-34618.66072</v>
      </c>
      <c r="V32" s="417">
        <f t="shared" si="34"/>
        <v>-24434.267520000001</v>
      </c>
      <c r="W32" s="417">
        <f t="shared" si="34"/>
        <v>-11133.76203</v>
      </c>
      <c r="X32" s="32">
        <v>136272.76510999995</v>
      </c>
      <c r="Y32" s="32">
        <v>3424.4400699999987</v>
      </c>
      <c r="Z32" s="32">
        <v>-17421.709749999995</v>
      </c>
      <c r="AA32" s="32">
        <v>-20265.87039</v>
      </c>
      <c r="AB32" s="32">
        <v>-19093.842290000015</v>
      </c>
      <c r="AC32" s="32">
        <v>-27373.317540000022</v>
      </c>
      <c r="AD32" s="32">
        <v>-31219.031940000004</v>
      </c>
      <c r="AE32" s="32">
        <v>-33644.310369999985</v>
      </c>
      <c r="AF32" s="32">
        <v>-34293.56801000001</v>
      </c>
      <c r="AG32" s="32">
        <v>-27354.449890000018</v>
      </c>
      <c r="AH32" s="32">
        <v>-25609.856320000017</v>
      </c>
      <c r="AI32" s="32">
        <v>-26893.320220000031</v>
      </c>
      <c r="AJ32" s="71">
        <f>AJ30-AJ31</f>
        <v>-26812.131490000043</v>
      </c>
      <c r="AK32" s="71">
        <f t="shared" ref="AK32:AU32" si="35">AK30-AK31</f>
        <v>-32874.092390000013</v>
      </c>
      <c r="AL32" s="71">
        <f t="shared" si="35"/>
        <v>-21107.904470000016</v>
      </c>
      <c r="AM32" s="71">
        <f t="shared" si="35"/>
        <v>-34071.532719999959</v>
      </c>
      <c r="AN32" s="71">
        <f t="shared" si="35"/>
        <v>-41720.080879999972</v>
      </c>
      <c r="AO32" s="71">
        <f t="shared" si="35"/>
        <v>-30060.330120000017</v>
      </c>
      <c r="AP32" s="71">
        <f t="shared" si="35"/>
        <v>-34693.722409999988</v>
      </c>
      <c r="AQ32" s="71">
        <f t="shared" si="35"/>
        <v>-29607.939400000017</v>
      </c>
      <c r="AR32" s="71">
        <f t="shared" si="35"/>
        <v>-23796.042660000043</v>
      </c>
      <c r="AS32" s="71">
        <f t="shared" si="35"/>
        <v>-33767.306820000085</v>
      </c>
      <c r="AT32" s="71">
        <f t="shared" si="35"/>
        <v>-30401.301960000008</v>
      </c>
      <c r="AU32" s="71">
        <f t="shared" si="35"/>
        <v>-27705.200019999982</v>
      </c>
      <c r="AV32" s="65">
        <f>AV30-AV31</f>
        <v>-30724.301219999998</v>
      </c>
      <c r="AW32" s="65">
        <f t="shared" ref="AW32:BG32" si="36">AW30-AW31</f>
        <v>-23155.53116999998</v>
      </c>
      <c r="AX32" s="65">
        <f t="shared" si="36"/>
        <v>-39407.805910000141</v>
      </c>
      <c r="AY32" s="65">
        <f t="shared" si="36"/>
        <v>-24084.36080000002</v>
      </c>
      <c r="AZ32" s="65">
        <f t="shared" si="36"/>
        <v>-24880.433640000127</v>
      </c>
      <c r="BA32" s="65">
        <f t="shared" si="36"/>
        <v>-36321.030259999949</v>
      </c>
      <c r="BB32" s="65">
        <f t="shared" si="36"/>
        <v>-34757.081890000067</v>
      </c>
      <c r="BC32" s="65">
        <f t="shared" si="36"/>
        <v>-39138.17720000002</v>
      </c>
      <c r="BD32" s="65">
        <f t="shared" si="36"/>
        <v>-33546.232379999965</v>
      </c>
      <c r="BE32" s="65">
        <f t="shared" si="36"/>
        <v>-14734.089240000032</v>
      </c>
      <c r="BF32" s="65">
        <f t="shared" si="36"/>
        <v>-36564.54867999984</v>
      </c>
      <c r="BG32" s="65">
        <f t="shared" si="36"/>
        <v>-41962.452939999923</v>
      </c>
      <c r="BH32" s="63"/>
      <c r="BI32" s="63"/>
      <c r="BJ32" s="63"/>
      <c r="BK32" s="63"/>
      <c r="BL32" s="63"/>
    </row>
    <row r="33" spans="1:61" x14ac:dyDescent="0.25">
      <c r="A33" s="71" t="s">
        <v>26</v>
      </c>
      <c r="B33" s="61" t="s">
        <v>101</v>
      </c>
      <c r="C33" s="65">
        <v>2339199.7450499982</v>
      </c>
      <c r="D33" s="65">
        <v>2120197.6858400055</v>
      </c>
      <c r="E33" s="65">
        <v>7477761.4657200128</v>
      </c>
      <c r="F33" s="65">
        <v>7972779.3693600176</v>
      </c>
      <c r="G33" s="65">
        <v>13997578.678129962</v>
      </c>
      <c r="H33" s="422">
        <v>8104536.4865799993</v>
      </c>
      <c r="I33" s="262">
        <v>5785899.5905800043</v>
      </c>
      <c r="J33" s="262">
        <f t="shared" si="0"/>
        <v>8298728.4675599989</v>
      </c>
      <c r="K33" s="262">
        <f t="shared" si="1"/>
        <v>10051885.581729999</v>
      </c>
      <c r="L33" s="32">
        <f>L36-L6-L9-L12-L15-L18-L21-L24-L27-L30</f>
        <v>662753.38611999899</v>
      </c>
      <c r="M33" s="32">
        <f t="shared" ref="M33:W34" si="37">M36-M6-M9-M12-M15-M18-M21-M24-M27-M30</f>
        <v>688763.17955999717</v>
      </c>
      <c r="N33" s="32">
        <f t="shared" si="37"/>
        <v>643376.26830999996</v>
      </c>
      <c r="O33" s="32">
        <f t="shared" si="37"/>
        <v>639189.91578000016</v>
      </c>
      <c r="P33" s="32">
        <f t="shared" si="37"/>
        <v>972675.39570999914</v>
      </c>
      <c r="Q33" s="32">
        <f t="shared" si="37"/>
        <v>763992.36497000058</v>
      </c>
      <c r="R33" s="32">
        <f t="shared" si="37"/>
        <v>813940.13152000017</v>
      </c>
      <c r="S33" s="32">
        <f t="shared" si="37"/>
        <v>804819.16232000128</v>
      </c>
      <c r="T33" s="32">
        <f t="shared" si="37"/>
        <v>635413.81330999883</v>
      </c>
      <c r="U33" s="32">
        <f t="shared" si="37"/>
        <v>713783.15305000369</v>
      </c>
      <c r="V33" s="32">
        <f t="shared" si="37"/>
        <v>520285.42232999968</v>
      </c>
      <c r="W33" s="32">
        <f t="shared" si="37"/>
        <v>245544.29359999986</v>
      </c>
      <c r="X33" s="32">
        <f>X36-X6-X9-X12-X15-X18-X21-X24-X27-X30</f>
        <v>644798.20825000084</v>
      </c>
      <c r="Y33" s="32">
        <f t="shared" ref="Y33:AI34" si="38">Y36-Y6-Y9-Y12-Y15-Y18-Y21-Y24-Y27-Y30</f>
        <v>298349.31638999999</v>
      </c>
      <c r="Z33" s="32">
        <f t="shared" si="38"/>
        <v>124111.21362000011</v>
      </c>
      <c r="AA33" s="32">
        <f t="shared" si="38"/>
        <v>159140.45809000035</v>
      </c>
      <c r="AB33" s="32">
        <f t="shared" si="38"/>
        <v>460805.41796999983</v>
      </c>
      <c r="AC33" s="32">
        <f t="shared" si="38"/>
        <v>734906.90012999997</v>
      </c>
      <c r="AD33" s="32">
        <f t="shared" si="38"/>
        <v>524513.22984000016</v>
      </c>
      <c r="AE33" s="32">
        <f t="shared" si="38"/>
        <v>523975.95777000033</v>
      </c>
      <c r="AF33" s="32">
        <f t="shared" si="38"/>
        <v>335249.05391999939</v>
      </c>
      <c r="AG33" s="32">
        <f t="shared" si="38"/>
        <v>798653.19927000033</v>
      </c>
      <c r="AH33" s="32">
        <f t="shared" si="38"/>
        <v>525447.99965000234</v>
      </c>
      <c r="AI33" s="32">
        <f t="shared" si="38"/>
        <v>655948.63568000041</v>
      </c>
      <c r="AJ33" s="65">
        <v>591991.82207000023</v>
      </c>
      <c r="AK33" s="65">
        <v>561793.36456000002</v>
      </c>
      <c r="AL33" s="65">
        <v>669886.82398999995</v>
      </c>
      <c r="AM33" s="65">
        <v>903555.95820999984</v>
      </c>
      <c r="AN33" s="65">
        <f>'[2]8_BOT_PC'!$P$33+[1]Tab_8!$I$15</f>
        <v>514324.96480999992</v>
      </c>
      <c r="AO33" s="65">
        <v>757904.05331999995</v>
      </c>
      <c r="AP33" s="65">
        <v>1012606.8502000001</v>
      </c>
      <c r="AQ33" s="65">
        <v>593512.98453999998</v>
      </c>
      <c r="AR33" s="65">
        <v>668540.30340999982</v>
      </c>
      <c r="AS33" s="65">
        <v>704890.24415000004</v>
      </c>
      <c r="AT33" s="65">
        <v>701843.67785000009</v>
      </c>
      <c r="AU33" s="65">
        <v>617877.42044999986</v>
      </c>
      <c r="AV33" s="65">
        <v>918189.07533999975</v>
      </c>
      <c r="AW33" s="65">
        <v>440281.25017999997</v>
      </c>
      <c r="AX33" s="65">
        <v>860743.31010000024</v>
      </c>
      <c r="AY33" s="65">
        <v>1201560.6693800001</v>
      </c>
      <c r="AZ33" s="65">
        <v>635372.12309999997</v>
      </c>
      <c r="BA33" s="65">
        <v>1226700.4063399998</v>
      </c>
      <c r="BB33" s="65">
        <v>803708.19879000005</v>
      </c>
      <c r="BC33" s="65">
        <v>673965.44863</v>
      </c>
      <c r="BD33" s="65">
        <v>706771.17361000017</v>
      </c>
      <c r="BE33" s="65">
        <v>1218412.5249999997</v>
      </c>
      <c r="BF33" s="65">
        <v>597286.16713999992</v>
      </c>
      <c r="BG33" s="32">
        <v>768895.23412000004</v>
      </c>
    </row>
    <row r="34" spans="1:61" x14ac:dyDescent="0.25">
      <c r="A34" s="71"/>
      <c r="B34" s="61" t="s">
        <v>60</v>
      </c>
      <c r="C34" s="65">
        <v>2860895.0477699963</v>
      </c>
      <c r="D34" s="65">
        <v>1497458.691860002</v>
      </c>
      <c r="E34" s="65">
        <v>3470864.2059999998</v>
      </c>
      <c r="F34" s="65">
        <v>3970722.2069999995</v>
      </c>
      <c r="G34" s="65">
        <v>3273814.8430000017</v>
      </c>
      <c r="H34" s="422">
        <v>3019165.3529999997</v>
      </c>
      <c r="I34" s="262">
        <v>2470320.7857299838</v>
      </c>
      <c r="J34" s="262">
        <f t="shared" si="0"/>
        <v>2989806.1197199943</v>
      </c>
      <c r="K34" s="262">
        <f>SUM(AV34:BG34)</f>
        <v>3026300.1932800007</v>
      </c>
      <c r="L34" s="32">
        <f>L37-L7-L10-L13-L16-L19-L22-L25-L28-L31</f>
        <v>275152.00300000003</v>
      </c>
      <c r="M34" s="32">
        <f t="shared" si="37"/>
        <v>239911.57399999985</v>
      </c>
      <c r="N34" s="32">
        <f t="shared" si="37"/>
        <v>255358.05200000005</v>
      </c>
      <c r="O34" s="32">
        <f t="shared" si="37"/>
        <v>364870.58000000007</v>
      </c>
      <c r="P34" s="32">
        <f t="shared" si="37"/>
        <v>263224.66300000012</v>
      </c>
      <c r="Q34" s="32">
        <f t="shared" si="37"/>
        <v>236989.67999999996</v>
      </c>
      <c r="R34" s="32">
        <f t="shared" si="37"/>
        <v>284070.3110000001</v>
      </c>
      <c r="S34" s="32">
        <f t="shared" si="37"/>
        <v>265550.99699999962</v>
      </c>
      <c r="T34" s="32">
        <f t="shared" si="37"/>
        <v>240898.60500000013</v>
      </c>
      <c r="U34" s="32">
        <f t="shared" si="37"/>
        <v>257447.6529999997</v>
      </c>
      <c r="V34" s="32">
        <f t="shared" si="37"/>
        <v>175484.4469999999</v>
      </c>
      <c r="W34" s="32">
        <f t="shared" si="37"/>
        <v>160206.78800000015</v>
      </c>
      <c r="X34" s="32">
        <f>X37-X7-X10-X13-X16-X19-X22-X25-X28-X31</f>
        <v>85985.627060001192</v>
      </c>
      <c r="Y34" s="32">
        <f t="shared" si="38"/>
        <v>59984.781529999549</v>
      </c>
      <c r="Z34" s="32">
        <f t="shared" si="38"/>
        <v>187250.35123999976</v>
      </c>
      <c r="AA34" s="32">
        <f t="shared" si="38"/>
        <v>148813.74411999894</v>
      </c>
      <c r="AB34" s="32">
        <f t="shared" si="38"/>
        <v>92940.57036999939</v>
      </c>
      <c r="AC34" s="32">
        <f t="shared" si="38"/>
        <v>278678.54542999907</v>
      </c>
      <c r="AD34" s="32">
        <f t="shared" si="38"/>
        <v>218745.25689999992</v>
      </c>
      <c r="AE34" s="32">
        <f t="shared" si="38"/>
        <v>272939.57786000118</v>
      </c>
      <c r="AF34" s="32">
        <f t="shared" si="38"/>
        <v>204851.33520999836</v>
      </c>
      <c r="AG34" s="32">
        <f t="shared" si="38"/>
        <v>359394.57505999331</v>
      </c>
      <c r="AH34" s="32">
        <f t="shared" si="38"/>
        <v>307888.73675999977</v>
      </c>
      <c r="AI34" s="32">
        <f t="shared" si="38"/>
        <v>252847.68418999345</v>
      </c>
      <c r="AJ34" s="65">
        <v>317187.7295299964</v>
      </c>
      <c r="AK34" s="65">
        <v>229103.26815999628</v>
      </c>
      <c r="AL34" s="65">
        <v>233305.73996000108</v>
      </c>
      <c r="AM34" s="65">
        <v>227532.58344000002</v>
      </c>
      <c r="AN34" s="65">
        <v>274131.43179000006</v>
      </c>
      <c r="AO34" s="65">
        <v>247285.97833999968</v>
      </c>
      <c r="AP34" s="65">
        <v>244982.20966999978</v>
      </c>
      <c r="AQ34" s="65">
        <v>274784.67557000089</v>
      </c>
      <c r="AR34" s="65">
        <v>220352.96556000225</v>
      </c>
      <c r="AS34" s="65">
        <v>262924.83237999724</v>
      </c>
      <c r="AT34" s="65">
        <v>225657.79663000023</v>
      </c>
      <c r="AU34" s="65">
        <v>232556.90869000019</v>
      </c>
      <c r="AV34" s="65">
        <v>266387.55800000043</v>
      </c>
      <c r="AW34" s="65">
        <v>293686.0502300004</v>
      </c>
      <c r="AX34" s="65">
        <v>262780.56155000022</v>
      </c>
      <c r="AY34" s="65">
        <v>257771.29008999979</v>
      </c>
      <c r="AZ34" s="65">
        <v>257886.94487000047</v>
      </c>
      <c r="BA34" s="65">
        <v>233792.25226999959</v>
      </c>
      <c r="BB34" s="65">
        <v>239965.55934000015</v>
      </c>
      <c r="BC34" s="65">
        <v>206761.6815500001</v>
      </c>
      <c r="BD34" s="65">
        <v>231237.30211999966</v>
      </c>
      <c r="BE34" s="65">
        <v>310143.43651000015</v>
      </c>
      <c r="BF34" s="65">
        <v>246002.70969999954</v>
      </c>
      <c r="BG34" s="32">
        <v>219884.84705000045</v>
      </c>
    </row>
    <row r="35" spans="1:61" x14ac:dyDescent="0.25">
      <c r="A35" s="71"/>
      <c r="B35" s="61" t="s">
        <v>99</v>
      </c>
      <c r="C35" s="65">
        <v>-521695.30271999817</v>
      </c>
      <c r="D35" s="65">
        <v>622738.99398000352</v>
      </c>
      <c r="E35" s="65">
        <v>4006897.259720013</v>
      </c>
      <c r="F35" s="65">
        <v>4002057.1623600181</v>
      </c>
      <c r="G35" s="65">
        <v>10723763.83512996</v>
      </c>
      <c r="H35" s="422">
        <v>5085371.1335799992</v>
      </c>
      <c r="I35" s="262">
        <v>3315578.8048500204</v>
      </c>
      <c r="J35" s="262">
        <f t="shared" si="0"/>
        <v>5308922.3478400055</v>
      </c>
      <c r="K35" s="262">
        <f t="shared" si="1"/>
        <v>7025585.3884499976</v>
      </c>
      <c r="L35" s="32">
        <f t="shared" ref="L35:AI35" si="39">L33-L34</f>
        <v>387601.38311999897</v>
      </c>
      <c r="M35" s="32">
        <f t="shared" si="39"/>
        <v>448851.60555999732</v>
      </c>
      <c r="N35" s="32">
        <f t="shared" si="39"/>
        <v>388018.21630999993</v>
      </c>
      <c r="O35" s="32">
        <f t="shared" si="39"/>
        <v>274319.33578000008</v>
      </c>
      <c r="P35" s="32">
        <f t="shared" si="39"/>
        <v>709450.73270999896</v>
      </c>
      <c r="Q35" s="32">
        <f t="shared" si="39"/>
        <v>527002.68497000064</v>
      </c>
      <c r="R35" s="32">
        <f t="shared" si="39"/>
        <v>529869.82052000007</v>
      </c>
      <c r="S35" s="32">
        <f t="shared" si="39"/>
        <v>539268.16532000166</v>
      </c>
      <c r="T35" s="32">
        <f t="shared" si="39"/>
        <v>394515.20830999874</v>
      </c>
      <c r="U35" s="32">
        <f t="shared" si="39"/>
        <v>456335.50005000399</v>
      </c>
      <c r="V35" s="32">
        <f t="shared" si="39"/>
        <v>344800.97532999981</v>
      </c>
      <c r="W35" s="32">
        <f t="shared" si="39"/>
        <v>85337.505599999713</v>
      </c>
      <c r="X35" s="32">
        <f t="shared" si="39"/>
        <v>558812.58118999959</v>
      </c>
      <c r="Y35" s="32">
        <f t="shared" si="39"/>
        <v>238364.53486000045</v>
      </c>
      <c r="Z35" s="32">
        <f t="shared" si="39"/>
        <v>-63139.137619999645</v>
      </c>
      <c r="AA35" s="32">
        <f t="shared" si="39"/>
        <v>10326.713970001409</v>
      </c>
      <c r="AB35" s="32">
        <f t="shared" si="39"/>
        <v>367864.84760000044</v>
      </c>
      <c r="AC35" s="32">
        <f t="shared" si="39"/>
        <v>456228.3547000009</v>
      </c>
      <c r="AD35" s="32">
        <f t="shared" si="39"/>
        <v>305767.97294000024</v>
      </c>
      <c r="AE35" s="32">
        <f t="shared" si="39"/>
        <v>251036.37990999914</v>
      </c>
      <c r="AF35" s="32">
        <f t="shared" si="39"/>
        <v>130397.71871000103</v>
      </c>
      <c r="AG35" s="32">
        <f t="shared" si="39"/>
        <v>439258.62421000702</v>
      </c>
      <c r="AH35" s="32">
        <f t="shared" si="39"/>
        <v>217559.26289000257</v>
      </c>
      <c r="AI35" s="32">
        <f t="shared" si="39"/>
        <v>403100.95149000699</v>
      </c>
      <c r="AJ35" s="65">
        <f>AJ33-AJ34</f>
        <v>274804.09254000382</v>
      </c>
      <c r="AK35" s="65">
        <f t="shared" ref="AK35:AU35" si="40">AK33-AK34</f>
        <v>332690.09640000376</v>
      </c>
      <c r="AL35" s="65">
        <f t="shared" si="40"/>
        <v>436581.08402999886</v>
      </c>
      <c r="AM35" s="65">
        <f t="shared" si="40"/>
        <v>676023.37476999988</v>
      </c>
      <c r="AN35" s="65">
        <f t="shared" si="40"/>
        <v>240193.53301999986</v>
      </c>
      <c r="AO35" s="65">
        <f t="shared" si="40"/>
        <v>510618.07498000027</v>
      </c>
      <c r="AP35" s="65">
        <f t="shared" si="40"/>
        <v>767624.64053000032</v>
      </c>
      <c r="AQ35" s="65">
        <f t="shared" si="40"/>
        <v>318728.30896999908</v>
      </c>
      <c r="AR35" s="65">
        <f t="shared" si="40"/>
        <v>448187.33784999757</v>
      </c>
      <c r="AS35" s="65">
        <f t="shared" si="40"/>
        <v>441965.4117700028</v>
      </c>
      <c r="AT35" s="65">
        <f t="shared" si="40"/>
        <v>476185.88121999986</v>
      </c>
      <c r="AU35" s="65">
        <f t="shared" si="40"/>
        <v>385320.51175999967</v>
      </c>
      <c r="AV35" s="65">
        <f t="shared" ref="AV35:BG35" si="41">AV33-AV34</f>
        <v>651801.51733999932</v>
      </c>
      <c r="AW35" s="65">
        <f>AW33-AW34</f>
        <v>146595.19994999957</v>
      </c>
      <c r="AX35" s="65">
        <f t="shared" si="41"/>
        <v>597962.74855000002</v>
      </c>
      <c r="AY35" s="65">
        <f t="shared" si="41"/>
        <v>943789.3792900003</v>
      </c>
      <c r="AZ35" s="65">
        <f t="shared" si="41"/>
        <v>377485.1782299995</v>
      </c>
      <c r="BA35" s="65">
        <f t="shared" si="41"/>
        <v>992908.15407000016</v>
      </c>
      <c r="BB35" s="65">
        <f t="shared" si="41"/>
        <v>563742.6394499999</v>
      </c>
      <c r="BC35" s="65">
        <f t="shared" si="41"/>
        <v>467203.7670799999</v>
      </c>
      <c r="BD35" s="65">
        <f t="shared" si="41"/>
        <v>475533.87149000051</v>
      </c>
      <c r="BE35" s="65">
        <f t="shared" si="41"/>
        <v>908269.08848999953</v>
      </c>
      <c r="BF35" s="65">
        <f t="shared" si="41"/>
        <v>351283.45744000038</v>
      </c>
      <c r="BG35" s="65">
        <f t="shared" si="41"/>
        <v>549010.38706999959</v>
      </c>
    </row>
    <row r="36" spans="1:61" s="75" customFormat="1" ht="14.25" x14ac:dyDescent="0.2">
      <c r="A36" s="70" t="s">
        <v>98</v>
      </c>
      <c r="B36" s="72" t="s">
        <v>101</v>
      </c>
      <c r="C36" s="131">
        <v>10349711.22648</v>
      </c>
      <c r="D36" s="131">
        <v>11305666.096319996</v>
      </c>
      <c r="E36" s="131">
        <v>22940139</v>
      </c>
      <c r="F36" s="131">
        <v>25448696.355210006</v>
      </c>
      <c r="G36" s="131">
        <v>33681966</v>
      </c>
      <c r="H36" s="423">
        <v>28809141.564630002</v>
      </c>
      <c r="I36" s="131">
        <v>26012577.62387</v>
      </c>
      <c r="J36" s="131">
        <f>J33+J30+J27+J24+J21+J18+J15+J12+J9+J6</f>
        <v>35274265.002890006</v>
      </c>
      <c r="K36" s="131">
        <f>K33+K30+K27+K24+K21+K18+K15+K12+K9+K6</f>
        <v>35133481.892019995</v>
      </c>
      <c r="L36" s="40">
        <v>2311726.5722199995</v>
      </c>
      <c r="M36" s="40">
        <v>3849880.036379999</v>
      </c>
      <c r="N36" s="40">
        <v>2136282.22212</v>
      </c>
      <c r="O36" s="40">
        <v>2102981.99364</v>
      </c>
      <c r="P36" s="40">
        <v>2211536.6339599993</v>
      </c>
      <c r="Q36" s="40">
        <v>3261338.5671700002</v>
      </c>
      <c r="R36" s="40">
        <v>2327780.2420700011</v>
      </c>
      <c r="S36" s="40">
        <v>3282590.8854300003</v>
      </c>
      <c r="T36" s="40">
        <v>2300497.3811999997</v>
      </c>
      <c r="U36" s="40">
        <v>2440586.6578300004</v>
      </c>
      <c r="V36" s="40">
        <v>1608982.8634800001</v>
      </c>
      <c r="W36" s="40">
        <v>974957.50912999979</v>
      </c>
      <c r="X36" s="40">
        <v>2154445.7327300003</v>
      </c>
      <c r="Y36" s="40">
        <v>1399190.5442700002</v>
      </c>
      <c r="Z36" s="40">
        <v>404352.24754000001</v>
      </c>
      <c r="AA36" s="40">
        <v>1024716.9892900003</v>
      </c>
      <c r="AB36" s="40">
        <v>1897751.6536800002</v>
      </c>
      <c r="AC36" s="40">
        <v>2317645.2524499996</v>
      </c>
      <c r="AD36" s="40">
        <v>2102122.8306400008</v>
      </c>
      <c r="AE36" s="40">
        <v>2536198.2896999996</v>
      </c>
      <c r="AF36" s="40">
        <v>2557517.0005899994</v>
      </c>
      <c r="AG36" s="40">
        <v>3210813.7963300003</v>
      </c>
      <c r="AH36" s="40">
        <v>2705414.4676000001</v>
      </c>
      <c r="AI36" s="40">
        <v>3702408.8190500005</v>
      </c>
      <c r="AJ36" s="128">
        <f>AJ33+AJ30+AJ27+AJ24+AJ21+AJ18+AJ15+AJ12+AJ9+AJ6</f>
        <v>3325766.9153500013</v>
      </c>
      <c r="AK36" s="76">
        <f t="shared" ref="AK36:AU36" si="42">AK33+AK30+AK27+AK24+AK21+AK18+AK15+AK12+AK9+AK6</f>
        <v>2590195.0054799998</v>
      </c>
      <c r="AL36" s="128">
        <f t="shared" si="42"/>
        <v>2789433.6804499999</v>
      </c>
      <c r="AM36" s="128">
        <f t="shared" si="42"/>
        <v>3109028.5862299995</v>
      </c>
      <c r="AN36" s="128">
        <f t="shared" si="42"/>
        <v>2341996.9802900008</v>
      </c>
      <c r="AO36" s="128">
        <f t="shared" si="42"/>
        <v>3136274.1236599996</v>
      </c>
      <c r="AP36" s="128">
        <f t="shared" si="42"/>
        <v>3398910.8772299998</v>
      </c>
      <c r="AQ36" s="128">
        <f>AQ33+AQ30+AQ27+AQ24+AQ21+AQ18+AQ15+AQ12+AQ9+AQ6</f>
        <v>2123772.9496300002</v>
      </c>
      <c r="AR36" s="128">
        <f>AR33+AR30+AR27+AR24+AR21+AR18+AR15+AR12+AR9+AR6</f>
        <v>2972788.0626300005</v>
      </c>
      <c r="AS36" s="128">
        <f>AS33+AS30+AS27+AS24+AS21+AS18+AS15+AS12+AS9+AS6</f>
        <v>3648072.3365099998</v>
      </c>
      <c r="AT36" s="128">
        <f t="shared" si="42"/>
        <v>3432997.5235900003</v>
      </c>
      <c r="AU36" s="128">
        <f t="shared" si="42"/>
        <v>2405027.96184</v>
      </c>
      <c r="AV36" s="76">
        <f>AV33+AV30+AV27+AV24+AV21+AV18+AV15+AV12+AV9+AV6</f>
        <v>3245054.5759599996</v>
      </c>
      <c r="AW36" s="76">
        <f t="shared" ref="AW36:BG36" si="43">AW33+AW30+AW27+AW24+AW21+AW18+AW15+AW12+AW9+AW6</f>
        <v>2299380.8215399999</v>
      </c>
      <c r="AX36" s="76">
        <f t="shared" si="43"/>
        <v>3352130.9979299996</v>
      </c>
      <c r="AY36" s="76">
        <f t="shared" si="43"/>
        <v>3019493.917739999</v>
      </c>
      <c r="AZ36" s="76">
        <f t="shared" si="43"/>
        <v>2201083.1581500005</v>
      </c>
      <c r="BA36" s="76">
        <f t="shared" si="43"/>
        <v>3955730.4740299992</v>
      </c>
      <c r="BB36" s="76">
        <f t="shared" si="43"/>
        <v>2678122.6123599992</v>
      </c>
      <c r="BC36" s="76">
        <f t="shared" si="43"/>
        <v>2813986.5388099998</v>
      </c>
      <c r="BD36" s="76">
        <f t="shared" si="43"/>
        <v>2596869.1719000004</v>
      </c>
      <c r="BE36" s="76">
        <f t="shared" si="43"/>
        <v>3326646.49664</v>
      </c>
      <c r="BF36" s="76">
        <f t="shared" si="43"/>
        <v>2702464.2229200001</v>
      </c>
      <c r="BG36" s="76">
        <f t="shared" si="43"/>
        <v>2942518.9040399999</v>
      </c>
    </row>
    <row r="37" spans="1:61" s="75" customFormat="1" ht="14.25" x14ac:dyDescent="0.2">
      <c r="B37" s="72" t="s">
        <v>60</v>
      </c>
      <c r="C37" s="131">
        <v>14833972.265999999</v>
      </c>
      <c r="D37" s="131">
        <v>13480260.154000001</v>
      </c>
      <c r="E37" s="131">
        <v>21447275</v>
      </c>
      <c r="F37" s="131">
        <v>14176804.717999998</v>
      </c>
      <c r="G37" s="76">
        <v>14230228.928000001</v>
      </c>
      <c r="H37" s="423">
        <v>13914709.245999999</v>
      </c>
      <c r="I37" s="131">
        <v>11434129.770859987</v>
      </c>
      <c r="J37" s="131">
        <f>SUM(AJ37:AU37)</f>
        <v>16813656.072485007</v>
      </c>
      <c r="K37" s="131">
        <f>K34+K31+K28+K25+K22+K19+K16+K13+K10+K7</f>
        <v>16119440.345123498</v>
      </c>
      <c r="L37" s="70">
        <v>1166957.885</v>
      </c>
      <c r="M37" s="70">
        <v>1010177.426</v>
      </c>
      <c r="N37" s="40">
        <v>1194710.091</v>
      </c>
      <c r="O37" s="40">
        <v>1128898.4340000001</v>
      </c>
      <c r="P37" s="40">
        <v>1797638.9380000001</v>
      </c>
      <c r="Q37" s="40">
        <v>1193817.702</v>
      </c>
      <c r="R37" s="40">
        <v>1224581.0690000001</v>
      </c>
      <c r="S37" s="40">
        <v>1276082.0979999995</v>
      </c>
      <c r="T37" s="40">
        <v>1147877.2420000001</v>
      </c>
      <c r="U37" s="40">
        <v>1301138.5309999997</v>
      </c>
      <c r="V37" s="40">
        <v>840658.97799999989</v>
      </c>
      <c r="W37" s="40">
        <v>632170.85200000007</v>
      </c>
      <c r="X37" s="40">
        <v>523461.89001000114</v>
      </c>
      <c r="Y37" s="40">
        <v>455851.87237999984</v>
      </c>
      <c r="Z37" s="40">
        <v>516136.18509000097</v>
      </c>
      <c r="AA37" s="40">
        <v>525555.39513999922</v>
      </c>
      <c r="AB37" s="40">
        <v>499401.78341999959</v>
      </c>
      <c r="AC37" s="40">
        <v>1157043.8040700022</v>
      </c>
      <c r="AD37" s="40">
        <v>1022830.4966900013</v>
      </c>
      <c r="AE37" s="40">
        <v>1327774.3187699975</v>
      </c>
      <c r="AF37" s="40">
        <v>1105720.9248699988</v>
      </c>
      <c r="AG37" s="40">
        <v>1549492.8960999923</v>
      </c>
      <c r="AH37" s="40">
        <v>1589123.2412199972</v>
      </c>
      <c r="AI37" s="40">
        <v>1161736.9630999954</v>
      </c>
      <c r="AJ37" s="70">
        <f>AJ34+AJ31+AJ28+AJ25+AJ22+AJ19+AJ16+AJ13+AJ10+AJ7</f>
        <v>1277839.4454260005</v>
      </c>
      <c r="AK37" s="70">
        <f>AK34+AK31+AK28+AK25+AK22+AK19+AK16+AK13+AK10+AK7</f>
        <v>1258031.3623099988</v>
      </c>
      <c r="AL37" s="76">
        <f>AL34+AL31+AL28+AL25+AL22+AL19+AL16+AL13+AL10+AL7</f>
        <v>1266857.403184301</v>
      </c>
      <c r="AM37" s="76">
        <f>AM34+AM31+AM28+AM25+AM22+AM19+AM16+AM13+AM10+AM7</f>
        <v>1321460.1782000042</v>
      </c>
      <c r="AN37" s="76">
        <f>AN34+AN31+AN28+AN25+AN22+AN19+AN16+AN13+AN10+AN7</f>
        <v>1465686.1369099978</v>
      </c>
      <c r="AO37" s="76">
        <f>AO34+AO31+AO28+AO25+AO22+AO19+AO16+AO13+AO10+AO7</f>
        <v>1504444.8386099944</v>
      </c>
      <c r="AP37" s="76">
        <f t="shared" ref="AP37:AU37" si="44">AP34+AP31+AP28+AP25+AP22+AP19+AP16+AP13+AP10+AP7</f>
        <v>1428562.373699802</v>
      </c>
      <c r="AQ37" s="76">
        <f t="shared" si="44"/>
        <v>1657615.0079520019</v>
      </c>
      <c r="AR37" s="76">
        <f t="shared" si="44"/>
        <v>1305460.8302919995</v>
      </c>
      <c r="AS37" s="76">
        <f t="shared" si="44"/>
        <v>1591227.1345118983</v>
      </c>
      <c r="AT37" s="76">
        <f t="shared" si="44"/>
        <v>1428527.294810005</v>
      </c>
      <c r="AU37" s="76">
        <f t="shared" si="44"/>
        <v>1307944.0665790064</v>
      </c>
      <c r="AV37" s="76">
        <f>AV34+AV31+AV28+AV25+AV22+AV19+AV16+AV13+AV10+AV7</f>
        <v>1342173.4167527016</v>
      </c>
      <c r="AW37" s="76">
        <f>AW34+AW31+AW28+AW25+AW22+AW19+AW16+AW13+AW10+AW7</f>
        <v>1701558.0940471999</v>
      </c>
      <c r="AX37" s="76">
        <f t="shared" ref="AX37:BG37" si="45">AX34+AX31+AX28+AX25+AX22+AX19+AX16+AX13+AX10+AX7</f>
        <v>1508733.555125799</v>
      </c>
      <c r="AY37" s="76">
        <f t="shared" si="45"/>
        <v>1374272.5011212011</v>
      </c>
      <c r="AZ37" s="76">
        <f t="shared" si="45"/>
        <v>1284346.9008599983</v>
      </c>
      <c r="BA37" s="76">
        <f t="shared" si="45"/>
        <v>1177128.6169180013</v>
      </c>
      <c r="BB37" s="76">
        <f t="shared" si="45"/>
        <v>1303065.0400395989</v>
      </c>
      <c r="BC37" s="76">
        <f t="shared" si="45"/>
        <v>1091553.8137499997</v>
      </c>
      <c r="BD37" s="76">
        <f t="shared" si="45"/>
        <v>1498401.4505700006</v>
      </c>
      <c r="BE37" s="76">
        <f>BE34+BE31+BE28+BE25+BE22+BE19+BE16+BE13+BE10+BE7</f>
        <v>1376901.9378300032</v>
      </c>
      <c r="BF37" s="76">
        <f t="shared" si="45"/>
        <v>1254487.1955189968</v>
      </c>
      <c r="BG37" s="76">
        <f t="shared" si="45"/>
        <v>1206817.8225899991</v>
      </c>
    </row>
    <row r="38" spans="1:61" s="75" customFormat="1" ht="14.25" x14ac:dyDescent="0.2">
      <c r="A38" s="72"/>
      <c r="B38" s="72" t="s">
        <v>99</v>
      </c>
      <c r="C38" s="265">
        <v>-4484261.0395199992</v>
      </c>
      <c r="D38" s="131">
        <v>-2174594.0576800052</v>
      </c>
      <c r="E38" s="131">
        <v>1492864</v>
      </c>
      <c r="F38" s="131">
        <v>11271891.637210008</v>
      </c>
      <c r="G38" s="131">
        <v>19451737.071999997</v>
      </c>
      <c r="H38" s="423">
        <v>14894432.318629999</v>
      </c>
      <c r="I38" s="131">
        <v>14578447.853010017</v>
      </c>
      <c r="J38" s="131">
        <f>J36-J37</f>
        <v>18460608.930404998</v>
      </c>
      <c r="K38" s="131">
        <f>K36-K37</f>
        <v>19014041.546896495</v>
      </c>
      <c r="L38" s="131">
        <f>L36-L37</f>
        <v>1144768.6872199995</v>
      </c>
      <c r="M38" s="131">
        <f t="shared" ref="M38:W38" si="46">M36-M37</f>
        <v>2839702.610379999</v>
      </c>
      <c r="N38" s="131">
        <f t="shared" si="46"/>
        <v>941572.13112000003</v>
      </c>
      <c r="O38" s="131">
        <f t="shared" si="46"/>
        <v>974083.55963999988</v>
      </c>
      <c r="P38" s="131">
        <f t="shared" si="46"/>
        <v>413897.69595999923</v>
      </c>
      <c r="Q38" s="131">
        <f t="shared" si="46"/>
        <v>2067520.8651700001</v>
      </c>
      <c r="R38" s="131">
        <f t="shared" si="46"/>
        <v>1103199.173070001</v>
      </c>
      <c r="S38" s="131">
        <f t="shared" si="46"/>
        <v>2006508.7874300007</v>
      </c>
      <c r="T38" s="131">
        <f t="shared" si="46"/>
        <v>1152620.1391999996</v>
      </c>
      <c r="U38" s="131">
        <f t="shared" si="46"/>
        <v>1139448.1268300007</v>
      </c>
      <c r="V38" s="131">
        <f t="shared" si="46"/>
        <v>768323.88548000017</v>
      </c>
      <c r="W38" s="131">
        <f t="shared" si="46"/>
        <v>342786.65712999972</v>
      </c>
      <c r="X38" s="40">
        <f>X36-X37</f>
        <v>1630983.8427199991</v>
      </c>
      <c r="Y38" s="40">
        <f t="shared" ref="Y38:AI38" si="47">Y36-Y37</f>
        <v>943338.67189000035</v>
      </c>
      <c r="Z38" s="40">
        <f t="shared" si="47"/>
        <v>-111783.93755000096</v>
      </c>
      <c r="AA38" s="40">
        <f t="shared" si="47"/>
        <v>499161.59415000107</v>
      </c>
      <c r="AB38" s="40">
        <f t="shared" si="47"/>
        <v>1398349.8702600007</v>
      </c>
      <c r="AC38" s="40">
        <f t="shared" si="47"/>
        <v>1160601.4483799974</v>
      </c>
      <c r="AD38" s="40">
        <f t="shared" si="47"/>
        <v>1079292.3339499994</v>
      </c>
      <c r="AE38" s="40">
        <f t="shared" si="47"/>
        <v>1208423.9709300022</v>
      </c>
      <c r="AF38" s="40">
        <f t="shared" si="47"/>
        <v>1451796.0757200005</v>
      </c>
      <c r="AG38" s="40">
        <f t="shared" si="47"/>
        <v>1661320.9002300079</v>
      </c>
      <c r="AH38" s="40">
        <f t="shared" si="47"/>
        <v>1116291.2263800029</v>
      </c>
      <c r="AI38" s="40">
        <f t="shared" si="47"/>
        <v>2540671.8559500054</v>
      </c>
      <c r="AJ38" s="131">
        <f>AJ36-AJ37</f>
        <v>2047927.4699240008</v>
      </c>
      <c r="AK38" s="131">
        <v>1332164.1247800016</v>
      </c>
      <c r="AL38" s="131">
        <f>AL36-AL37</f>
        <v>1522576.2772656989</v>
      </c>
      <c r="AM38" s="131">
        <f t="shared" ref="AM38:BG38" si="48">AM36-AM37</f>
        <v>1787568.4080299954</v>
      </c>
      <c r="AN38" s="131">
        <f>AN36-AN37</f>
        <v>876310.843380003</v>
      </c>
      <c r="AO38" s="131">
        <f t="shared" si="48"/>
        <v>1631829.2850500052</v>
      </c>
      <c r="AP38" s="131">
        <f t="shared" si="48"/>
        <v>1970348.5035301978</v>
      </c>
      <c r="AQ38" s="131">
        <v>466157.60959799751</v>
      </c>
      <c r="AR38" s="131">
        <v>1667327.0227880003</v>
      </c>
      <c r="AS38" s="131">
        <v>2056845.0600781017</v>
      </c>
      <c r="AT38" s="131">
        <v>2004470.7046600005</v>
      </c>
      <c r="AU38" s="131">
        <f t="shared" si="48"/>
        <v>1097083.8952609936</v>
      </c>
      <c r="AV38" s="76">
        <f t="shared" si="48"/>
        <v>1902881.159207298</v>
      </c>
      <c r="AW38" s="76">
        <f t="shared" si="48"/>
        <v>597822.72749279998</v>
      </c>
      <c r="AX38" s="76">
        <f t="shared" si="48"/>
        <v>1843397.4428042006</v>
      </c>
      <c r="AY38" s="76">
        <f t="shared" si="48"/>
        <v>1645221.4166187979</v>
      </c>
      <c r="AZ38" s="76">
        <f t="shared" si="48"/>
        <v>916736.25729000219</v>
      </c>
      <c r="BA38" s="76">
        <f t="shared" si="48"/>
        <v>2778601.8571119979</v>
      </c>
      <c r="BB38" s="76">
        <f t="shared" si="48"/>
        <v>1375057.5723204003</v>
      </c>
      <c r="BC38" s="76">
        <f t="shared" si="48"/>
        <v>1722432.7250600001</v>
      </c>
      <c r="BD38" s="76">
        <f t="shared" si="48"/>
        <v>1098467.7213299999</v>
      </c>
      <c r="BE38" s="76">
        <f t="shared" si="48"/>
        <v>1949744.5588099968</v>
      </c>
      <c r="BF38" s="76">
        <f t="shared" si="48"/>
        <v>1447977.0274010033</v>
      </c>
      <c r="BG38" s="76">
        <f t="shared" si="48"/>
        <v>1735701.0814500009</v>
      </c>
    </row>
    <row r="39" spans="1:61" x14ac:dyDescent="0.25"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</row>
    <row r="40" spans="1:61" x14ac:dyDescent="0.25">
      <c r="A40" s="40" t="s">
        <v>248</v>
      </c>
      <c r="G40" s="32"/>
      <c r="H40" s="77"/>
      <c r="I40" s="77"/>
      <c r="J40" s="213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</row>
    <row r="41" spans="1:61" x14ac:dyDescent="0.25">
      <c r="A41" s="545" t="s">
        <v>247</v>
      </c>
      <c r="B41" s="546"/>
      <c r="E41" s="32"/>
      <c r="F41" s="34"/>
      <c r="G41" s="32"/>
      <c r="H41" s="32"/>
      <c r="J41" s="213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77"/>
    </row>
    <row r="42" spans="1:61" x14ac:dyDescent="0.25">
      <c r="A42" s="540" t="s">
        <v>228</v>
      </c>
      <c r="B42" s="541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9"/>
      <c r="AK42" s="359"/>
      <c r="AL42" s="359"/>
      <c r="AM42" s="359"/>
      <c r="AN42" s="359"/>
      <c r="AO42" s="359"/>
      <c r="AP42" s="359"/>
      <c r="AQ42" s="359"/>
      <c r="AR42" s="359"/>
      <c r="AS42" s="359"/>
      <c r="AT42" s="359"/>
      <c r="AU42" s="359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</row>
    <row r="43" spans="1:61" s="292" customFormat="1" x14ac:dyDescent="0.25">
      <c r="A43" s="46" t="s">
        <v>348</v>
      </c>
      <c r="B43" s="289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31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</row>
    <row r="44" spans="1:61" x14ac:dyDescent="0.25">
      <c r="A44" s="110" t="s">
        <v>349</v>
      </c>
      <c r="J44" s="77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31"/>
      <c r="AK44" s="360"/>
    </row>
    <row r="45" spans="1:61" x14ac:dyDescent="0.25">
      <c r="J45" s="32"/>
      <c r="AJ45" s="31"/>
      <c r="AK45" s="360"/>
    </row>
    <row r="46" spans="1:61" x14ac:dyDescent="0.25">
      <c r="AJ46" s="31"/>
      <c r="AK46" s="360"/>
    </row>
    <row r="47" spans="1:61" x14ac:dyDescent="0.25">
      <c r="BI47" s="63" t="s">
        <v>361</v>
      </c>
    </row>
    <row r="48" spans="1:61" x14ac:dyDescent="0.25"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31"/>
      <c r="AK48" s="360"/>
    </row>
    <row r="49" spans="8:39" x14ac:dyDescent="0.25">
      <c r="AJ49" s="31"/>
      <c r="AK49" s="360"/>
    </row>
    <row r="50" spans="8:39" x14ac:dyDescent="0.25">
      <c r="AJ50" s="31"/>
      <c r="AK50" s="360"/>
      <c r="AM50" s="77" t="s">
        <v>76</v>
      </c>
    </row>
    <row r="51" spans="8:39" x14ac:dyDescent="0.25">
      <c r="AJ51" s="31"/>
      <c r="AK51" s="360"/>
    </row>
    <row r="52" spans="8:39" x14ac:dyDescent="0.25">
      <c r="AJ52" s="31"/>
      <c r="AK52" s="360"/>
    </row>
    <row r="53" spans="8:39" x14ac:dyDescent="0.25">
      <c r="H53" s="213"/>
      <c r="AJ53" s="31"/>
      <c r="AK53" s="360"/>
    </row>
    <row r="54" spans="8:39" x14ac:dyDescent="0.25">
      <c r="H54" s="207"/>
      <c r="AK54" s="360"/>
    </row>
    <row r="55" spans="8:39" x14ac:dyDescent="0.25">
      <c r="AK55" s="360"/>
    </row>
    <row r="56" spans="8:39" x14ac:dyDescent="0.25">
      <c r="H56" s="213"/>
    </row>
    <row r="57" spans="8:39" x14ac:dyDescent="0.25">
      <c r="H57" s="207"/>
    </row>
  </sheetData>
  <mergeCells count="13">
    <mergeCell ref="A42:B42"/>
    <mergeCell ref="AV4:BG4"/>
    <mergeCell ref="A3:A5"/>
    <mergeCell ref="A1:A2"/>
    <mergeCell ref="AJ4:AU4"/>
    <mergeCell ref="A41:B41"/>
    <mergeCell ref="B1:BG1"/>
    <mergeCell ref="B2:BG2"/>
    <mergeCell ref="B3:B4"/>
    <mergeCell ref="C3:K4"/>
    <mergeCell ref="L4:W4"/>
    <mergeCell ref="X4:AI4"/>
    <mergeCell ref="L3:BG3"/>
  </mergeCells>
  <pageMargins left="0.70866141732283472" right="0.70866141732283472" top="0.74803149606299213" bottom="0.74803149606299213" header="0.31496062992125984" footer="0.31496062992125984"/>
  <pageSetup paperSize="11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R70"/>
  <sheetViews>
    <sheetView zoomScaleNormal="100" workbookViewId="0">
      <pane xSplit="2" ySplit="5" topLeftCell="AP6" activePane="bottomRight" state="frozen"/>
      <selection pane="topRight" activeCell="C1" sqref="C1"/>
      <selection pane="bottomLeft" activeCell="A6" sqref="A6"/>
      <selection pane="bottomRight" activeCell="K16" sqref="K16"/>
    </sheetView>
  </sheetViews>
  <sheetFormatPr defaultRowHeight="15" x14ac:dyDescent="0.25"/>
  <cols>
    <col min="1" max="2" width="18.5703125" style="11" customWidth="1"/>
    <col min="3" max="3" width="12.7109375" style="11" customWidth="1"/>
    <col min="4" max="4" width="12.7109375" style="45" customWidth="1"/>
    <col min="5" max="7" width="12.7109375" style="33" customWidth="1"/>
    <col min="8" max="35" width="12.7109375" style="202" customWidth="1"/>
    <col min="36" max="36" width="12.7109375" style="257" customWidth="1"/>
    <col min="37" max="59" width="12.7109375" style="254" customWidth="1"/>
    <col min="60" max="60" width="10.42578125" style="45" bestFit="1" customWidth="1"/>
    <col min="61" max="70" width="9.140625" style="45" bestFit="1" customWidth="1"/>
    <col min="71" max="251" width="9.140625" style="45"/>
    <col min="252" max="252" width="16.85546875" style="45" customWidth="1"/>
    <col min="253" max="276" width="9.140625" style="45" customWidth="1"/>
    <col min="277" max="277" width="9.85546875" style="45" customWidth="1"/>
    <col min="278" max="278" width="10.140625" style="45" customWidth="1"/>
    <col min="279" max="279" width="10.85546875" style="45" customWidth="1"/>
    <col min="280" max="280" width="10" style="45" customWidth="1"/>
    <col min="281" max="281" width="10.140625" style="45" customWidth="1"/>
    <col min="282" max="282" width="12" style="45" customWidth="1"/>
    <col min="283" max="284" width="9.140625" style="45" customWidth="1"/>
    <col min="285" max="286" width="9.140625" style="45"/>
    <col min="287" max="287" width="10.42578125" style="45" customWidth="1"/>
    <col min="288" max="507" width="9.140625" style="45"/>
    <col min="508" max="508" width="16.85546875" style="45" customWidth="1"/>
    <col min="509" max="532" width="9.140625" style="45" customWidth="1"/>
    <col min="533" max="533" width="9.85546875" style="45" customWidth="1"/>
    <col min="534" max="534" width="10.140625" style="45" customWidth="1"/>
    <col min="535" max="535" width="10.85546875" style="45" customWidth="1"/>
    <col min="536" max="536" width="10" style="45" customWidth="1"/>
    <col min="537" max="537" width="10.140625" style="45" customWidth="1"/>
    <col min="538" max="538" width="12" style="45" customWidth="1"/>
    <col min="539" max="540" width="9.140625" style="45" customWidth="1"/>
    <col min="541" max="542" width="9.140625" style="45"/>
    <col min="543" max="543" width="10.42578125" style="45" customWidth="1"/>
    <col min="544" max="763" width="9.140625" style="45"/>
    <col min="764" max="764" width="16.85546875" style="45" customWidth="1"/>
    <col min="765" max="788" width="9.140625" style="45" customWidth="1"/>
    <col min="789" max="789" width="9.85546875" style="45" customWidth="1"/>
    <col min="790" max="790" width="10.140625" style="45" customWidth="1"/>
    <col min="791" max="791" width="10.85546875" style="45" customWidth="1"/>
    <col min="792" max="792" width="10" style="45" customWidth="1"/>
    <col min="793" max="793" width="10.140625" style="45" customWidth="1"/>
    <col min="794" max="794" width="12" style="45" customWidth="1"/>
    <col min="795" max="796" width="9.140625" style="45" customWidth="1"/>
    <col min="797" max="798" width="9.140625" style="45"/>
    <col min="799" max="799" width="10.42578125" style="45" customWidth="1"/>
    <col min="800" max="1019" width="9.140625" style="45"/>
    <col min="1020" max="1020" width="16.85546875" style="45" customWidth="1"/>
    <col min="1021" max="1044" width="9.140625" style="45" customWidth="1"/>
    <col min="1045" max="1045" width="9.85546875" style="45" customWidth="1"/>
    <col min="1046" max="1046" width="10.140625" style="45" customWidth="1"/>
    <col min="1047" max="1047" width="10.85546875" style="45" customWidth="1"/>
    <col min="1048" max="1048" width="10" style="45" customWidth="1"/>
    <col min="1049" max="1049" width="10.140625" style="45" customWidth="1"/>
    <col min="1050" max="1050" width="12" style="45" customWidth="1"/>
    <col min="1051" max="1052" width="9.140625" style="45" customWidth="1"/>
    <col min="1053" max="1054" width="9.140625" style="45"/>
    <col min="1055" max="1055" width="10.42578125" style="45" customWidth="1"/>
    <col min="1056" max="1275" width="9.140625" style="45"/>
    <col min="1276" max="1276" width="16.85546875" style="45" customWidth="1"/>
    <col min="1277" max="1300" width="9.140625" style="45" customWidth="1"/>
    <col min="1301" max="1301" width="9.85546875" style="45" customWidth="1"/>
    <col min="1302" max="1302" width="10.140625" style="45" customWidth="1"/>
    <col min="1303" max="1303" width="10.85546875" style="45" customWidth="1"/>
    <col min="1304" max="1304" width="10" style="45" customWidth="1"/>
    <col min="1305" max="1305" width="10.140625" style="45" customWidth="1"/>
    <col min="1306" max="1306" width="12" style="45" customWidth="1"/>
    <col min="1307" max="1308" width="9.140625" style="45" customWidth="1"/>
    <col min="1309" max="1310" width="9.140625" style="45"/>
    <col min="1311" max="1311" width="10.42578125" style="45" customWidth="1"/>
    <col min="1312" max="1531" width="9.140625" style="45"/>
    <col min="1532" max="1532" width="16.85546875" style="45" customWidth="1"/>
    <col min="1533" max="1556" width="9.140625" style="45" customWidth="1"/>
    <col min="1557" max="1557" width="9.85546875" style="45" customWidth="1"/>
    <col min="1558" max="1558" width="10.140625" style="45" customWidth="1"/>
    <col min="1559" max="1559" width="10.85546875" style="45" customWidth="1"/>
    <col min="1560" max="1560" width="10" style="45" customWidth="1"/>
    <col min="1561" max="1561" width="10.140625" style="45" customWidth="1"/>
    <col min="1562" max="1562" width="12" style="45" customWidth="1"/>
    <col min="1563" max="1564" width="9.140625" style="45" customWidth="1"/>
    <col min="1565" max="1566" width="9.140625" style="45"/>
    <col min="1567" max="1567" width="10.42578125" style="45" customWidth="1"/>
    <col min="1568" max="1787" width="9.140625" style="45"/>
    <col min="1788" max="1788" width="16.85546875" style="45" customWidth="1"/>
    <col min="1789" max="1812" width="9.140625" style="45" customWidth="1"/>
    <col min="1813" max="1813" width="9.85546875" style="45" customWidth="1"/>
    <col min="1814" max="1814" width="10.140625" style="45" customWidth="1"/>
    <col min="1815" max="1815" width="10.85546875" style="45" customWidth="1"/>
    <col min="1816" max="1816" width="10" style="45" customWidth="1"/>
    <col min="1817" max="1817" width="10.140625" style="45" customWidth="1"/>
    <col min="1818" max="1818" width="12" style="45" customWidth="1"/>
    <col min="1819" max="1820" width="9.140625" style="45" customWidth="1"/>
    <col min="1821" max="1822" width="9.140625" style="45"/>
    <col min="1823" max="1823" width="10.42578125" style="45" customWidth="1"/>
    <col min="1824" max="2043" width="9.140625" style="45"/>
    <col min="2044" max="2044" width="16.85546875" style="45" customWidth="1"/>
    <col min="2045" max="2068" width="9.140625" style="45" customWidth="1"/>
    <col min="2069" max="2069" width="9.85546875" style="45" customWidth="1"/>
    <col min="2070" max="2070" width="10.140625" style="45" customWidth="1"/>
    <col min="2071" max="2071" width="10.85546875" style="45" customWidth="1"/>
    <col min="2072" max="2072" width="10" style="45" customWidth="1"/>
    <col min="2073" max="2073" width="10.140625" style="45" customWidth="1"/>
    <col min="2074" max="2074" width="12" style="45" customWidth="1"/>
    <col min="2075" max="2076" width="9.140625" style="45" customWidth="1"/>
    <col min="2077" max="2078" width="9.140625" style="45"/>
    <col min="2079" max="2079" width="10.42578125" style="45" customWidth="1"/>
    <col min="2080" max="2299" width="9.140625" style="45"/>
    <col min="2300" max="2300" width="16.85546875" style="45" customWidth="1"/>
    <col min="2301" max="2324" width="9.140625" style="45" customWidth="1"/>
    <col min="2325" max="2325" width="9.85546875" style="45" customWidth="1"/>
    <col min="2326" max="2326" width="10.140625" style="45" customWidth="1"/>
    <col min="2327" max="2327" width="10.85546875" style="45" customWidth="1"/>
    <col min="2328" max="2328" width="10" style="45" customWidth="1"/>
    <col min="2329" max="2329" width="10.140625" style="45" customWidth="1"/>
    <col min="2330" max="2330" width="12" style="45" customWidth="1"/>
    <col min="2331" max="2332" width="9.140625" style="45" customWidth="1"/>
    <col min="2333" max="2334" width="9.140625" style="45"/>
    <col min="2335" max="2335" width="10.42578125" style="45" customWidth="1"/>
    <col min="2336" max="2555" width="9.140625" style="45"/>
    <col min="2556" max="2556" width="16.85546875" style="45" customWidth="1"/>
    <col min="2557" max="2580" width="9.140625" style="45" customWidth="1"/>
    <col min="2581" max="2581" width="9.85546875" style="45" customWidth="1"/>
    <col min="2582" max="2582" width="10.140625" style="45" customWidth="1"/>
    <col min="2583" max="2583" width="10.85546875" style="45" customWidth="1"/>
    <col min="2584" max="2584" width="10" style="45" customWidth="1"/>
    <col min="2585" max="2585" width="10.140625" style="45" customWidth="1"/>
    <col min="2586" max="2586" width="12" style="45" customWidth="1"/>
    <col min="2587" max="2588" width="9.140625" style="45" customWidth="1"/>
    <col min="2589" max="2590" width="9.140625" style="45"/>
    <col min="2591" max="2591" width="10.42578125" style="45" customWidth="1"/>
    <col min="2592" max="2811" width="9.140625" style="45"/>
    <col min="2812" max="2812" width="16.85546875" style="45" customWidth="1"/>
    <col min="2813" max="2836" width="9.140625" style="45" customWidth="1"/>
    <col min="2837" max="2837" width="9.85546875" style="45" customWidth="1"/>
    <col min="2838" max="2838" width="10.140625" style="45" customWidth="1"/>
    <col min="2839" max="2839" width="10.85546875" style="45" customWidth="1"/>
    <col min="2840" max="2840" width="10" style="45" customWidth="1"/>
    <col min="2841" max="2841" width="10.140625" style="45" customWidth="1"/>
    <col min="2842" max="2842" width="12" style="45" customWidth="1"/>
    <col min="2843" max="2844" width="9.140625" style="45" customWidth="1"/>
    <col min="2845" max="2846" width="9.140625" style="45"/>
    <col min="2847" max="2847" width="10.42578125" style="45" customWidth="1"/>
    <col min="2848" max="3067" width="9.140625" style="45"/>
    <col min="3068" max="3068" width="16.85546875" style="45" customWidth="1"/>
    <col min="3069" max="3092" width="9.140625" style="45" customWidth="1"/>
    <col min="3093" max="3093" width="9.85546875" style="45" customWidth="1"/>
    <col min="3094" max="3094" width="10.140625" style="45" customWidth="1"/>
    <col min="3095" max="3095" width="10.85546875" style="45" customWidth="1"/>
    <col min="3096" max="3096" width="10" style="45" customWidth="1"/>
    <col min="3097" max="3097" width="10.140625" style="45" customWidth="1"/>
    <col min="3098" max="3098" width="12" style="45" customWidth="1"/>
    <col min="3099" max="3100" width="9.140625" style="45" customWidth="1"/>
    <col min="3101" max="3102" width="9.140625" style="45"/>
    <col min="3103" max="3103" width="10.42578125" style="45" customWidth="1"/>
    <col min="3104" max="3323" width="9.140625" style="45"/>
    <col min="3324" max="3324" width="16.85546875" style="45" customWidth="1"/>
    <col min="3325" max="3348" width="9.140625" style="45" customWidth="1"/>
    <col min="3349" max="3349" width="9.85546875" style="45" customWidth="1"/>
    <col min="3350" max="3350" width="10.140625" style="45" customWidth="1"/>
    <col min="3351" max="3351" width="10.85546875" style="45" customWidth="1"/>
    <col min="3352" max="3352" width="10" style="45" customWidth="1"/>
    <col min="3353" max="3353" width="10.140625" style="45" customWidth="1"/>
    <col min="3354" max="3354" width="12" style="45" customWidth="1"/>
    <col min="3355" max="3356" width="9.140625" style="45" customWidth="1"/>
    <col min="3357" max="3358" width="9.140625" style="45"/>
    <col min="3359" max="3359" width="10.42578125" style="45" customWidth="1"/>
    <col min="3360" max="3579" width="9.140625" style="45"/>
    <col min="3580" max="3580" width="16.85546875" style="45" customWidth="1"/>
    <col min="3581" max="3604" width="9.140625" style="45" customWidth="1"/>
    <col min="3605" max="3605" width="9.85546875" style="45" customWidth="1"/>
    <col min="3606" max="3606" width="10.140625" style="45" customWidth="1"/>
    <col min="3607" max="3607" width="10.85546875" style="45" customWidth="1"/>
    <col min="3608" max="3608" width="10" style="45" customWidth="1"/>
    <col min="3609" max="3609" width="10.140625" style="45" customWidth="1"/>
    <col min="3610" max="3610" width="12" style="45" customWidth="1"/>
    <col min="3611" max="3612" width="9.140625" style="45" customWidth="1"/>
    <col min="3613" max="3614" width="9.140625" style="45"/>
    <col min="3615" max="3615" width="10.42578125" style="45" customWidth="1"/>
    <col min="3616" max="3835" width="9.140625" style="45"/>
    <col min="3836" max="3836" width="16.85546875" style="45" customWidth="1"/>
    <col min="3837" max="3860" width="9.140625" style="45" customWidth="1"/>
    <col min="3861" max="3861" width="9.85546875" style="45" customWidth="1"/>
    <col min="3862" max="3862" width="10.140625" style="45" customWidth="1"/>
    <col min="3863" max="3863" width="10.85546875" style="45" customWidth="1"/>
    <col min="3864" max="3864" width="10" style="45" customWidth="1"/>
    <col min="3865" max="3865" width="10.140625" style="45" customWidth="1"/>
    <col min="3866" max="3866" width="12" style="45" customWidth="1"/>
    <col min="3867" max="3868" width="9.140625" style="45" customWidth="1"/>
    <col min="3869" max="3870" width="9.140625" style="45"/>
    <col min="3871" max="3871" width="10.42578125" style="45" customWidth="1"/>
    <col min="3872" max="4091" width="9.140625" style="45"/>
    <col min="4092" max="4092" width="16.85546875" style="45" customWidth="1"/>
    <col min="4093" max="4116" width="9.140625" style="45" customWidth="1"/>
    <col min="4117" max="4117" width="9.85546875" style="45" customWidth="1"/>
    <col min="4118" max="4118" width="10.140625" style="45" customWidth="1"/>
    <col min="4119" max="4119" width="10.85546875" style="45" customWidth="1"/>
    <col min="4120" max="4120" width="10" style="45" customWidth="1"/>
    <col min="4121" max="4121" width="10.140625" style="45" customWidth="1"/>
    <col min="4122" max="4122" width="12" style="45" customWidth="1"/>
    <col min="4123" max="4124" width="9.140625" style="45" customWidth="1"/>
    <col min="4125" max="4126" width="9.140625" style="45"/>
    <col min="4127" max="4127" width="10.42578125" style="45" customWidth="1"/>
    <col min="4128" max="4347" width="9.140625" style="45"/>
    <col min="4348" max="4348" width="16.85546875" style="45" customWidth="1"/>
    <col min="4349" max="4372" width="9.140625" style="45" customWidth="1"/>
    <col min="4373" max="4373" width="9.85546875" style="45" customWidth="1"/>
    <col min="4374" max="4374" width="10.140625" style="45" customWidth="1"/>
    <col min="4375" max="4375" width="10.85546875" style="45" customWidth="1"/>
    <col min="4376" max="4376" width="10" style="45" customWidth="1"/>
    <col min="4377" max="4377" width="10.140625" style="45" customWidth="1"/>
    <col min="4378" max="4378" width="12" style="45" customWidth="1"/>
    <col min="4379" max="4380" width="9.140625" style="45" customWidth="1"/>
    <col min="4381" max="4382" width="9.140625" style="45"/>
    <col min="4383" max="4383" width="10.42578125" style="45" customWidth="1"/>
    <col min="4384" max="4603" width="9.140625" style="45"/>
    <col min="4604" max="4604" width="16.85546875" style="45" customWidth="1"/>
    <col min="4605" max="4628" width="9.140625" style="45" customWidth="1"/>
    <col min="4629" max="4629" width="9.85546875" style="45" customWidth="1"/>
    <col min="4630" max="4630" width="10.140625" style="45" customWidth="1"/>
    <col min="4631" max="4631" width="10.85546875" style="45" customWidth="1"/>
    <col min="4632" max="4632" width="10" style="45" customWidth="1"/>
    <col min="4633" max="4633" width="10.140625" style="45" customWidth="1"/>
    <col min="4634" max="4634" width="12" style="45" customWidth="1"/>
    <col min="4635" max="4636" width="9.140625" style="45" customWidth="1"/>
    <col min="4637" max="4638" width="9.140625" style="45"/>
    <col min="4639" max="4639" width="10.42578125" style="45" customWidth="1"/>
    <col min="4640" max="4859" width="9.140625" style="45"/>
    <col min="4860" max="4860" width="16.85546875" style="45" customWidth="1"/>
    <col min="4861" max="4884" width="9.140625" style="45" customWidth="1"/>
    <col min="4885" max="4885" width="9.85546875" style="45" customWidth="1"/>
    <col min="4886" max="4886" width="10.140625" style="45" customWidth="1"/>
    <col min="4887" max="4887" width="10.85546875" style="45" customWidth="1"/>
    <col min="4888" max="4888" width="10" style="45" customWidth="1"/>
    <col min="4889" max="4889" width="10.140625" style="45" customWidth="1"/>
    <col min="4890" max="4890" width="12" style="45" customWidth="1"/>
    <col min="4891" max="4892" width="9.140625" style="45" customWidth="1"/>
    <col min="4893" max="4894" width="9.140625" style="45"/>
    <col min="4895" max="4895" width="10.42578125" style="45" customWidth="1"/>
    <col min="4896" max="5115" width="9.140625" style="45"/>
    <col min="5116" max="5116" width="16.85546875" style="45" customWidth="1"/>
    <col min="5117" max="5140" width="9.140625" style="45" customWidth="1"/>
    <col min="5141" max="5141" width="9.85546875" style="45" customWidth="1"/>
    <col min="5142" max="5142" width="10.140625" style="45" customWidth="1"/>
    <col min="5143" max="5143" width="10.85546875" style="45" customWidth="1"/>
    <col min="5144" max="5144" width="10" style="45" customWidth="1"/>
    <col min="5145" max="5145" width="10.140625" style="45" customWidth="1"/>
    <col min="5146" max="5146" width="12" style="45" customWidth="1"/>
    <col min="5147" max="5148" width="9.140625" style="45" customWidth="1"/>
    <col min="5149" max="5150" width="9.140625" style="45"/>
    <col min="5151" max="5151" width="10.42578125" style="45" customWidth="1"/>
    <col min="5152" max="5371" width="9.140625" style="45"/>
    <col min="5372" max="5372" width="16.85546875" style="45" customWidth="1"/>
    <col min="5373" max="5396" width="9.140625" style="45" customWidth="1"/>
    <col min="5397" max="5397" width="9.85546875" style="45" customWidth="1"/>
    <col min="5398" max="5398" width="10.140625" style="45" customWidth="1"/>
    <col min="5399" max="5399" width="10.85546875" style="45" customWidth="1"/>
    <col min="5400" max="5400" width="10" style="45" customWidth="1"/>
    <col min="5401" max="5401" width="10.140625" style="45" customWidth="1"/>
    <col min="5402" max="5402" width="12" style="45" customWidth="1"/>
    <col min="5403" max="5404" width="9.140625" style="45" customWidth="1"/>
    <col min="5405" max="5406" width="9.140625" style="45"/>
    <col min="5407" max="5407" width="10.42578125" style="45" customWidth="1"/>
    <col min="5408" max="5627" width="9.140625" style="45"/>
    <col min="5628" max="5628" width="16.85546875" style="45" customWidth="1"/>
    <col min="5629" max="5652" width="9.140625" style="45" customWidth="1"/>
    <col min="5653" max="5653" width="9.85546875" style="45" customWidth="1"/>
    <col min="5654" max="5654" width="10.140625" style="45" customWidth="1"/>
    <col min="5655" max="5655" width="10.85546875" style="45" customWidth="1"/>
    <col min="5656" max="5656" width="10" style="45" customWidth="1"/>
    <col min="5657" max="5657" width="10.140625" style="45" customWidth="1"/>
    <col min="5658" max="5658" width="12" style="45" customWidth="1"/>
    <col min="5659" max="5660" width="9.140625" style="45" customWidth="1"/>
    <col min="5661" max="5662" width="9.140625" style="45"/>
    <col min="5663" max="5663" width="10.42578125" style="45" customWidth="1"/>
    <col min="5664" max="5883" width="9.140625" style="45"/>
    <col min="5884" max="5884" width="16.85546875" style="45" customWidth="1"/>
    <col min="5885" max="5908" width="9.140625" style="45" customWidth="1"/>
    <col min="5909" max="5909" width="9.85546875" style="45" customWidth="1"/>
    <col min="5910" max="5910" width="10.140625" style="45" customWidth="1"/>
    <col min="5911" max="5911" width="10.85546875" style="45" customWidth="1"/>
    <col min="5912" max="5912" width="10" style="45" customWidth="1"/>
    <col min="5913" max="5913" width="10.140625" style="45" customWidth="1"/>
    <col min="5914" max="5914" width="12" style="45" customWidth="1"/>
    <col min="5915" max="5916" width="9.140625" style="45" customWidth="1"/>
    <col min="5917" max="5918" width="9.140625" style="45"/>
    <col min="5919" max="5919" width="10.42578125" style="45" customWidth="1"/>
    <col min="5920" max="6139" width="9.140625" style="45"/>
    <col min="6140" max="6140" width="16.85546875" style="45" customWidth="1"/>
    <col min="6141" max="6164" width="9.140625" style="45" customWidth="1"/>
    <col min="6165" max="6165" width="9.85546875" style="45" customWidth="1"/>
    <col min="6166" max="6166" width="10.140625" style="45" customWidth="1"/>
    <col min="6167" max="6167" width="10.85546875" style="45" customWidth="1"/>
    <col min="6168" max="6168" width="10" style="45" customWidth="1"/>
    <col min="6169" max="6169" width="10.140625" style="45" customWidth="1"/>
    <col min="6170" max="6170" width="12" style="45" customWidth="1"/>
    <col min="6171" max="6172" width="9.140625" style="45" customWidth="1"/>
    <col min="6173" max="6174" width="9.140625" style="45"/>
    <col min="6175" max="6175" width="10.42578125" style="45" customWidth="1"/>
    <col min="6176" max="6395" width="9.140625" style="45"/>
    <col min="6396" max="6396" width="16.85546875" style="45" customWidth="1"/>
    <col min="6397" max="6420" width="9.140625" style="45" customWidth="1"/>
    <col min="6421" max="6421" width="9.85546875" style="45" customWidth="1"/>
    <col min="6422" max="6422" width="10.140625" style="45" customWidth="1"/>
    <col min="6423" max="6423" width="10.85546875" style="45" customWidth="1"/>
    <col min="6424" max="6424" width="10" style="45" customWidth="1"/>
    <col min="6425" max="6425" width="10.140625" style="45" customWidth="1"/>
    <col min="6426" max="6426" width="12" style="45" customWidth="1"/>
    <col min="6427" max="6428" width="9.140625" style="45" customWidth="1"/>
    <col min="6429" max="6430" width="9.140625" style="45"/>
    <col min="6431" max="6431" width="10.42578125" style="45" customWidth="1"/>
    <col min="6432" max="6651" width="9.140625" style="45"/>
    <col min="6652" max="6652" width="16.85546875" style="45" customWidth="1"/>
    <col min="6653" max="6676" width="9.140625" style="45" customWidth="1"/>
    <col min="6677" max="6677" width="9.85546875" style="45" customWidth="1"/>
    <col min="6678" max="6678" width="10.140625" style="45" customWidth="1"/>
    <col min="6679" max="6679" width="10.85546875" style="45" customWidth="1"/>
    <col min="6680" max="6680" width="10" style="45" customWidth="1"/>
    <col min="6681" max="6681" width="10.140625" style="45" customWidth="1"/>
    <col min="6682" max="6682" width="12" style="45" customWidth="1"/>
    <col min="6683" max="6684" width="9.140625" style="45" customWidth="1"/>
    <col min="6685" max="6686" width="9.140625" style="45"/>
    <col min="6687" max="6687" width="10.42578125" style="45" customWidth="1"/>
    <col min="6688" max="6907" width="9.140625" style="45"/>
    <col min="6908" max="6908" width="16.85546875" style="45" customWidth="1"/>
    <col min="6909" max="6932" width="9.140625" style="45" customWidth="1"/>
    <col min="6933" max="6933" width="9.85546875" style="45" customWidth="1"/>
    <col min="6934" max="6934" width="10.140625" style="45" customWidth="1"/>
    <col min="6935" max="6935" width="10.85546875" style="45" customWidth="1"/>
    <col min="6936" max="6936" width="10" style="45" customWidth="1"/>
    <col min="6937" max="6937" width="10.140625" style="45" customWidth="1"/>
    <col min="6938" max="6938" width="12" style="45" customWidth="1"/>
    <col min="6939" max="6940" width="9.140625" style="45" customWidth="1"/>
    <col min="6941" max="6942" width="9.140625" style="45"/>
    <col min="6943" max="6943" width="10.42578125" style="45" customWidth="1"/>
    <col min="6944" max="7163" width="9.140625" style="45"/>
    <col min="7164" max="7164" width="16.85546875" style="45" customWidth="1"/>
    <col min="7165" max="7188" width="9.140625" style="45" customWidth="1"/>
    <col min="7189" max="7189" width="9.85546875" style="45" customWidth="1"/>
    <col min="7190" max="7190" width="10.140625" style="45" customWidth="1"/>
    <col min="7191" max="7191" width="10.85546875" style="45" customWidth="1"/>
    <col min="7192" max="7192" width="10" style="45" customWidth="1"/>
    <col min="7193" max="7193" width="10.140625" style="45" customWidth="1"/>
    <col min="7194" max="7194" width="12" style="45" customWidth="1"/>
    <col min="7195" max="7196" width="9.140625" style="45" customWidth="1"/>
    <col min="7197" max="7198" width="9.140625" style="45"/>
    <col min="7199" max="7199" width="10.42578125" style="45" customWidth="1"/>
    <col min="7200" max="7419" width="9.140625" style="45"/>
    <col min="7420" max="7420" width="16.85546875" style="45" customWidth="1"/>
    <col min="7421" max="7444" width="9.140625" style="45" customWidth="1"/>
    <col min="7445" max="7445" width="9.85546875" style="45" customWidth="1"/>
    <col min="7446" max="7446" width="10.140625" style="45" customWidth="1"/>
    <col min="7447" max="7447" width="10.85546875" style="45" customWidth="1"/>
    <col min="7448" max="7448" width="10" style="45" customWidth="1"/>
    <col min="7449" max="7449" width="10.140625" style="45" customWidth="1"/>
    <col min="7450" max="7450" width="12" style="45" customWidth="1"/>
    <col min="7451" max="7452" width="9.140625" style="45" customWidth="1"/>
    <col min="7453" max="7454" width="9.140625" style="45"/>
    <col min="7455" max="7455" width="10.42578125" style="45" customWidth="1"/>
    <col min="7456" max="7675" width="9.140625" style="45"/>
    <col min="7676" max="7676" width="16.85546875" style="45" customWidth="1"/>
    <col min="7677" max="7700" width="9.140625" style="45" customWidth="1"/>
    <col min="7701" max="7701" width="9.85546875" style="45" customWidth="1"/>
    <col min="7702" max="7702" width="10.140625" style="45" customWidth="1"/>
    <col min="7703" max="7703" width="10.85546875" style="45" customWidth="1"/>
    <col min="7704" max="7704" width="10" style="45" customWidth="1"/>
    <col min="7705" max="7705" width="10.140625" style="45" customWidth="1"/>
    <col min="7706" max="7706" width="12" style="45" customWidth="1"/>
    <col min="7707" max="7708" width="9.140625" style="45" customWidth="1"/>
    <col min="7709" max="7710" width="9.140625" style="45"/>
    <col min="7711" max="7711" width="10.42578125" style="45" customWidth="1"/>
    <col min="7712" max="7931" width="9.140625" style="45"/>
    <col min="7932" max="7932" width="16.85546875" style="45" customWidth="1"/>
    <col min="7933" max="7956" width="9.140625" style="45" customWidth="1"/>
    <col min="7957" max="7957" width="9.85546875" style="45" customWidth="1"/>
    <col min="7958" max="7958" width="10.140625" style="45" customWidth="1"/>
    <col min="7959" max="7959" width="10.85546875" style="45" customWidth="1"/>
    <col min="7960" max="7960" width="10" style="45" customWidth="1"/>
    <col min="7961" max="7961" width="10.140625" style="45" customWidth="1"/>
    <col min="7962" max="7962" width="12" style="45" customWidth="1"/>
    <col min="7963" max="7964" width="9.140625" style="45" customWidth="1"/>
    <col min="7965" max="7966" width="9.140625" style="45"/>
    <col min="7967" max="7967" width="10.42578125" style="45" customWidth="1"/>
    <col min="7968" max="8187" width="9.140625" style="45"/>
    <col min="8188" max="8188" width="16.85546875" style="45" customWidth="1"/>
    <col min="8189" max="8212" width="9.140625" style="45" customWidth="1"/>
    <col min="8213" max="8213" width="9.85546875" style="45" customWidth="1"/>
    <col min="8214" max="8214" width="10.140625" style="45" customWidth="1"/>
    <col min="8215" max="8215" width="10.85546875" style="45" customWidth="1"/>
    <col min="8216" max="8216" width="10" style="45" customWidth="1"/>
    <col min="8217" max="8217" width="10.140625" style="45" customWidth="1"/>
    <col min="8218" max="8218" width="12" style="45" customWidth="1"/>
    <col min="8219" max="8220" width="9.140625" style="45" customWidth="1"/>
    <col min="8221" max="8222" width="9.140625" style="45"/>
    <col min="8223" max="8223" width="10.42578125" style="45" customWidth="1"/>
    <col min="8224" max="8443" width="9.140625" style="45"/>
    <col min="8444" max="8444" width="16.85546875" style="45" customWidth="1"/>
    <col min="8445" max="8468" width="9.140625" style="45" customWidth="1"/>
    <col min="8469" max="8469" width="9.85546875" style="45" customWidth="1"/>
    <col min="8470" max="8470" width="10.140625" style="45" customWidth="1"/>
    <col min="8471" max="8471" width="10.85546875" style="45" customWidth="1"/>
    <col min="8472" max="8472" width="10" style="45" customWidth="1"/>
    <col min="8473" max="8473" width="10.140625" style="45" customWidth="1"/>
    <col min="8474" max="8474" width="12" style="45" customWidth="1"/>
    <col min="8475" max="8476" width="9.140625" style="45" customWidth="1"/>
    <col min="8477" max="8478" width="9.140625" style="45"/>
    <col min="8479" max="8479" width="10.42578125" style="45" customWidth="1"/>
    <col min="8480" max="8699" width="9.140625" style="45"/>
    <col min="8700" max="8700" width="16.85546875" style="45" customWidth="1"/>
    <col min="8701" max="8724" width="9.140625" style="45" customWidth="1"/>
    <col min="8725" max="8725" width="9.85546875" style="45" customWidth="1"/>
    <col min="8726" max="8726" width="10.140625" style="45" customWidth="1"/>
    <col min="8727" max="8727" width="10.85546875" style="45" customWidth="1"/>
    <col min="8728" max="8728" width="10" style="45" customWidth="1"/>
    <col min="8729" max="8729" width="10.140625" style="45" customWidth="1"/>
    <col min="8730" max="8730" width="12" style="45" customWidth="1"/>
    <col min="8731" max="8732" width="9.140625" style="45" customWidth="1"/>
    <col min="8733" max="8734" width="9.140625" style="45"/>
    <col min="8735" max="8735" width="10.42578125" style="45" customWidth="1"/>
    <col min="8736" max="8955" width="9.140625" style="45"/>
    <col min="8956" max="8956" width="16.85546875" style="45" customWidth="1"/>
    <col min="8957" max="8980" width="9.140625" style="45" customWidth="1"/>
    <col min="8981" max="8981" width="9.85546875" style="45" customWidth="1"/>
    <col min="8982" max="8982" width="10.140625" style="45" customWidth="1"/>
    <col min="8983" max="8983" width="10.85546875" style="45" customWidth="1"/>
    <col min="8984" max="8984" width="10" style="45" customWidth="1"/>
    <col min="8985" max="8985" width="10.140625" style="45" customWidth="1"/>
    <col min="8986" max="8986" width="12" style="45" customWidth="1"/>
    <col min="8987" max="8988" width="9.140625" style="45" customWidth="1"/>
    <col min="8989" max="8990" width="9.140625" style="45"/>
    <col min="8991" max="8991" width="10.42578125" style="45" customWidth="1"/>
    <col min="8992" max="9211" width="9.140625" style="45"/>
    <col min="9212" max="9212" width="16.85546875" style="45" customWidth="1"/>
    <col min="9213" max="9236" width="9.140625" style="45" customWidth="1"/>
    <col min="9237" max="9237" width="9.85546875" style="45" customWidth="1"/>
    <col min="9238" max="9238" width="10.140625" style="45" customWidth="1"/>
    <col min="9239" max="9239" width="10.85546875" style="45" customWidth="1"/>
    <col min="9240" max="9240" width="10" style="45" customWidth="1"/>
    <col min="9241" max="9241" width="10.140625" style="45" customWidth="1"/>
    <col min="9242" max="9242" width="12" style="45" customWidth="1"/>
    <col min="9243" max="9244" width="9.140625" style="45" customWidth="1"/>
    <col min="9245" max="9246" width="9.140625" style="45"/>
    <col min="9247" max="9247" width="10.42578125" style="45" customWidth="1"/>
    <col min="9248" max="9467" width="9.140625" style="45"/>
    <col min="9468" max="9468" width="16.85546875" style="45" customWidth="1"/>
    <col min="9469" max="9492" width="9.140625" style="45" customWidth="1"/>
    <col min="9493" max="9493" width="9.85546875" style="45" customWidth="1"/>
    <col min="9494" max="9494" width="10.140625" style="45" customWidth="1"/>
    <col min="9495" max="9495" width="10.85546875" style="45" customWidth="1"/>
    <col min="9496" max="9496" width="10" style="45" customWidth="1"/>
    <col min="9497" max="9497" width="10.140625" style="45" customWidth="1"/>
    <col min="9498" max="9498" width="12" style="45" customWidth="1"/>
    <col min="9499" max="9500" width="9.140625" style="45" customWidth="1"/>
    <col min="9501" max="9502" width="9.140625" style="45"/>
    <col min="9503" max="9503" width="10.42578125" style="45" customWidth="1"/>
    <col min="9504" max="9723" width="9.140625" style="45"/>
    <col min="9724" max="9724" width="16.85546875" style="45" customWidth="1"/>
    <col min="9725" max="9748" width="9.140625" style="45" customWidth="1"/>
    <col min="9749" max="9749" width="9.85546875" style="45" customWidth="1"/>
    <col min="9750" max="9750" width="10.140625" style="45" customWidth="1"/>
    <col min="9751" max="9751" width="10.85546875" style="45" customWidth="1"/>
    <col min="9752" max="9752" width="10" style="45" customWidth="1"/>
    <col min="9753" max="9753" width="10.140625" style="45" customWidth="1"/>
    <col min="9754" max="9754" width="12" style="45" customWidth="1"/>
    <col min="9755" max="9756" width="9.140625" style="45" customWidth="1"/>
    <col min="9757" max="9758" width="9.140625" style="45"/>
    <col min="9759" max="9759" width="10.42578125" style="45" customWidth="1"/>
    <col min="9760" max="9979" width="9.140625" style="45"/>
    <col min="9980" max="9980" width="16.85546875" style="45" customWidth="1"/>
    <col min="9981" max="10004" width="9.140625" style="45" customWidth="1"/>
    <col min="10005" max="10005" width="9.85546875" style="45" customWidth="1"/>
    <col min="10006" max="10006" width="10.140625" style="45" customWidth="1"/>
    <col min="10007" max="10007" width="10.85546875" style="45" customWidth="1"/>
    <col min="10008" max="10008" width="10" style="45" customWidth="1"/>
    <col min="10009" max="10009" width="10.140625" style="45" customWidth="1"/>
    <col min="10010" max="10010" width="12" style="45" customWidth="1"/>
    <col min="10011" max="10012" width="9.140625" style="45" customWidth="1"/>
    <col min="10013" max="10014" width="9.140625" style="45"/>
    <col min="10015" max="10015" width="10.42578125" style="45" customWidth="1"/>
    <col min="10016" max="10235" width="9.140625" style="45"/>
    <col min="10236" max="10236" width="16.85546875" style="45" customWidth="1"/>
    <col min="10237" max="10260" width="9.140625" style="45" customWidth="1"/>
    <col min="10261" max="10261" width="9.85546875" style="45" customWidth="1"/>
    <col min="10262" max="10262" width="10.140625" style="45" customWidth="1"/>
    <col min="10263" max="10263" width="10.85546875" style="45" customWidth="1"/>
    <col min="10264" max="10264" width="10" style="45" customWidth="1"/>
    <col min="10265" max="10265" width="10.140625" style="45" customWidth="1"/>
    <col min="10266" max="10266" width="12" style="45" customWidth="1"/>
    <col min="10267" max="10268" width="9.140625" style="45" customWidth="1"/>
    <col min="10269" max="10270" width="9.140625" style="45"/>
    <col min="10271" max="10271" width="10.42578125" style="45" customWidth="1"/>
    <col min="10272" max="10491" width="9.140625" style="45"/>
    <col min="10492" max="10492" width="16.85546875" style="45" customWidth="1"/>
    <col min="10493" max="10516" width="9.140625" style="45" customWidth="1"/>
    <col min="10517" max="10517" width="9.85546875" style="45" customWidth="1"/>
    <col min="10518" max="10518" width="10.140625" style="45" customWidth="1"/>
    <col min="10519" max="10519" width="10.85546875" style="45" customWidth="1"/>
    <col min="10520" max="10520" width="10" style="45" customWidth="1"/>
    <col min="10521" max="10521" width="10.140625" style="45" customWidth="1"/>
    <col min="10522" max="10522" width="12" style="45" customWidth="1"/>
    <col min="10523" max="10524" width="9.140625" style="45" customWidth="1"/>
    <col min="10525" max="10526" width="9.140625" style="45"/>
    <col min="10527" max="10527" width="10.42578125" style="45" customWidth="1"/>
    <col min="10528" max="10747" width="9.140625" style="45"/>
    <col min="10748" max="10748" width="16.85546875" style="45" customWidth="1"/>
    <col min="10749" max="10772" width="9.140625" style="45" customWidth="1"/>
    <col min="10773" max="10773" width="9.85546875" style="45" customWidth="1"/>
    <col min="10774" max="10774" width="10.140625" style="45" customWidth="1"/>
    <col min="10775" max="10775" width="10.85546875" style="45" customWidth="1"/>
    <col min="10776" max="10776" width="10" style="45" customWidth="1"/>
    <col min="10777" max="10777" width="10.140625" style="45" customWidth="1"/>
    <col min="10778" max="10778" width="12" style="45" customWidth="1"/>
    <col min="10779" max="10780" width="9.140625" style="45" customWidth="1"/>
    <col min="10781" max="10782" width="9.140625" style="45"/>
    <col min="10783" max="10783" width="10.42578125" style="45" customWidth="1"/>
    <col min="10784" max="11003" width="9.140625" style="45"/>
    <col min="11004" max="11004" width="16.85546875" style="45" customWidth="1"/>
    <col min="11005" max="11028" width="9.140625" style="45" customWidth="1"/>
    <col min="11029" max="11029" width="9.85546875" style="45" customWidth="1"/>
    <col min="11030" max="11030" width="10.140625" style="45" customWidth="1"/>
    <col min="11031" max="11031" width="10.85546875" style="45" customWidth="1"/>
    <col min="11032" max="11032" width="10" style="45" customWidth="1"/>
    <col min="11033" max="11033" width="10.140625" style="45" customWidth="1"/>
    <col min="11034" max="11034" width="12" style="45" customWidth="1"/>
    <col min="11035" max="11036" width="9.140625" style="45" customWidth="1"/>
    <col min="11037" max="11038" width="9.140625" style="45"/>
    <col min="11039" max="11039" width="10.42578125" style="45" customWidth="1"/>
    <col min="11040" max="11259" width="9.140625" style="45"/>
    <col min="11260" max="11260" width="16.85546875" style="45" customWidth="1"/>
    <col min="11261" max="11284" width="9.140625" style="45" customWidth="1"/>
    <col min="11285" max="11285" width="9.85546875" style="45" customWidth="1"/>
    <col min="11286" max="11286" width="10.140625" style="45" customWidth="1"/>
    <col min="11287" max="11287" width="10.85546875" style="45" customWidth="1"/>
    <col min="11288" max="11288" width="10" style="45" customWidth="1"/>
    <col min="11289" max="11289" width="10.140625" style="45" customWidth="1"/>
    <col min="11290" max="11290" width="12" style="45" customWidth="1"/>
    <col min="11291" max="11292" width="9.140625" style="45" customWidth="1"/>
    <col min="11293" max="11294" width="9.140625" style="45"/>
    <col min="11295" max="11295" width="10.42578125" style="45" customWidth="1"/>
    <col min="11296" max="11515" width="9.140625" style="45"/>
    <col min="11516" max="11516" width="16.85546875" style="45" customWidth="1"/>
    <col min="11517" max="11540" width="9.140625" style="45" customWidth="1"/>
    <col min="11541" max="11541" width="9.85546875" style="45" customWidth="1"/>
    <col min="11542" max="11542" width="10.140625" style="45" customWidth="1"/>
    <col min="11543" max="11543" width="10.85546875" style="45" customWidth="1"/>
    <col min="11544" max="11544" width="10" style="45" customWidth="1"/>
    <col min="11545" max="11545" width="10.140625" style="45" customWidth="1"/>
    <col min="11546" max="11546" width="12" style="45" customWidth="1"/>
    <col min="11547" max="11548" width="9.140625" style="45" customWidth="1"/>
    <col min="11549" max="11550" width="9.140625" style="45"/>
    <col min="11551" max="11551" width="10.42578125" style="45" customWidth="1"/>
    <col min="11552" max="11771" width="9.140625" style="45"/>
    <col min="11772" max="11772" width="16.85546875" style="45" customWidth="1"/>
    <col min="11773" max="11796" width="9.140625" style="45" customWidth="1"/>
    <col min="11797" max="11797" width="9.85546875" style="45" customWidth="1"/>
    <col min="11798" max="11798" width="10.140625" style="45" customWidth="1"/>
    <col min="11799" max="11799" width="10.85546875" style="45" customWidth="1"/>
    <col min="11800" max="11800" width="10" style="45" customWidth="1"/>
    <col min="11801" max="11801" width="10.140625" style="45" customWidth="1"/>
    <col min="11802" max="11802" width="12" style="45" customWidth="1"/>
    <col min="11803" max="11804" width="9.140625" style="45" customWidth="1"/>
    <col min="11805" max="11806" width="9.140625" style="45"/>
    <col min="11807" max="11807" width="10.42578125" style="45" customWidth="1"/>
    <col min="11808" max="12027" width="9.140625" style="45"/>
    <col min="12028" max="12028" width="16.85546875" style="45" customWidth="1"/>
    <col min="12029" max="12052" width="9.140625" style="45" customWidth="1"/>
    <col min="12053" max="12053" width="9.85546875" style="45" customWidth="1"/>
    <col min="12054" max="12054" width="10.140625" style="45" customWidth="1"/>
    <col min="12055" max="12055" width="10.85546875" style="45" customWidth="1"/>
    <col min="12056" max="12056" width="10" style="45" customWidth="1"/>
    <col min="12057" max="12057" width="10.140625" style="45" customWidth="1"/>
    <col min="12058" max="12058" width="12" style="45" customWidth="1"/>
    <col min="12059" max="12060" width="9.140625" style="45" customWidth="1"/>
    <col min="12061" max="12062" width="9.140625" style="45"/>
    <col min="12063" max="12063" width="10.42578125" style="45" customWidth="1"/>
    <col min="12064" max="12283" width="9.140625" style="45"/>
    <col min="12284" max="12284" width="16.85546875" style="45" customWidth="1"/>
    <col min="12285" max="12308" width="9.140625" style="45" customWidth="1"/>
    <col min="12309" max="12309" width="9.85546875" style="45" customWidth="1"/>
    <col min="12310" max="12310" width="10.140625" style="45" customWidth="1"/>
    <col min="12311" max="12311" width="10.85546875" style="45" customWidth="1"/>
    <col min="12312" max="12312" width="10" style="45" customWidth="1"/>
    <col min="12313" max="12313" width="10.140625" style="45" customWidth="1"/>
    <col min="12314" max="12314" width="12" style="45" customWidth="1"/>
    <col min="12315" max="12316" width="9.140625" style="45" customWidth="1"/>
    <col min="12317" max="12318" width="9.140625" style="45"/>
    <col min="12319" max="12319" width="10.42578125" style="45" customWidth="1"/>
    <col min="12320" max="12539" width="9.140625" style="45"/>
    <col min="12540" max="12540" width="16.85546875" style="45" customWidth="1"/>
    <col min="12541" max="12564" width="9.140625" style="45" customWidth="1"/>
    <col min="12565" max="12565" width="9.85546875" style="45" customWidth="1"/>
    <col min="12566" max="12566" width="10.140625" style="45" customWidth="1"/>
    <col min="12567" max="12567" width="10.85546875" style="45" customWidth="1"/>
    <col min="12568" max="12568" width="10" style="45" customWidth="1"/>
    <col min="12569" max="12569" width="10.140625" style="45" customWidth="1"/>
    <col min="12570" max="12570" width="12" style="45" customWidth="1"/>
    <col min="12571" max="12572" width="9.140625" style="45" customWidth="1"/>
    <col min="12573" max="12574" width="9.140625" style="45"/>
    <col min="12575" max="12575" width="10.42578125" style="45" customWidth="1"/>
    <col min="12576" max="12795" width="9.140625" style="45"/>
    <col min="12796" max="12796" width="16.85546875" style="45" customWidth="1"/>
    <col min="12797" max="12820" width="9.140625" style="45" customWidth="1"/>
    <col min="12821" max="12821" width="9.85546875" style="45" customWidth="1"/>
    <col min="12822" max="12822" width="10.140625" style="45" customWidth="1"/>
    <col min="12823" max="12823" width="10.85546875" style="45" customWidth="1"/>
    <col min="12824" max="12824" width="10" style="45" customWidth="1"/>
    <col min="12825" max="12825" width="10.140625" style="45" customWidth="1"/>
    <col min="12826" max="12826" width="12" style="45" customWidth="1"/>
    <col min="12827" max="12828" width="9.140625" style="45" customWidth="1"/>
    <col min="12829" max="12830" width="9.140625" style="45"/>
    <col min="12831" max="12831" width="10.42578125" style="45" customWidth="1"/>
    <col min="12832" max="13051" width="9.140625" style="45"/>
    <col min="13052" max="13052" width="16.85546875" style="45" customWidth="1"/>
    <col min="13053" max="13076" width="9.140625" style="45" customWidth="1"/>
    <col min="13077" max="13077" width="9.85546875" style="45" customWidth="1"/>
    <col min="13078" max="13078" width="10.140625" style="45" customWidth="1"/>
    <col min="13079" max="13079" width="10.85546875" style="45" customWidth="1"/>
    <col min="13080" max="13080" width="10" style="45" customWidth="1"/>
    <col min="13081" max="13081" width="10.140625" style="45" customWidth="1"/>
    <col min="13082" max="13082" width="12" style="45" customWidth="1"/>
    <col min="13083" max="13084" width="9.140625" style="45" customWidth="1"/>
    <col min="13085" max="13086" width="9.140625" style="45"/>
    <col min="13087" max="13087" width="10.42578125" style="45" customWidth="1"/>
    <col min="13088" max="13307" width="9.140625" style="45"/>
    <col min="13308" max="13308" width="16.85546875" style="45" customWidth="1"/>
    <col min="13309" max="13332" width="9.140625" style="45" customWidth="1"/>
    <col min="13333" max="13333" width="9.85546875" style="45" customWidth="1"/>
    <col min="13334" max="13334" width="10.140625" style="45" customWidth="1"/>
    <col min="13335" max="13335" width="10.85546875" style="45" customWidth="1"/>
    <col min="13336" max="13336" width="10" style="45" customWidth="1"/>
    <col min="13337" max="13337" width="10.140625" style="45" customWidth="1"/>
    <col min="13338" max="13338" width="12" style="45" customWidth="1"/>
    <col min="13339" max="13340" width="9.140625" style="45" customWidth="1"/>
    <col min="13341" max="13342" width="9.140625" style="45"/>
    <col min="13343" max="13343" width="10.42578125" style="45" customWidth="1"/>
    <col min="13344" max="13563" width="9.140625" style="45"/>
    <col min="13564" max="13564" width="16.85546875" style="45" customWidth="1"/>
    <col min="13565" max="13588" width="9.140625" style="45" customWidth="1"/>
    <col min="13589" max="13589" width="9.85546875" style="45" customWidth="1"/>
    <col min="13590" max="13590" width="10.140625" style="45" customWidth="1"/>
    <col min="13591" max="13591" width="10.85546875" style="45" customWidth="1"/>
    <col min="13592" max="13592" width="10" style="45" customWidth="1"/>
    <col min="13593" max="13593" width="10.140625" style="45" customWidth="1"/>
    <col min="13594" max="13594" width="12" style="45" customWidth="1"/>
    <col min="13595" max="13596" width="9.140625" style="45" customWidth="1"/>
    <col min="13597" max="13598" width="9.140625" style="45"/>
    <col min="13599" max="13599" width="10.42578125" style="45" customWidth="1"/>
    <col min="13600" max="13819" width="9.140625" style="45"/>
    <col min="13820" max="13820" width="16.85546875" style="45" customWidth="1"/>
    <col min="13821" max="13844" width="9.140625" style="45" customWidth="1"/>
    <col min="13845" max="13845" width="9.85546875" style="45" customWidth="1"/>
    <col min="13846" max="13846" width="10.140625" style="45" customWidth="1"/>
    <col min="13847" max="13847" width="10.85546875" style="45" customWidth="1"/>
    <col min="13848" max="13848" width="10" style="45" customWidth="1"/>
    <col min="13849" max="13849" width="10.140625" style="45" customWidth="1"/>
    <col min="13850" max="13850" width="12" style="45" customWidth="1"/>
    <col min="13851" max="13852" width="9.140625" style="45" customWidth="1"/>
    <col min="13853" max="13854" width="9.140625" style="45"/>
    <col min="13855" max="13855" width="10.42578125" style="45" customWidth="1"/>
    <col min="13856" max="14075" width="9.140625" style="45"/>
    <col min="14076" max="14076" width="16.85546875" style="45" customWidth="1"/>
    <col min="14077" max="14100" width="9.140625" style="45" customWidth="1"/>
    <col min="14101" max="14101" width="9.85546875" style="45" customWidth="1"/>
    <col min="14102" max="14102" width="10.140625" style="45" customWidth="1"/>
    <col min="14103" max="14103" width="10.85546875" style="45" customWidth="1"/>
    <col min="14104" max="14104" width="10" style="45" customWidth="1"/>
    <col min="14105" max="14105" width="10.140625" style="45" customWidth="1"/>
    <col min="14106" max="14106" width="12" style="45" customWidth="1"/>
    <col min="14107" max="14108" width="9.140625" style="45" customWidth="1"/>
    <col min="14109" max="14110" width="9.140625" style="45"/>
    <col min="14111" max="14111" width="10.42578125" style="45" customWidth="1"/>
    <col min="14112" max="14331" width="9.140625" style="45"/>
    <col min="14332" max="14332" width="16.85546875" style="45" customWidth="1"/>
    <col min="14333" max="14356" width="9.140625" style="45" customWidth="1"/>
    <col min="14357" max="14357" width="9.85546875" style="45" customWidth="1"/>
    <col min="14358" max="14358" width="10.140625" style="45" customWidth="1"/>
    <col min="14359" max="14359" width="10.85546875" style="45" customWidth="1"/>
    <col min="14360" max="14360" width="10" style="45" customWidth="1"/>
    <col min="14361" max="14361" width="10.140625" style="45" customWidth="1"/>
    <col min="14362" max="14362" width="12" style="45" customWidth="1"/>
    <col min="14363" max="14364" width="9.140625" style="45" customWidth="1"/>
    <col min="14365" max="14366" width="9.140625" style="45"/>
    <col min="14367" max="14367" width="10.42578125" style="45" customWidth="1"/>
    <col min="14368" max="14587" width="9.140625" style="45"/>
    <col min="14588" max="14588" width="16.85546875" style="45" customWidth="1"/>
    <col min="14589" max="14612" width="9.140625" style="45" customWidth="1"/>
    <col min="14613" max="14613" width="9.85546875" style="45" customWidth="1"/>
    <col min="14614" max="14614" width="10.140625" style="45" customWidth="1"/>
    <col min="14615" max="14615" width="10.85546875" style="45" customWidth="1"/>
    <col min="14616" max="14616" width="10" style="45" customWidth="1"/>
    <col min="14617" max="14617" width="10.140625" style="45" customWidth="1"/>
    <col min="14618" max="14618" width="12" style="45" customWidth="1"/>
    <col min="14619" max="14620" width="9.140625" style="45" customWidth="1"/>
    <col min="14621" max="14622" width="9.140625" style="45"/>
    <col min="14623" max="14623" width="10.42578125" style="45" customWidth="1"/>
    <col min="14624" max="14843" width="9.140625" style="45"/>
    <col min="14844" max="14844" width="16.85546875" style="45" customWidth="1"/>
    <col min="14845" max="14868" width="9.140625" style="45" customWidth="1"/>
    <col min="14869" max="14869" width="9.85546875" style="45" customWidth="1"/>
    <col min="14870" max="14870" width="10.140625" style="45" customWidth="1"/>
    <col min="14871" max="14871" width="10.85546875" style="45" customWidth="1"/>
    <col min="14872" max="14872" width="10" style="45" customWidth="1"/>
    <col min="14873" max="14873" width="10.140625" style="45" customWidth="1"/>
    <col min="14874" max="14874" width="12" style="45" customWidth="1"/>
    <col min="14875" max="14876" width="9.140625" style="45" customWidth="1"/>
    <col min="14877" max="14878" width="9.140625" style="45"/>
    <col min="14879" max="14879" width="10.42578125" style="45" customWidth="1"/>
    <col min="14880" max="15099" width="9.140625" style="45"/>
    <col min="15100" max="15100" width="16.85546875" style="45" customWidth="1"/>
    <col min="15101" max="15124" width="9.140625" style="45" customWidth="1"/>
    <col min="15125" max="15125" width="9.85546875" style="45" customWidth="1"/>
    <col min="15126" max="15126" width="10.140625" style="45" customWidth="1"/>
    <col min="15127" max="15127" width="10.85546875" style="45" customWidth="1"/>
    <col min="15128" max="15128" width="10" style="45" customWidth="1"/>
    <col min="15129" max="15129" width="10.140625" style="45" customWidth="1"/>
    <col min="15130" max="15130" width="12" style="45" customWidth="1"/>
    <col min="15131" max="15132" width="9.140625" style="45" customWidth="1"/>
    <col min="15133" max="15134" width="9.140625" style="45"/>
    <col min="15135" max="15135" width="10.42578125" style="45" customWidth="1"/>
    <col min="15136" max="15355" width="9.140625" style="45"/>
    <col min="15356" max="15356" width="16.85546875" style="45" customWidth="1"/>
    <col min="15357" max="15380" width="9.140625" style="45" customWidth="1"/>
    <col min="15381" max="15381" width="9.85546875" style="45" customWidth="1"/>
    <col min="15382" max="15382" width="10.140625" style="45" customWidth="1"/>
    <col min="15383" max="15383" width="10.85546875" style="45" customWidth="1"/>
    <col min="15384" max="15384" width="10" style="45" customWidth="1"/>
    <col min="15385" max="15385" width="10.140625" style="45" customWidth="1"/>
    <col min="15386" max="15386" width="12" style="45" customWidth="1"/>
    <col min="15387" max="15388" width="9.140625" style="45" customWidth="1"/>
    <col min="15389" max="15390" width="9.140625" style="45"/>
    <col min="15391" max="15391" width="10.42578125" style="45" customWidth="1"/>
    <col min="15392" max="15611" width="9.140625" style="45"/>
    <col min="15612" max="15612" width="16.85546875" style="45" customWidth="1"/>
    <col min="15613" max="15636" width="9.140625" style="45" customWidth="1"/>
    <col min="15637" max="15637" width="9.85546875" style="45" customWidth="1"/>
    <col min="15638" max="15638" width="10.140625" style="45" customWidth="1"/>
    <col min="15639" max="15639" width="10.85546875" style="45" customWidth="1"/>
    <col min="15640" max="15640" width="10" style="45" customWidth="1"/>
    <col min="15641" max="15641" width="10.140625" style="45" customWidth="1"/>
    <col min="15642" max="15642" width="12" style="45" customWidth="1"/>
    <col min="15643" max="15644" width="9.140625" style="45" customWidth="1"/>
    <col min="15645" max="15646" width="9.140625" style="45"/>
    <col min="15647" max="15647" width="10.42578125" style="45" customWidth="1"/>
    <col min="15648" max="15867" width="9.140625" style="45"/>
    <col min="15868" max="15868" width="16.85546875" style="45" customWidth="1"/>
    <col min="15869" max="15892" width="9.140625" style="45" customWidth="1"/>
    <col min="15893" max="15893" width="9.85546875" style="45" customWidth="1"/>
    <col min="15894" max="15894" width="10.140625" style="45" customWidth="1"/>
    <col min="15895" max="15895" width="10.85546875" style="45" customWidth="1"/>
    <col min="15896" max="15896" width="10" style="45" customWidth="1"/>
    <col min="15897" max="15897" width="10.140625" style="45" customWidth="1"/>
    <col min="15898" max="15898" width="12" style="45" customWidth="1"/>
    <col min="15899" max="15900" width="9.140625" style="45" customWidth="1"/>
    <col min="15901" max="15902" width="9.140625" style="45"/>
    <col min="15903" max="15903" width="10.42578125" style="45" customWidth="1"/>
    <col min="15904" max="16123" width="9.140625" style="45"/>
    <col min="16124" max="16124" width="16.85546875" style="45" customWidth="1"/>
    <col min="16125" max="16148" width="9.140625" style="45" customWidth="1"/>
    <col min="16149" max="16149" width="9.85546875" style="45" customWidth="1"/>
    <col min="16150" max="16150" width="10.140625" style="45" customWidth="1"/>
    <col min="16151" max="16151" width="10.85546875" style="45" customWidth="1"/>
    <col min="16152" max="16152" width="10" style="45" customWidth="1"/>
    <col min="16153" max="16153" width="10.140625" style="45" customWidth="1"/>
    <col min="16154" max="16154" width="12" style="45" customWidth="1"/>
    <col min="16155" max="16156" width="9.140625" style="45" customWidth="1"/>
    <col min="16157" max="16158" width="9.140625" style="45"/>
    <col min="16159" max="16159" width="10.42578125" style="45" customWidth="1"/>
    <col min="16160" max="16384" width="9.140625" style="45"/>
  </cols>
  <sheetData>
    <row r="1" spans="1:64" s="41" customFormat="1" ht="17.45" customHeight="1" x14ac:dyDescent="0.3">
      <c r="A1" s="570" t="s">
        <v>57</v>
      </c>
      <c r="B1" s="560" t="s">
        <v>186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0"/>
      <c r="AA1" s="560"/>
      <c r="AB1" s="560"/>
      <c r="AC1" s="560"/>
      <c r="AD1" s="560"/>
      <c r="AE1" s="560"/>
      <c r="AF1" s="560"/>
      <c r="AG1" s="560"/>
      <c r="AH1" s="560"/>
      <c r="AI1" s="560"/>
      <c r="AJ1" s="560"/>
      <c r="AK1" s="560"/>
      <c r="AL1" s="560"/>
      <c r="AM1" s="560"/>
      <c r="AN1" s="560"/>
      <c r="AO1" s="560"/>
      <c r="AP1" s="560"/>
      <c r="AQ1" s="560"/>
      <c r="AR1" s="560"/>
      <c r="AS1" s="560"/>
      <c r="AT1" s="560"/>
      <c r="AU1" s="560"/>
      <c r="AV1" s="560"/>
      <c r="AW1" s="560"/>
      <c r="AX1" s="560"/>
      <c r="AY1" s="560"/>
      <c r="AZ1" s="560"/>
      <c r="BA1" s="560"/>
      <c r="BB1" s="560"/>
      <c r="BC1" s="560"/>
      <c r="BD1" s="560"/>
      <c r="BE1" s="560"/>
      <c r="BF1" s="560"/>
      <c r="BG1" s="560"/>
    </row>
    <row r="2" spans="1:64" s="41" customFormat="1" ht="18.75" x14ac:dyDescent="0.3">
      <c r="A2" s="570"/>
      <c r="B2" s="561" t="s">
        <v>221</v>
      </c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  <c r="T2" s="561"/>
      <c r="U2" s="561"/>
      <c r="V2" s="561"/>
      <c r="W2" s="561"/>
      <c r="X2" s="561"/>
      <c r="Y2" s="561"/>
      <c r="Z2" s="561"/>
      <c r="AA2" s="561"/>
      <c r="AB2" s="561"/>
      <c r="AC2" s="561"/>
      <c r="AD2" s="561"/>
      <c r="AE2" s="561"/>
      <c r="AF2" s="561"/>
      <c r="AG2" s="561"/>
      <c r="AH2" s="561"/>
      <c r="AI2" s="561"/>
      <c r="AJ2" s="561"/>
      <c r="AK2" s="561"/>
      <c r="AL2" s="561"/>
      <c r="AM2" s="561"/>
      <c r="AN2" s="561"/>
      <c r="AO2" s="561"/>
      <c r="AP2" s="561"/>
      <c r="AQ2" s="561"/>
      <c r="AR2" s="561"/>
      <c r="AS2" s="561"/>
      <c r="AT2" s="561"/>
      <c r="AU2" s="561"/>
      <c r="AV2" s="561"/>
      <c r="AW2" s="561"/>
      <c r="AX2" s="561"/>
      <c r="AY2" s="561"/>
      <c r="AZ2" s="561"/>
      <c r="BA2" s="561"/>
      <c r="BB2" s="561"/>
      <c r="BC2" s="561"/>
      <c r="BD2" s="561"/>
      <c r="BE2" s="561"/>
      <c r="BF2" s="561"/>
      <c r="BG2" s="561"/>
    </row>
    <row r="3" spans="1:64" s="8" customFormat="1" ht="15.75" x14ac:dyDescent="0.25">
      <c r="A3" s="542" t="s">
        <v>215</v>
      </c>
      <c r="B3" s="562"/>
      <c r="C3" s="562"/>
      <c r="D3" s="562"/>
      <c r="E3" s="562"/>
      <c r="F3" s="562"/>
      <c r="G3" s="562"/>
      <c r="H3" s="562"/>
      <c r="I3" s="562"/>
      <c r="J3" s="562"/>
      <c r="K3" s="562"/>
      <c r="L3" s="566" t="s">
        <v>183</v>
      </c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8"/>
      <c r="AP3" s="538"/>
      <c r="AQ3" s="538"/>
      <c r="AR3" s="538"/>
      <c r="AS3" s="538"/>
      <c r="AT3" s="538"/>
      <c r="AU3" s="538"/>
      <c r="AV3" s="538"/>
      <c r="AW3" s="538"/>
      <c r="AX3" s="538"/>
      <c r="AY3" s="538"/>
      <c r="AZ3" s="538"/>
      <c r="BA3" s="538"/>
      <c r="BB3" s="538"/>
      <c r="BC3" s="538"/>
      <c r="BD3" s="538"/>
      <c r="BE3" s="538"/>
      <c r="BF3" s="538"/>
      <c r="BG3" s="539"/>
    </row>
    <row r="4" spans="1:64" s="8" customFormat="1" ht="15.75" x14ac:dyDescent="0.25">
      <c r="A4" s="569"/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3" t="s">
        <v>370</v>
      </c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5"/>
      <c r="X4" s="563" t="s">
        <v>371</v>
      </c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5"/>
      <c r="AJ4" s="526" t="s">
        <v>372</v>
      </c>
      <c r="AK4" s="526"/>
      <c r="AL4" s="526"/>
      <c r="AM4" s="526"/>
      <c r="AN4" s="527"/>
      <c r="AO4" s="527"/>
      <c r="AP4" s="527"/>
      <c r="AQ4" s="527"/>
      <c r="AR4" s="527"/>
      <c r="AS4" s="527"/>
      <c r="AT4" s="527"/>
      <c r="AU4" s="527"/>
      <c r="AV4" s="530" t="s">
        <v>373</v>
      </c>
      <c r="AW4" s="530"/>
      <c r="AX4" s="530"/>
      <c r="AY4" s="530"/>
      <c r="AZ4" s="531"/>
      <c r="BA4" s="531"/>
      <c r="BB4" s="531"/>
      <c r="BC4" s="531"/>
      <c r="BD4" s="531"/>
      <c r="BE4" s="531"/>
      <c r="BF4" s="531"/>
      <c r="BG4" s="531"/>
    </row>
    <row r="5" spans="1:64" s="33" customFormat="1" ht="15.75" x14ac:dyDescent="0.25">
      <c r="A5" s="569"/>
      <c r="B5" s="190"/>
      <c r="C5" s="54">
        <v>2012</v>
      </c>
      <c r="D5" s="54">
        <v>2013</v>
      </c>
      <c r="E5" s="54">
        <v>2014</v>
      </c>
      <c r="F5" s="54">
        <v>2015</v>
      </c>
      <c r="G5" s="54">
        <v>2016</v>
      </c>
      <c r="H5" s="284" t="s">
        <v>370</v>
      </c>
      <c r="I5" s="284" t="s">
        <v>371</v>
      </c>
      <c r="J5" s="284" t="s">
        <v>372</v>
      </c>
      <c r="K5" s="284" t="s">
        <v>373</v>
      </c>
      <c r="L5" s="394" t="s">
        <v>2</v>
      </c>
      <c r="M5" s="394" t="s">
        <v>3</v>
      </c>
      <c r="N5" s="394" t="s">
        <v>4</v>
      </c>
      <c r="O5" s="394" t="s">
        <v>5</v>
      </c>
      <c r="P5" s="351" t="s">
        <v>6</v>
      </c>
      <c r="Q5" s="351" t="s">
        <v>208</v>
      </c>
      <c r="R5" s="351" t="s">
        <v>209</v>
      </c>
      <c r="S5" s="351" t="s">
        <v>210</v>
      </c>
      <c r="T5" s="351" t="s">
        <v>211</v>
      </c>
      <c r="U5" s="351" t="s">
        <v>212</v>
      </c>
      <c r="V5" s="351" t="s">
        <v>213</v>
      </c>
      <c r="W5" s="351" t="s">
        <v>214</v>
      </c>
      <c r="X5" s="394" t="s">
        <v>2</v>
      </c>
      <c r="Y5" s="394" t="s">
        <v>3</v>
      </c>
      <c r="Z5" s="394" t="s">
        <v>4</v>
      </c>
      <c r="AA5" s="394" t="s">
        <v>5</v>
      </c>
      <c r="AB5" s="351" t="s">
        <v>6</v>
      </c>
      <c r="AC5" s="351" t="s">
        <v>208</v>
      </c>
      <c r="AD5" s="351" t="s">
        <v>209</v>
      </c>
      <c r="AE5" s="351" t="s">
        <v>210</v>
      </c>
      <c r="AF5" s="351" t="s">
        <v>211</v>
      </c>
      <c r="AG5" s="351" t="s">
        <v>212</v>
      </c>
      <c r="AH5" s="351" t="s">
        <v>213</v>
      </c>
      <c r="AI5" s="351" t="s">
        <v>214</v>
      </c>
      <c r="AJ5" s="393" t="s">
        <v>2</v>
      </c>
      <c r="AK5" s="393" t="s">
        <v>3</v>
      </c>
      <c r="AL5" s="393" t="s">
        <v>4</v>
      </c>
      <c r="AM5" s="393" t="s">
        <v>5</v>
      </c>
      <c r="AN5" s="393" t="s">
        <v>6</v>
      </c>
      <c r="AO5" s="393" t="s">
        <v>208</v>
      </c>
      <c r="AP5" s="393" t="s">
        <v>209</v>
      </c>
      <c r="AQ5" s="393" t="s">
        <v>210</v>
      </c>
      <c r="AR5" s="393" t="s">
        <v>211</v>
      </c>
      <c r="AS5" s="393" t="s">
        <v>212</v>
      </c>
      <c r="AT5" s="393" t="s">
        <v>213</v>
      </c>
      <c r="AU5" s="393" t="s">
        <v>214</v>
      </c>
      <c r="AV5" s="393" t="s">
        <v>2</v>
      </c>
      <c r="AW5" s="393" t="s">
        <v>3</v>
      </c>
      <c r="AX5" s="393" t="s">
        <v>4</v>
      </c>
      <c r="AY5" s="393" t="s">
        <v>5</v>
      </c>
      <c r="AZ5" s="393" t="s">
        <v>6</v>
      </c>
      <c r="BA5" s="393" t="s">
        <v>208</v>
      </c>
      <c r="BB5" s="393" t="s">
        <v>209</v>
      </c>
      <c r="BC5" s="393" t="s">
        <v>210</v>
      </c>
      <c r="BD5" s="393" t="s">
        <v>211</v>
      </c>
      <c r="BE5" s="393" t="s">
        <v>212</v>
      </c>
      <c r="BF5" s="393" t="s">
        <v>213</v>
      </c>
      <c r="BG5" s="393" t="s">
        <v>214</v>
      </c>
    </row>
    <row r="6" spans="1:64" s="8" customFormat="1" ht="15.75" x14ac:dyDescent="0.25">
      <c r="A6" s="133" t="s">
        <v>187</v>
      </c>
      <c r="B6" s="134" t="s">
        <v>101</v>
      </c>
      <c r="C6" s="80">
        <v>3252.23405</v>
      </c>
      <c r="D6" s="363">
        <v>19107.438549999999</v>
      </c>
      <c r="E6" s="80">
        <v>15958.007329999995</v>
      </c>
      <c r="F6" s="80">
        <v>27435.274479999989</v>
      </c>
      <c r="G6" s="80">
        <v>107256</v>
      </c>
      <c r="H6" s="253">
        <v>9574.9418900000001</v>
      </c>
      <c r="I6" s="253">
        <v>77522.869980000003</v>
      </c>
      <c r="J6" s="253">
        <f>SUM(AJ6:AU6)</f>
        <v>20976.290379999999</v>
      </c>
      <c r="K6" s="253">
        <f t="shared" ref="K6:K25" si="0">SUM(AV6:BG6)</f>
        <v>11891.211339999998</v>
      </c>
      <c r="L6" s="34">
        <v>0</v>
      </c>
      <c r="M6" s="34">
        <v>290.05225000000002</v>
      </c>
      <c r="N6" s="34">
        <v>1.7741900000000002</v>
      </c>
      <c r="O6" s="32">
        <v>1.7741900000000002</v>
      </c>
      <c r="P6" s="32">
        <v>0.3231</v>
      </c>
      <c r="Q6" s="32">
        <v>0</v>
      </c>
      <c r="R6" s="32">
        <v>3196.7651199999996</v>
      </c>
      <c r="S6" s="32">
        <v>1349.6722600000001</v>
      </c>
      <c r="T6" s="32">
        <v>91.324679999999987</v>
      </c>
      <c r="U6" s="32">
        <v>1983.2920100000001</v>
      </c>
      <c r="V6" s="32">
        <v>1925.6509300000002</v>
      </c>
      <c r="W6" s="32">
        <v>734.31316000000004</v>
      </c>
      <c r="X6" s="32">
        <v>408.81225000000001</v>
      </c>
      <c r="Y6" s="32">
        <v>0</v>
      </c>
      <c r="Z6" s="32">
        <v>0</v>
      </c>
      <c r="AA6" s="32">
        <v>0</v>
      </c>
      <c r="AB6" s="32">
        <v>0</v>
      </c>
      <c r="AC6" s="32">
        <v>75491.977140000003</v>
      </c>
      <c r="AD6" s="32">
        <v>0</v>
      </c>
      <c r="AE6" s="32">
        <v>218.87774999999999</v>
      </c>
      <c r="AF6" s="63">
        <v>0</v>
      </c>
      <c r="AG6" s="63">
        <v>290.86686000000003</v>
      </c>
      <c r="AH6" s="63">
        <v>1110.89958</v>
      </c>
      <c r="AI6" s="63">
        <v>1.4364000000000001</v>
      </c>
      <c r="AJ6" s="252">
        <v>176.26</v>
      </c>
      <c r="AK6" s="252">
        <v>31.923729999999999</v>
      </c>
      <c r="AL6" s="252">
        <v>40.794050000000006</v>
      </c>
      <c r="AM6" s="252">
        <v>0</v>
      </c>
      <c r="AN6" s="252">
        <v>342.54295000000002</v>
      </c>
      <c r="AO6" s="252">
        <v>19496.591289999997</v>
      </c>
      <c r="AP6" s="252">
        <f>'[2]9_TradeRg'!$R$6+[1]Tab_9!$K$6</f>
        <v>625.93095000000005</v>
      </c>
      <c r="AQ6" s="252">
        <v>21.761659999999999</v>
      </c>
      <c r="AR6" s="252">
        <v>144.37422000000001</v>
      </c>
      <c r="AS6" s="252">
        <v>17.917819999999999</v>
      </c>
      <c r="AT6" s="252">
        <v>50</v>
      </c>
      <c r="AU6" s="252">
        <v>28.193709999999999</v>
      </c>
      <c r="AV6" s="252">
        <v>4.1476800000000003</v>
      </c>
      <c r="AW6" s="252">
        <v>35.558059999999998</v>
      </c>
      <c r="AX6" s="252">
        <v>375.58850000000001</v>
      </c>
      <c r="AY6" s="252">
        <v>315.75536999999997</v>
      </c>
      <c r="AZ6" s="252">
        <v>6143.6033600000001</v>
      </c>
      <c r="BA6" s="252">
        <v>1648.4418600000001</v>
      </c>
      <c r="BB6" s="252">
        <v>289.16793999999999</v>
      </c>
      <c r="BC6" s="252">
        <v>0</v>
      </c>
      <c r="BD6" s="255">
        <v>545.18772999999999</v>
      </c>
      <c r="BE6" s="255">
        <v>1803.5009500000001</v>
      </c>
      <c r="BF6" s="255">
        <v>302.46257000000003</v>
      </c>
      <c r="BG6" s="252">
        <v>427.79732000000001</v>
      </c>
      <c r="BH6" s="45"/>
      <c r="BI6" s="45"/>
      <c r="BJ6" s="45"/>
      <c r="BK6" s="45"/>
      <c r="BL6" s="45"/>
    </row>
    <row r="7" spans="1:64" s="8" customFormat="1" ht="15.75" x14ac:dyDescent="0.25">
      <c r="A7" s="133"/>
      <c r="B7" s="134" t="s">
        <v>60</v>
      </c>
      <c r="C7" s="80">
        <v>22039.535</v>
      </c>
      <c r="D7" s="364">
        <v>31689.63</v>
      </c>
      <c r="E7" s="80">
        <v>22827.023000000001</v>
      </c>
      <c r="F7" s="80">
        <v>18098.371999999999</v>
      </c>
      <c r="G7" s="80">
        <v>11549.022999999999</v>
      </c>
      <c r="H7" s="253">
        <v>18479.451999999997</v>
      </c>
      <c r="I7" s="253">
        <v>9552.0015299999977</v>
      </c>
      <c r="J7" s="253">
        <f>SUM(AJ7:AU7)</f>
        <v>11695.7924</v>
      </c>
      <c r="K7" s="253">
        <f t="shared" si="0"/>
        <v>24645.368109999999</v>
      </c>
      <c r="L7" s="32">
        <v>2003.452</v>
      </c>
      <c r="M7" s="32">
        <v>3496.415</v>
      </c>
      <c r="N7" s="32">
        <v>1051.106</v>
      </c>
      <c r="O7" s="32">
        <v>2032.953</v>
      </c>
      <c r="P7" s="32">
        <v>2453.1559999999999</v>
      </c>
      <c r="Q7" s="32">
        <v>1554.4760000000001</v>
      </c>
      <c r="R7" s="32">
        <v>577.24800000000005</v>
      </c>
      <c r="S7" s="32">
        <v>1458.9849999999999</v>
      </c>
      <c r="T7" s="32">
        <v>1625.655</v>
      </c>
      <c r="U7" s="32">
        <v>1058.9590000000001</v>
      </c>
      <c r="V7" s="32">
        <v>680.35199999999998</v>
      </c>
      <c r="W7" s="32">
        <v>486.69499999999999</v>
      </c>
      <c r="X7" s="32">
        <v>1088.2924200000002</v>
      </c>
      <c r="Y7" s="32">
        <v>123.15123</v>
      </c>
      <c r="Z7" s="32">
        <v>261.38765999999993</v>
      </c>
      <c r="AA7" s="32">
        <v>195.28988000000001</v>
      </c>
      <c r="AB7" s="32">
        <v>1275.6342099999999</v>
      </c>
      <c r="AC7" s="32">
        <v>303.39823999999999</v>
      </c>
      <c r="AD7" s="32">
        <v>563.5829</v>
      </c>
      <c r="AE7" s="32">
        <v>975.83192999999994</v>
      </c>
      <c r="AF7" s="32">
        <v>605.50003000000015</v>
      </c>
      <c r="AG7" s="32">
        <v>1081.72183</v>
      </c>
      <c r="AH7" s="32">
        <v>2863.3053599999989</v>
      </c>
      <c r="AI7" s="32">
        <v>214.90583999999998</v>
      </c>
      <c r="AJ7" s="252">
        <v>1275.7282199999997</v>
      </c>
      <c r="AK7" s="252">
        <v>1053.0910700000002</v>
      </c>
      <c r="AL7" s="252">
        <v>760.76523999999995</v>
      </c>
      <c r="AM7" s="252">
        <v>325.17780000000005</v>
      </c>
      <c r="AN7" s="252">
        <v>1428.8982399999995</v>
      </c>
      <c r="AO7" s="252">
        <v>345.02067999999986</v>
      </c>
      <c r="AP7" s="252">
        <v>1610.9290699999995</v>
      </c>
      <c r="AQ7" s="252">
        <v>646.12626999999986</v>
      </c>
      <c r="AR7" s="252">
        <v>1008.6406899999999</v>
      </c>
      <c r="AS7" s="252">
        <v>754.43696999999997</v>
      </c>
      <c r="AT7" s="252">
        <v>1498.9781500000001</v>
      </c>
      <c r="AU7" s="252">
        <v>988</v>
      </c>
      <c r="AV7" s="252">
        <v>2170.25146</v>
      </c>
      <c r="AW7" s="252">
        <v>3946.7369900000012</v>
      </c>
      <c r="AX7" s="252">
        <v>1146.5124400000002</v>
      </c>
      <c r="AY7" s="252">
        <v>947.11830000000009</v>
      </c>
      <c r="AZ7" s="252">
        <v>3323.0639999999994</v>
      </c>
      <c r="BA7" s="252">
        <v>2062.5545700000007</v>
      </c>
      <c r="BB7" s="252">
        <v>1173.5226800000003</v>
      </c>
      <c r="BC7" s="252">
        <v>937.29472999999996</v>
      </c>
      <c r="BD7" s="252">
        <v>3777.9657099999995</v>
      </c>
      <c r="BE7" s="252">
        <v>460.77900999999991</v>
      </c>
      <c r="BF7" s="252">
        <v>1815.3232600000001</v>
      </c>
      <c r="BG7" s="252">
        <v>2884.2449599999995</v>
      </c>
      <c r="BH7" s="45"/>
      <c r="BI7" s="45"/>
      <c r="BJ7" s="45"/>
      <c r="BK7" s="45"/>
      <c r="BL7" s="45"/>
    </row>
    <row r="8" spans="1:64" s="8" customFormat="1" ht="15.75" x14ac:dyDescent="0.25">
      <c r="A8" s="133"/>
      <c r="B8" s="134" t="s">
        <v>99</v>
      </c>
      <c r="C8" s="80">
        <v>-18787.300950000001</v>
      </c>
      <c r="D8" s="80">
        <v>-12582.191450000002</v>
      </c>
      <c r="E8" s="80">
        <v>-6869.0156700000061</v>
      </c>
      <c r="F8" s="80">
        <v>9336.9024799999897</v>
      </c>
      <c r="G8" s="80">
        <v>95706.976999999999</v>
      </c>
      <c r="H8" s="253">
        <v>-8904.5101099999974</v>
      </c>
      <c r="I8" s="253">
        <v>67970.868450000009</v>
      </c>
      <c r="J8" s="253">
        <f t="shared" ref="J8:J23" si="1">SUM(AJ8:AU8)</f>
        <v>9280.4979799999928</v>
      </c>
      <c r="K8" s="253">
        <f t="shared" si="0"/>
        <v>-12754.156770000001</v>
      </c>
      <c r="L8" s="26">
        <f t="shared" ref="L8:AJ8" si="2">L6-L7</f>
        <v>-2003.452</v>
      </c>
      <c r="M8" s="26">
        <f t="shared" si="2"/>
        <v>-3206.3627499999998</v>
      </c>
      <c r="N8" s="26">
        <f t="shared" si="2"/>
        <v>-1049.3318099999999</v>
      </c>
      <c r="O8" s="26">
        <f t="shared" si="2"/>
        <v>-2031.1788099999999</v>
      </c>
      <c r="P8" s="26">
        <f t="shared" si="2"/>
        <v>-2452.8328999999999</v>
      </c>
      <c r="Q8" s="26">
        <f t="shared" si="2"/>
        <v>-1554.4760000000001</v>
      </c>
      <c r="R8" s="26">
        <f t="shared" si="2"/>
        <v>2619.5171199999995</v>
      </c>
      <c r="S8" s="26">
        <f t="shared" si="2"/>
        <v>-109.31273999999985</v>
      </c>
      <c r="T8" s="26">
        <f t="shared" si="2"/>
        <v>-1534.33032</v>
      </c>
      <c r="U8" s="26">
        <f t="shared" si="2"/>
        <v>924.33301000000006</v>
      </c>
      <c r="V8" s="26">
        <f t="shared" si="2"/>
        <v>1245.2989300000004</v>
      </c>
      <c r="W8" s="26">
        <f t="shared" si="2"/>
        <v>247.61816000000005</v>
      </c>
      <c r="X8" s="26">
        <f t="shared" si="2"/>
        <v>-679.48017000000027</v>
      </c>
      <c r="Y8" s="26">
        <f t="shared" si="2"/>
        <v>-123.15123</v>
      </c>
      <c r="Z8" s="26">
        <f t="shared" si="2"/>
        <v>-261.38765999999993</v>
      </c>
      <c r="AA8" s="26">
        <f t="shared" si="2"/>
        <v>-195.28988000000001</v>
      </c>
      <c r="AB8" s="26">
        <f t="shared" si="2"/>
        <v>-1275.6342099999999</v>
      </c>
      <c r="AC8" s="26">
        <f t="shared" si="2"/>
        <v>75188.578900000008</v>
      </c>
      <c r="AD8" s="26">
        <f t="shared" si="2"/>
        <v>-563.5829</v>
      </c>
      <c r="AE8" s="26">
        <f t="shared" si="2"/>
        <v>-756.95417999999995</v>
      </c>
      <c r="AF8" s="26">
        <f t="shared" si="2"/>
        <v>-605.50003000000015</v>
      </c>
      <c r="AG8" s="26">
        <f t="shared" si="2"/>
        <v>-790.85496999999987</v>
      </c>
      <c r="AH8" s="26">
        <f t="shared" si="2"/>
        <v>-1752.4057799999989</v>
      </c>
      <c r="AI8" s="26">
        <f t="shared" si="2"/>
        <v>-213.46943999999999</v>
      </c>
      <c r="AJ8" s="253">
        <f t="shared" si="2"/>
        <v>-1099.4682199999997</v>
      </c>
      <c r="AK8" s="253">
        <f t="shared" ref="AK8:AU8" si="3">AK6-AK7</f>
        <v>-1021.1673400000002</v>
      </c>
      <c r="AL8" s="253">
        <f t="shared" si="3"/>
        <v>-719.97118999999998</v>
      </c>
      <c r="AM8" s="253">
        <f t="shared" si="3"/>
        <v>-325.17780000000005</v>
      </c>
      <c r="AN8" s="253">
        <f t="shared" si="3"/>
        <v>-1086.3552899999995</v>
      </c>
      <c r="AO8" s="253">
        <f t="shared" si="3"/>
        <v>19151.570609999995</v>
      </c>
      <c r="AP8" s="253">
        <f t="shared" si="3"/>
        <v>-984.9981199999994</v>
      </c>
      <c r="AQ8" s="253">
        <f t="shared" si="3"/>
        <v>-624.36460999999986</v>
      </c>
      <c r="AR8" s="253">
        <f t="shared" si="3"/>
        <v>-864.26646999999991</v>
      </c>
      <c r="AS8" s="253">
        <f t="shared" si="3"/>
        <v>-736.51914999999997</v>
      </c>
      <c r="AT8" s="253">
        <f t="shared" si="3"/>
        <v>-1448.9781500000001</v>
      </c>
      <c r="AU8" s="253">
        <f t="shared" si="3"/>
        <v>-959.80628999999999</v>
      </c>
      <c r="AV8" s="253">
        <f>AV6-AV7</f>
        <v>-2166.1037799999999</v>
      </c>
      <c r="AW8" s="253">
        <f t="shared" ref="AW8:BG8" si="4">AW6-AW7</f>
        <v>-3911.1789300000014</v>
      </c>
      <c r="AX8" s="253">
        <f t="shared" si="4"/>
        <v>-770.92394000000013</v>
      </c>
      <c r="AY8" s="253">
        <f t="shared" si="4"/>
        <v>-631.36293000000012</v>
      </c>
      <c r="AZ8" s="253">
        <f t="shared" si="4"/>
        <v>2820.5393600000007</v>
      </c>
      <c r="BA8" s="253">
        <f t="shared" si="4"/>
        <v>-414.11271000000056</v>
      </c>
      <c r="BB8" s="253">
        <f t="shared" si="4"/>
        <v>-884.35474000000022</v>
      </c>
      <c r="BC8" s="253">
        <f t="shared" si="4"/>
        <v>-937.29472999999996</v>
      </c>
      <c r="BD8" s="253">
        <f t="shared" si="4"/>
        <v>-3232.7779799999994</v>
      </c>
      <c r="BE8" s="253">
        <f t="shared" si="4"/>
        <v>1342.7219400000001</v>
      </c>
      <c r="BF8" s="253">
        <f t="shared" si="4"/>
        <v>-1512.86069</v>
      </c>
      <c r="BG8" s="253">
        <f t="shared" si="4"/>
        <v>-2456.4476399999994</v>
      </c>
      <c r="BH8" s="45"/>
      <c r="BI8" s="45"/>
      <c r="BJ8" s="45"/>
      <c r="BK8" s="45"/>
      <c r="BL8" s="45"/>
    </row>
    <row r="9" spans="1:64" s="8" customFormat="1" ht="15.75" x14ac:dyDescent="0.25">
      <c r="A9" s="133" t="s">
        <v>188</v>
      </c>
      <c r="B9" s="134" t="s">
        <v>101</v>
      </c>
      <c r="C9" s="80">
        <v>398174.07367000019</v>
      </c>
      <c r="D9" s="80">
        <v>340193.69452999992</v>
      </c>
      <c r="E9" s="80">
        <v>258800.86010000019</v>
      </c>
      <c r="F9" s="80">
        <v>192745.90171000003</v>
      </c>
      <c r="G9" s="80">
        <v>354624.63866999955</v>
      </c>
      <c r="H9" s="253">
        <v>465899.72820000001</v>
      </c>
      <c r="I9" s="253">
        <v>296706.84805000003</v>
      </c>
      <c r="J9" s="253">
        <f t="shared" si="1"/>
        <v>230489.31705000004</v>
      </c>
      <c r="K9" s="253">
        <f t="shared" si="0"/>
        <v>352052.78648999997</v>
      </c>
      <c r="L9" s="32">
        <v>11069.669739999998</v>
      </c>
      <c r="M9" s="32">
        <v>12115.30676000001</v>
      </c>
      <c r="N9" s="32">
        <v>157265.82759</v>
      </c>
      <c r="O9" s="32">
        <v>157265.10827</v>
      </c>
      <c r="P9" s="32">
        <v>14477.808329999996</v>
      </c>
      <c r="Q9" s="32">
        <v>23086.403209999997</v>
      </c>
      <c r="R9" s="32">
        <v>12469.421060000001</v>
      </c>
      <c r="S9" s="32">
        <v>22748.961209999998</v>
      </c>
      <c r="T9" s="32">
        <v>18694.067799999997</v>
      </c>
      <c r="U9" s="32">
        <v>13913.805640000002</v>
      </c>
      <c r="V9" s="32">
        <v>11882.785680000003</v>
      </c>
      <c r="W9" s="32">
        <v>10910.562910000001</v>
      </c>
      <c r="X9" s="32">
        <v>9761.3341199999977</v>
      </c>
      <c r="Y9" s="32">
        <v>34004.80496999999</v>
      </c>
      <c r="Z9" s="32">
        <v>8079.3294900000019</v>
      </c>
      <c r="AA9" s="32">
        <v>3834.7506100000005</v>
      </c>
      <c r="AB9" s="32">
        <v>16376.621929999999</v>
      </c>
      <c r="AC9" s="32">
        <v>18957.254310000004</v>
      </c>
      <c r="AD9" s="32">
        <v>45284.932320000029</v>
      </c>
      <c r="AE9" s="32">
        <v>39609.515139999996</v>
      </c>
      <c r="AF9" s="63">
        <v>23177.89746</v>
      </c>
      <c r="AG9" s="63">
        <v>37438.121099999989</v>
      </c>
      <c r="AH9" s="63">
        <v>41649.734169999996</v>
      </c>
      <c r="AI9" s="63">
        <v>18532.552429999996</v>
      </c>
      <c r="AJ9" s="252">
        <v>10437.074369999998</v>
      </c>
      <c r="AK9" s="252">
        <v>9665.0712100000055</v>
      </c>
      <c r="AL9" s="252">
        <v>12469.052309999999</v>
      </c>
      <c r="AM9" s="252">
        <f>'[2]9_TradeRg'!$O$9+[1]Tab_9!$H$7</f>
        <v>18891.111810000002</v>
      </c>
      <c r="AN9" s="252">
        <v>10822.540530000002</v>
      </c>
      <c r="AO9" s="252">
        <v>21887.018779999999</v>
      </c>
      <c r="AP9" s="252">
        <v>23820.438229999996</v>
      </c>
      <c r="AQ9" s="252">
        <v>13190.586819999999</v>
      </c>
      <c r="AR9" s="252">
        <v>23961.510209999986</v>
      </c>
      <c r="AS9" s="252">
        <v>18729.819319999999</v>
      </c>
      <c r="AT9" s="252">
        <f>'[2]9_TradeRg'!$V$9+[1]Tab_9!$O$7</f>
        <v>33789.905450000006</v>
      </c>
      <c r="AU9" s="252">
        <v>32825.188010000005</v>
      </c>
      <c r="AV9" s="252">
        <v>10874.291249999998</v>
      </c>
      <c r="AW9" s="252">
        <v>8931.3735299999989</v>
      </c>
      <c r="AX9" s="252">
        <v>27316.974320000001</v>
      </c>
      <c r="AY9" s="252">
        <v>6343.1727399999991</v>
      </c>
      <c r="AZ9" s="252">
        <v>16203.913289999997</v>
      </c>
      <c r="BA9" s="252">
        <v>25528.96068</v>
      </c>
      <c r="BB9" s="252">
        <v>28610.24843</v>
      </c>
      <c r="BC9" s="252">
        <v>45190.669819999988</v>
      </c>
      <c r="BD9" s="255">
        <v>63020.609099999994</v>
      </c>
      <c r="BE9" s="255">
        <v>44736.646619999985</v>
      </c>
      <c r="BF9" s="255">
        <v>42353.129219999981</v>
      </c>
      <c r="BG9" s="252">
        <v>32942.797490000004</v>
      </c>
      <c r="BH9" s="45"/>
      <c r="BI9" s="45"/>
      <c r="BJ9" s="45"/>
      <c r="BK9" s="45"/>
      <c r="BL9" s="45"/>
    </row>
    <row r="10" spans="1:64" s="8" customFormat="1" ht="15.75" x14ac:dyDescent="0.25">
      <c r="A10" s="133"/>
      <c r="B10" s="134" t="s">
        <v>60</v>
      </c>
      <c r="C10" s="80">
        <v>1148384.7220000001</v>
      </c>
      <c r="D10" s="363">
        <v>717744.09600000002</v>
      </c>
      <c r="E10" s="80">
        <v>849562.77300000004</v>
      </c>
      <c r="F10" s="80">
        <v>851602.26</v>
      </c>
      <c r="G10" s="80">
        <v>561134.73300000001</v>
      </c>
      <c r="H10" s="253">
        <v>802255.60700000019</v>
      </c>
      <c r="I10" s="253">
        <v>339520.45253999997</v>
      </c>
      <c r="J10" s="253">
        <f>SUM(AJ10:AU10)</f>
        <v>555971.89378000016</v>
      </c>
      <c r="K10" s="253">
        <f t="shared" si="0"/>
        <v>379411.32226000016</v>
      </c>
      <c r="L10" s="32">
        <v>37606.135000000002</v>
      </c>
      <c r="M10" s="32">
        <v>35021.699000000001</v>
      </c>
      <c r="N10" s="32">
        <v>34123.771000000001</v>
      </c>
      <c r="O10" s="32">
        <v>190558.367</v>
      </c>
      <c r="P10" s="32">
        <v>196533.16399999999</v>
      </c>
      <c r="Q10" s="32">
        <v>37470.696000000004</v>
      </c>
      <c r="R10" s="32">
        <v>46618.409</v>
      </c>
      <c r="S10" s="32">
        <v>38611.014999999999</v>
      </c>
      <c r="T10" s="32">
        <v>92516.63</v>
      </c>
      <c r="U10" s="32">
        <v>41717.381000000001</v>
      </c>
      <c r="V10" s="32">
        <v>16662.359</v>
      </c>
      <c r="W10" s="32">
        <v>34815.981</v>
      </c>
      <c r="X10" s="32">
        <v>15736.027059999997</v>
      </c>
      <c r="Y10" s="32">
        <v>20667.048199999983</v>
      </c>
      <c r="Z10" s="32">
        <v>15087.439029999996</v>
      </c>
      <c r="AA10" s="32">
        <v>27279.411259999964</v>
      </c>
      <c r="AB10" s="32">
        <v>20466.846049999967</v>
      </c>
      <c r="AC10" s="32">
        <v>42977.247220000019</v>
      </c>
      <c r="AD10" s="32">
        <v>33085.832150000017</v>
      </c>
      <c r="AE10" s="32">
        <v>33976.760950000011</v>
      </c>
      <c r="AF10" s="32">
        <v>32663.647739999997</v>
      </c>
      <c r="AG10" s="32">
        <v>39007.541389999948</v>
      </c>
      <c r="AH10" s="32">
        <v>36648.350859999991</v>
      </c>
      <c r="AI10" s="32">
        <v>21924.300629999998</v>
      </c>
      <c r="AJ10" s="252">
        <v>36170.053489999955</v>
      </c>
      <c r="AK10" s="252">
        <v>81314.133990000235</v>
      </c>
      <c r="AL10" s="252">
        <v>42025.655880000093</v>
      </c>
      <c r="AM10" s="252">
        <v>36268.756479999996</v>
      </c>
      <c r="AN10" s="252">
        <v>71153.661870000025</v>
      </c>
      <c r="AO10" s="252">
        <v>41205.175529999957</v>
      </c>
      <c r="AP10" s="252">
        <v>40374.407799999921</v>
      </c>
      <c r="AQ10" s="252">
        <v>27934.884249999963</v>
      </c>
      <c r="AR10" s="252">
        <v>47596.575909999927</v>
      </c>
      <c r="AS10" s="252">
        <v>60109.400350000047</v>
      </c>
      <c r="AT10" s="252">
        <v>40352.37268000008</v>
      </c>
      <c r="AU10" s="419">
        <v>31466.815549999967</v>
      </c>
      <c r="AV10" s="252">
        <v>44835.522630000043</v>
      </c>
      <c r="AW10" s="252">
        <v>90764.492510000186</v>
      </c>
      <c r="AX10" s="252">
        <v>32501.303309999963</v>
      </c>
      <c r="AY10" s="252">
        <v>18775.60932000001</v>
      </c>
      <c r="AZ10" s="252">
        <v>32549.709300000013</v>
      </c>
      <c r="BA10" s="252">
        <v>25893.00486000003</v>
      </c>
      <c r="BB10" s="252">
        <v>26817.903719999998</v>
      </c>
      <c r="BC10" s="252">
        <v>22036.385260000006</v>
      </c>
      <c r="BD10" s="252">
        <v>21139.088849999989</v>
      </c>
      <c r="BE10" s="252">
        <v>17610.604649999961</v>
      </c>
      <c r="BF10" s="252">
        <v>25640.444549999978</v>
      </c>
      <c r="BG10" s="252">
        <v>20847.2533</v>
      </c>
      <c r="BH10" s="45"/>
      <c r="BI10" s="45"/>
      <c r="BJ10" s="45"/>
      <c r="BK10" s="45"/>
      <c r="BL10" s="45"/>
    </row>
    <row r="11" spans="1:64" s="8" customFormat="1" ht="15.75" x14ac:dyDescent="0.25">
      <c r="A11" s="133"/>
      <c r="B11" s="134" t="s">
        <v>99</v>
      </c>
      <c r="C11" s="80">
        <v>-750210.64832999988</v>
      </c>
      <c r="D11" s="80">
        <v>-377550.4014700001</v>
      </c>
      <c r="E11" s="80">
        <v>-590761.91289999988</v>
      </c>
      <c r="F11" s="80">
        <v>-658856.35829</v>
      </c>
      <c r="G11" s="80">
        <v>-206510.09433000046</v>
      </c>
      <c r="H11" s="253">
        <v>-336355.87880000018</v>
      </c>
      <c r="I11" s="253">
        <v>-42813.604489999889</v>
      </c>
      <c r="J11" s="253">
        <f t="shared" si="1"/>
        <v>-325482.5767300002</v>
      </c>
      <c r="K11" s="253">
        <f t="shared" si="0"/>
        <v>-27358.535770000231</v>
      </c>
      <c r="L11" s="80">
        <f t="shared" ref="L11:AJ11" si="5">L9-L10</f>
        <v>-26536.465260000004</v>
      </c>
      <c r="M11" s="80">
        <f t="shared" si="5"/>
        <v>-22906.39223999999</v>
      </c>
      <c r="N11" s="80">
        <f t="shared" si="5"/>
        <v>123142.05658999999</v>
      </c>
      <c r="O11" s="80">
        <f t="shared" si="5"/>
        <v>-33293.258730000001</v>
      </c>
      <c r="P11" s="80">
        <f t="shared" si="5"/>
        <v>-182055.35566999999</v>
      </c>
      <c r="Q11" s="80">
        <f t="shared" si="5"/>
        <v>-14384.292790000007</v>
      </c>
      <c r="R11" s="80">
        <f t="shared" si="5"/>
        <v>-34148.987939999999</v>
      </c>
      <c r="S11" s="80">
        <f t="shared" si="5"/>
        <v>-15862.053790000002</v>
      </c>
      <c r="T11" s="80">
        <f t="shared" si="5"/>
        <v>-73822.562200000015</v>
      </c>
      <c r="U11" s="80">
        <f t="shared" si="5"/>
        <v>-27803.575359999999</v>
      </c>
      <c r="V11" s="80">
        <f t="shared" si="5"/>
        <v>-4779.5733199999977</v>
      </c>
      <c r="W11" s="80">
        <f t="shared" si="5"/>
        <v>-23905.418089999999</v>
      </c>
      <c r="X11" s="80">
        <f t="shared" si="5"/>
        <v>-5974.692939999999</v>
      </c>
      <c r="Y11" s="80">
        <f t="shared" si="5"/>
        <v>13337.756770000007</v>
      </c>
      <c r="Z11" s="80">
        <f t="shared" si="5"/>
        <v>-7008.109539999994</v>
      </c>
      <c r="AA11" s="80">
        <f t="shared" si="5"/>
        <v>-23444.660649999965</v>
      </c>
      <c r="AB11" s="80">
        <f t="shared" si="5"/>
        <v>-4090.224119999968</v>
      </c>
      <c r="AC11" s="80">
        <f t="shared" si="5"/>
        <v>-24019.992910000015</v>
      </c>
      <c r="AD11" s="80">
        <f t="shared" si="5"/>
        <v>12199.100170000012</v>
      </c>
      <c r="AE11" s="80">
        <f t="shared" si="5"/>
        <v>5632.7541899999851</v>
      </c>
      <c r="AF11" s="80">
        <f t="shared" si="5"/>
        <v>-9485.7502799999966</v>
      </c>
      <c r="AG11" s="80">
        <f t="shared" si="5"/>
        <v>-1569.4202899999582</v>
      </c>
      <c r="AH11" s="80">
        <f t="shared" si="5"/>
        <v>5001.3833100000047</v>
      </c>
      <c r="AI11" s="80">
        <f t="shared" si="5"/>
        <v>-3391.7482000000018</v>
      </c>
      <c r="AJ11" s="253">
        <f t="shared" si="5"/>
        <v>-25732.979119999956</v>
      </c>
      <c r="AK11" s="253">
        <f t="shared" ref="AK11:AU11" si="6">AK9-AK10</f>
        <v>-71649.062780000226</v>
      </c>
      <c r="AL11" s="253">
        <f t="shared" si="6"/>
        <v>-29556.603570000094</v>
      </c>
      <c r="AM11" s="253">
        <f>AM9-AM10</f>
        <v>-17377.644669999994</v>
      </c>
      <c r="AN11" s="253">
        <f t="shared" si="6"/>
        <v>-60331.121340000027</v>
      </c>
      <c r="AO11" s="253">
        <f t="shared" si="6"/>
        <v>-19318.156749999958</v>
      </c>
      <c r="AP11" s="253">
        <f t="shared" si="6"/>
        <v>-16553.969569999925</v>
      </c>
      <c r="AQ11" s="253">
        <f t="shared" si="6"/>
        <v>-14744.297429999964</v>
      </c>
      <c r="AR11" s="253">
        <f t="shared" si="6"/>
        <v>-23635.065699999941</v>
      </c>
      <c r="AS11" s="253">
        <f t="shared" si="6"/>
        <v>-41379.581030000045</v>
      </c>
      <c r="AT11" s="253">
        <f t="shared" si="6"/>
        <v>-6562.4672300000748</v>
      </c>
      <c r="AU11" s="253">
        <f t="shared" si="6"/>
        <v>1358.3724600000387</v>
      </c>
      <c r="AV11" s="253">
        <f>AV9-AV10</f>
        <v>-33961.231380000041</v>
      </c>
      <c r="AW11" s="253">
        <f t="shared" ref="AW11:BG11" si="7">AW9-AW10</f>
        <v>-81833.118980000188</v>
      </c>
      <c r="AX11" s="253">
        <f t="shared" si="7"/>
        <v>-5184.3289899999618</v>
      </c>
      <c r="AY11" s="253">
        <f t="shared" si="7"/>
        <v>-12432.436580000012</v>
      </c>
      <c r="AZ11" s="253">
        <f t="shared" si="7"/>
        <v>-16345.796010000016</v>
      </c>
      <c r="BA11" s="253">
        <f t="shared" si="7"/>
        <v>-364.04418000002988</v>
      </c>
      <c r="BB11" s="253">
        <f t="shared" si="7"/>
        <v>1792.3447100000012</v>
      </c>
      <c r="BC11" s="253">
        <f t="shared" si="7"/>
        <v>23154.284559999982</v>
      </c>
      <c r="BD11" s="253">
        <f t="shared" si="7"/>
        <v>41881.520250000001</v>
      </c>
      <c r="BE11" s="253">
        <f t="shared" si="7"/>
        <v>27126.041970000024</v>
      </c>
      <c r="BF11" s="253">
        <f t="shared" si="7"/>
        <v>16712.684670000002</v>
      </c>
      <c r="BG11" s="253">
        <f t="shared" si="7"/>
        <v>12095.544190000004</v>
      </c>
      <c r="BH11" s="45"/>
      <c r="BI11" s="45"/>
      <c r="BJ11" s="45"/>
      <c r="BK11" s="45"/>
      <c r="BL11" s="45"/>
    </row>
    <row r="12" spans="1:64" s="8" customFormat="1" ht="15.75" x14ac:dyDescent="0.25">
      <c r="A12" s="135" t="s">
        <v>189</v>
      </c>
      <c r="B12" s="134" t="s">
        <v>101</v>
      </c>
      <c r="C12" s="80">
        <v>4444974.5679099923</v>
      </c>
      <c r="D12" s="80">
        <v>3257000.5481200116</v>
      </c>
      <c r="E12" s="80">
        <v>14480232.602689981</v>
      </c>
      <c r="F12" s="80">
        <v>15636936.466090104</v>
      </c>
      <c r="G12" s="80">
        <v>21178137.15456979</v>
      </c>
      <c r="H12" s="253">
        <v>16960658.562509991</v>
      </c>
      <c r="I12" s="253">
        <v>17740218.833590005</v>
      </c>
      <c r="J12" s="253">
        <f t="shared" si="1"/>
        <v>22251825.551449999</v>
      </c>
      <c r="K12" s="253">
        <f t="shared" si="0"/>
        <v>22462732.737650014</v>
      </c>
      <c r="L12" s="32">
        <v>1417545.933409997</v>
      </c>
      <c r="M12" s="32">
        <v>1892709.3363200016</v>
      </c>
      <c r="N12" s="32">
        <v>1310026.1815700026</v>
      </c>
      <c r="O12" s="32">
        <v>1277486.1768600026</v>
      </c>
      <c r="P12" s="32">
        <v>996684.15023000143</v>
      </c>
      <c r="Q12" s="32">
        <v>2030369.5880500001</v>
      </c>
      <c r="R12" s="32">
        <v>1333023.0433799995</v>
      </c>
      <c r="S12" s="32">
        <v>2340610.6798899989</v>
      </c>
      <c r="T12" s="32">
        <v>1656096.053429998</v>
      </c>
      <c r="U12" s="32">
        <v>1453321.1253299916</v>
      </c>
      <c r="V12" s="32">
        <v>908475.86829999788</v>
      </c>
      <c r="W12" s="32">
        <v>344310.4257399998</v>
      </c>
      <c r="X12" s="32">
        <v>1626280.1380000005</v>
      </c>
      <c r="Y12" s="32">
        <v>1050067.1214800007</v>
      </c>
      <c r="Z12" s="32">
        <v>242890.25746999987</v>
      </c>
      <c r="AA12" s="32">
        <v>798130.5645700004</v>
      </c>
      <c r="AB12" s="32">
        <v>1395559.1285800007</v>
      </c>
      <c r="AC12" s="32">
        <v>1752553.9696700005</v>
      </c>
      <c r="AD12" s="32">
        <v>1396590.9836599997</v>
      </c>
      <c r="AE12" s="32">
        <v>1747222.8389000006</v>
      </c>
      <c r="AF12" s="63">
        <v>1668697.6343399992</v>
      </c>
      <c r="AG12" s="63">
        <v>1858205.9521300001</v>
      </c>
      <c r="AH12" s="63">
        <v>1358001.0102799986</v>
      </c>
      <c r="AI12" s="63">
        <v>2846019.2345100036</v>
      </c>
      <c r="AJ12" s="252">
        <v>2050192.9434700001</v>
      </c>
      <c r="AK12" s="252">
        <f>'[2]9_TradeRg'!$M$12+[1]Tab_9!$F$8</f>
        <v>1648689.7145499995</v>
      </c>
      <c r="AL12" s="252">
        <f>'[2]9_TradeRg'!$N$12+[1]Tab_9!$G$8</f>
        <v>1835489.3900100007</v>
      </c>
      <c r="AM12" s="252">
        <v>1912421.0596199997</v>
      </c>
      <c r="AN12" s="252">
        <v>1514176.3381000005</v>
      </c>
      <c r="AO12" s="252">
        <v>1726857.7403600002</v>
      </c>
      <c r="AP12" s="252">
        <f>'[2]9_TradeRg'!$R$12+[1]Tab_9!$K$8</f>
        <v>2112668.7591599966</v>
      </c>
      <c r="AQ12" s="252">
        <v>1368362.1881800019</v>
      </c>
      <c r="AR12" s="252">
        <v>1810799.0873500004</v>
      </c>
      <c r="AS12" s="252">
        <f>'[2]9_TradeRg'!$U$12+[1]Tab_9!$N$8</f>
        <v>2265440.2561299996</v>
      </c>
      <c r="AT12" s="252">
        <f>'[2]9_TradeRg'!$V$12+[1]Tab_9!$O$8</f>
        <v>2448734.9914099998</v>
      </c>
      <c r="AU12" s="252">
        <f>'[2]9_TradeRg'!$W$12+[1]Tab_9!$P$8</f>
        <v>1557993.0831100002</v>
      </c>
      <c r="AV12" s="252">
        <f>'[2]9_TradeRg'!$X$12+[1]Tab_9!$Q$8</f>
        <v>2132816.6732199998</v>
      </c>
      <c r="AW12" s="252">
        <v>1220912.9953500016</v>
      </c>
      <c r="AX12" s="252">
        <f>'[2]9_TradeRg'!$Z$12+[1]Tab_9!$S$8</f>
        <v>1940908.4647600038</v>
      </c>
      <c r="AY12" s="252">
        <v>1207137.5936300005</v>
      </c>
      <c r="AZ12" s="252">
        <v>1387217.80975</v>
      </c>
      <c r="BA12" s="252">
        <f>'[2]9_TradeRg'!$AC$12+[1]Tab_9!$V$8</f>
        <v>2825761.1627300056</v>
      </c>
      <c r="BB12" s="252">
        <v>1717607.1329999978</v>
      </c>
      <c r="BC12" s="252">
        <f>'[2]9_TradeRg'!$AE$12+[1]Tab_9!$X$8</f>
        <v>1825429.2049900014</v>
      </c>
      <c r="BD12" s="255">
        <f>'[2]9_TradeRg'!$AF$12+[1]Tab_9!$Y$8</f>
        <v>1919122.596750001</v>
      </c>
      <c r="BE12" s="255">
        <v>2068167.2886600029</v>
      </c>
      <c r="BF12" s="255">
        <v>1883875.3962799991</v>
      </c>
      <c r="BG12" s="252">
        <f>'[2]9_TradeRg'!$AI$12+[1]Tab_9!$AB$8</f>
        <v>2333776.4185300018</v>
      </c>
      <c r="BH12" s="45"/>
      <c r="BI12" s="45"/>
      <c r="BJ12" s="45"/>
      <c r="BK12" s="45"/>
      <c r="BL12" s="45"/>
    </row>
    <row r="13" spans="1:64" s="8" customFormat="1" ht="15.75" x14ac:dyDescent="0.25">
      <c r="A13" s="135"/>
      <c r="B13" s="134" t="s">
        <v>60</v>
      </c>
      <c r="C13" s="80">
        <v>6407462.9359999998</v>
      </c>
      <c r="D13" s="363">
        <v>6285050.6880000001</v>
      </c>
      <c r="E13" s="25">
        <v>6710393.665</v>
      </c>
      <c r="F13" s="25">
        <v>7386328.977</v>
      </c>
      <c r="G13" s="25">
        <v>7237241.0080000004</v>
      </c>
      <c r="H13" s="253">
        <v>6859895.5579999993</v>
      </c>
      <c r="I13" s="253">
        <v>6031260.0229599858</v>
      </c>
      <c r="J13" s="253">
        <f>SUM(AJ13:AU13)</f>
        <v>8967002.2268238887</v>
      </c>
      <c r="K13" s="253">
        <f t="shared" si="0"/>
        <v>8871584.4827701841</v>
      </c>
      <c r="L13" s="32">
        <v>654084.22699999996</v>
      </c>
      <c r="M13" s="32">
        <v>492168.755</v>
      </c>
      <c r="N13" s="32">
        <v>590824.48199999996</v>
      </c>
      <c r="O13" s="32">
        <v>460312.21100000001</v>
      </c>
      <c r="P13" s="32">
        <v>876417.07</v>
      </c>
      <c r="Q13" s="32">
        <v>612773.86899999995</v>
      </c>
      <c r="R13" s="32">
        <v>545964.35199999996</v>
      </c>
      <c r="S13" s="32">
        <v>603308.03</v>
      </c>
      <c r="T13" s="32">
        <v>549469.19099999999</v>
      </c>
      <c r="U13" s="32">
        <v>633687.31000000006</v>
      </c>
      <c r="V13" s="32">
        <v>483184.34600000002</v>
      </c>
      <c r="W13" s="32">
        <v>357701.71500000003</v>
      </c>
      <c r="X13" s="32">
        <v>292044.70593000104</v>
      </c>
      <c r="Y13" s="32">
        <v>211543.18112999998</v>
      </c>
      <c r="Z13" s="32">
        <v>273547.84677000018</v>
      </c>
      <c r="AA13" s="32">
        <v>160268.62245999955</v>
      </c>
      <c r="AB13" s="32">
        <v>215431.12039999937</v>
      </c>
      <c r="AC13" s="32">
        <v>593261.87945000152</v>
      </c>
      <c r="AD13" s="32">
        <v>505193.00508999982</v>
      </c>
      <c r="AE13" s="32">
        <v>755769.98141999985</v>
      </c>
      <c r="AF13" s="32">
        <v>592581.38374000019</v>
      </c>
      <c r="AG13" s="32">
        <v>799039.05662999186</v>
      </c>
      <c r="AH13" s="32">
        <v>980460.01864999661</v>
      </c>
      <c r="AI13" s="32">
        <v>652119.22128999594</v>
      </c>
      <c r="AJ13" s="252">
        <v>718299.96188000485</v>
      </c>
      <c r="AK13" s="252">
        <v>671291.52604999614</v>
      </c>
      <c r="AL13" s="252">
        <v>674446.52743999113</v>
      </c>
      <c r="AM13" s="252">
        <v>675697.68315001193</v>
      </c>
      <c r="AN13" s="252">
        <v>827830.4365999935</v>
      </c>
      <c r="AO13" s="252">
        <v>829301.01819999143</v>
      </c>
      <c r="AP13" s="252">
        <v>770792.60415500286</v>
      </c>
      <c r="AQ13" s="252">
        <v>948760.9156100041</v>
      </c>
      <c r="AR13" s="252">
        <v>660743.76131199393</v>
      </c>
      <c r="AS13" s="252">
        <v>781875.06850790279</v>
      </c>
      <c r="AT13" s="252">
        <v>734384.97023999784</v>
      </c>
      <c r="AU13" s="252">
        <v>673577.75367899751</v>
      </c>
      <c r="AV13" s="366">
        <v>751231.97634200053</v>
      </c>
      <c r="AW13" s="252">
        <v>800561.58171119809</v>
      </c>
      <c r="AX13" s="252">
        <v>878693.49665999948</v>
      </c>
      <c r="AY13" s="252">
        <v>773226.02150999825</v>
      </c>
      <c r="AZ13" s="252">
        <v>733230.89884999464</v>
      </c>
      <c r="BA13" s="252">
        <v>691556.16250799492</v>
      </c>
      <c r="BB13" s="252">
        <v>748202.42388000363</v>
      </c>
      <c r="BC13" s="252">
        <v>650955.40939000039</v>
      </c>
      <c r="BD13" s="252">
        <v>642425.8445000021</v>
      </c>
      <c r="BE13" s="252">
        <v>839159.05458999902</v>
      </c>
      <c r="BF13" s="252">
        <v>721716.09692899336</v>
      </c>
      <c r="BG13" s="252">
        <v>640625.51589999953</v>
      </c>
      <c r="BH13" s="45"/>
      <c r="BI13" s="45"/>
      <c r="BJ13" s="45"/>
      <c r="BK13" s="45"/>
      <c r="BL13" s="45"/>
    </row>
    <row r="14" spans="1:64" s="8" customFormat="1" ht="15.75" x14ac:dyDescent="0.25">
      <c r="A14" s="135"/>
      <c r="B14" s="134" t="s">
        <v>99</v>
      </c>
      <c r="C14" s="80">
        <v>-1962488.3680900075</v>
      </c>
      <c r="D14" s="80">
        <v>-3028050.1398799885</v>
      </c>
      <c r="E14" s="80">
        <v>7769838.9376899814</v>
      </c>
      <c r="F14" s="80">
        <v>8250607.4890901037</v>
      </c>
      <c r="G14" s="80">
        <v>13940896.146569788</v>
      </c>
      <c r="H14" s="253">
        <v>10100763.004509993</v>
      </c>
      <c r="I14" s="253">
        <v>11708958.81063002</v>
      </c>
      <c r="J14" s="253">
        <f t="shared" si="1"/>
        <v>13284823.32462611</v>
      </c>
      <c r="K14" s="253">
        <f t="shared" si="0"/>
        <v>13591148.254879832</v>
      </c>
      <c r="L14" s="80">
        <f t="shared" ref="L14:AK14" si="8">L12-L13</f>
        <v>763461.70640999707</v>
      </c>
      <c r="M14" s="80">
        <f t="shared" si="8"/>
        <v>1400540.5813200017</v>
      </c>
      <c r="N14" s="80">
        <f t="shared" si="8"/>
        <v>719201.69957000262</v>
      </c>
      <c r="O14" s="80">
        <f t="shared" si="8"/>
        <v>817173.96586000256</v>
      </c>
      <c r="P14" s="80">
        <f t="shared" si="8"/>
        <v>120267.08023000148</v>
      </c>
      <c r="Q14" s="80">
        <f t="shared" si="8"/>
        <v>1417595.7190500002</v>
      </c>
      <c r="R14" s="80">
        <f t="shared" si="8"/>
        <v>787058.69137999951</v>
      </c>
      <c r="S14" s="80">
        <f t="shared" si="8"/>
        <v>1737302.6498899988</v>
      </c>
      <c r="T14" s="80">
        <f t="shared" si="8"/>
        <v>1106626.8624299979</v>
      </c>
      <c r="U14" s="80">
        <f t="shared" si="8"/>
        <v>819633.81532999151</v>
      </c>
      <c r="V14" s="80">
        <f t="shared" si="8"/>
        <v>425291.52229999786</v>
      </c>
      <c r="W14" s="80">
        <f t="shared" si="8"/>
        <v>-13391.289260000223</v>
      </c>
      <c r="X14" s="80">
        <f t="shared" si="8"/>
        <v>1334235.4320699994</v>
      </c>
      <c r="Y14" s="80">
        <f t="shared" si="8"/>
        <v>838523.94035000075</v>
      </c>
      <c r="Z14" s="80">
        <f t="shared" si="8"/>
        <v>-30657.589300000313</v>
      </c>
      <c r="AA14" s="80">
        <f t="shared" si="8"/>
        <v>637861.94211000088</v>
      </c>
      <c r="AB14" s="80">
        <f t="shared" si="8"/>
        <v>1180128.0081800013</v>
      </c>
      <c r="AC14" s="80">
        <f t="shared" si="8"/>
        <v>1159292.090219999</v>
      </c>
      <c r="AD14" s="80">
        <f t="shared" si="8"/>
        <v>891397.9785699998</v>
      </c>
      <c r="AE14" s="80">
        <f t="shared" si="8"/>
        <v>991452.8574800007</v>
      </c>
      <c r="AF14" s="80">
        <f t="shared" si="8"/>
        <v>1076116.250599999</v>
      </c>
      <c r="AG14" s="80">
        <f t="shared" si="8"/>
        <v>1059166.8955000082</v>
      </c>
      <c r="AH14" s="80">
        <f t="shared" si="8"/>
        <v>377540.99163000204</v>
      </c>
      <c r="AI14" s="80">
        <f t="shared" si="8"/>
        <v>2193900.0132200075</v>
      </c>
      <c r="AJ14" s="253">
        <f t="shared" si="8"/>
        <v>1331892.9815899953</v>
      </c>
      <c r="AK14" s="253">
        <f t="shared" si="8"/>
        <v>977398.18850000331</v>
      </c>
      <c r="AL14" s="253">
        <f t="shared" ref="AL14:AU14" si="9">AL12-AL13</f>
        <v>1161042.8625700097</v>
      </c>
      <c r="AM14" s="253">
        <f t="shared" si="9"/>
        <v>1236723.3764699879</v>
      </c>
      <c r="AN14" s="253">
        <f t="shared" si="9"/>
        <v>686345.90150000702</v>
      </c>
      <c r="AO14" s="253">
        <f t="shared" si="9"/>
        <v>897556.72216000874</v>
      </c>
      <c r="AP14" s="253">
        <f t="shared" si="9"/>
        <v>1341876.1550049938</v>
      </c>
      <c r="AQ14" s="253">
        <f t="shared" si="9"/>
        <v>419601.27256999782</v>
      </c>
      <c r="AR14" s="253">
        <f t="shared" si="9"/>
        <v>1150055.3260380065</v>
      </c>
      <c r="AS14" s="253">
        <f t="shared" si="9"/>
        <v>1483565.1876220969</v>
      </c>
      <c r="AT14" s="253">
        <f t="shared" si="9"/>
        <v>1714350.0211700019</v>
      </c>
      <c r="AU14" s="253">
        <f t="shared" si="9"/>
        <v>884415.32943100273</v>
      </c>
      <c r="AV14" s="253">
        <f>AV12-AV13</f>
        <v>1381584.6968779992</v>
      </c>
      <c r="AW14" s="253">
        <f t="shared" ref="AW14:BG14" si="10">AW12-AW13</f>
        <v>420351.41363880353</v>
      </c>
      <c r="AX14" s="253">
        <f t="shared" si="10"/>
        <v>1062214.9681000044</v>
      </c>
      <c r="AY14" s="253">
        <f t="shared" si="10"/>
        <v>433911.57212000224</v>
      </c>
      <c r="AZ14" s="253">
        <f t="shared" si="10"/>
        <v>653986.91090000537</v>
      </c>
      <c r="BA14" s="253">
        <f t="shared" si="10"/>
        <v>2134205.0002220105</v>
      </c>
      <c r="BB14" s="253">
        <f t="shared" si="10"/>
        <v>969404.70911999419</v>
      </c>
      <c r="BC14" s="253">
        <f t="shared" si="10"/>
        <v>1174473.795600001</v>
      </c>
      <c r="BD14" s="253">
        <f t="shared" si="10"/>
        <v>1276696.752249999</v>
      </c>
      <c r="BE14" s="253">
        <f t="shared" si="10"/>
        <v>1229008.234070004</v>
      </c>
      <c r="BF14" s="253">
        <f t="shared" si="10"/>
        <v>1162159.2993510058</v>
      </c>
      <c r="BG14" s="253">
        <f t="shared" si="10"/>
        <v>1693150.9026300022</v>
      </c>
      <c r="BH14" s="45"/>
      <c r="BI14" s="45"/>
      <c r="BJ14" s="45"/>
      <c r="BK14" s="45"/>
      <c r="BL14" s="45"/>
    </row>
    <row r="15" spans="1:64" s="8" customFormat="1" ht="15.75" x14ac:dyDescent="0.25">
      <c r="A15" s="133" t="s">
        <v>190</v>
      </c>
      <c r="B15" s="134" t="s">
        <v>101</v>
      </c>
      <c r="C15" s="80">
        <v>1964345.94459</v>
      </c>
      <c r="D15" s="80">
        <v>2464842.4684599973</v>
      </c>
      <c r="E15" s="80">
        <v>2962905.3432900109</v>
      </c>
      <c r="F15" s="80">
        <v>3903571.9095200012</v>
      </c>
      <c r="G15" s="80">
        <v>4921215.2308600023</v>
      </c>
      <c r="H15" s="253">
        <v>3704583.5302199977</v>
      </c>
      <c r="I15" s="253">
        <v>1133729.3433199998</v>
      </c>
      <c r="J15" s="253">
        <f t="shared" si="1"/>
        <v>2965956.4033500003</v>
      </c>
      <c r="K15" s="253">
        <f>SUM(AV15:BG15)</f>
        <v>4130374.7801799993</v>
      </c>
      <c r="L15" s="32">
        <v>220025.29607000007</v>
      </c>
      <c r="M15" s="32">
        <v>314389.28511</v>
      </c>
      <c r="N15" s="32">
        <v>301914.1317899999</v>
      </c>
      <c r="O15" s="420">
        <v>301914.1317899999</v>
      </c>
      <c r="P15" s="420">
        <v>712066.15881999908</v>
      </c>
      <c r="Q15" s="420">
        <v>316623.43174999993</v>
      </c>
      <c r="R15" s="420">
        <v>418556.33065999974</v>
      </c>
      <c r="S15" s="420">
        <v>236062.08791999979</v>
      </c>
      <c r="T15" s="420">
        <v>175799.63365999999</v>
      </c>
      <c r="U15" s="420">
        <v>243041.36655000006</v>
      </c>
      <c r="V15" s="420">
        <v>198904.33644999994</v>
      </c>
      <c r="W15" s="420">
        <v>265287.33965000004</v>
      </c>
      <c r="X15" s="420">
        <v>28070.235509999999</v>
      </c>
      <c r="Y15" s="32">
        <v>16720.339429999996</v>
      </c>
      <c r="Z15" s="32">
        <v>15657.119490000006</v>
      </c>
      <c r="AA15" s="32">
        <v>37807.711490000009</v>
      </c>
      <c r="AB15" s="32">
        <v>43965.218399999998</v>
      </c>
      <c r="AC15" s="32">
        <v>46187.588989999989</v>
      </c>
      <c r="AD15" s="32">
        <v>66076.637579999995</v>
      </c>
      <c r="AE15" s="32">
        <v>215076.44287</v>
      </c>
      <c r="AF15" s="63">
        <v>144238.72810999994</v>
      </c>
      <c r="AG15" s="63">
        <v>239877.40046999994</v>
      </c>
      <c r="AH15" s="63">
        <v>201886.20844999998</v>
      </c>
      <c r="AI15" s="63">
        <v>78165.712530000004</v>
      </c>
      <c r="AJ15" s="252">
        <v>314369.86223999999</v>
      </c>
      <c r="AK15" s="252">
        <v>208441.64395999996</v>
      </c>
      <c r="AL15" s="252">
        <v>208613.5941000001</v>
      </c>
      <c r="AM15" s="365">
        <v>339239.08564999973</v>
      </c>
      <c r="AN15" s="365">
        <f>'[2]9_TradeRg'!$P$15+[1]Tab_9!$I$9</f>
        <v>177410.38297000006</v>
      </c>
      <c r="AO15" s="365">
        <v>300067.1718500001</v>
      </c>
      <c r="AP15" s="365">
        <f>'[2]9_TradeRg'!$R$15+[1]Tab_9!$K$9</f>
        <v>383541.9743800002</v>
      </c>
      <c r="AQ15" s="365">
        <v>175887.45191000003</v>
      </c>
      <c r="AR15" s="365">
        <v>279390.84117000003</v>
      </c>
      <c r="AS15" s="365">
        <v>243724.33266000004</v>
      </c>
      <c r="AT15" s="365">
        <f>'[2]9_TradeRg'!$V$15+[1]Tab_9!$O$9</f>
        <v>192004.16517000011</v>
      </c>
      <c r="AU15" s="365">
        <v>143265.89729000008</v>
      </c>
      <c r="AV15" s="365">
        <v>240545.25044</v>
      </c>
      <c r="AW15" s="252">
        <v>275000.00925999985</v>
      </c>
      <c r="AX15" s="252">
        <v>224613.29158999995</v>
      </c>
      <c r="AY15" s="252">
        <f>'[2]9_TradeRg'!$AA$15+[1]Tab_9!$T$9</f>
        <v>994131.93214999989</v>
      </c>
      <c r="AZ15" s="252">
        <v>283788.42752000003</v>
      </c>
      <c r="BA15" s="252">
        <v>474412.8348699999</v>
      </c>
      <c r="BB15" s="252">
        <f>'[2]9_TradeRg'!$AD$15+[1]Tab_9!$W$9</f>
        <v>284194.99994999997</v>
      </c>
      <c r="BC15" s="252">
        <v>224939.78651000003</v>
      </c>
      <c r="BD15" s="255">
        <v>188667.78132999991</v>
      </c>
      <c r="BE15" s="255">
        <v>434034.43989999994</v>
      </c>
      <c r="BF15" s="255">
        <v>359524</v>
      </c>
      <c r="BG15" s="252">
        <v>146522.02666</v>
      </c>
      <c r="BH15" s="45"/>
      <c r="BI15" s="45"/>
      <c r="BJ15" s="45"/>
      <c r="BK15" s="45"/>
      <c r="BL15" s="45"/>
    </row>
    <row r="16" spans="1:64" s="8" customFormat="1" ht="15.75" x14ac:dyDescent="0.25">
      <c r="A16" s="133"/>
      <c r="B16" s="134" t="s">
        <v>60</v>
      </c>
      <c r="C16" s="80">
        <v>1476518.5209999999</v>
      </c>
      <c r="D16" s="363">
        <v>917233.66200000001</v>
      </c>
      <c r="E16" s="80">
        <v>520697.44699999999</v>
      </c>
      <c r="F16" s="80">
        <v>544650.353</v>
      </c>
      <c r="G16" s="80">
        <v>617988.87</v>
      </c>
      <c r="H16" s="253">
        <v>557734.20600000001</v>
      </c>
      <c r="I16" s="253">
        <v>536370.29752000014</v>
      </c>
      <c r="J16" s="253">
        <f t="shared" si="1"/>
        <v>519742.35777999996</v>
      </c>
      <c r="K16" s="253">
        <f t="shared" si="0"/>
        <v>420120.9642600001</v>
      </c>
      <c r="L16" s="32">
        <v>60932.989000000001</v>
      </c>
      <c r="M16" s="32">
        <v>66659.764999999999</v>
      </c>
      <c r="N16" s="32">
        <v>45899.868000000002</v>
      </c>
      <c r="O16" s="420">
        <v>30351.815999999999</v>
      </c>
      <c r="P16" s="420">
        <v>42203.584999999999</v>
      </c>
      <c r="Q16" s="420">
        <v>30002.014999999999</v>
      </c>
      <c r="R16" s="420">
        <v>98792.315000000002</v>
      </c>
      <c r="S16" s="420">
        <v>67345.898000000001</v>
      </c>
      <c r="T16" s="420">
        <v>54691.01</v>
      </c>
      <c r="U16" s="420">
        <v>39394.824999999997</v>
      </c>
      <c r="V16" s="420">
        <v>12181.722</v>
      </c>
      <c r="W16" s="420">
        <v>9278.3979999999992</v>
      </c>
      <c r="X16" s="32">
        <v>24312.532649999983</v>
      </c>
      <c r="Y16" s="32">
        <v>15902.024990000004</v>
      </c>
      <c r="Z16" s="32">
        <v>28372.911380000005</v>
      </c>
      <c r="AA16" s="32">
        <v>72679.916960000017</v>
      </c>
      <c r="AB16" s="32">
        <v>19936.119790000019</v>
      </c>
      <c r="AC16" s="32">
        <v>112976.30001000006</v>
      </c>
      <c r="AD16" s="32">
        <v>51125.602329999965</v>
      </c>
      <c r="AE16" s="32">
        <v>33870.954539999992</v>
      </c>
      <c r="AF16" s="32">
        <v>29687.819209999991</v>
      </c>
      <c r="AG16" s="32">
        <v>65724.402210000058</v>
      </c>
      <c r="AH16" s="32">
        <v>42492.966390000031</v>
      </c>
      <c r="AI16" s="32">
        <v>39288.747059999994</v>
      </c>
      <c r="AJ16" s="252">
        <v>47282.113190000025</v>
      </c>
      <c r="AK16" s="252">
        <v>38918.034319999999</v>
      </c>
      <c r="AL16" s="252">
        <v>33999.541579999997</v>
      </c>
      <c r="AM16" s="365">
        <v>35551.148950000017</v>
      </c>
      <c r="AN16" s="365">
        <v>41698.432300000044</v>
      </c>
      <c r="AO16" s="365">
        <v>44791.135089999967</v>
      </c>
      <c r="AP16" s="365">
        <v>38963.88945000001</v>
      </c>
      <c r="AQ16" s="365">
        <v>40274.31042999999</v>
      </c>
      <c r="AR16" s="365">
        <v>30965.040400000027</v>
      </c>
      <c r="AS16" s="365">
        <v>79245.717159999811</v>
      </c>
      <c r="AT16" s="365">
        <v>40179.77545000003</v>
      </c>
      <c r="AU16" s="365">
        <v>47873.219460000037</v>
      </c>
      <c r="AV16" s="252">
        <v>39442.828319999993</v>
      </c>
      <c r="AW16" s="252">
        <v>56661.25594000009</v>
      </c>
      <c r="AX16" s="252">
        <v>36707.837429999985</v>
      </c>
      <c r="AY16" s="252">
        <v>40004.247370000048</v>
      </c>
      <c r="AZ16" s="252">
        <v>31922.236020000015</v>
      </c>
      <c r="BA16" s="252">
        <v>33990.773479999996</v>
      </c>
      <c r="BB16" s="252">
        <v>36274.892439999981</v>
      </c>
      <c r="BC16" s="252">
        <v>22284.199359999988</v>
      </c>
      <c r="BD16" s="252">
        <v>46559.182190000043</v>
      </c>
      <c r="BE16" s="252">
        <v>24628.640669999968</v>
      </c>
      <c r="BF16" s="252">
        <v>31913.246150000035</v>
      </c>
      <c r="BG16" s="252">
        <v>19731.624889999996</v>
      </c>
      <c r="BH16" s="45"/>
      <c r="BI16" s="45"/>
      <c r="BJ16" s="45"/>
      <c r="BK16" s="45"/>
      <c r="BL16" s="45"/>
    </row>
    <row r="17" spans="1:70" s="8" customFormat="1" ht="15.75" x14ac:dyDescent="0.25">
      <c r="A17" s="133"/>
      <c r="B17" s="134" t="s">
        <v>99</v>
      </c>
      <c r="C17" s="80">
        <v>487827.42359000002</v>
      </c>
      <c r="D17" s="80">
        <v>1547608.8064599973</v>
      </c>
      <c r="E17" s="80">
        <v>2442207.8962900108</v>
      </c>
      <c r="F17" s="80">
        <v>3358921.556520001</v>
      </c>
      <c r="G17" s="80">
        <v>4303226.3608600022</v>
      </c>
      <c r="H17" s="253">
        <v>3146849.324219998</v>
      </c>
      <c r="I17" s="253">
        <v>597359.04579999985</v>
      </c>
      <c r="J17" s="253">
        <f t="shared" si="1"/>
        <v>2446214.0455700005</v>
      </c>
      <c r="K17" s="253">
        <f t="shared" si="0"/>
        <v>3710253.8159199995</v>
      </c>
      <c r="L17" s="80">
        <f t="shared" ref="L17:AK17" si="11">L15-L16</f>
        <v>159092.30707000007</v>
      </c>
      <c r="M17" s="80">
        <f t="shared" si="11"/>
        <v>247729.52010999998</v>
      </c>
      <c r="N17" s="80">
        <f t="shared" si="11"/>
        <v>256014.26378999988</v>
      </c>
      <c r="O17" s="80">
        <f t="shared" si="11"/>
        <v>271562.31578999991</v>
      </c>
      <c r="P17" s="80">
        <f t="shared" si="11"/>
        <v>669862.57381999912</v>
      </c>
      <c r="Q17" s="80">
        <f t="shared" si="11"/>
        <v>286621.41674999992</v>
      </c>
      <c r="R17" s="80">
        <f t="shared" si="11"/>
        <v>319764.01565999974</v>
      </c>
      <c r="S17" s="80">
        <f t="shared" si="11"/>
        <v>168716.1899199998</v>
      </c>
      <c r="T17" s="80">
        <f t="shared" si="11"/>
        <v>121108.62365999998</v>
      </c>
      <c r="U17" s="80">
        <f t="shared" si="11"/>
        <v>203646.54155000008</v>
      </c>
      <c r="V17" s="80">
        <f t="shared" si="11"/>
        <v>186722.61444999994</v>
      </c>
      <c r="W17" s="80">
        <f t="shared" si="11"/>
        <v>256008.94165000005</v>
      </c>
      <c r="X17" s="80">
        <f t="shared" si="11"/>
        <v>3757.7028600000158</v>
      </c>
      <c r="Y17" s="80">
        <f t="shared" si="11"/>
        <v>818.31443999999283</v>
      </c>
      <c r="Z17" s="80">
        <f t="shared" si="11"/>
        <v>-12715.791889999999</v>
      </c>
      <c r="AA17" s="80">
        <f t="shared" si="11"/>
        <v>-34872.205470000008</v>
      </c>
      <c r="AB17" s="80">
        <f t="shared" si="11"/>
        <v>24029.098609999979</v>
      </c>
      <c r="AC17" s="80">
        <f t="shared" si="11"/>
        <v>-66788.711020000075</v>
      </c>
      <c r="AD17" s="80">
        <f t="shared" si="11"/>
        <v>14951.03525000003</v>
      </c>
      <c r="AE17" s="80">
        <f t="shared" si="11"/>
        <v>181205.48833000002</v>
      </c>
      <c r="AF17" s="80">
        <f t="shared" si="11"/>
        <v>114550.90889999995</v>
      </c>
      <c r="AG17" s="80">
        <f t="shared" si="11"/>
        <v>174152.99825999988</v>
      </c>
      <c r="AH17" s="80">
        <f t="shared" si="11"/>
        <v>159393.24205999996</v>
      </c>
      <c r="AI17" s="80">
        <f t="shared" si="11"/>
        <v>38876.96547000001</v>
      </c>
      <c r="AJ17" s="253">
        <f t="shared" si="11"/>
        <v>267087.74904999998</v>
      </c>
      <c r="AK17" s="253">
        <f t="shared" si="11"/>
        <v>169523.60963999995</v>
      </c>
      <c r="AL17" s="253">
        <f t="shared" ref="AL17:AU17" si="12">AL15-AL16</f>
        <v>174614.05252000011</v>
      </c>
      <c r="AM17" s="253">
        <f t="shared" si="12"/>
        <v>303687.93669999973</v>
      </c>
      <c r="AN17" s="253">
        <f t="shared" si="12"/>
        <v>135711.95067000002</v>
      </c>
      <c r="AO17" s="253">
        <f t="shared" si="12"/>
        <v>255276.03676000013</v>
      </c>
      <c r="AP17" s="253">
        <f t="shared" si="12"/>
        <v>344578.08493000019</v>
      </c>
      <c r="AQ17" s="253">
        <f t="shared" si="12"/>
        <v>135613.14148000005</v>
      </c>
      <c r="AR17" s="253">
        <f t="shared" si="12"/>
        <v>248425.80077</v>
      </c>
      <c r="AS17" s="253">
        <f t="shared" si="12"/>
        <v>164478.61550000025</v>
      </c>
      <c r="AT17" s="253">
        <f t="shared" si="12"/>
        <v>151824.38972000009</v>
      </c>
      <c r="AU17" s="253">
        <f t="shared" si="12"/>
        <v>95392.677830000044</v>
      </c>
      <c r="AV17" s="253">
        <f>AV15-AV16</f>
        <v>201102.42212</v>
      </c>
      <c r="AW17" s="253">
        <f t="shared" ref="AW17:BG17" si="13">AW15-AW16</f>
        <v>218338.75331999976</v>
      </c>
      <c r="AX17" s="253">
        <f t="shared" si="13"/>
        <v>187905.45415999996</v>
      </c>
      <c r="AY17" s="253">
        <f t="shared" si="13"/>
        <v>954127.68477999989</v>
      </c>
      <c r="AZ17" s="253">
        <f t="shared" si="13"/>
        <v>251866.19150000002</v>
      </c>
      <c r="BA17" s="253">
        <f t="shared" si="13"/>
        <v>440422.06138999993</v>
      </c>
      <c r="BB17" s="253">
        <f t="shared" si="13"/>
        <v>247920.10751</v>
      </c>
      <c r="BC17" s="253">
        <f t="shared" si="13"/>
        <v>202655.58715000004</v>
      </c>
      <c r="BD17" s="253">
        <f t="shared" si="13"/>
        <v>142108.59913999986</v>
      </c>
      <c r="BE17" s="253">
        <f t="shared" si="13"/>
        <v>409405.79922999995</v>
      </c>
      <c r="BF17" s="253">
        <f t="shared" si="13"/>
        <v>327610.75384999998</v>
      </c>
      <c r="BG17" s="253">
        <f t="shared" si="13"/>
        <v>126790.40177000001</v>
      </c>
      <c r="BH17" s="45"/>
      <c r="BI17" s="45"/>
      <c r="BJ17" s="45"/>
      <c r="BK17" s="45"/>
      <c r="BL17" s="45"/>
    </row>
    <row r="18" spans="1:70" ht="15.75" x14ac:dyDescent="0.25">
      <c r="A18" s="135" t="s">
        <v>191</v>
      </c>
      <c r="B18" s="134" t="s">
        <v>101</v>
      </c>
      <c r="C18" s="80">
        <v>3538964.4062600001</v>
      </c>
      <c r="D18" s="80">
        <v>5224521.9466600008</v>
      </c>
      <c r="E18" s="80">
        <v>5222241.7214799887</v>
      </c>
      <c r="F18" s="80">
        <v>5688006.8034099685</v>
      </c>
      <c r="G18" s="80">
        <v>7120732.5272400025</v>
      </c>
      <c r="H18" s="253">
        <v>7668424.8018099992</v>
      </c>
      <c r="I18" s="253">
        <v>6764399.7289299974</v>
      </c>
      <c r="J18" s="253">
        <f t="shared" si="1"/>
        <v>9805017.7366200034</v>
      </c>
      <c r="K18" s="253">
        <f t="shared" si="0"/>
        <v>8176341.7343599964</v>
      </c>
      <c r="L18" s="32">
        <v>663085.67300000007</v>
      </c>
      <c r="M18" s="32">
        <v>1630376.0559400003</v>
      </c>
      <c r="N18" s="32">
        <v>367074.30698000017</v>
      </c>
      <c r="O18" s="420">
        <v>366314.80253000016</v>
      </c>
      <c r="P18" s="420">
        <v>488308.19348000054</v>
      </c>
      <c r="Q18" s="420">
        <v>891259.14415999944</v>
      </c>
      <c r="R18" s="420">
        <v>560534.68185000052</v>
      </c>
      <c r="S18" s="420">
        <v>681819.4841499991</v>
      </c>
      <c r="T18" s="420">
        <v>449816.30163000006</v>
      </c>
      <c r="U18" s="420">
        <v>728327.06830000004</v>
      </c>
      <c r="V18" s="420">
        <v>487794.22211999976</v>
      </c>
      <c r="W18" s="420">
        <v>353714.86766999995</v>
      </c>
      <c r="X18" s="32">
        <v>489925.21284999902</v>
      </c>
      <c r="Y18" s="32">
        <v>298398.27838999993</v>
      </c>
      <c r="Z18" s="32">
        <v>137725.54108999987</v>
      </c>
      <c r="AA18" s="32">
        <v>184943.9626199998</v>
      </c>
      <c r="AB18" s="32">
        <v>441850.68476999999</v>
      </c>
      <c r="AC18" s="32">
        <v>424454.46234000003</v>
      </c>
      <c r="AD18" s="32">
        <v>594170.27708000015</v>
      </c>
      <c r="AE18" s="32">
        <v>534070.61503999948</v>
      </c>
      <c r="AF18" s="63">
        <v>721402.7406800004</v>
      </c>
      <c r="AG18" s="63">
        <v>1075001.4557700001</v>
      </c>
      <c r="AH18" s="63">
        <v>1102766.6151199979</v>
      </c>
      <c r="AI18" s="63">
        <v>759689.88318000082</v>
      </c>
      <c r="AJ18" s="252">
        <f>'[2]9_TradeRg'!$L$18+[1]Tab_9!$E$10</f>
        <v>950590.77527000045</v>
      </c>
      <c r="AK18" s="252">
        <f>'[2]9_TradeRg'!$M$18+[1]Tab_9!$F$10</f>
        <v>723367.6520299993</v>
      </c>
      <c r="AL18" s="252">
        <f>'[2]9_TradeRg'!$N$18+[1]Tab_9!$G$10</f>
        <v>732820.84998000029</v>
      </c>
      <c r="AM18" s="365">
        <f>'[3]9_TradeRg'!$O$18+434</f>
        <v>838477.62511000014</v>
      </c>
      <c r="AN18" s="365">
        <v>639245.17573999998</v>
      </c>
      <c r="AO18" s="365">
        <f>'[2]9_TradeRg'!$Q$18+[1]Tab_9!$J$10</f>
        <v>1067965.6013799999</v>
      </c>
      <c r="AP18" s="365">
        <f>'[2]9_TradeRg'!$R$18+[1]Tab_9!$K$10</f>
        <v>878253.7745099992</v>
      </c>
      <c r="AQ18" s="365">
        <f>'[2]9_TradeRg'!$S$18+[1]Tab_9!$L$10</f>
        <v>566309.96106000035</v>
      </c>
      <c r="AR18" s="365">
        <f>'[2]9_TradeRg'!$T$18+[1]Tab_9!$M$10</f>
        <v>858492.24968000012</v>
      </c>
      <c r="AS18" s="365">
        <f>'[2]9_TradeRg'!$U$18+[1]Tab_9!$N$10</f>
        <v>1120160.0105800005</v>
      </c>
      <c r="AT18" s="365">
        <f>'[2]9_TradeRg'!$V$18+[1]Tab_9!$O$10</f>
        <v>758418.4615600009</v>
      </c>
      <c r="AU18" s="365">
        <v>670915.59972000052</v>
      </c>
      <c r="AV18" s="252">
        <f>'[2]9_TradeRg'!$X$18+[1]Tab_9!$Q$10</f>
        <v>860814.21336999978</v>
      </c>
      <c r="AW18" s="252">
        <f>'[2]9_TradeRg'!$Y$18+[1]Tab_9!$R$10</f>
        <v>794470.88534000015</v>
      </c>
      <c r="AX18" s="252">
        <v>1158916.6787599989</v>
      </c>
      <c r="AY18" s="252">
        <v>811565.29108999926</v>
      </c>
      <c r="AZ18" s="252">
        <v>507729.40423000004</v>
      </c>
      <c r="BA18" s="252">
        <f>'[2]9_TradeRg'!$AC$18+[1]Tab_9!$V$10</f>
        <v>628379.07388999942</v>
      </c>
      <c r="BB18" s="252">
        <v>647421.06303999922</v>
      </c>
      <c r="BC18" s="252">
        <v>718367.51352999953</v>
      </c>
      <c r="BD18" s="255">
        <v>425512.99699000007</v>
      </c>
      <c r="BE18" s="255">
        <f>'[2]9_TradeRg'!$AG$18+[1]Tab_9!$Z$10</f>
        <v>777904.62050999934</v>
      </c>
      <c r="BF18" s="252">
        <f>'[2]9_TradeRg'!$AH$18+[1]Tab_9!$AA$10</f>
        <v>416410.12957000005</v>
      </c>
      <c r="BG18" s="252">
        <f>'[2]9_TradeRg'!$AI$18+[1]Tab_9!$AB$10</f>
        <v>428849.86404000013</v>
      </c>
    </row>
    <row r="19" spans="1:70" ht="15.75" x14ac:dyDescent="0.25">
      <c r="A19" s="135"/>
      <c r="B19" s="134" t="s">
        <v>60</v>
      </c>
      <c r="C19" s="80">
        <v>5779528.0329999998</v>
      </c>
      <c r="D19" s="363">
        <v>5528517.1469999999</v>
      </c>
      <c r="E19" s="80">
        <v>13343777.754000001</v>
      </c>
      <c r="F19" s="80">
        <v>5376085.8499999996</v>
      </c>
      <c r="G19" s="80">
        <v>5802151.318</v>
      </c>
      <c r="H19" s="253">
        <v>5676344.4230000004</v>
      </c>
      <c r="I19" s="253">
        <v>4517426.9963099994</v>
      </c>
      <c r="J19" s="253">
        <f>SUM(AJ19:AU19)</f>
        <v>6755444.597841097</v>
      </c>
      <c r="K19" s="253">
        <f t="shared" si="0"/>
        <v>6422725.4355532918</v>
      </c>
      <c r="L19" s="32">
        <v>412331.08199999999</v>
      </c>
      <c r="M19" s="32">
        <v>412830.7919999999</v>
      </c>
      <c r="N19" s="32">
        <v>522810.864</v>
      </c>
      <c r="O19" s="420">
        <v>445643.087</v>
      </c>
      <c r="P19" s="420">
        <v>680031.96300000034</v>
      </c>
      <c r="Q19" s="420">
        <v>512016.64600000001</v>
      </c>
      <c r="R19" s="420">
        <v>532628.745</v>
      </c>
      <c r="S19" s="420">
        <v>565358.17000000004</v>
      </c>
      <c r="T19" s="420">
        <v>449574.75599999994</v>
      </c>
      <c r="U19" s="420">
        <v>585280.05599999963</v>
      </c>
      <c r="V19" s="420">
        <v>327950.19899999985</v>
      </c>
      <c r="W19" s="420">
        <v>229888.06299999999</v>
      </c>
      <c r="X19" s="32">
        <v>190280.33195000011</v>
      </c>
      <c r="Y19" s="32">
        <v>207616.4668299999</v>
      </c>
      <c r="Z19" s="32">
        <v>198866.6002500008</v>
      </c>
      <c r="AA19" s="32">
        <v>265132.15457999968</v>
      </c>
      <c r="AB19" s="32">
        <v>242292.0629700002</v>
      </c>
      <c r="AC19" s="32">
        <v>407524.97915000055</v>
      </c>
      <c r="AD19" s="32">
        <v>432862.47422000149</v>
      </c>
      <c r="AE19" s="32">
        <v>503180.78992999758</v>
      </c>
      <c r="AF19" s="32">
        <v>450182.57414999884</v>
      </c>
      <c r="AG19" s="32">
        <v>644640.17404000042</v>
      </c>
      <c r="AH19" s="32">
        <v>526658.59996000049</v>
      </c>
      <c r="AI19" s="32">
        <v>448189.78827999945</v>
      </c>
      <c r="AJ19" s="252">
        <v>474769.26364600367</v>
      </c>
      <c r="AK19" s="252">
        <v>465454.576880001</v>
      </c>
      <c r="AL19" s="252">
        <v>515624.91304429795</v>
      </c>
      <c r="AM19" s="365">
        <v>573617.41181999957</v>
      </c>
      <c r="AN19" s="365">
        <v>523574.70789999788</v>
      </c>
      <c r="AO19" s="365">
        <v>588802.48910999356</v>
      </c>
      <c r="AP19" s="365">
        <v>576366.4564448006</v>
      </c>
      <c r="AQ19" s="366">
        <v>638673.73423200089</v>
      </c>
      <c r="AR19" s="365">
        <v>565107.79020999407</v>
      </c>
      <c r="AS19" s="365">
        <v>669242.51152400195</v>
      </c>
      <c r="AT19" s="365">
        <v>610962.06559000188</v>
      </c>
      <c r="AU19" s="252">
        <v>553248.67744000431</v>
      </c>
      <c r="AV19" s="366">
        <v>504482.9134707005</v>
      </c>
      <c r="AW19" s="252">
        <v>749624.02689599711</v>
      </c>
      <c r="AX19" s="252">
        <v>559659.98631579988</v>
      </c>
      <c r="AY19" s="252">
        <v>541246.48546120047</v>
      </c>
      <c r="AZ19" s="252">
        <v>483320.85625999648</v>
      </c>
      <c r="BA19" s="252">
        <v>423625.92570000055</v>
      </c>
      <c r="BB19" s="252">
        <v>490572.49285959732</v>
      </c>
      <c r="BC19" s="252">
        <v>394943.80436999962</v>
      </c>
      <c r="BD19" s="252">
        <v>784328.96881000022</v>
      </c>
      <c r="BE19" s="252">
        <v>494843.6432800031</v>
      </c>
      <c r="BF19" s="252">
        <v>473397.11611999664</v>
      </c>
      <c r="BG19" s="252">
        <v>522679.21600999922</v>
      </c>
    </row>
    <row r="20" spans="1:70" ht="15.75" x14ac:dyDescent="0.25">
      <c r="A20" s="135"/>
      <c r="B20" s="134" t="s">
        <v>99</v>
      </c>
      <c r="C20" s="80">
        <v>-2240563.6267399997</v>
      </c>
      <c r="D20" s="80">
        <v>-303995.20033999905</v>
      </c>
      <c r="E20" s="80">
        <v>-8121536.032520012</v>
      </c>
      <c r="F20" s="80">
        <v>311920.95340996888</v>
      </c>
      <c r="G20" s="80">
        <v>1318581.2092400026</v>
      </c>
      <c r="H20" s="253">
        <v>1992080.3788099987</v>
      </c>
      <c r="I20" s="253">
        <v>2246972.732619998</v>
      </c>
      <c r="J20" s="253">
        <f t="shared" si="1"/>
        <v>3049573.1387789045</v>
      </c>
      <c r="K20" s="253">
        <f t="shared" si="0"/>
        <v>1753616.298806705</v>
      </c>
      <c r="L20" s="80">
        <f t="shared" ref="L20:AJ20" si="14">L18-L19</f>
        <v>250754.59100000007</v>
      </c>
      <c r="M20" s="80">
        <f t="shared" si="14"/>
        <v>1217545.2639400004</v>
      </c>
      <c r="N20" s="80">
        <f t="shared" si="14"/>
        <v>-155736.55701999983</v>
      </c>
      <c r="O20" s="80">
        <f t="shared" si="14"/>
        <v>-79328.284469999839</v>
      </c>
      <c r="P20" s="80">
        <f t="shared" si="14"/>
        <v>-191723.7695199998</v>
      </c>
      <c r="Q20" s="80">
        <f t="shared" si="14"/>
        <v>379242.49815999944</v>
      </c>
      <c r="R20" s="80">
        <f t="shared" si="14"/>
        <v>27905.936850000522</v>
      </c>
      <c r="S20" s="80">
        <f t="shared" si="14"/>
        <v>116461.31414999906</v>
      </c>
      <c r="T20" s="80">
        <f t="shared" si="14"/>
        <v>241.54563000012422</v>
      </c>
      <c r="U20" s="80">
        <f t="shared" si="14"/>
        <v>143047.01230000041</v>
      </c>
      <c r="V20" s="80">
        <f t="shared" si="14"/>
        <v>159844.02311999991</v>
      </c>
      <c r="W20" s="80">
        <f t="shared" si="14"/>
        <v>123826.80466999995</v>
      </c>
      <c r="X20" s="80">
        <f t="shared" si="14"/>
        <v>299644.88089999894</v>
      </c>
      <c r="Y20" s="80">
        <f t="shared" si="14"/>
        <v>90781.811560000031</v>
      </c>
      <c r="Z20" s="80">
        <f t="shared" si="14"/>
        <v>-61141.059160000936</v>
      </c>
      <c r="AA20" s="80">
        <f t="shared" si="14"/>
        <v>-80188.19195999988</v>
      </c>
      <c r="AB20" s="80">
        <f t="shared" si="14"/>
        <v>199558.62179999979</v>
      </c>
      <c r="AC20" s="80">
        <f t="shared" si="14"/>
        <v>16929.483189999475</v>
      </c>
      <c r="AD20" s="80">
        <f t="shared" si="14"/>
        <v>161307.80285999866</v>
      </c>
      <c r="AE20" s="80">
        <f t="shared" si="14"/>
        <v>30889.825110001897</v>
      </c>
      <c r="AF20" s="80">
        <f t="shared" si="14"/>
        <v>271220.16653000156</v>
      </c>
      <c r="AG20" s="80">
        <f t="shared" si="14"/>
        <v>430361.2817299997</v>
      </c>
      <c r="AH20" s="80">
        <f t="shared" si="14"/>
        <v>576108.01515999739</v>
      </c>
      <c r="AI20" s="80">
        <f t="shared" si="14"/>
        <v>311500.09490000136</v>
      </c>
      <c r="AJ20" s="253">
        <f t="shared" si="14"/>
        <v>475821.51162399678</v>
      </c>
      <c r="AK20" s="253">
        <f t="shared" ref="AK20:AU20" si="15">AK18-AK19</f>
        <v>257913.0751499983</v>
      </c>
      <c r="AL20" s="253">
        <f t="shared" si="15"/>
        <v>217195.93693570234</v>
      </c>
      <c r="AM20" s="253">
        <f t="shared" si="15"/>
        <v>264860.21329000057</v>
      </c>
      <c r="AN20" s="253">
        <f t="shared" si="15"/>
        <v>115670.46784000209</v>
      </c>
      <c r="AO20" s="253">
        <f t="shared" si="15"/>
        <v>479163.11227000633</v>
      </c>
      <c r="AP20" s="253">
        <f t="shared" si="15"/>
        <v>301887.3180651986</v>
      </c>
      <c r="AQ20" s="253">
        <f t="shared" si="15"/>
        <v>-72363.773172000539</v>
      </c>
      <c r="AR20" s="253">
        <f t="shared" si="15"/>
        <v>293384.45947000606</v>
      </c>
      <c r="AS20" s="253">
        <f t="shared" si="15"/>
        <v>450917.49905599852</v>
      </c>
      <c r="AT20" s="253">
        <f t="shared" si="15"/>
        <v>147456.39596999902</v>
      </c>
      <c r="AU20" s="253">
        <f t="shared" si="15"/>
        <v>117666.92227999622</v>
      </c>
      <c r="AV20" s="253">
        <f>AV18-AV19</f>
        <v>356331.29989929928</v>
      </c>
      <c r="AW20" s="253">
        <f t="shared" ref="AW20:BG20" si="16">AW18-AW19</f>
        <v>44846.858444003039</v>
      </c>
      <c r="AX20" s="253">
        <f t="shared" si="16"/>
        <v>599256.692444199</v>
      </c>
      <c r="AY20" s="253">
        <f t="shared" si="16"/>
        <v>270318.80562879879</v>
      </c>
      <c r="AZ20" s="253">
        <f t="shared" si="16"/>
        <v>24408.547970003565</v>
      </c>
      <c r="BA20" s="253">
        <f t="shared" si="16"/>
        <v>204753.14818999887</v>
      </c>
      <c r="BB20" s="253">
        <f t="shared" si="16"/>
        <v>156848.5701804019</v>
      </c>
      <c r="BC20" s="253">
        <f t="shared" si="16"/>
        <v>323423.70915999991</v>
      </c>
      <c r="BD20" s="253">
        <f t="shared" si="16"/>
        <v>-358815.97182000015</v>
      </c>
      <c r="BE20" s="253">
        <f t="shared" si="16"/>
        <v>283060.97722999624</v>
      </c>
      <c r="BF20" s="253">
        <f t="shared" si="16"/>
        <v>-56986.986549996596</v>
      </c>
      <c r="BG20" s="253">
        <f t="shared" si="16"/>
        <v>-93829.351969999087</v>
      </c>
    </row>
    <row r="21" spans="1:70" ht="15.75" x14ac:dyDescent="0.25">
      <c r="A21" s="135" t="s">
        <v>26</v>
      </c>
      <c r="B21" s="134" t="s">
        <v>101</v>
      </c>
      <c r="C21" s="80">
        <v>5.5879354476928711E-9</v>
      </c>
      <c r="D21" s="80">
        <v>-1.2107193470001221E-8</v>
      </c>
      <c r="E21" s="80">
        <v>0.46511001791805029</v>
      </c>
      <c r="F21" s="80">
        <v>-6.7055225372314453E-8</v>
      </c>
      <c r="G21" s="80">
        <v>0.44866020418703556</v>
      </c>
      <c r="H21" s="253">
        <v>1.2107193470001221E-8</v>
      </c>
      <c r="I21" s="253">
        <v>-5.2386894822120667E-10</v>
      </c>
      <c r="J21" s="253">
        <f t="shared" si="1"/>
        <v>2</v>
      </c>
      <c r="K21" s="253">
        <f t="shared" si="0"/>
        <v>89.363959999999992</v>
      </c>
      <c r="L21" s="80">
        <f t="shared" ref="L21:AI21" si="17">L24-L6-L9-L12-L15-L18</f>
        <v>2.5611370801925659E-9</v>
      </c>
      <c r="M21" s="80">
        <f t="shared" si="17"/>
        <v>-3.2596290111541748E-9</v>
      </c>
      <c r="N21" s="80">
        <f t="shared" si="17"/>
        <v>-2.2700987756252289E-9</v>
      </c>
      <c r="O21" s="80">
        <f t="shared" si="17"/>
        <v>-2.3865140974521637E-9</v>
      </c>
      <c r="P21" s="80">
        <f t="shared" si="17"/>
        <v>-1.8044374883174896E-9</v>
      </c>
      <c r="Q21" s="80">
        <f t="shared" si="17"/>
        <v>0</v>
      </c>
      <c r="R21" s="80">
        <f t="shared" si="17"/>
        <v>1.1641532182693481E-9</v>
      </c>
      <c r="S21" s="80">
        <f t="shared" si="17"/>
        <v>2.6775524020195007E-9</v>
      </c>
      <c r="T21" s="80">
        <f t="shared" si="17"/>
        <v>1.7462298274040222E-9</v>
      </c>
      <c r="U21" s="80">
        <f t="shared" si="17"/>
        <v>8.8475644588470459E-9</v>
      </c>
      <c r="V21" s="80">
        <f t="shared" si="17"/>
        <v>2.5029294192790985E-9</v>
      </c>
      <c r="W21" s="80">
        <f t="shared" si="17"/>
        <v>0</v>
      </c>
      <c r="X21" s="80">
        <f t="shared" si="17"/>
        <v>9.8953023552894592E-10</v>
      </c>
      <c r="Y21" s="80">
        <f t="shared" si="17"/>
        <v>0</v>
      </c>
      <c r="Z21" s="80">
        <f t="shared" si="17"/>
        <v>2.9103830456733704E-10</v>
      </c>
      <c r="AA21" s="80">
        <f t="shared" si="17"/>
        <v>0</v>
      </c>
      <c r="AB21" s="80">
        <f t="shared" si="17"/>
        <v>0</v>
      </c>
      <c r="AC21" s="80">
        <f t="shared" si="17"/>
        <v>-1.2223608791828156E-9</v>
      </c>
      <c r="AD21" s="80">
        <f t="shared" si="17"/>
        <v>0</v>
      </c>
      <c r="AE21" s="80">
        <f t="shared" si="17"/>
        <v>0</v>
      </c>
      <c r="AF21" s="80">
        <f t="shared" si="17"/>
        <v>0</v>
      </c>
      <c r="AG21" s="80">
        <f t="shared" si="17"/>
        <v>0</v>
      </c>
      <c r="AH21" s="80">
        <f t="shared" si="17"/>
        <v>3.4924596548080444E-9</v>
      </c>
      <c r="AI21" s="80">
        <f t="shared" si="17"/>
        <v>-4.0745362639427185E-9</v>
      </c>
      <c r="AJ21" s="253">
        <v>0</v>
      </c>
      <c r="AK21" s="253">
        <v>0</v>
      </c>
      <c r="AL21" s="253">
        <v>0</v>
      </c>
      <c r="AM21" s="253">
        <v>0</v>
      </c>
      <c r="AN21" s="253">
        <v>0</v>
      </c>
      <c r="AO21" s="253">
        <v>0</v>
      </c>
      <c r="AP21" s="253">
        <v>0</v>
      </c>
      <c r="AQ21" s="253">
        <v>1</v>
      </c>
      <c r="AR21" s="253">
        <v>0</v>
      </c>
      <c r="AS21" s="253">
        <v>1</v>
      </c>
      <c r="AT21" s="253">
        <v>0</v>
      </c>
      <c r="AU21" s="253">
        <v>0</v>
      </c>
      <c r="AV21" s="253">
        <v>0</v>
      </c>
      <c r="AW21" s="253">
        <v>30</v>
      </c>
      <c r="AX21" s="253">
        <v>0</v>
      </c>
      <c r="AY21" s="253">
        <v>0</v>
      </c>
      <c r="AZ21" s="253">
        <v>0</v>
      </c>
      <c r="BA21" s="253">
        <v>0</v>
      </c>
      <c r="BB21" s="253">
        <v>0</v>
      </c>
      <c r="BC21" s="253">
        <v>59.363959999999999</v>
      </c>
      <c r="BD21" s="253">
        <v>0</v>
      </c>
      <c r="BE21" s="253">
        <v>0</v>
      </c>
      <c r="BF21" s="253">
        <v>0</v>
      </c>
      <c r="BG21" s="253">
        <v>0</v>
      </c>
    </row>
    <row r="22" spans="1:70" ht="15.75" x14ac:dyDescent="0.25">
      <c r="A22" s="135"/>
      <c r="B22" s="134" t="s">
        <v>60</v>
      </c>
      <c r="C22" s="80">
        <v>38.519000000320375</v>
      </c>
      <c r="D22" s="80">
        <v>24.93099999986589</v>
      </c>
      <c r="E22" s="80">
        <v>16.338000003248453</v>
      </c>
      <c r="F22" s="80">
        <v>38.905999999493361</v>
      </c>
      <c r="G22" s="80">
        <v>163.97600000165403</v>
      </c>
      <c r="H22" s="253">
        <v>0</v>
      </c>
      <c r="I22" s="253">
        <v>0</v>
      </c>
      <c r="J22" s="253">
        <f t="shared" si="1"/>
        <v>3799.9972700000008</v>
      </c>
      <c r="K22" s="253">
        <f t="shared" si="0"/>
        <v>953.43994000000009</v>
      </c>
      <c r="L22" s="80">
        <f t="shared" ref="L22:AI22" si="18">L25-L7-L10-L13-L16-L19</f>
        <v>0</v>
      </c>
      <c r="M22" s="80">
        <f t="shared" si="18"/>
        <v>0</v>
      </c>
      <c r="N22" s="80">
        <f t="shared" si="18"/>
        <v>0</v>
      </c>
      <c r="O22" s="80">
        <f t="shared" si="18"/>
        <v>0</v>
      </c>
      <c r="P22" s="80">
        <f t="shared" si="18"/>
        <v>0</v>
      </c>
      <c r="Q22" s="80">
        <f t="shared" si="18"/>
        <v>0</v>
      </c>
      <c r="R22" s="80">
        <f t="shared" si="18"/>
        <v>0</v>
      </c>
      <c r="S22" s="80">
        <f t="shared" si="18"/>
        <v>0</v>
      </c>
      <c r="T22" s="80">
        <f t="shared" si="18"/>
        <v>0</v>
      </c>
      <c r="U22" s="80">
        <f t="shared" si="18"/>
        <v>0</v>
      </c>
      <c r="V22" s="80">
        <f t="shared" si="18"/>
        <v>0</v>
      </c>
      <c r="W22" s="80">
        <f t="shared" si="18"/>
        <v>0</v>
      </c>
      <c r="X22" s="80">
        <f t="shared" si="18"/>
        <v>0</v>
      </c>
      <c r="Y22" s="80">
        <f t="shared" si="18"/>
        <v>0</v>
      </c>
      <c r="Z22" s="80">
        <f t="shared" si="18"/>
        <v>0</v>
      </c>
      <c r="AA22" s="80">
        <f t="shared" si="18"/>
        <v>0</v>
      </c>
      <c r="AB22" s="80">
        <f t="shared" si="18"/>
        <v>0</v>
      </c>
      <c r="AC22" s="80">
        <f t="shared" si="18"/>
        <v>0</v>
      </c>
      <c r="AD22" s="80">
        <f t="shared" si="18"/>
        <v>0</v>
      </c>
      <c r="AE22" s="80">
        <f t="shared" si="18"/>
        <v>0</v>
      </c>
      <c r="AF22" s="80">
        <f t="shared" si="18"/>
        <v>0</v>
      </c>
      <c r="AG22" s="80">
        <f t="shared" si="18"/>
        <v>0</v>
      </c>
      <c r="AH22" s="80">
        <f t="shared" si="18"/>
        <v>0</v>
      </c>
      <c r="AI22" s="80">
        <f t="shared" si="18"/>
        <v>0</v>
      </c>
      <c r="AJ22" s="253">
        <v>42.325000000000003</v>
      </c>
      <c r="AK22" s="253">
        <v>0</v>
      </c>
      <c r="AL22" s="253">
        <v>0</v>
      </c>
      <c r="AM22" s="253">
        <v>0</v>
      </c>
      <c r="AN22" s="253">
        <v>0</v>
      </c>
      <c r="AO22" s="253">
        <v>0</v>
      </c>
      <c r="AP22" s="253">
        <v>454.08678000000003</v>
      </c>
      <c r="AQ22" s="253">
        <v>1325.0371600000001</v>
      </c>
      <c r="AR22" s="253">
        <v>39.021770000000004</v>
      </c>
      <c r="AS22" s="253">
        <v>0</v>
      </c>
      <c r="AT22" s="253">
        <v>1149.1327000000001</v>
      </c>
      <c r="AU22" s="253">
        <v>790.3938599999999</v>
      </c>
      <c r="AV22" s="253">
        <v>9.9245300000000007</v>
      </c>
      <c r="AW22" s="253">
        <v>0</v>
      </c>
      <c r="AX22" s="253">
        <v>24.418969999999998</v>
      </c>
      <c r="AY22" s="253">
        <v>73.019159999999985</v>
      </c>
      <c r="AZ22" s="253">
        <v>0</v>
      </c>
      <c r="BA22" s="253">
        <v>1</v>
      </c>
      <c r="BB22" s="253">
        <v>23.804459999999995</v>
      </c>
      <c r="BC22" s="253">
        <v>396.72064</v>
      </c>
      <c r="BD22" s="253">
        <v>170.40051</v>
      </c>
      <c r="BE22" s="253">
        <v>199.21563</v>
      </c>
      <c r="BF22" s="253">
        <v>4.9685100000000002</v>
      </c>
      <c r="BG22" s="253">
        <v>49.967529999999996</v>
      </c>
    </row>
    <row r="23" spans="1:70" ht="15.75" x14ac:dyDescent="0.25">
      <c r="A23" s="135"/>
      <c r="B23" s="134" t="s">
        <v>99</v>
      </c>
      <c r="C23" s="80">
        <v>-38.51899999473244</v>
      </c>
      <c r="D23" s="80">
        <v>-24.931000011973083</v>
      </c>
      <c r="E23" s="80">
        <v>-15.872889985330403</v>
      </c>
      <c r="F23" s="80">
        <v>-38.906000066548586</v>
      </c>
      <c r="G23" s="80">
        <v>-163.52733979746699</v>
      </c>
      <c r="H23" s="253">
        <v>1.2107193470001221E-8</v>
      </c>
      <c r="I23" s="253">
        <v>-5.2386894822120667E-10</v>
      </c>
      <c r="J23" s="253">
        <f t="shared" si="1"/>
        <v>-3797.9972700000008</v>
      </c>
      <c r="K23" s="253">
        <f t="shared" si="0"/>
        <v>-864.07597999999996</v>
      </c>
      <c r="L23" s="80">
        <f t="shared" ref="L23:AI23" si="19">L21-L22</f>
        <v>2.5611370801925659E-9</v>
      </c>
      <c r="M23" s="80">
        <f t="shared" si="19"/>
        <v>-3.2596290111541748E-9</v>
      </c>
      <c r="N23" s="80">
        <f t="shared" si="19"/>
        <v>-2.2700987756252289E-9</v>
      </c>
      <c r="O23" s="80">
        <f t="shared" si="19"/>
        <v>-2.3865140974521637E-9</v>
      </c>
      <c r="P23" s="80">
        <f t="shared" si="19"/>
        <v>-1.8044374883174896E-9</v>
      </c>
      <c r="Q23" s="80">
        <f t="shared" si="19"/>
        <v>0</v>
      </c>
      <c r="R23" s="80">
        <f t="shared" si="19"/>
        <v>1.1641532182693481E-9</v>
      </c>
      <c r="S23" s="80">
        <f t="shared" si="19"/>
        <v>2.6775524020195007E-9</v>
      </c>
      <c r="T23" s="80">
        <f t="shared" si="19"/>
        <v>1.7462298274040222E-9</v>
      </c>
      <c r="U23" s="80">
        <f t="shared" si="19"/>
        <v>8.8475644588470459E-9</v>
      </c>
      <c r="V23" s="80">
        <f t="shared" si="19"/>
        <v>2.5029294192790985E-9</v>
      </c>
      <c r="W23" s="80">
        <f t="shared" si="19"/>
        <v>0</v>
      </c>
      <c r="X23" s="80">
        <f t="shared" si="19"/>
        <v>9.8953023552894592E-10</v>
      </c>
      <c r="Y23" s="80">
        <f t="shared" si="19"/>
        <v>0</v>
      </c>
      <c r="Z23" s="80">
        <f t="shared" si="19"/>
        <v>2.9103830456733704E-10</v>
      </c>
      <c r="AA23" s="80">
        <f t="shared" si="19"/>
        <v>0</v>
      </c>
      <c r="AB23" s="80">
        <f t="shared" si="19"/>
        <v>0</v>
      </c>
      <c r="AC23" s="80">
        <f t="shared" si="19"/>
        <v>-1.2223608791828156E-9</v>
      </c>
      <c r="AD23" s="80">
        <f t="shared" si="19"/>
        <v>0</v>
      </c>
      <c r="AE23" s="80">
        <f t="shared" si="19"/>
        <v>0</v>
      </c>
      <c r="AF23" s="80">
        <f t="shared" si="19"/>
        <v>0</v>
      </c>
      <c r="AG23" s="80">
        <f t="shared" si="19"/>
        <v>0</v>
      </c>
      <c r="AH23" s="80">
        <f t="shared" si="19"/>
        <v>3.4924596548080444E-9</v>
      </c>
      <c r="AI23" s="80">
        <f t="shared" si="19"/>
        <v>-4.0745362639427185E-9</v>
      </c>
      <c r="AJ23" s="253">
        <f>AJ21-AJ22</f>
        <v>-42.325000000000003</v>
      </c>
      <c r="AK23" s="253">
        <f t="shared" ref="AK23:AU23" si="20">AK21-AK22</f>
        <v>0</v>
      </c>
      <c r="AL23" s="253">
        <f t="shared" si="20"/>
        <v>0</v>
      </c>
      <c r="AM23" s="253">
        <f t="shared" si="20"/>
        <v>0</v>
      </c>
      <c r="AN23" s="253">
        <f t="shared" si="20"/>
        <v>0</v>
      </c>
      <c r="AO23" s="253">
        <f t="shared" si="20"/>
        <v>0</v>
      </c>
      <c r="AP23" s="253">
        <f t="shared" si="20"/>
        <v>-454.08678000000003</v>
      </c>
      <c r="AQ23" s="253">
        <f t="shared" si="20"/>
        <v>-1324.0371600000001</v>
      </c>
      <c r="AR23" s="253">
        <f t="shared" si="20"/>
        <v>-39.021770000000004</v>
      </c>
      <c r="AS23" s="253">
        <f t="shared" si="20"/>
        <v>1</v>
      </c>
      <c r="AT23" s="253">
        <f t="shared" si="20"/>
        <v>-1149.1327000000001</v>
      </c>
      <c r="AU23" s="253">
        <f t="shared" si="20"/>
        <v>-790.3938599999999</v>
      </c>
      <c r="AV23" s="253">
        <f>AV21-AV22</f>
        <v>-9.9245300000000007</v>
      </c>
      <c r="AW23" s="253">
        <f t="shared" ref="AW23:BG23" si="21">AW21-AW22</f>
        <v>30</v>
      </c>
      <c r="AX23" s="253">
        <f t="shared" si="21"/>
        <v>-24.418969999999998</v>
      </c>
      <c r="AY23" s="253">
        <f t="shared" si="21"/>
        <v>-73.019159999999985</v>
      </c>
      <c r="AZ23" s="253">
        <f t="shared" si="21"/>
        <v>0</v>
      </c>
      <c r="BA23" s="253">
        <f t="shared" si="21"/>
        <v>-1</v>
      </c>
      <c r="BB23" s="253">
        <f t="shared" si="21"/>
        <v>-23.804459999999995</v>
      </c>
      <c r="BC23" s="253">
        <f t="shared" si="21"/>
        <v>-337.35667999999998</v>
      </c>
      <c r="BD23" s="253">
        <f t="shared" si="21"/>
        <v>-170.40051</v>
      </c>
      <c r="BE23" s="253">
        <f t="shared" si="21"/>
        <v>-199.21563</v>
      </c>
      <c r="BF23" s="253">
        <f t="shared" si="21"/>
        <v>-4.9685100000000002</v>
      </c>
      <c r="BG23" s="253">
        <f t="shared" si="21"/>
        <v>-49.967529999999996</v>
      </c>
    </row>
    <row r="24" spans="1:70" s="8" customFormat="1" ht="14.25" x14ac:dyDescent="0.2">
      <c r="A24" s="136" t="s">
        <v>98</v>
      </c>
      <c r="B24" s="73" t="s">
        <v>101</v>
      </c>
      <c r="C24" s="367">
        <v>10349711.226479998</v>
      </c>
      <c r="D24" s="367">
        <v>11305666.096319996</v>
      </c>
      <c r="E24" s="131">
        <v>22940139</v>
      </c>
      <c r="F24" s="131">
        <v>25448696.355210006</v>
      </c>
      <c r="G24" s="367">
        <v>33681966</v>
      </c>
      <c r="H24" s="368">
        <v>28809141.564630002</v>
      </c>
      <c r="I24" s="368">
        <v>26012577.62387</v>
      </c>
      <c r="J24" s="368">
        <v>35274267.002890006</v>
      </c>
      <c r="K24" s="368">
        <f t="shared" si="0"/>
        <v>35133482.61398001</v>
      </c>
      <c r="L24" s="40">
        <v>2311726.5722199995</v>
      </c>
      <c r="M24" s="40">
        <v>3849880.036379999</v>
      </c>
      <c r="N24" s="40">
        <v>2136282.22212</v>
      </c>
      <c r="O24" s="40">
        <v>2102981.99364</v>
      </c>
      <c r="P24" s="40">
        <v>2211536.6339599993</v>
      </c>
      <c r="Q24" s="40">
        <v>3261338.5671700002</v>
      </c>
      <c r="R24" s="40">
        <v>2327780.2420700011</v>
      </c>
      <c r="S24" s="40">
        <v>3282590.8854300003</v>
      </c>
      <c r="T24" s="40">
        <v>2300497.3811999997</v>
      </c>
      <c r="U24" s="40">
        <v>2440586.6578300004</v>
      </c>
      <c r="V24" s="40">
        <v>1608982.8634800001</v>
      </c>
      <c r="W24" s="40">
        <v>974957.50912999979</v>
      </c>
      <c r="X24" s="40">
        <v>2154445.7327300003</v>
      </c>
      <c r="Y24" s="40">
        <v>1399190.5442700002</v>
      </c>
      <c r="Z24" s="40">
        <v>404352.24754000001</v>
      </c>
      <c r="AA24" s="40">
        <v>1024716.9892900003</v>
      </c>
      <c r="AB24" s="40">
        <v>1897751.6536800002</v>
      </c>
      <c r="AC24" s="40">
        <v>2317645.2524499996</v>
      </c>
      <c r="AD24" s="40">
        <v>2102122.8306400008</v>
      </c>
      <c r="AE24" s="40">
        <v>2536198.2896999996</v>
      </c>
      <c r="AF24" s="75">
        <v>2557517.0005899994</v>
      </c>
      <c r="AG24" s="75">
        <v>3210813.7963300003</v>
      </c>
      <c r="AH24" s="75">
        <v>2705414.4676000001</v>
      </c>
      <c r="AI24" s="75">
        <v>3702408.8190500005</v>
      </c>
      <c r="AJ24" s="211">
        <f>AJ21+AJ18+AJ15+AJ12+AJ9+AJ6</f>
        <v>3325766.9153500004</v>
      </c>
      <c r="AK24" s="211">
        <f>AK21+AK18+AK15+AK12+AK9+AK6</f>
        <v>2590196.0054799989</v>
      </c>
      <c r="AL24" s="211">
        <f t="shared" ref="AL24:BG24" si="22">AL21+AL18+AL15+AL12+AL9+AL6</f>
        <v>2789433.6804500013</v>
      </c>
      <c r="AM24" s="211">
        <f t="shared" si="22"/>
        <v>3109028.8821899998</v>
      </c>
      <c r="AN24" s="211">
        <f t="shared" si="22"/>
        <v>2341996.9802900008</v>
      </c>
      <c r="AO24" s="211">
        <f t="shared" si="22"/>
        <v>3136274.12366</v>
      </c>
      <c r="AP24" s="211">
        <f t="shared" si="22"/>
        <v>3398910.877229996</v>
      </c>
      <c r="AQ24" s="211">
        <f t="shared" si="22"/>
        <v>2123772.949630002</v>
      </c>
      <c r="AR24" s="211">
        <f t="shared" si="22"/>
        <v>2972788.062630001</v>
      </c>
      <c r="AS24" s="211">
        <f t="shared" si="22"/>
        <v>3648073.3365099998</v>
      </c>
      <c r="AT24" s="211">
        <f t="shared" si="22"/>
        <v>3432997.5235900008</v>
      </c>
      <c r="AU24" s="211">
        <f t="shared" si="22"/>
        <v>2405027.9618400009</v>
      </c>
      <c r="AV24" s="211">
        <f t="shared" si="22"/>
        <v>3245054.5759599996</v>
      </c>
      <c r="AW24" s="211">
        <f t="shared" si="22"/>
        <v>2299380.8215400018</v>
      </c>
      <c r="AX24" s="211">
        <f t="shared" si="22"/>
        <v>3352130.9979300029</v>
      </c>
      <c r="AY24" s="211">
        <f>AY21+AY18+AY15+AY12+AY9+AY6</f>
        <v>3019493.7449799995</v>
      </c>
      <c r="AZ24" s="211">
        <f t="shared" si="22"/>
        <v>2201083.15815</v>
      </c>
      <c r="BA24" s="211">
        <f t="shared" si="22"/>
        <v>3955730.4740300048</v>
      </c>
      <c r="BB24" s="211">
        <f t="shared" si="22"/>
        <v>2678122.6123599974</v>
      </c>
      <c r="BC24" s="211">
        <f t="shared" si="22"/>
        <v>2813986.5388100008</v>
      </c>
      <c r="BD24" s="211">
        <f t="shared" si="22"/>
        <v>2596869.1719000009</v>
      </c>
      <c r="BE24" s="211">
        <f t="shared" si="22"/>
        <v>3326646.4966400019</v>
      </c>
      <c r="BF24" s="211">
        <f t="shared" si="22"/>
        <v>2702465.1176399989</v>
      </c>
      <c r="BG24" s="211">
        <f t="shared" si="22"/>
        <v>2942518.9040400013</v>
      </c>
    </row>
    <row r="25" spans="1:70" s="8" customFormat="1" ht="14.25" x14ac:dyDescent="0.2">
      <c r="A25" s="136"/>
      <c r="B25" s="73" t="s">
        <v>60</v>
      </c>
      <c r="C25" s="131">
        <v>14833972.265999999</v>
      </c>
      <c r="D25" s="369">
        <v>13480260.154000001</v>
      </c>
      <c r="E25" s="131">
        <v>21447275</v>
      </c>
      <c r="F25" s="131">
        <v>14176804.717999998</v>
      </c>
      <c r="G25" s="76">
        <v>14230228.928000001</v>
      </c>
      <c r="H25" s="368">
        <v>13914709.245999999</v>
      </c>
      <c r="I25" s="368">
        <v>11434129.770859987</v>
      </c>
      <c r="J25" s="368">
        <v>16813656.785145011</v>
      </c>
      <c r="K25" s="368">
        <f t="shared" si="0"/>
        <v>16119440.20869348</v>
      </c>
      <c r="L25" s="409">
        <v>1166957.885</v>
      </c>
      <c r="M25" s="238">
        <v>1010177.426</v>
      </c>
      <c r="N25" s="238">
        <v>1194710.091</v>
      </c>
      <c r="O25" s="238">
        <v>1128898.4340000001</v>
      </c>
      <c r="P25" s="238">
        <v>1797638.9380000001</v>
      </c>
      <c r="Q25" s="238">
        <v>1193817.702</v>
      </c>
      <c r="R25" s="238">
        <v>1224581.0690000001</v>
      </c>
      <c r="S25" s="238">
        <v>1276082.0979999995</v>
      </c>
      <c r="T25" s="238">
        <v>1147877.2420000001</v>
      </c>
      <c r="U25" s="238">
        <v>1301138.5309999997</v>
      </c>
      <c r="V25" s="238">
        <v>840658.97799999989</v>
      </c>
      <c r="W25" s="238">
        <v>632170.85200000007</v>
      </c>
      <c r="X25" s="27">
        <v>523461.89001000114</v>
      </c>
      <c r="Y25" s="27">
        <v>455851.87237999984</v>
      </c>
      <c r="Z25" s="27">
        <v>516136.18509000097</v>
      </c>
      <c r="AA25" s="27">
        <v>525555.39513999922</v>
      </c>
      <c r="AB25" s="27">
        <v>499401.78341999959</v>
      </c>
      <c r="AC25" s="27">
        <v>1157043.8040700022</v>
      </c>
      <c r="AD25" s="27">
        <v>1022830.4966900013</v>
      </c>
      <c r="AE25" s="27">
        <v>1327774.3187699975</v>
      </c>
      <c r="AF25" s="421">
        <v>1105720.9248699988</v>
      </c>
      <c r="AG25" s="421">
        <v>1549492.8960999923</v>
      </c>
      <c r="AH25" s="421">
        <v>1589123.2412199972</v>
      </c>
      <c r="AI25" s="421">
        <v>1161736.9630999954</v>
      </c>
      <c r="AJ25" s="211">
        <f>AJ22+AJ19+AJ16+AJ13+AJ10+AJ7</f>
        <v>1277839.4454260082</v>
      </c>
      <c r="AK25" s="211">
        <f t="shared" ref="AK25:AV25" si="23">AK22+AK19+AK16+AK13+AK10+AK7</f>
        <v>1258031.3623099974</v>
      </c>
      <c r="AL25" s="211">
        <f t="shared" si="23"/>
        <v>1266857.4031842891</v>
      </c>
      <c r="AM25" s="211">
        <f>AM22+AM19+AM16+AM13+AM10+AM7</f>
        <v>1321460.1782000114</v>
      </c>
      <c r="AN25" s="211">
        <f t="shared" si="23"/>
        <v>1465686.1369099915</v>
      </c>
      <c r="AO25" s="211">
        <f t="shared" si="23"/>
        <v>1504444.8386099848</v>
      </c>
      <c r="AP25" s="211">
        <f t="shared" si="23"/>
        <v>1428562.3736998036</v>
      </c>
      <c r="AQ25" s="211">
        <f t="shared" si="23"/>
        <v>1657615.0079520047</v>
      </c>
      <c r="AR25" s="211">
        <f t="shared" si="23"/>
        <v>1305460.8302919879</v>
      </c>
      <c r="AS25" s="211">
        <f t="shared" si="23"/>
        <v>1591227.1345119043</v>
      </c>
      <c r="AT25" s="211">
        <f t="shared" si="23"/>
        <v>1428527.2948099999</v>
      </c>
      <c r="AU25" s="211">
        <f t="shared" si="23"/>
        <v>1307944.8599890019</v>
      </c>
      <c r="AV25" s="211">
        <f t="shared" si="23"/>
        <v>1342173.4167527012</v>
      </c>
      <c r="AW25" s="368">
        <f>AW22+AW19+AW16+AW13+AW10+AW7</f>
        <v>1701558.0940471955</v>
      </c>
      <c r="AX25" s="368">
        <f t="shared" ref="AX25:BG25" si="24">AX22+AX19+AX16+AX13+AX10+AX7</f>
        <v>1508733.5551257993</v>
      </c>
      <c r="AY25" s="368">
        <f t="shared" si="24"/>
        <v>1374272.5011211988</v>
      </c>
      <c r="AZ25" s="368">
        <f t="shared" si="24"/>
        <v>1284346.7644299911</v>
      </c>
      <c r="BA25" s="368">
        <v>1177128.6169179997</v>
      </c>
      <c r="BB25" s="368">
        <f t="shared" si="24"/>
        <v>1303065.040039601</v>
      </c>
      <c r="BC25" s="368">
        <f t="shared" si="24"/>
        <v>1091553.81375</v>
      </c>
      <c r="BD25" s="368">
        <f t="shared" si="24"/>
        <v>1498401.4505700022</v>
      </c>
      <c r="BE25" s="368">
        <f t="shared" si="24"/>
        <v>1376901.937830002</v>
      </c>
      <c r="BF25" s="368">
        <f t="shared" si="24"/>
        <v>1254487.1955189898</v>
      </c>
      <c r="BG25" s="368">
        <f t="shared" si="24"/>
        <v>1206817.8225899988</v>
      </c>
      <c r="BH25" s="137"/>
    </row>
    <row r="26" spans="1:70" s="8" customFormat="1" ht="14.25" x14ac:dyDescent="0.2">
      <c r="A26" s="136"/>
      <c r="B26" s="73" t="s">
        <v>99</v>
      </c>
      <c r="C26" s="367">
        <f t="shared" ref="C26:L26" si="25">C24-C25</f>
        <v>-4484261.039520001</v>
      </c>
      <c r="D26" s="367">
        <f t="shared" si="25"/>
        <v>-2174594.0576800052</v>
      </c>
      <c r="E26" s="367">
        <f t="shared" si="25"/>
        <v>1492864</v>
      </c>
      <c r="F26" s="367">
        <f t="shared" si="25"/>
        <v>11271891.637210008</v>
      </c>
      <c r="G26" s="367">
        <f t="shared" si="25"/>
        <v>19451737.071999997</v>
      </c>
      <c r="H26" s="367">
        <f t="shared" si="25"/>
        <v>14894432.318630002</v>
      </c>
      <c r="I26" s="367">
        <f t="shared" si="25"/>
        <v>14578447.853010014</v>
      </c>
      <c r="J26" s="367">
        <f t="shared" si="25"/>
        <v>18460610.217744995</v>
      </c>
      <c r="K26" s="367">
        <f t="shared" si="25"/>
        <v>19014042.405286528</v>
      </c>
      <c r="L26" s="367">
        <f t="shared" si="25"/>
        <v>1144768.6872199995</v>
      </c>
      <c r="M26" s="367">
        <f t="shared" ref="M26:BG26" si="26">M24-M25</f>
        <v>2839702.610379999</v>
      </c>
      <c r="N26" s="367">
        <f t="shared" si="26"/>
        <v>941572.13112000003</v>
      </c>
      <c r="O26" s="367">
        <f t="shared" si="26"/>
        <v>974083.55963999988</v>
      </c>
      <c r="P26" s="367">
        <f t="shared" si="26"/>
        <v>413897.69595999923</v>
      </c>
      <c r="Q26" s="367">
        <f t="shared" si="26"/>
        <v>2067520.8651700001</v>
      </c>
      <c r="R26" s="367">
        <f t="shared" si="26"/>
        <v>1103199.173070001</v>
      </c>
      <c r="S26" s="367">
        <f t="shared" si="26"/>
        <v>2006508.7874300007</v>
      </c>
      <c r="T26" s="367">
        <f t="shared" si="26"/>
        <v>1152620.1391999996</v>
      </c>
      <c r="U26" s="367">
        <f t="shared" si="26"/>
        <v>1139448.1268300007</v>
      </c>
      <c r="V26" s="367">
        <f t="shared" si="26"/>
        <v>768323.88548000017</v>
      </c>
      <c r="W26" s="367">
        <f t="shared" si="26"/>
        <v>342786.65712999972</v>
      </c>
      <c r="X26" s="367">
        <f t="shared" si="26"/>
        <v>1630983.8427199991</v>
      </c>
      <c r="Y26" s="367">
        <f t="shared" si="26"/>
        <v>943338.67189000035</v>
      </c>
      <c r="Z26" s="367">
        <f t="shared" si="26"/>
        <v>-111783.93755000096</v>
      </c>
      <c r="AA26" s="367">
        <f t="shared" si="26"/>
        <v>499161.59415000107</v>
      </c>
      <c r="AB26" s="367">
        <f t="shared" si="26"/>
        <v>1398349.8702600007</v>
      </c>
      <c r="AC26" s="367">
        <f t="shared" si="26"/>
        <v>1160601.4483799974</v>
      </c>
      <c r="AD26" s="367">
        <f t="shared" si="26"/>
        <v>1079292.3339499994</v>
      </c>
      <c r="AE26" s="367">
        <f t="shared" si="26"/>
        <v>1208423.9709300022</v>
      </c>
      <c r="AF26" s="367">
        <f t="shared" si="26"/>
        <v>1451796.0757200005</v>
      </c>
      <c r="AG26" s="367">
        <f t="shared" si="26"/>
        <v>1661320.9002300079</v>
      </c>
      <c r="AH26" s="367">
        <f t="shared" si="26"/>
        <v>1116291.2263800029</v>
      </c>
      <c r="AI26" s="367">
        <f t="shared" si="26"/>
        <v>2540671.8559500054</v>
      </c>
      <c r="AJ26" s="367">
        <f t="shared" si="26"/>
        <v>2047927.4699239922</v>
      </c>
      <c r="AK26" s="367">
        <f t="shared" si="26"/>
        <v>1332164.6431700015</v>
      </c>
      <c r="AL26" s="367">
        <f t="shared" si="26"/>
        <v>1522576.2772657122</v>
      </c>
      <c r="AM26" s="367">
        <f t="shared" si="26"/>
        <v>1787568.7039899884</v>
      </c>
      <c r="AN26" s="367">
        <f t="shared" si="26"/>
        <v>876310.84338000929</v>
      </c>
      <c r="AO26" s="367">
        <f t="shared" si="26"/>
        <v>1631829.2850500152</v>
      </c>
      <c r="AP26" s="367">
        <f t="shared" si="26"/>
        <v>1970348.5035301924</v>
      </c>
      <c r="AQ26" s="367">
        <f t="shared" si="26"/>
        <v>466157.94167799735</v>
      </c>
      <c r="AR26" s="367">
        <f t="shared" si="26"/>
        <v>1667327.2323380131</v>
      </c>
      <c r="AS26" s="367">
        <f t="shared" si="26"/>
        <v>2056846.2019980955</v>
      </c>
      <c r="AT26" s="367">
        <f t="shared" si="26"/>
        <v>2004470.2287800009</v>
      </c>
      <c r="AU26" s="367">
        <f t="shared" si="26"/>
        <v>1097083.1018509991</v>
      </c>
      <c r="AV26" s="367">
        <f t="shared" si="26"/>
        <v>1902881.1592072984</v>
      </c>
      <c r="AW26" s="367">
        <f t="shared" si="26"/>
        <v>597822.72749280627</v>
      </c>
      <c r="AX26" s="367">
        <f t="shared" si="26"/>
        <v>1843397.4428042036</v>
      </c>
      <c r="AY26" s="367">
        <f t="shared" si="26"/>
        <v>1645221.2438588007</v>
      </c>
      <c r="AZ26" s="367">
        <f t="shared" si="26"/>
        <v>916736.3937200089</v>
      </c>
      <c r="BA26" s="367">
        <f t="shared" si="26"/>
        <v>2778601.8571120054</v>
      </c>
      <c r="BB26" s="367">
        <f t="shared" si="26"/>
        <v>1375057.5723203963</v>
      </c>
      <c r="BC26" s="367">
        <f t="shared" si="26"/>
        <v>1722432.7250600008</v>
      </c>
      <c r="BD26" s="367">
        <f t="shared" si="26"/>
        <v>1098467.7213299987</v>
      </c>
      <c r="BE26" s="367">
        <f t="shared" si="26"/>
        <v>1949744.5588099998</v>
      </c>
      <c r="BF26" s="367">
        <f t="shared" si="26"/>
        <v>1447977.9221210091</v>
      </c>
      <c r="BG26" s="367">
        <f t="shared" si="26"/>
        <v>1735701.0814500025</v>
      </c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</row>
    <row r="27" spans="1:70" s="140" customFormat="1" ht="18.75" customHeight="1" x14ac:dyDescent="0.25">
      <c r="A27" s="138" t="s">
        <v>218</v>
      </c>
      <c r="B27" s="139" t="s">
        <v>101</v>
      </c>
      <c r="C27" s="78">
        <v>28495.510969997384</v>
      </c>
      <c r="D27" s="78">
        <v>36775.181870007887</v>
      </c>
      <c r="E27" s="78">
        <v>45451.461039998365</v>
      </c>
      <c r="F27" s="78">
        <v>57081.680419996606</v>
      </c>
      <c r="G27" s="78">
        <v>71160.367369995161</v>
      </c>
      <c r="H27" s="370">
        <v>80769.168559998172</v>
      </c>
      <c r="I27" s="370">
        <v>43663.599249999519</v>
      </c>
      <c r="J27" s="370">
        <f>SUM(AJ27:AU27)</f>
        <v>62702.163620000007</v>
      </c>
      <c r="K27" s="370">
        <f>SUM(AV27:BG27)</f>
        <v>62843.630120000002</v>
      </c>
      <c r="L27" s="62">
        <f>L18-'8_BOT_PC'!L6-'8_BOT_PC'!L30</f>
        <v>3851.7147699999596</v>
      </c>
      <c r="M27" s="62">
        <f>M18-'8_BOT_PC'!M6-'8_BOT_PC'!M30</f>
        <v>5727.5540199985053</v>
      </c>
      <c r="N27" s="62">
        <f>N18-'8_BOT_PC'!N6-'8_BOT_PC'!N30</f>
        <v>6368.5205800001504</v>
      </c>
      <c r="O27" s="62">
        <f>O18-'8_BOT_PC'!O6-'8_BOT_PC'!O30</f>
        <v>5720.2961900001428</v>
      </c>
      <c r="P27" s="62">
        <f>P18-'8_BOT_PC'!P6-'8_BOT_PC'!P30</f>
        <v>10454.594549999996</v>
      </c>
      <c r="Q27" s="62">
        <f>Q18-'8_BOT_PC'!Q6-'8_BOT_PC'!Q30</f>
        <v>8680.5049499997804</v>
      </c>
      <c r="R27" s="62">
        <f>R18-'8_BOT_PC'!R6-'8_BOT_PC'!R30</f>
        <v>4917.6994600000289</v>
      </c>
      <c r="S27" s="62">
        <f>S18-'8_BOT_PC'!S6-'8_BOT_PC'!S30</f>
        <v>11251.322859999955</v>
      </c>
      <c r="T27" s="62">
        <f>T18-'8_BOT_PC'!T6-'8_BOT_PC'!T30</f>
        <v>4694.7205300001242</v>
      </c>
      <c r="U27" s="62">
        <f>U18-'8_BOT_PC'!U6-'8_BOT_PC'!U30</f>
        <v>8196.8179799996688</v>
      </c>
      <c r="V27" s="62">
        <f>V18-'8_BOT_PC'!V6-'8_BOT_PC'!V30</f>
        <v>6767.2410399998316</v>
      </c>
      <c r="W27" s="62">
        <f>W18-'8_BOT_PC'!W6-'8_BOT_PC'!W30</f>
        <v>4138.1816300000173</v>
      </c>
      <c r="X27" s="62">
        <f>X18-'8_BOT_PC'!X6-'8_BOT_PC'!X30</f>
        <v>456.23791999954847</v>
      </c>
      <c r="Y27" s="62">
        <f>Y18-'8_BOT_PC'!Y6-'8_BOT_PC'!Y30</f>
        <v>574.89987999984442</v>
      </c>
      <c r="Z27" s="62">
        <f>Z18-'8_BOT_PC'!Z6-'8_BOT_PC'!Z30</f>
        <v>619.40742999993893</v>
      </c>
      <c r="AA27" s="62">
        <f>AA18-'8_BOT_PC'!AA6-'8_BOT_PC'!AA30</f>
        <v>3133.6941799998922</v>
      </c>
      <c r="AB27" s="62">
        <f>AB18-'8_BOT_PC'!AB6-'8_BOT_PC'!AB30</f>
        <v>537.93193000001202</v>
      </c>
      <c r="AC27" s="62">
        <f>AC18-'8_BOT_PC'!AC6-'8_BOT_PC'!AC30</f>
        <v>1430.7491300000361</v>
      </c>
      <c r="AD27" s="62">
        <f>AD18-'8_BOT_PC'!AD6-'8_BOT_PC'!AD30</f>
        <v>3940.2033000000552</v>
      </c>
      <c r="AE27" s="62">
        <f>AE18-'8_BOT_PC'!AE6-'8_BOT_PC'!AE30</f>
        <v>4526.4061699999747</v>
      </c>
      <c r="AF27" s="62">
        <f>AF18-'8_BOT_PC'!AF6-'8_BOT_PC'!AF30</f>
        <v>4088.1749800002303</v>
      </c>
      <c r="AG27" s="62">
        <f>AG18-'8_BOT_PC'!AG6-'8_BOT_PC'!AG30</f>
        <v>8392.7802399997418</v>
      </c>
      <c r="AH27" s="62">
        <f>AH18-'8_BOT_PC'!AH6-'8_BOT_PC'!AH30</f>
        <v>6801.6470099999742</v>
      </c>
      <c r="AI27" s="62">
        <f>AI18-'8_BOT_PC'!AI6-'8_BOT_PC'!AI30</f>
        <v>9161.4670800002714</v>
      </c>
      <c r="AJ27" s="371">
        <f>'[2]9_TradeRg'!$L$27+[1]Tab_9!$E$13</f>
        <v>4692.0949999999984</v>
      </c>
      <c r="AK27" s="371">
        <v>5436.2854800000023</v>
      </c>
      <c r="AL27" s="371">
        <v>5561.0939900000003</v>
      </c>
      <c r="AM27" s="371">
        <v>7116.7091000000019</v>
      </c>
      <c r="AN27" s="371">
        <v>4693.9349700000002</v>
      </c>
      <c r="AO27" s="371">
        <v>5489.7663499999999</v>
      </c>
      <c r="AP27" s="371">
        <v>5563.7942999999996</v>
      </c>
      <c r="AQ27" s="371">
        <f>'[2]9_TradeRg'!$S$27+[1]Tab_9!$L$13</f>
        <v>5340.0953900000059</v>
      </c>
      <c r="AR27" s="371">
        <f>'[2]9_TradeRg'!$T$27+[1]Tab_9!$M$13</f>
        <v>6358.8965899999985</v>
      </c>
      <c r="AS27" s="371">
        <v>7166.3188999999984</v>
      </c>
      <c r="AT27" s="371">
        <v>2241.4765900000002</v>
      </c>
      <c r="AU27" s="371">
        <v>3041.6969600000002</v>
      </c>
      <c r="AV27" s="371">
        <v>2754.1270700000005</v>
      </c>
      <c r="AW27" s="371">
        <v>6292.7529700000005</v>
      </c>
      <c r="AX27" s="371">
        <v>4599.5800000000008</v>
      </c>
      <c r="AY27" s="371">
        <v>3013.0599500000003</v>
      </c>
      <c r="AZ27" s="371">
        <v>5392.0342900000032</v>
      </c>
      <c r="BA27" s="371">
        <v>7771.9153300000007</v>
      </c>
      <c r="BB27" s="371">
        <v>5091.3869399999994</v>
      </c>
      <c r="BC27" s="371">
        <v>7304.6866099999988</v>
      </c>
      <c r="BD27" s="371">
        <v>5563.093460000001</v>
      </c>
      <c r="BE27" s="371">
        <v>5119.136019999999</v>
      </c>
      <c r="BF27" s="371">
        <v>4011.6273999999994</v>
      </c>
      <c r="BG27" s="371">
        <v>5930.2300800000003</v>
      </c>
    </row>
    <row r="28" spans="1:70" s="140" customFormat="1" x14ac:dyDescent="0.25">
      <c r="A28" s="138"/>
      <c r="B28" s="139" t="s">
        <v>60</v>
      </c>
      <c r="C28" s="78">
        <v>104291.78599999938</v>
      </c>
      <c r="D28" s="78">
        <v>75288.847000000067</v>
      </c>
      <c r="E28" s="78">
        <v>832379.24797000014</v>
      </c>
      <c r="F28" s="78">
        <v>679002.5925899999</v>
      </c>
      <c r="G28" s="78">
        <v>75737.594999999739</v>
      </c>
      <c r="H28" s="370">
        <v>110685.15899999964</v>
      </c>
      <c r="I28" s="370">
        <v>78665.949969996145</v>
      </c>
      <c r="J28" s="370">
        <f>SUM(AJ28:AU28)</f>
        <v>107918.36475999998</v>
      </c>
      <c r="K28" s="370">
        <f>SUM(AV28:BG28)</f>
        <v>114928.3866</v>
      </c>
      <c r="L28" s="62">
        <f>L19-'8_BOT_PC'!L7-'8_BOT_PC'!L31</f>
        <v>4945.6199999999808</v>
      </c>
      <c r="M28" s="62">
        <f>M19-'8_BOT_PC'!M7-'8_BOT_PC'!M31</f>
        <v>14018.579999999893</v>
      </c>
      <c r="N28" s="62">
        <f>N19-'8_BOT_PC'!N7-'8_BOT_PC'!N31</f>
        <v>27679.514999999992</v>
      </c>
      <c r="O28" s="62">
        <f>O19-'8_BOT_PC'!O7-'8_BOT_PC'!O31</f>
        <v>6080.1739999999918</v>
      </c>
      <c r="P28" s="62">
        <f>P19-'8_BOT_PC'!P7-'8_BOT_PC'!P31</f>
        <v>9218.6030000003593</v>
      </c>
      <c r="Q28" s="62">
        <f>Q19-'8_BOT_PC'!Q7-'8_BOT_PC'!Q31</f>
        <v>7016.68299999999</v>
      </c>
      <c r="R28" s="62">
        <f>R19-'8_BOT_PC'!R7-'8_BOT_PC'!R31</f>
        <v>3016.2179999999644</v>
      </c>
      <c r="S28" s="62">
        <f>S19-'8_BOT_PC'!S7-'8_BOT_PC'!S31</f>
        <v>9153.9230000000389</v>
      </c>
      <c r="T28" s="62">
        <f>T19-'8_BOT_PC'!T7-'8_BOT_PC'!T31</f>
        <v>3844.8429999999571</v>
      </c>
      <c r="U28" s="62">
        <f>U19-'8_BOT_PC'!U7-'8_BOT_PC'!U31</f>
        <v>20849.915999999634</v>
      </c>
      <c r="V28" s="62">
        <f>V19-'8_BOT_PC'!V7-'8_BOT_PC'!V31</f>
        <v>3356.5979999998308</v>
      </c>
      <c r="W28" s="62">
        <f>W19-'8_BOT_PC'!W7-'8_BOT_PC'!W31</f>
        <v>1504.485999999999</v>
      </c>
      <c r="X28" s="62">
        <f>X19-'8_BOT_PC'!X7-'8_BOT_PC'!X31</f>
        <v>5525.8184400004793</v>
      </c>
      <c r="Y28" s="62">
        <f>Y19-'8_BOT_PC'!Y7-'8_BOT_PC'!Y31</f>
        <v>1081.1920499997159</v>
      </c>
      <c r="Z28" s="62">
        <f>Z19-'8_BOT_PC'!Z7-'8_BOT_PC'!Z31</f>
        <v>1573.4017299994484</v>
      </c>
      <c r="AA28" s="62">
        <f>AA19-'8_BOT_PC'!AA7-'8_BOT_PC'!AA31</f>
        <v>1569.3915499993745</v>
      </c>
      <c r="AB28" s="62">
        <f>AB19-'8_BOT_PC'!AB7-'8_BOT_PC'!AB31</f>
        <v>2655.0099699998173</v>
      </c>
      <c r="AC28" s="62">
        <f>AC19-'8_BOT_PC'!AC7-'8_BOT_PC'!AC31</f>
        <v>2495.6550399980842</v>
      </c>
      <c r="AD28" s="62">
        <f>AD19-'8_BOT_PC'!AD7-'8_BOT_PC'!AD31</f>
        <v>3286.7898399997648</v>
      </c>
      <c r="AE28" s="62">
        <f>AE19-'8_BOT_PC'!AE7-'8_BOT_PC'!AE31</f>
        <v>13235.065320000438</v>
      </c>
      <c r="AF28" s="62">
        <f>AF19-'8_BOT_PC'!AF7-'8_BOT_PC'!AF31</f>
        <v>4131.7975999982664</v>
      </c>
      <c r="AG28" s="62">
        <f>AG19-'8_BOT_PC'!AG7-'8_BOT_PC'!AG31</f>
        <v>30399.582520001695</v>
      </c>
      <c r="AH28" s="62">
        <f>AH19-'8_BOT_PC'!AH7-'8_BOT_PC'!AH31</f>
        <v>6085.6263600002494</v>
      </c>
      <c r="AI28" s="62">
        <f>AI19-'8_BOT_PC'!AI7-'8_BOT_PC'!AI31</f>
        <v>6626.6195499988098</v>
      </c>
      <c r="AJ28" s="371">
        <v>4293.6057499999988</v>
      </c>
      <c r="AK28" s="371">
        <v>10845.814689999999</v>
      </c>
      <c r="AL28" s="371">
        <v>4964.3824799999948</v>
      </c>
      <c r="AM28" s="371">
        <v>3038.2291600000003</v>
      </c>
      <c r="AN28" s="371">
        <v>19923.070459999995</v>
      </c>
      <c r="AO28" s="371">
        <v>12957.206570000002</v>
      </c>
      <c r="AP28" s="371">
        <v>4636.2582999999986</v>
      </c>
      <c r="AQ28" s="372">
        <v>8804.2638199999928</v>
      </c>
      <c r="AR28" s="371">
        <v>6019.9540800000013</v>
      </c>
      <c r="AS28" s="371">
        <v>8292.3179000000018</v>
      </c>
      <c r="AT28" s="371">
        <v>14180.318900000009</v>
      </c>
      <c r="AU28" s="371">
        <v>9962.9426499999954</v>
      </c>
      <c r="AV28" s="371">
        <v>9139.6649500000003</v>
      </c>
      <c r="AW28" s="371">
        <v>10110.599889999994</v>
      </c>
      <c r="AX28" s="371">
        <v>15361.608800000002</v>
      </c>
      <c r="AY28" s="371">
        <v>23084.077650000003</v>
      </c>
      <c r="AZ28" s="371">
        <v>9170.4736999999932</v>
      </c>
      <c r="BA28" s="371">
        <v>11935.440980000003</v>
      </c>
      <c r="BB28" s="371">
        <v>9512.6353199999994</v>
      </c>
      <c r="BC28" s="371">
        <v>3866.4995299999987</v>
      </c>
      <c r="BD28" s="371">
        <v>3711.8781800000002</v>
      </c>
      <c r="BE28" s="371">
        <v>5549.5238699999991</v>
      </c>
      <c r="BF28" s="371">
        <v>5276.3144500000026</v>
      </c>
      <c r="BG28" s="371">
        <v>8209.6692800000001</v>
      </c>
    </row>
    <row r="29" spans="1:70" s="140" customFormat="1" x14ac:dyDescent="0.25">
      <c r="A29" s="138"/>
      <c r="B29" s="139" t="s">
        <v>99</v>
      </c>
      <c r="C29" s="78">
        <v>-75796.275030001998</v>
      </c>
      <c r="D29" s="78">
        <v>-38513.66512999218</v>
      </c>
      <c r="E29" s="78">
        <v>-786927.78693000181</v>
      </c>
      <c r="F29" s="78">
        <v>-621920.91217000328</v>
      </c>
      <c r="G29" s="78">
        <v>-4577.2276300045778</v>
      </c>
      <c r="H29" s="370">
        <v>-29915.990440001464</v>
      </c>
      <c r="I29" s="370">
        <v>-35002.350719996626</v>
      </c>
      <c r="J29" s="370">
        <f>J27-J28</f>
        <v>-45216.201139999976</v>
      </c>
      <c r="K29" s="370">
        <f>K27-K28</f>
        <v>-52084.756479999996</v>
      </c>
      <c r="L29" s="62">
        <f>L27-L28</f>
        <v>-1093.9052300000212</v>
      </c>
      <c r="M29" s="62">
        <f t="shared" ref="M29:W29" si="27">M27-M28</f>
        <v>-8291.0259800013882</v>
      </c>
      <c r="N29" s="62">
        <f t="shared" si="27"/>
        <v>-21310.994419999843</v>
      </c>
      <c r="O29" s="62">
        <f t="shared" si="27"/>
        <v>-359.87780999984898</v>
      </c>
      <c r="P29" s="62">
        <f t="shared" si="27"/>
        <v>1235.9915499996368</v>
      </c>
      <c r="Q29" s="62">
        <f t="shared" si="27"/>
        <v>1663.8219499997904</v>
      </c>
      <c r="R29" s="62">
        <f t="shared" si="27"/>
        <v>1901.4814600000645</v>
      </c>
      <c r="S29" s="62">
        <f t="shared" si="27"/>
        <v>2097.3998599999159</v>
      </c>
      <c r="T29" s="62">
        <f t="shared" si="27"/>
        <v>849.8775300001671</v>
      </c>
      <c r="U29" s="62">
        <f t="shared" si="27"/>
        <v>-12653.098019999965</v>
      </c>
      <c r="V29" s="62">
        <f t="shared" si="27"/>
        <v>3410.6430400000008</v>
      </c>
      <c r="W29" s="62">
        <f t="shared" si="27"/>
        <v>2633.6956300000184</v>
      </c>
      <c r="X29" s="62">
        <f>X27-X28</f>
        <v>-5069.5805200009308</v>
      </c>
      <c r="Y29" s="62">
        <f t="shared" ref="Y29:AI29" si="28">Y27-Y28</f>
        <v>-506.29216999987148</v>
      </c>
      <c r="Z29" s="62">
        <f t="shared" si="28"/>
        <v>-953.99429999950951</v>
      </c>
      <c r="AA29" s="62">
        <f t="shared" si="28"/>
        <v>1564.3026300005176</v>
      </c>
      <c r="AB29" s="62">
        <f t="shared" si="28"/>
        <v>-2117.0780399998052</v>
      </c>
      <c r="AC29" s="62">
        <f t="shared" si="28"/>
        <v>-1064.9059099980482</v>
      </c>
      <c r="AD29" s="62">
        <f t="shared" si="28"/>
        <v>653.41346000029034</v>
      </c>
      <c r="AE29" s="62">
        <f t="shared" si="28"/>
        <v>-8708.6591500004633</v>
      </c>
      <c r="AF29" s="62">
        <f t="shared" si="28"/>
        <v>-43.622619998036043</v>
      </c>
      <c r="AG29" s="62">
        <f t="shared" si="28"/>
        <v>-22006.802280001953</v>
      </c>
      <c r="AH29" s="62">
        <f t="shared" si="28"/>
        <v>716.02064999972481</v>
      </c>
      <c r="AI29" s="62">
        <f t="shared" si="28"/>
        <v>2534.8475300014616</v>
      </c>
      <c r="AJ29" s="371">
        <f>AJ27-AJ28</f>
        <v>398.48924999999963</v>
      </c>
      <c r="AK29" s="371">
        <f t="shared" ref="AK29:BG29" si="29">AK27-AK28</f>
        <v>-5409.529209999997</v>
      </c>
      <c r="AL29" s="371">
        <f t="shared" si="29"/>
        <v>596.71151000000555</v>
      </c>
      <c r="AM29" s="371">
        <f t="shared" si="29"/>
        <v>4078.4799400000015</v>
      </c>
      <c r="AN29" s="371">
        <f t="shared" si="29"/>
        <v>-15229.135489999995</v>
      </c>
      <c r="AO29" s="371">
        <f t="shared" si="29"/>
        <v>-7467.4402200000022</v>
      </c>
      <c r="AP29" s="371">
        <f t="shared" si="29"/>
        <v>927.53600000000097</v>
      </c>
      <c r="AQ29" s="371">
        <f t="shared" si="29"/>
        <v>-3464.168429999987</v>
      </c>
      <c r="AR29" s="371">
        <f t="shared" si="29"/>
        <v>338.94250999999713</v>
      </c>
      <c r="AS29" s="371">
        <f t="shared" si="29"/>
        <v>-1125.9990000000034</v>
      </c>
      <c r="AT29" s="371">
        <f t="shared" si="29"/>
        <v>-11938.842310000009</v>
      </c>
      <c r="AU29" s="371">
        <f t="shared" si="29"/>
        <v>-6921.2456899999952</v>
      </c>
      <c r="AV29" s="371">
        <f t="shared" si="29"/>
        <v>-6385.5378799999999</v>
      </c>
      <c r="AW29" s="371">
        <f t="shared" si="29"/>
        <v>-3817.8469199999936</v>
      </c>
      <c r="AX29" s="371">
        <f t="shared" si="29"/>
        <v>-10762.0288</v>
      </c>
      <c r="AY29" s="371">
        <f t="shared" si="29"/>
        <v>-20071.017700000004</v>
      </c>
      <c r="AZ29" s="371">
        <f t="shared" si="29"/>
        <v>-3778.4394099999899</v>
      </c>
      <c r="BA29" s="371">
        <f t="shared" si="29"/>
        <v>-4163.5256500000023</v>
      </c>
      <c r="BB29" s="371">
        <f t="shared" si="29"/>
        <v>-4421.24838</v>
      </c>
      <c r="BC29" s="371">
        <f t="shared" si="29"/>
        <v>3438.1870800000002</v>
      </c>
      <c r="BD29" s="371">
        <f t="shared" si="29"/>
        <v>1851.2152800000008</v>
      </c>
      <c r="BE29" s="371">
        <f t="shared" si="29"/>
        <v>-430.38785000000007</v>
      </c>
      <c r="BF29" s="371">
        <f t="shared" si="29"/>
        <v>-1264.6870500000032</v>
      </c>
      <c r="BG29" s="371">
        <f t="shared" si="29"/>
        <v>-2279.4391999999998</v>
      </c>
    </row>
    <row r="30" spans="1:70" x14ac:dyDescent="0.25">
      <c r="A30" s="110"/>
      <c r="B30" s="390"/>
      <c r="C30" s="391"/>
      <c r="D30" s="391"/>
      <c r="E30" s="391"/>
      <c r="F30" s="391"/>
      <c r="G30" s="391"/>
      <c r="H30" s="391"/>
      <c r="I30" s="391"/>
      <c r="J30" s="391"/>
      <c r="K30" s="391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210"/>
      <c r="AK30" s="44"/>
      <c r="AL30" s="44"/>
      <c r="AM30" s="258"/>
      <c r="AN30" s="258"/>
      <c r="AO30" s="258"/>
      <c r="AP30" s="258"/>
      <c r="AQ30" s="258"/>
      <c r="AR30" s="258"/>
      <c r="AS30" s="258"/>
      <c r="AT30" s="258"/>
      <c r="AU30" s="258"/>
      <c r="AV30" s="44"/>
      <c r="AW30" s="44"/>
      <c r="AX30" s="44"/>
      <c r="AY30" s="44"/>
      <c r="AZ30" s="44"/>
      <c r="BA30" s="44"/>
      <c r="BB30" s="44"/>
      <c r="BC30" s="44"/>
      <c r="BG30" s="202"/>
    </row>
    <row r="31" spans="1:70" x14ac:dyDescent="0.25">
      <c r="A31" s="40" t="s">
        <v>248</v>
      </c>
      <c r="B31" s="390"/>
      <c r="C31" s="86"/>
      <c r="D31" s="63"/>
      <c r="G31" s="26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212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</row>
    <row r="32" spans="1:70" x14ac:dyDescent="0.25">
      <c r="A32" s="567" t="s">
        <v>247</v>
      </c>
      <c r="B32" s="568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</row>
    <row r="33" spans="1:59" x14ac:dyDescent="0.25">
      <c r="A33" s="540" t="s">
        <v>228</v>
      </c>
      <c r="B33" s="568"/>
      <c r="J33" s="44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</row>
    <row r="34" spans="1:59" x14ac:dyDescent="0.25">
      <c r="A34" s="46" t="s">
        <v>348</v>
      </c>
      <c r="J34" s="44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12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</row>
    <row r="35" spans="1:59" x14ac:dyDescent="0.25">
      <c r="A35" s="110" t="s">
        <v>349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256"/>
      <c r="AK35" s="208"/>
      <c r="AL35" s="259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</row>
    <row r="36" spans="1:59" x14ac:dyDescent="0.25"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209"/>
      <c r="AK36" s="208"/>
      <c r="AL36" s="259"/>
      <c r="AM36" s="208"/>
      <c r="AN36" s="208"/>
      <c r="AO36" s="208"/>
      <c r="AP36" s="208"/>
      <c r="AR36" s="208"/>
      <c r="AS36" s="208"/>
      <c r="AT36" s="208"/>
      <c r="AU36" s="208"/>
      <c r="AV36" s="208"/>
      <c r="BB36" s="208"/>
    </row>
    <row r="37" spans="1:59" x14ac:dyDescent="0.25"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209"/>
      <c r="AK37" s="208"/>
      <c r="AL37" s="259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X37" s="259"/>
      <c r="AY37" s="259"/>
      <c r="AZ37" s="361"/>
      <c r="BA37" s="362"/>
    </row>
    <row r="38" spans="1:59" x14ac:dyDescent="0.25"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256"/>
      <c r="AK38" s="208"/>
      <c r="AL38" s="259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X38" s="259"/>
      <c r="AY38" s="259"/>
      <c r="AZ38" s="361"/>
    </row>
    <row r="39" spans="1:59" x14ac:dyDescent="0.25"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209"/>
      <c r="AK39" s="208"/>
      <c r="AL39" s="259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X39" s="259"/>
      <c r="AY39" s="259"/>
      <c r="AZ39" s="361"/>
    </row>
    <row r="40" spans="1:59" x14ac:dyDescent="0.25"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09"/>
      <c r="AK40" s="208"/>
      <c r="AL40" s="259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X40" s="259"/>
      <c r="AY40" s="259"/>
      <c r="AZ40" s="361"/>
    </row>
    <row r="41" spans="1:59" x14ac:dyDescent="0.25"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256"/>
      <c r="AK41" s="208"/>
      <c r="AL41" s="259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X41" s="259"/>
      <c r="AY41" s="259"/>
    </row>
    <row r="42" spans="1:59" x14ac:dyDescent="0.25">
      <c r="C42" s="86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09"/>
      <c r="AK42" s="208"/>
      <c r="AL42" s="259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X42" s="259"/>
      <c r="AY42" s="259"/>
      <c r="AZ42" s="361"/>
    </row>
    <row r="43" spans="1:59" x14ac:dyDescent="0.25">
      <c r="C43" s="86"/>
      <c r="D43" s="63"/>
      <c r="E43" s="32"/>
      <c r="F43" s="32"/>
      <c r="G43" s="26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209"/>
      <c r="AK43" s="208"/>
      <c r="AL43" s="259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X43" s="259"/>
      <c r="AY43" s="259"/>
    </row>
    <row r="44" spans="1:59" x14ac:dyDescent="0.25">
      <c r="C44" s="86"/>
      <c r="D44" s="63"/>
      <c r="E44" s="32"/>
      <c r="F44" s="32"/>
      <c r="G44" s="25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209"/>
      <c r="AK44" s="208"/>
      <c r="AL44" s="259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X44" s="259"/>
      <c r="AY44" s="259"/>
      <c r="AZ44" s="259"/>
    </row>
    <row r="45" spans="1:59" x14ac:dyDescent="0.25">
      <c r="C45" s="86"/>
      <c r="D45" s="63"/>
      <c r="E45" s="32"/>
      <c r="F45" s="32"/>
      <c r="G45" s="80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209"/>
      <c r="AK45" s="208"/>
      <c r="AL45" s="259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X45" s="259"/>
      <c r="AY45" s="259"/>
    </row>
    <row r="46" spans="1:59" x14ac:dyDescent="0.25">
      <c r="C46" s="86"/>
      <c r="D46" s="63"/>
      <c r="E46" s="32"/>
      <c r="F46" s="32"/>
      <c r="G46" s="26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209"/>
      <c r="AK46" s="208"/>
      <c r="AL46" s="259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</row>
    <row r="47" spans="1:59" x14ac:dyDescent="0.25">
      <c r="C47" s="86"/>
      <c r="D47" s="63"/>
      <c r="E47" s="32"/>
      <c r="F47" s="32"/>
      <c r="G47" s="26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09"/>
      <c r="AK47" s="208"/>
      <c r="AL47" s="259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</row>
    <row r="48" spans="1:59" x14ac:dyDescent="0.25">
      <c r="C48" s="86"/>
      <c r="D48" s="63"/>
      <c r="E48" s="32"/>
      <c r="F48" s="32"/>
      <c r="G48" s="26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209"/>
      <c r="AK48" s="208"/>
      <c r="AL48" s="259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</row>
    <row r="49" spans="3:48" x14ac:dyDescent="0.25">
      <c r="C49" s="86"/>
      <c r="D49" s="63"/>
      <c r="E49" s="32"/>
      <c r="F49" s="32"/>
      <c r="G49" s="26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209"/>
      <c r="AK49" s="208"/>
      <c r="AL49" s="259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</row>
    <row r="50" spans="3:48" x14ac:dyDescent="0.25">
      <c r="C50" s="86"/>
      <c r="D50" s="63"/>
      <c r="E50" s="32"/>
      <c r="F50" s="32"/>
      <c r="G50" s="80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209"/>
      <c r="AK50" s="208"/>
      <c r="AL50" s="259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</row>
    <row r="51" spans="3:48" x14ac:dyDescent="0.25">
      <c r="C51" s="86"/>
      <c r="D51" s="63"/>
      <c r="E51" s="32"/>
      <c r="F51" s="32"/>
      <c r="G51" s="26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209"/>
      <c r="AK51" s="208"/>
      <c r="AL51" s="259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</row>
    <row r="52" spans="3:48" x14ac:dyDescent="0.25">
      <c r="C52" s="86"/>
      <c r="D52" s="63"/>
      <c r="E52" s="32"/>
      <c r="F52" s="32"/>
      <c r="G52" s="26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209"/>
      <c r="AK52" s="208"/>
      <c r="AL52" s="259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</row>
    <row r="53" spans="3:48" x14ac:dyDescent="0.25">
      <c r="C53" s="86"/>
      <c r="D53" s="63"/>
      <c r="E53" s="32"/>
      <c r="F53" s="32"/>
      <c r="G53" s="26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210"/>
      <c r="AK53" s="208"/>
      <c r="AL53" s="259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</row>
    <row r="54" spans="3:48" x14ac:dyDescent="0.25">
      <c r="C54" s="86"/>
      <c r="D54" s="63"/>
      <c r="E54" s="32"/>
      <c r="F54" s="32"/>
      <c r="G54" s="26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209"/>
      <c r="AK54" s="208"/>
      <c r="AL54" s="259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</row>
    <row r="55" spans="3:48" x14ac:dyDescent="0.25">
      <c r="C55" s="86"/>
      <c r="D55" s="63"/>
      <c r="E55" s="32"/>
      <c r="F55" s="32"/>
      <c r="G55" s="80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209"/>
      <c r="AK55" s="208"/>
      <c r="AL55" s="259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</row>
    <row r="56" spans="3:48" x14ac:dyDescent="0.25">
      <c r="G56" s="80"/>
      <c r="AJ56" s="256"/>
      <c r="AL56" s="259"/>
      <c r="AM56" s="259"/>
      <c r="AN56" s="260"/>
    </row>
    <row r="57" spans="3:48" x14ac:dyDescent="0.25">
      <c r="G57" s="80"/>
      <c r="AJ57" s="209"/>
      <c r="AL57" s="259"/>
      <c r="AM57" s="259"/>
    </row>
    <row r="58" spans="3:48" x14ac:dyDescent="0.25">
      <c r="G58" s="80"/>
      <c r="AJ58" s="209"/>
      <c r="AL58" s="259"/>
      <c r="AM58" s="259"/>
    </row>
    <row r="59" spans="3:48" x14ac:dyDescent="0.25">
      <c r="G59" s="80"/>
      <c r="AJ59" s="209"/>
      <c r="AL59" s="259"/>
      <c r="AM59" s="259"/>
      <c r="AN59" s="260"/>
    </row>
    <row r="60" spans="3:48" x14ac:dyDescent="0.25">
      <c r="G60" s="80"/>
      <c r="AJ60" s="209"/>
      <c r="AL60" s="259"/>
      <c r="AM60" s="259"/>
    </row>
    <row r="61" spans="3:48" x14ac:dyDescent="0.25">
      <c r="G61" s="27"/>
      <c r="AJ61" s="209"/>
      <c r="AL61" s="259"/>
      <c r="AM61" s="259"/>
    </row>
    <row r="62" spans="3:48" x14ac:dyDescent="0.25">
      <c r="G62" s="27"/>
      <c r="AJ62" s="209"/>
      <c r="AL62" s="259"/>
      <c r="AM62" s="259"/>
      <c r="AN62" s="259"/>
    </row>
    <row r="63" spans="3:48" x14ac:dyDescent="0.25">
      <c r="G63" s="27"/>
      <c r="AJ63" s="209"/>
      <c r="AL63" s="259"/>
      <c r="AM63" s="259"/>
    </row>
    <row r="64" spans="3:48" x14ac:dyDescent="0.25">
      <c r="G64" s="27"/>
      <c r="AL64" s="259"/>
      <c r="AM64" s="259"/>
    </row>
    <row r="65" spans="7:7" x14ac:dyDescent="0.25">
      <c r="G65" s="27"/>
    </row>
    <row r="66" spans="7:7" x14ac:dyDescent="0.25">
      <c r="G66" s="28"/>
    </row>
    <row r="67" spans="7:7" x14ac:dyDescent="0.25">
      <c r="G67" s="28"/>
    </row>
    <row r="68" spans="7:7" x14ac:dyDescent="0.25">
      <c r="G68" s="28"/>
    </row>
    <row r="69" spans="7:7" x14ac:dyDescent="0.25">
      <c r="G69" s="32"/>
    </row>
    <row r="70" spans="7:7" x14ac:dyDescent="0.25">
      <c r="G70" s="391"/>
    </row>
  </sheetData>
  <mergeCells count="12">
    <mergeCell ref="A32:B32"/>
    <mergeCell ref="A33:B33"/>
    <mergeCell ref="A3:A5"/>
    <mergeCell ref="A1:A2"/>
    <mergeCell ref="AJ4:AU4"/>
    <mergeCell ref="AV4:BG4"/>
    <mergeCell ref="B1:BG1"/>
    <mergeCell ref="B2:BG2"/>
    <mergeCell ref="B3:K4"/>
    <mergeCell ref="L4:W4"/>
    <mergeCell ref="X4:AI4"/>
    <mergeCell ref="L3:BG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E9078FD2DAC40923B1E1CFE2B0FB8" ma:contentTypeVersion="2" ma:contentTypeDescription="Create a new document." ma:contentTypeScope="" ma:versionID="77e87af6dd52f575b8550a5bad3a950b">
  <xsd:schema xmlns:xsd="http://www.w3.org/2001/XMLSchema" xmlns:xs="http://www.w3.org/2001/XMLSchema" xmlns:p="http://schemas.microsoft.com/office/2006/metadata/properties" xmlns:ns3="603c97f2-2a4b-45c7-9736-dd76ef34b78b" targetNamespace="http://schemas.microsoft.com/office/2006/metadata/properties" ma:root="true" ma:fieldsID="2f8683cc284dc5fab6526cde0536b061" ns3:_="">
    <xsd:import namespace="603c97f2-2a4b-45c7-9736-dd76ef34b7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c97f2-2a4b-45c7-9736-dd76ef34b7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17B7A7-25D2-418D-A8F2-B2E4A158E3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364807-0167-420C-B165-AB826215B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3c97f2-2a4b-45c7-9736-dd76ef34b7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EE0FBE-15BC-48AD-8BFF-01A3946AB0F6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03c97f2-2a4b-45c7-9736-dd76ef34b78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1_BOT</vt:lpstr>
      <vt:lpstr>2_M</vt:lpstr>
      <vt:lpstr>3_X</vt:lpstr>
      <vt:lpstr>4_ReX</vt:lpstr>
      <vt:lpstr>5_TX</vt:lpstr>
      <vt:lpstr>6_PrinX</vt:lpstr>
      <vt:lpstr>7_PrinM</vt:lpstr>
      <vt:lpstr>8_BOT_PC</vt:lpstr>
      <vt:lpstr>9_TradeRg</vt:lpstr>
      <vt:lpstr>10_Mode_Trspt</vt:lpstr>
      <vt:lpstr>12_X_SITC</vt:lpstr>
      <vt:lpstr>13_M_SITC</vt:lpstr>
      <vt:lpstr>14_BEC</vt:lpstr>
      <vt:lpstr>'2_M'!Print_Area</vt:lpstr>
    </vt:vector>
  </TitlesOfParts>
  <Company>SPC/CPS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nilimal</dc:creator>
  <cp:lastModifiedBy>Dorothy SAPALOJANG</cp:lastModifiedBy>
  <cp:lastPrinted>2022-04-04T04:43:14Z</cp:lastPrinted>
  <dcterms:created xsi:type="dcterms:W3CDTF">2012-03-14T10:51:45Z</dcterms:created>
  <dcterms:modified xsi:type="dcterms:W3CDTF">2022-06-30T00:22:26Z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0x0101008BDE9078FD2DAC40923B1E1CFE2B0FB8</vt:lpwstr>
  </property>
</Properties>
</file>