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illzyj/Google Drive/TV/"/>
    </mc:Choice>
  </mc:AlternateContent>
  <xr:revisionPtr revIDLastSave="0" documentId="13_ncr:1_{1492136A-F496-594B-9285-A1C87362E034}" xr6:coauthVersionLast="47" xr6:coauthVersionMax="47" xr10:uidLastSave="{00000000-0000-0000-0000-000000000000}"/>
  <bookViews>
    <workbookView xWindow="2640" yWindow="500" windowWidth="28800" windowHeight="17500" activeTab="2" xr2:uid="{00000000-000D-0000-FFFF-FFFF00000000}"/>
  </bookViews>
  <sheets>
    <sheet name="Channel Lineup" sheetId="1" r:id="rId1"/>
    <sheet name="Basic Channel List" sheetId="2" r:id="rId2"/>
    <sheet name="SlingTV list" sheetId="3" r:id="rId3"/>
  </sheets>
  <definedNames>
    <definedName name="_xlnm._FilterDatabase" localSheetId="1" hidden="1">'Basic Channel List'!$A$1:$B$47</definedName>
    <definedName name="_xlnm._FilterDatabase" localSheetId="0" hidden="1">'Channel Lineup'!$A$1:$F$276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5" i="1"/>
  <c r="A4" i="1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32" i="1"/>
  <c r="A31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0" i="1"/>
  <c r="A11" i="1"/>
  <c r="A9" i="1"/>
  <c r="A8" i="1"/>
  <c r="A7" i="1"/>
  <c r="A6" i="1"/>
  <c r="A2" i="1"/>
</calcChain>
</file>

<file path=xl/sharedStrings.xml><?xml version="1.0" encoding="utf-8"?>
<sst xmlns="http://schemas.openxmlformats.org/spreadsheetml/2006/main" count="976" uniqueCount="60">
  <si>
    <t>Channel_Name</t>
  </si>
  <si>
    <t>Channel_Number</t>
  </si>
  <si>
    <t>Entertainment</t>
  </si>
  <si>
    <t>Choice</t>
  </si>
  <si>
    <t>Ultimate</t>
  </si>
  <si>
    <t>Premier</t>
  </si>
  <si>
    <t>•</t>
  </si>
  <si>
    <t>Disney Channel</t>
  </si>
  <si>
    <t>ESPN</t>
  </si>
  <si>
    <t>ESPN 4K</t>
  </si>
  <si>
    <t>ESPN2</t>
  </si>
  <si>
    <t>ESPN3</t>
  </si>
  <si>
    <t>Freeform</t>
  </si>
  <si>
    <t>MotorTrend</t>
  </si>
  <si>
    <t>Only on Sling Blue: 15 channels</t>
  </si>
  <si>
    <t>Bravo</t>
  </si>
  <si>
    <t>Discovery Channel</t>
  </si>
  <si>
    <t>E!</t>
  </si>
  <si>
    <t>FOX Sports 1</t>
  </si>
  <si>
    <t>FX</t>
  </si>
  <si>
    <t>Fox News</t>
  </si>
  <si>
    <t>Fox Sports 1 4K</t>
  </si>
  <si>
    <t>HLN</t>
  </si>
  <si>
    <t>MSNBC</t>
  </si>
  <si>
    <t>NFL Network</t>
  </si>
  <si>
    <t>National Geographic</t>
  </si>
  <si>
    <t>SYFY</t>
  </si>
  <si>
    <t>TLC</t>
  </si>
  <si>
    <t>USA</t>
  </si>
  <si>
    <t>truTV</t>
  </si>
  <si>
    <t>Available in All Base Services: 28 channels</t>
  </si>
  <si>
    <t>A&amp;E</t>
  </si>
  <si>
    <t>AMC</t>
  </si>
  <si>
    <t>AXS TV</t>
  </si>
  <si>
    <t>BBC America</t>
  </si>
  <si>
    <t>BET</t>
  </si>
  <si>
    <t>Bloomberg Television</t>
  </si>
  <si>
    <t>CHARGE!</t>
  </si>
  <si>
    <t>CNN</t>
  </si>
  <si>
    <t>Cartoon Network</t>
  </si>
  <si>
    <t>Comedy Central</t>
  </si>
  <si>
    <t>Comet</t>
  </si>
  <si>
    <t>Food Network</t>
  </si>
  <si>
    <t>Fuse</t>
  </si>
  <si>
    <t>HGTV</t>
  </si>
  <si>
    <t>History Channel</t>
  </si>
  <si>
    <t>IFC</t>
  </si>
  <si>
    <t>Investigation Discovery</t>
  </si>
  <si>
    <t>Lifetime</t>
  </si>
  <si>
    <t>Local Now</t>
  </si>
  <si>
    <t>MGM+ Drive-In</t>
  </si>
  <si>
    <t>Nick Jr.</t>
  </si>
  <si>
    <t>QVC</t>
  </si>
  <si>
    <t>Sling scapes</t>
  </si>
  <si>
    <t>Sling scapes 2</t>
  </si>
  <si>
    <t>TBS</t>
  </si>
  <si>
    <t>TNT</t>
  </si>
  <si>
    <t>Travel Channel</t>
  </si>
  <si>
    <t>Vice</t>
  </si>
  <si>
    <t>Only on Sling Orange: 7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</si>
</sst>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0" xfId="1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6"/>
  <sheetViews>
    <sheetView workbookViewId="0">
      <pane ySplit="1" topLeftCell="A59" activePane="bottomLeft" state="frozen"/>
      <selection pane="bottomLeft" activeCell="A79" sqref="A79"/>
    </sheetView>
  </sheetViews>
  <sheetFormatPr baseColWidth="10" defaultColWidth="8.83203125" defaultRowHeight="15" x14ac:dyDescent="0.2"/>
  <cols>
    <col min="1" max="1" width="39.33203125" customWidth="1"/>
  </cols>
  <sheetData>
    <row r="1" spans="1:6" ht="1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9" x14ac:dyDescent="0.25">
      <c r="A2" s="4" t="str">
        <f>HYPERLINK("https://en.wikipedia.org/wiki/5StarMAX", "5StarMAX")</f>
        <v>5StarMAX</v>
      </c>
      <c r="B2" s="4">
        <v>520</v>
      </c>
      <c r="C2" s="4"/>
      <c r="D2" s="4"/>
      <c r="E2" s="4"/>
      <c r="F2" s="4" t="s">
        <v>6</v>
      </c>
    </row>
    <row r="3" spans="1:6" ht="19" x14ac:dyDescent="0.25">
      <c r="A3" s="2" t="str">
        <f>HYPERLINK("https://en.wikipedia.org/wiki/A%26E_(TV_network)", "A&amp;E")</f>
        <v>A&amp;E</v>
      </c>
      <c r="B3" s="4">
        <v>265</v>
      </c>
      <c r="C3" s="4"/>
      <c r="D3" s="4" t="s">
        <v>6</v>
      </c>
      <c r="E3" s="4" t="s">
        <v>6</v>
      </c>
      <c r="F3" s="4" t="s">
        <v>6</v>
      </c>
    </row>
    <row r="4" spans="1:6" ht="19" x14ac:dyDescent="0.25">
      <c r="A4" s="5" t="str">
        <f>HYPERLINK("https://en.wikipedia.org/wiki/ACC_Digital_Network", "ACC Digital Network")</f>
        <v>ACC Digital Network</v>
      </c>
      <c r="B4" s="4">
        <v>4151</v>
      </c>
      <c r="C4" s="4" t="s">
        <v>6</v>
      </c>
      <c r="D4" s="4" t="s">
        <v>6</v>
      </c>
      <c r="E4" s="4" t="s">
        <v>6</v>
      </c>
      <c r="F4" s="4" t="s">
        <v>6</v>
      </c>
    </row>
    <row r="5" spans="1:6" ht="19" x14ac:dyDescent="0.25">
      <c r="A5" s="2" t="str">
        <f>HYPERLINK("https://en.wikipedia.org/wiki/A%26E_(TV_network)", "ACC Network")</f>
        <v>ACC Network</v>
      </c>
      <c r="B5" s="4">
        <v>612</v>
      </c>
      <c r="C5" s="4"/>
      <c r="D5" s="4" t="s">
        <v>6</v>
      </c>
      <c r="E5" s="4" t="s">
        <v>6</v>
      </c>
      <c r="F5" s="4" t="s">
        <v>6</v>
      </c>
    </row>
    <row r="6" spans="1:6" ht="19" x14ac:dyDescent="0.25">
      <c r="A6" s="4" t="str">
        <f>HYPERLINK("https://en.wikipedia.org/wiki/AccuWeather", "AccuWeather")</f>
        <v>AccuWeather</v>
      </c>
      <c r="B6" s="4">
        <v>361</v>
      </c>
      <c r="C6" s="4" t="s">
        <v>6</v>
      </c>
      <c r="D6" s="4" t="s">
        <v>6</v>
      </c>
      <c r="E6" s="4" t="s">
        <v>6</v>
      </c>
      <c r="F6" s="4" t="s">
        <v>6</v>
      </c>
    </row>
    <row r="7" spans="1:6" ht="19" x14ac:dyDescent="0.25">
      <c r="A7" s="4" t="str">
        <f>HYPERLINK("https://en.wikipedia.org/wiki/ActionMAX", "ActionMAX")</f>
        <v>ActionMAX</v>
      </c>
      <c r="B7" s="4">
        <v>519</v>
      </c>
      <c r="C7" s="4"/>
      <c r="D7" s="4"/>
      <c r="E7" s="4"/>
      <c r="F7" s="4" t="s">
        <v>6</v>
      </c>
    </row>
    <row r="8" spans="1:6" ht="19" x14ac:dyDescent="0.25">
      <c r="A8" s="4" t="str">
        <f>HYPERLINK("https://en.wikipedia.org/wiki/Alien_Nation", "Alien Nation")</f>
        <v>Alien Nation</v>
      </c>
      <c r="B8" s="4">
        <v>4490</v>
      </c>
      <c r="C8" s="4" t="s">
        <v>6</v>
      </c>
      <c r="D8" s="4" t="s">
        <v>6</v>
      </c>
      <c r="E8" s="4" t="s">
        <v>6</v>
      </c>
      <c r="F8" s="4" t="s">
        <v>6</v>
      </c>
    </row>
    <row r="9" spans="1:6" ht="19" x14ac:dyDescent="0.25">
      <c r="A9" s="4" t="str">
        <f>HYPERLINK("https://en.wikipedia.org/wiki/AMC", "AMC")</f>
        <v>AMC</v>
      </c>
      <c r="B9" s="4">
        <v>254</v>
      </c>
      <c r="C9" s="4" t="s">
        <v>6</v>
      </c>
      <c r="D9" s="4" t="s">
        <v>6</v>
      </c>
      <c r="E9" s="4" t="s">
        <v>6</v>
      </c>
      <c r="F9" s="4" t="s">
        <v>6</v>
      </c>
    </row>
    <row r="10" spans="1:6" ht="19" x14ac:dyDescent="0.25">
      <c r="A10" s="4" t="str">
        <f>HYPERLINK("https://en.wikipedia.org/wiki/America%27s_Test_Kitchen", "America's Test Kitchen")</f>
        <v>America's Test Kitchen</v>
      </c>
      <c r="B10" s="4">
        <v>4357</v>
      </c>
      <c r="C10" s="4" t="s">
        <v>6</v>
      </c>
      <c r="D10" s="4" t="s">
        <v>6</v>
      </c>
      <c r="E10" s="4" t="s">
        <v>6</v>
      </c>
      <c r="F10" s="4" t="s">
        <v>6</v>
      </c>
    </row>
    <row r="11" spans="1:6" ht="19" x14ac:dyDescent="0.25">
      <c r="A11" s="4" t="str">
        <f>HYPERLINK("https://en.wikipedia.org/wiki/American_Heroes_Channel", "American Heroes Channel")</f>
        <v>American Heroes Channel</v>
      </c>
      <c r="B11" s="4">
        <v>287</v>
      </c>
      <c r="C11" s="4"/>
      <c r="D11" s="4"/>
      <c r="E11" s="4" t="s">
        <v>6</v>
      </c>
      <c r="F11" s="4" t="s">
        <v>6</v>
      </c>
    </row>
    <row r="12" spans="1:6" ht="19" x14ac:dyDescent="0.25">
      <c r="A12" s="4" t="str">
        <f>HYPERLINK("https://en.wikipedia.org/wiki/Anger_Management", "Anger Management")</f>
        <v>Anger Management</v>
      </c>
      <c r="B12" s="4">
        <v>4321</v>
      </c>
      <c r="C12" s="4" t="s">
        <v>6</v>
      </c>
      <c r="D12" s="4" t="s">
        <v>6</v>
      </c>
      <c r="E12" s="4" t="s">
        <v>6</v>
      </c>
      <c r="F12" s="4" t="s">
        <v>6</v>
      </c>
    </row>
    <row r="13" spans="1:6" ht="19" x14ac:dyDescent="0.25">
      <c r="A13" s="4" t="str">
        <f>HYPERLINK("https://en.wikipedia.org/wiki/Animal_Planet", "Animal Planet")</f>
        <v>Animal Planet</v>
      </c>
      <c r="B13" s="4">
        <v>282</v>
      </c>
      <c r="C13" s="4" t="s">
        <v>6</v>
      </c>
      <c r="D13" s="4" t="s">
        <v>6</v>
      </c>
      <c r="E13" s="4" t="s">
        <v>6</v>
      </c>
      <c r="F13" s="4" t="s">
        <v>6</v>
      </c>
    </row>
    <row r="14" spans="1:6" ht="19" x14ac:dyDescent="0.25">
      <c r="A14" s="4" t="str">
        <f>HYPERLINK("https://en.wikipedia.org/wiki/Are_We_There_Yet", "Are We There Yet")</f>
        <v>Are We There Yet</v>
      </c>
      <c r="B14" s="4">
        <v>4322</v>
      </c>
      <c r="C14" s="4" t="s">
        <v>6</v>
      </c>
      <c r="D14" s="4" t="s">
        <v>6</v>
      </c>
      <c r="E14" s="4" t="s">
        <v>6</v>
      </c>
      <c r="F14" s="4" t="s">
        <v>6</v>
      </c>
    </row>
    <row r="15" spans="1:6" ht="19" x14ac:dyDescent="0.25">
      <c r="A15" s="4" t="str">
        <f>HYPERLINK("https://en.wikipedia.org/wiki/Aspire", "Aspire")</f>
        <v>Aspire</v>
      </c>
      <c r="B15" s="4">
        <v>381</v>
      </c>
      <c r="C15" s="4"/>
      <c r="D15" s="4"/>
      <c r="E15" s="4" t="s">
        <v>6</v>
      </c>
      <c r="F15" s="4" t="s">
        <v>6</v>
      </c>
    </row>
    <row r="16" spans="1:6" ht="19" x14ac:dyDescent="0.25">
      <c r="A16" s="4" t="str">
        <f>HYPERLINK("https://en.wikipedia.org/wiki/Ax_Men", "Ax Men")</f>
        <v>Ax Men</v>
      </c>
      <c r="B16" s="4">
        <v>4264</v>
      </c>
      <c r="C16" s="4" t="s">
        <v>6</v>
      </c>
      <c r="D16" s="4" t="s">
        <v>6</v>
      </c>
      <c r="E16" s="4" t="s">
        <v>6</v>
      </c>
      <c r="F16" s="4" t="s">
        <v>6</v>
      </c>
    </row>
    <row r="17" spans="1:6" ht="19" x14ac:dyDescent="0.25">
      <c r="A17" s="4" t="str">
        <f>HYPERLINK("https://en.wikipedia.org/wiki/AXS_TV", "AXS TV")</f>
        <v>AXS TV</v>
      </c>
      <c r="B17" s="4">
        <v>340</v>
      </c>
      <c r="C17" s="4" t="s">
        <v>6</v>
      </c>
      <c r="D17" s="4" t="s">
        <v>6</v>
      </c>
      <c r="E17" s="4" t="s">
        <v>6</v>
      </c>
      <c r="F17" s="4" t="s">
        <v>6</v>
      </c>
    </row>
    <row r="18" spans="1:6" ht="19" x14ac:dyDescent="0.25">
      <c r="A18" s="4" t="str">
        <f>HYPERLINK("https://en.wikipedia.org/wiki/BabyFirst_HD", "BabyFirst HD")</f>
        <v>BabyFirst HD</v>
      </c>
      <c r="B18" s="4">
        <v>293</v>
      </c>
      <c r="C18" s="4" t="s">
        <v>6</v>
      </c>
      <c r="D18" s="4" t="s">
        <v>6</v>
      </c>
      <c r="E18" s="4" t="s">
        <v>6</v>
      </c>
      <c r="F18" s="4" t="s">
        <v>6</v>
      </c>
    </row>
    <row r="19" spans="1:6" ht="19" x14ac:dyDescent="0.25">
      <c r="A19" s="4" t="str">
        <f>HYPERLINK("https://en.wikipedia.org/wiki/BBC_America", "BBC America")</f>
        <v>BBC America</v>
      </c>
      <c r="B19" s="4">
        <v>264</v>
      </c>
      <c r="C19" s="4" t="s">
        <v>6</v>
      </c>
      <c r="D19" s="4" t="s">
        <v>6</v>
      </c>
      <c r="E19" s="4" t="s">
        <v>6</v>
      </c>
      <c r="F19" s="4" t="s">
        <v>6</v>
      </c>
    </row>
    <row r="20" spans="1:6" ht="19" x14ac:dyDescent="0.25">
      <c r="A20" s="4" t="str">
        <f>HYPERLINK("https://en.wikipedia.org/wiki/BBC_News", "BBC News")</f>
        <v>BBC News</v>
      </c>
      <c r="B20" s="4">
        <v>346</v>
      </c>
      <c r="C20" s="4"/>
      <c r="D20" s="4"/>
      <c r="E20" s="4" t="s">
        <v>6</v>
      </c>
      <c r="F20" s="4" t="s">
        <v>6</v>
      </c>
    </row>
    <row r="21" spans="1:6" ht="19" x14ac:dyDescent="0.25">
      <c r="A21" s="4" t="str">
        <f>HYPERLINK("https://en.wikipedia.org/wiki/BET", "BET")</f>
        <v>BET</v>
      </c>
      <c r="B21" s="4">
        <v>329</v>
      </c>
      <c r="C21" s="4" t="s">
        <v>6</v>
      </c>
      <c r="D21" s="4" t="s">
        <v>6</v>
      </c>
      <c r="E21" s="4" t="s">
        <v>6</v>
      </c>
      <c r="F21" s="4" t="s">
        <v>6</v>
      </c>
    </row>
    <row r="22" spans="1:6" ht="19" x14ac:dyDescent="0.25">
      <c r="A22" s="4" t="str">
        <f>HYPERLINK("https://en.wikipedia.org/wiki/BET_Her", "BET Her")</f>
        <v>BET Her</v>
      </c>
      <c r="B22" s="4">
        <v>330</v>
      </c>
      <c r="C22" s="4"/>
      <c r="D22" s="4"/>
      <c r="E22" s="4" t="s">
        <v>6</v>
      </c>
      <c r="F22" s="4" t="s">
        <v>6</v>
      </c>
    </row>
    <row r="23" spans="1:6" ht="19" x14ac:dyDescent="0.25">
      <c r="A23" s="4" t="str">
        <f>HYPERLINK("https://en.wikipedia.org/wiki/Big_12", "Big 12")</f>
        <v>Big 12</v>
      </c>
      <c r="B23" s="4">
        <v>4152</v>
      </c>
      <c r="C23" s="4" t="s">
        <v>6</v>
      </c>
      <c r="D23" s="4" t="s">
        <v>6</v>
      </c>
      <c r="E23" s="4" t="s">
        <v>6</v>
      </c>
      <c r="F23" s="4" t="s">
        <v>6</v>
      </c>
    </row>
    <row r="24" spans="1:6" ht="19" x14ac:dyDescent="0.25">
      <c r="A24" s="4" t="str">
        <f>HYPERLINK("https://en.wikipedia.org/wiki/Big_Ten_Network", "Big Ten Network")</f>
        <v>Big Ten Network</v>
      </c>
      <c r="B24" s="4">
        <v>610</v>
      </c>
      <c r="C24" s="4"/>
      <c r="D24" s="4" t="s">
        <v>6</v>
      </c>
      <c r="E24" s="4" t="s">
        <v>6</v>
      </c>
      <c r="F24" s="4" t="s">
        <v>6</v>
      </c>
    </row>
    <row r="25" spans="1:6" ht="19" x14ac:dyDescent="0.25">
      <c r="A25" s="4" t="str">
        <f>HYPERLINK("https://en.wikipedia.org/wiki/Bloomberg_TV", "Bloomberg TV")</f>
        <v>Bloomberg TV</v>
      </c>
      <c r="B25" s="4">
        <v>353</v>
      </c>
      <c r="C25" s="4" t="s">
        <v>6</v>
      </c>
      <c r="D25" s="4" t="s">
        <v>6</v>
      </c>
      <c r="E25" s="4" t="s">
        <v>6</v>
      </c>
      <c r="F25" s="4" t="s">
        <v>6</v>
      </c>
    </row>
    <row r="26" spans="1:6" ht="19" x14ac:dyDescent="0.25">
      <c r="A26" s="4" t="str">
        <f>HYPERLINK("https://en.wikipedia.org/wiki/Bob_Ross_Channel", "Bob Ross Channel")</f>
        <v>Bob Ross Channel</v>
      </c>
      <c r="B26" s="4">
        <v>4219</v>
      </c>
      <c r="C26" s="4" t="s">
        <v>6</v>
      </c>
      <c r="D26" s="4" t="s">
        <v>6</v>
      </c>
      <c r="E26" s="4" t="s">
        <v>6</v>
      </c>
      <c r="F26" s="4" t="s">
        <v>6</v>
      </c>
    </row>
    <row r="27" spans="1:6" ht="19" x14ac:dyDescent="0.25">
      <c r="A27" s="4" t="str">
        <f>HYPERLINK("https://en.wikipedia.org/wiki/Boomerang", "Boomerang")</f>
        <v>Boomerang</v>
      </c>
      <c r="B27" s="4">
        <v>298</v>
      </c>
      <c r="C27" s="4" t="s">
        <v>6</v>
      </c>
      <c r="D27" s="4" t="s">
        <v>6</v>
      </c>
      <c r="E27" s="4" t="s">
        <v>6</v>
      </c>
      <c r="F27" s="4" t="s">
        <v>6</v>
      </c>
    </row>
    <row r="28" spans="1:6" ht="19" x14ac:dyDescent="0.25">
      <c r="A28" s="4" t="str">
        <f>HYPERLINK("https://en.wikipedia.org/wiki/BOUNCE_TV", "BOUNCE TV")</f>
        <v>BOUNCE TV</v>
      </c>
      <c r="B28" s="4">
        <v>82</v>
      </c>
      <c r="C28" s="4"/>
      <c r="D28" s="4" t="s">
        <v>6</v>
      </c>
      <c r="E28" s="4" t="s">
        <v>6</v>
      </c>
      <c r="F28" s="4" t="s">
        <v>6</v>
      </c>
    </row>
    <row r="29" spans="1:6" ht="19" x14ac:dyDescent="0.25">
      <c r="A29" s="4" t="str">
        <f>HYPERLINK("https://en.wikipedia.org/wiki/Bravo", "Bravo")</f>
        <v>Bravo</v>
      </c>
      <c r="B29" s="4">
        <v>237</v>
      </c>
      <c r="C29" s="4" t="s">
        <v>6</v>
      </c>
      <c r="D29" s="4" t="s">
        <v>6</v>
      </c>
      <c r="E29" s="4" t="s">
        <v>6</v>
      </c>
      <c r="F29" s="4" t="s">
        <v>6</v>
      </c>
    </row>
    <row r="30" spans="1:6" ht="19" x14ac:dyDescent="0.25">
      <c r="A30" s="4" t="str">
        <f>HYPERLINK("https://en.wikipedia.org/wiki/Buzzr", "Buzzr")</f>
        <v>Buzzr</v>
      </c>
      <c r="B30" s="4">
        <v>4335</v>
      </c>
      <c r="C30" s="4" t="s">
        <v>6</v>
      </c>
      <c r="D30" s="4" t="s">
        <v>6</v>
      </c>
      <c r="E30" s="4" t="s">
        <v>6</v>
      </c>
      <c r="F30" s="4" t="s">
        <v>6</v>
      </c>
    </row>
    <row r="31" spans="1:6" ht="19" x14ac:dyDescent="0.25">
      <c r="A31" s="4" t="str">
        <f>HYPERLINK("https://en.wikipedia.org/wiki/C-SPAN", "C-SPAN")</f>
        <v>C-SPAN</v>
      </c>
      <c r="B31" s="4">
        <v>350</v>
      </c>
      <c r="C31" s="4" t="s">
        <v>6</v>
      </c>
      <c r="D31" s="4" t="s">
        <v>6</v>
      </c>
      <c r="E31" s="4" t="s">
        <v>6</v>
      </c>
      <c r="F31" s="4" t="s">
        <v>6</v>
      </c>
    </row>
    <row r="32" spans="1:6" ht="19" x14ac:dyDescent="0.25">
      <c r="A32" s="4" t="str">
        <f>HYPERLINK("https://en.wikipedia.org/wiki/C-SPAN2", "C-SPAN2")</f>
        <v>C-SPAN2</v>
      </c>
      <c r="B32" s="4">
        <v>351</v>
      </c>
      <c r="C32" s="4" t="s">
        <v>6</v>
      </c>
      <c r="D32" s="4" t="s">
        <v>6</v>
      </c>
      <c r="E32" s="4" t="s">
        <v>6</v>
      </c>
      <c r="F32" s="4" t="s">
        <v>6</v>
      </c>
    </row>
    <row r="33" spans="1:6" ht="19" x14ac:dyDescent="0.25">
      <c r="A33" s="4" t="str">
        <f>HYPERLINK("https://en.wikipedia.org/wiki/Cartoon_Network_East", "Cartoon Network East")</f>
        <v>Cartoon Network East</v>
      </c>
      <c r="B33" s="4">
        <v>296</v>
      </c>
      <c r="C33" s="4" t="s">
        <v>6</v>
      </c>
      <c r="D33" s="4" t="s">
        <v>6</v>
      </c>
      <c r="E33" s="4" t="s">
        <v>6</v>
      </c>
      <c r="F33" s="4" t="s">
        <v>6</v>
      </c>
    </row>
    <row r="34" spans="1:6" ht="19" x14ac:dyDescent="0.25">
      <c r="A34" s="4" t="str">
        <f>HYPERLINK("https://en.wikipedia.org/wiki/CBS_Sports_Network", "CBS Sports Network")</f>
        <v>CBS Sports Network</v>
      </c>
      <c r="B34" s="4">
        <v>221</v>
      </c>
      <c r="C34" s="4"/>
      <c r="D34" s="4"/>
      <c r="E34" s="4" t="s">
        <v>6</v>
      </c>
      <c r="F34" s="4" t="s">
        <v>6</v>
      </c>
    </row>
    <row r="35" spans="1:6" ht="19" x14ac:dyDescent="0.25">
      <c r="A35" s="4" t="str">
        <f>HYPERLINK("https://en.wikipedia.org/wiki/Cheddar_News", "Cheddar News")</f>
        <v>Cheddar News</v>
      </c>
      <c r="B35" s="4">
        <v>354</v>
      </c>
      <c r="C35" s="4" t="s">
        <v>6</v>
      </c>
      <c r="D35" s="4" t="s">
        <v>6</v>
      </c>
      <c r="E35" s="4" t="s">
        <v>6</v>
      </c>
      <c r="F35" s="4" t="s">
        <v>6</v>
      </c>
    </row>
    <row r="36" spans="1:6" ht="19" x14ac:dyDescent="0.25">
      <c r="A36" s="4" t="str">
        <f>HYPERLINK("https://en.wikipedia.org/wiki/Cinemax_East", "Cinemax East")</f>
        <v>Cinemax East</v>
      </c>
      <c r="B36" s="4">
        <v>515</v>
      </c>
      <c r="C36" s="4"/>
      <c r="D36" s="4"/>
      <c r="E36" s="4"/>
      <c r="F36" s="4" t="s">
        <v>6</v>
      </c>
    </row>
    <row r="37" spans="1:6" ht="19" x14ac:dyDescent="0.25">
      <c r="A37" s="4" t="str">
        <f>HYPERLINK("https://en.wikipedia.org/wiki/CleoTV", "CleoTV")</f>
        <v>CleoTV</v>
      </c>
      <c r="B37" s="4">
        <v>341</v>
      </c>
      <c r="C37" s="4" t="s">
        <v>6</v>
      </c>
      <c r="D37" s="4" t="s">
        <v>6</v>
      </c>
      <c r="E37" s="4" t="s">
        <v>6</v>
      </c>
      <c r="F37" s="4" t="s">
        <v>6</v>
      </c>
    </row>
    <row r="38" spans="1:6" ht="19" x14ac:dyDescent="0.25">
      <c r="A38" s="4" t="str">
        <f>HYPERLINK("https://en.wikipedia.org/wiki/CMT", "CMT")</f>
        <v>CMT</v>
      </c>
      <c r="B38" s="4">
        <v>327</v>
      </c>
      <c r="C38" s="4" t="s">
        <v>6</v>
      </c>
      <c r="D38" s="4" t="s">
        <v>6</v>
      </c>
      <c r="E38" s="4" t="s">
        <v>6</v>
      </c>
      <c r="F38" s="4" t="s">
        <v>6</v>
      </c>
    </row>
    <row r="39" spans="1:6" ht="19" x14ac:dyDescent="0.25">
      <c r="A39" s="4" t="str">
        <f>HYPERLINK("https://en.wikipedia.org/wiki/CNBC", "CNBC")</f>
        <v>CNBC</v>
      </c>
      <c r="B39" s="4">
        <v>355</v>
      </c>
      <c r="C39" s="4" t="s">
        <v>6</v>
      </c>
      <c r="D39" s="4" t="s">
        <v>6</v>
      </c>
      <c r="E39" s="4" t="s">
        <v>6</v>
      </c>
      <c r="F39" s="4" t="s">
        <v>6</v>
      </c>
    </row>
    <row r="40" spans="1:6" ht="19" x14ac:dyDescent="0.25">
      <c r="A40" s="4" t="str">
        <f>HYPERLINK("https://en.wikipedia.org/wiki/CNBC_World", "CNBC World")</f>
        <v>CNBC World</v>
      </c>
      <c r="B40" s="4">
        <v>357</v>
      </c>
      <c r="C40" s="4"/>
      <c r="D40" s="4" t="s">
        <v>6</v>
      </c>
      <c r="E40" s="4" t="s">
        <v>6</v>
      </c>
      <c r="F40" s="4" t="s">
        <v>6</v>
      </c>
    </row>
    <row r="41" spans="1:6" ht="19" x14ac:dyDescent="0.25">
      <c r="A41" s="4" t="str">
        <f>HYPERLINK("https://en.wikipedia.org/wiki/CNN", "CNN")</f>
        <v>CNN</v>
      </c>
      <c r="B41" s="4">
        <v>202</v>
      </c>
      <c r="C41" s="4" t="s">
        <v>6</v>
      </c>
      <c r="D41" s="4" t="s">
        <v>6</v>
      </c>
      <c r="E41" s="4" t="s">
        <v>6</v>
      </c>
      <c r="F41" s="4" t="s">
        <v>6</v>
      </c>
    </row>
    <row r="42" spans="1:6" ht="19" x14ac:dyDescent="0.25">
      <c r="A42" s="4" t="str">
        <f>HYPERLINK("https://en.wikipedia.org/wiki/CNN_En_Espa%C3%B1ol", "CNN En Español")</f>
        <v>CNN En Español</v>
      </c>
      <c r="B42" s="4">
        <v>419</v>
      </c>
      <c r="C42" s="4" t="s">
        <v>6</v>
      </c>
      <c r="D42" s="4" t="s">
        <v>6</v>
      </c>
      <c r="E42" s="4" t="s">
        <v>6</v>
      </c>
      <c r="F42" s="4" t="s">
        <v>6</v>
      </c>
    </row>
    <row r="43" spans="1:6" ht="19" x14ac:dyDescent="0.25">
      <c r="A43" s="4" t="str">
        <f>HYPERLINK("https://en.wikipedia.org/wiki/CNNi", "CNNi")</f>
        <v>CNNi</v>
      </c>
      <c r="B43" s="4">
        <v>358</v>
      </c>
      <c r="C43" s="4" t="s">
        <v>6</v>
      </c>
      <c r="D43" s="4" t="s">
        <v>6</v>
      </c>
      <c r="E43" s="4" t="s">
        <v>6</v>
      </c>
      <c r="F43" s="4" t="s">
        <v>6</v>
      </c>
    </row>
    <row r="44" spans="1:6" ht="19" x14ac:dyDescent="0.25">
      <c r="A44" s="4" t="str">
        <f>HYPERLINK("https://en.wikipedia.org/wiki/Cold_Case_Files", "Cold Case Files")</f>
        <v>Cold Case Files</v>
      </c>
      <c r="B44" s="4">
        <v>4271</v>
      </c>
      <c r="C44" s="4" t="s">
        <v>6</v>
      </c>
      <c r="D44" s="4" t="s">
        <v>6</v>
      </c>
      <c r="E44" s="4" t="s">
        <v>6</v>
      </c>
      <c r="F44" s="4" t="s">
        <v>6</v>
      </c>
    </row>
    <row r="45" spans="1:6" ht="19" x14ac:dyDescent="0.25">
      <c r="A45" s="4" t="str">
        <f>HYPERLINK("https://en.wikipedia.org/wiki/Comedy_Central", "Comedy Central")</f>
        <v>Comedy Central</v>
      </c>
      <c r="B45" s="4">
        <v>249</v>
      </c>
      <c r="C45" s="4" t="s">
        <v>6</v>
      </c>
      <c r="D45" s="4" t="s">
        <v>6</v>
      </c>
      <c r="E45" s="4" t="s">
        <v>6</v>
      </c>
      <c r="F45" s="4" t="s">
        <v>6</v>
      </c>
    </row>
    <row r="46" spans="1:6" ht="19" x14ac:dyDescent="0.25">
      <c r="A46" s="4" t="str">
        <f>HYPERLINK("https://en.wikipedia.org/wiki/Comedy_Dynamics", "Comedy Dynamics")</f>
        <v>Comedy Dynamics</v>
      </c>
      <c r="B46" s="4">
        <v>4305</v>
      </c>
      <c r="C46" s="4" t="s">
        <v>6</v>
      </c>
      <c r="D46" s="4" t="s">
        <v>6</v>
      </c>
      <c r="E46" s="4" t="s">
        <v>6</v>
      </c>
      <c r="F46" s="4" t="s">
        <v>6</v>
      </c>
    </row>
    <row r="47" spans="1:6" ht="19" x14ac:dyDescent="0.25">
      <c r="A47" s="4" t="str">
        <f>HYPERLINK("https://en.wikipedia.org/wiki/Comedy_TV", "Comedy TV")</f>
        <v>Comedy TV</v>
      </c>
      <c r="B47" s="4">
        <v>382</v>
      </c>
      <c r="C47" s="4"/>
      <c r="D47" s="4" t="s">
        <v>6</v>
      </c>
      <c r="E47" s="4" t="s">
        <v>6</v>
      </c>
      <c r="F47" s="4" t="s">
        <v>6</v>
      </c>
    </row>
    <row r="48" spans="1:6" ht="19" x14ac:dyDescent="0.25">
      <c r="A48" s="4" t="str">
        <f>HYPERLINK("https://en.wikipedia.org/wiki/Cooking_Channel", "Cooking Channel")</f>
        <v>Cooking Channel</v>
      </c>
      <c r="B48" s="4">
        <v>232</v>
      </c>
      <c r="C48" s="4"/>
      <c r="D48" s="4" t="s">
        <v>6</v>
      </c>
      <c r="E48" s="4" t="s">
        <v>6</v>
      </c>
      <c r="F48" s="4" t="s">
        <v>6</v>
      </c>
    </row>
    <row r="49" spans="1:6" ht="19" x14ac:dyDescent="0.25">
      <c r="A49" s="4" t="str">
        <f>HYPERLINK("https://en.wikipedia.org/wiki/Court_TV", "Court TV")</f>
        <v>Court TV</v>
      </c>
      <c r="B49" s="4">
        <v>4230</v>
      </c>
      <c r="C49" s="4" t="s">
        <v>6</v>
      </c>
      <c r="D49" s="4" t="s">
        <v>6</v>
      </c>
      <c r="E49" s="4" t="s">
        <v>6</v>
      </c>
      <c r="F49" s="4" t="s">
        <v>6</v>
      </c>
    </row>
    <row r="50" spans="1:6" ht="19" x14ac:dyDescent="0.25">
      <c r="A50" s="4" t="str">
        <f>HYPERLINK("https://en.wikipedia.org/wiki/Cozi_TV", "Cozi TV")</f>
        <v>Cozi TV</v>
      </c>
      <c r="B50" s="4">
        <v>80</v>
      </c>
      <c r="C50" s="4"/>
      <c r="D50" s="4" t="s">
        <v>6</v>
      </c>
      <c r="E50" s="4" t="s">
        <v>6</v>
      </c>
      <c r="F50" s="4" t="s">
        <v>6</v>
      </c>
    </row>
    <row r="51" spans="1:6" ht="19" x14ac:dyDescent="0.25">
      <c r="A51" s="4" t="str">
        <f>HYPERLINK("https://en.wikipedia.org/wiki/Crime_360", "Crime 360")</f>
        <v>Crime 360</v>
      </c>
      <c r="B51" s="4">
        <v>4272</v>
      </c>
      <c r="C51" s="4" t="s">
        <v>6</v>
      </c>
      <c r="D51" s="4" t="s">
        <v>6</v>
      </c>
      <c r="E51" s="4" t="s">
        <v>6</v>
      </c>
      <c r="F51" s="4" t="s">
        <v>6</v>
      </c>
    </row>
    <row r="52" spans="1:6" ht="19" x14ac:dyDescent="0.25">
      <c r="A52" s="4" t="str">
        <f>HYPERLINK("https://en.wikipedia.org/wiki/Curiosity_Now", "Curiosity Now")</f>
        <v>Curiosity Now</v>
      </c>
      <c r="B52" s="4">
        <v>4481</v>
      </c>
      <c r="C52" s="4" t="s">
        <v>6</v>
      </c>
      <c r="D52" s="4" t="s">
        <v>6</v>
      </c>
      <c r="E52" s="4" t="s">
        <v>6</v>
      </c>
      <c r="F52" s="4" t="s">
        <v>6</v>
      </c>
    </row>
    <row r="53" spans="1:6" ht="19" x14ac:dyDescent="0.25">
      <c r="A53" s="4" t="str">
        <f>HYPERLINK("https://en.wikipedia.org/wiki/Dance_Moms_by_Lifetime", "Dance Moms by Lifetime")</f>
        <v>Dance Moms by Lifetime</v>
      </c>
      <c r="B53" s="4">
        <v>4256</v>
      </c>
      <c r="C53" s="4" t="s">
        <v>6</v>
      </c>
      <c r="D53" s="4" t="s">
        <v>6</v>
      </c>
      <c r="E53" s="4" t="s">
        <v>6</v>
      </c>
      <c r="F53" s="4" t="s">
        <v>6</v>
      </c>
    </row>
    <row r="54" spans="1:6" ht="19" x14ac:dyDescent="0.25">
      <c r="A54" s="4" t="str">
        <f>HYPERLINK("https://en.wikipedia.org/wiki/Daystar", "Daystar")</f>
        <v>Daystar</v>
      </c>
      <c r="B54" s="4">
        <v>369</v>
      </c>
      <c r="C54" s="4" t="s">
        <v>6</v>
      </c>
      <c r="D54" s="4" t="s">
        <v>6</v>
      </c>
      <c r="E54" s="4" t="s">
        <v>6</v>
      </c>
      <c r="F54" s="4" t="s">
        <v>6</v>
      </c>
    </row>
    <row r="55" spans="1:6" ht="19" x14ac:dyDescent="0.25">
      <c r="A55" s="4" t="str">
        <f>HYPERLINK("https://en.wikipedia.org/wiki/Deal_Zone", "Deal Zone")</f>
        <v>Deal Zone</v>
      </c>
      <c r="B55" s="4">
        <v>4340</v>
      </c>
      <c r="C55" s="4" t="s">
        <v>6</v>
      </c>
      <c r="D55" s="4" t="s">
        <v>6</v>
      </c>
      <c r="E55" s="4" t="s">
        <v>6</v>
      </c>
      <c r="F55" s="4" t="s">
        <v>6</v>
      </c>
    </row>
    <row r="56" spans="1:6" ht="19" x14ac:dyDescent="0.25">
      <c r="A56" s="4" t="str">
        <f>HYPERLINK("https://en.wikipedia.org/wiki/Declassified", "Declassified")</f>
        <v>Declassified</v>
      </c>
      <c r="B56" s="4">
        <v>4485</v>
      </c>
      <c r="C56" s="4" t="s">
        <v>6</v>
      </c>
      <c r="D56" s="4" t="s">
        <v>6</v>
      </c>
      <c r="E56" s="4" t="s">
        <v>6</v>
      </c>
      <c r="F56" s="4" t="s">
        <v>6</v>
      </c>
    </row>
    <row r="57" spans="1:6" ht="19" x14ac:dyDescent="0.25">
      <c r="A57" s="4" t="str">
        <f>HYPERLINK("https://en.wikipedia.org/wiki/Destination_America", "Destination America")</f>
        <v>Destination America</v>
      </c>
      <c r="B57" s="4">
        <v>286</v>
      </c>
      <c r="C57" s="4"/>
      <c r="D57" s="4"/>
      <c r="E57" s="4" t="s">
        <v>6</v>
      </c>
      <c r="F57" s="4" t="s">
        <v>6</v>
      </c>
    </row>
    <row r="58" spans="1:6" ht="19" x14ac:dyDescent="0.25">
      <c r="A58" s="4" t="str">
        <f>HYPERLINK("https://en.wikipedia.org/wiki/DIRECTV_4K", "DIRECTV 4K")</f>
        <v>DIRECTV 4K</v>
      </c>
      <c r="B58" s="4">
        <v>104</v>
      </c>
      <c r="C58" s="4" t="s">
        <v>6</v>
      </c>
      <c r="D58" s="4" t="s">
        <v>6</v>
      </c>
      <c r="E58" s="4" t="s">
        <v>6</v>
      </c>
      <c r="F58" s="4" t="s">
        <v>6</v>
      </c>
    </row>
    <row r="59" spans="1:6" ht="19" x14ac:dyDescent="0.25">
      <c r="A59" s="4" t="str">
        <f>HYPERLINK("https://en.wikipedia.org/wiki/DIRECTV_4K_Live", "DIRECTV 4K Live")</f>
        <v>DIRECTV 4K Live</v>
      </c>
      <c r="B59" s="4">
        <v>105</v>
      </c>
      <c r="C59" s="4" t="s">
        <v>6</v>
      </c>
      <c r="D59" s="4" t="s">
        <v>6</v>
      </c>
      <c r="E59" s="4" t="s">
        <v>6</v>
      </c>
      <c r="F59" s="4" t="s">
        <v>6</v>
      </c>
    </row>
    <row r="60" spans="1:6" ht="19" x14ac:dyDescent="0.25">
      <c r="A60" s="4" t="str">
        <f>HYPERLINK("https://en.wikipedia.org/wiki/DIRECTV_4K_Live_2", "DIRECTV 4K Live 2")</f>
        <v>DIRECTV 4K Live 2</v>
      </c>
      <c r="B60" s="4">
        <v>106</v>
      </c>
      <c r="C60" s="4" t="s">
        <v>6</v>
      </c>
      <c r="D60" s="4" t="s">
        <v>6</v>
      </c>
      <c r="E60" s="4" t="s">
        <v>6</v>
      </c>
      <c r="F60" s="4" t="s">
        <v>6</v>
      </c>
    </row>
    <row r="61" spans="1:6" ht="19" x14ac:dyDescent="0.25">
      <c r="A61" s="4" t="str">
        <f>HYPERLINK("https://en.wikipedia.org/wiki/Discovery", "Discovery")</f>
        <v>Discovery</v>
      </c>
      <c r="B61" s="4">
        <v>278</v>
      </c>
      <c r="C61" s="4" t="s">
        <v>6</v>
      </c>
      <c r="D61" s="4" t="s">
        <v>6</v>
      </c>
      <c r="E61" s="4" t="s">
        <v>6</v>
      </c>
      <c r="F61" s="4" t="s">
        <v>6</v>
      </c>
    </row>
    <row r="62" spans="1:6" ht="19" x14ac:dyDescent="0.25">
      <c r="A62" s="4" t="str">
        <f>HYPERLINK("https://en.wikipedia.org/wiki/Discovery_Family_Channel", "Discovery Family Channel")</f>
        <v>Discovery Family Channel</v>
      </c>
      <c r="B62" s="4">
        <v>294</v>
      </c>
      <c r="C62" s="4"/>
      <c r="D62" s="4"/>
      <c r="E62" s="4" t="s">
        <v>6</v>
      </c>
      <c r="F62" s="4" t="s">
        <v>6</v>
      </c>
    </row>
    <row r="63" spans="1:6" ht="19" x14ac:dyDescent="0.25">
      <c r="A63" s="4" t="str">
        <f>HYPERLINK("https://en.wikipedia.org/wiki/Discovery_Life", "Discovery Life")</f>
        <v>Discovery Life</v>
      </c>
      <c r="B63" s="4">
        <v>261</v>
      </c>
      <c r="C63" s="4"/>
      <c r="D63" s="4"/>
      <c r="E63" s="4" t="s">
        <v>6</v>
      </c>
      <c r="F63" s="4" t="s">
        <v>6</v>
      </c>
    </row>
    <row r="64" spans="1:6" ht="19" x14ac:dyDescent="0.25">
      <c r="A64" s="4" t="str">
        <f>HYPERLINK("https://en.wikipedia.org/wiki/Disney_Channel_East", "Disney Channel East")</f>
        <v>Disney Channel East</v>
      </c>
      <c r="B64" s="4">
        <v>290</v>
      </c>
      <c r="C64" s="4" t="s">
        <v>6</v>
      </c>
      <c r="D64" s="4" t="s">
        <v>6</v>
      </c>
      <c r="E64" s="4" t="s">
        <v>6</v>
      </c>
      <c r="F64" s="4" t="s">
        <v>6</v>
      </c>
    </row>
    <row r="65" spans="1:6" ht="19" x14ac:dyDescent="0.25">
      <c r="A65" s="4" t="str">
        <f>HYPERLINK("https://en.wikipedia.org/wiki/Disney_Junior", "Disney Junior")</f>
        <v>Disney Junior</v>
      </c>
      <c r="B65" s="4">
        <v>289</v>
      </c>
      <c r="C65" s="4" t="s">
        <v>6</v>
      </c>
      <c r="D65" s="4" t="s">
        <v>6</v>
      </c>
      <c r="E65" s="4" t="s">
        <v>6</v>
      </c>
      <c r="F65" s="4" t="s">
        <v>6</v>
      </c>
    </row>
    <row r="66" spans="1:6" ht="19" x14ac:dyDescent="0.25">
      <c r="A66" s="4" t="str">
        <f>HYPERLINK("https://en.wikipedia.org/wiki/Disney_XD", "Disney XD")</f>
        <v>Disney XD</v>
      </c>
      <c r="B66" s="4">
        <v>292</v>
      </c>
      <c r="C66" s="4" t="s">
        <v>6</v>
      </c>
      <c r="D66" s="4" t="s">
        <v>6</v>
      </c>
      <c r="E66" s="4" t="s">
        <v>6</v>
      </c>
      <c r="F66" s="4" t="s">
        <v>6</v>
      </c>
    </row>
    <row r="67" spans="1:6" ht="19" x14ac:dyDescent="0.25">
      <c r="A67" s="4" t="str">
        <f>HYPERLINK("https://en.wikipedia.org/wiki/Documentary%2B", "Documentary+")</f>
        <v>Documentary+</v>
      </c>
      <c r="B67" s="4">
        <v>4540</v>
      </c>
      <c r="C67" s="4" t="s">
        <v>6</v>
      </c>
      <c r="D67" s="4" t="s">
        <v>6</v>
      </c>
      <c r="E67" s="4" t="s">
        <v>6</v>
      </c>
      <c r="F67" s="4" t="s">
        <v>6</v>
      </c>
    </row>
    <row r="68" spans="1:6" ht="19" x14ac:dyDescent="0.25">
      <c r="A68" s="4" t="str">
        <f>HYPERLINK("https://en.wikipedia.org/wiki/Dog_Whisperer", "Dog Whisperer")</f>
        <v>Dog Whisperer</v>
      </c>
      <c r="B68" s="4">
        <v>4356</v>
      </c>
      <c r="C68" s="4" t="s">
        <v>6</v>
      </c>
      <c r="D68" s="4" t="s">
        <v>6</v>
      </c>
      <c r="E68" s="4" t="s">
        <v>6</v>
      </c>
      <c r="F68" s="4" t="s">
        <v>6</v>
      </c>
    </row>
    <row r="69" spans="1:6" ht="19" x14ac:dyDescent="0.25">
      <c r="A69" s="4" t="str">
        <f>HYPERLINK("https://en.wikipedia.org/wiki/Dove_TV", "Dove TV")</f>
        <v>Dove TV</v>
      </c>
      <c r="B69" s="4">
        <v>4416</v>
      </c>
      <c r="C69" s="4" t="s">
        <v>6</v>
      </c>
      <c r="D69" s="4" t="s">
        <v>6</v>
      </c>
      <c r="E69" s="4" t="s">
        <v>6</v>
      </c>
      <c r="F69" s="4" t="s">
        <v>6</v>
      </c>
    </row>
    <row r="70" spans="1:6" ht="19" x14ac:dyDescent="0.25">
      <c r="A70" s="4" t="str">
        <f>HYPERLINK("https://en.wikipedia.org/wiki/Drool", "Drool")</f>
        <v>Drool</v>
      </c>
      <c r="B70" s="4">
        <v>4356</v>
      </c>
      <c r="C70" s="4" t="s">
        <v>6</v>
      </c>
      <c r="D70" s="4" t="s">
        <v>6</v>
      </c>
      <c r="E70" s="4" t="s">
        <v>6</v>
      </c>
      <c r="F70" s="4" t="s">
        <v>6</v>
      </c>
    </row>
    <row r="71" spans="1:6" ht="19" x14ac:dyDescent="0.25">
      <c r="A71" s="4" t="str">
        <f>HYPERLINK("https://en.wikipedia.org/wiki/Duck_Dynasty", "Duck Dynasty")</f>
        <v>Duck Dynasty</v>
      </c>
      <c r="B71" s="4">
        <v>4262</v>
      </c>
      <c r="C71" s="4" t="s">
        <v>6</v>
      </c>
      <c r="D71" s="4" t="s">
        <v>6</v>
      </c>
      <c r="E71" s="4" t="s">
        <v>6</v>
      </c>
      <c r="F71" s="4" t="s">
        <v>6</v>
      </c>
    </row>
    <row r="72" spans="1:6" ht="19" x14ac:dyDescent="0.25">
      <c r="A72" s="4" t="str">
        <f>HYPERLINK("https://en.wikipedia.org/wiki/E%21", "E!")</f>
        <v>E!</v>
      </c>
      <c r="B72" s="4">
        <v>236</v>
      </c>
      <c r="C72" s="4" t="s">
        <v>6</v>
      </c>
      <c r="D72" s="4" t="s">
        <v>6</v>
      </c>
      <c r="E72" s="4" t="s">
        <v>6</v>
      </c>
      <c r="F72" s="4" t="s">
        <v>6</v>
      </c>
    </row>
    <row r="73" spans="1:6" ht="19" x14ac:dyDescent="0.25">
      <c r="A73" s="4" t="str">
        <f>HYPERLINK("https://en.wikipedia.org/wiki/EarthxTV", "EarthxTV")</f>
        <v>EarthxTV</v>
      </c>
      <c r="B73" s="4">
        <v>267</v>
      </c>
      <c r="C73" s="4" t="s">
        <v>6</v>
      </c>
      <c r="D73" s="4" t="s">
        <v>6</v>
      </c>
      <c r="E73" s="4" t="s">
        <v>6</v>
      </c>
      <c r="F73" s="4" t="s">
        <v>6</v>
      </c>
    </row>
    <row r="74" spans="1:6" ht="19" x14ac:dyDescent="0.25">
      <c r="A74" s="4" t="str">
        <f>HYPERLINK("https://en.wikipedia.org/wiki/EBONY_TV", "EBONY TV")</f>
        <v>EBONY TV</v>
      </c>
      <c r="B74" s="4">
        <v>4404</v>
      </c>
      <c r="C74" s="4" t="s">
        <v>6</v>
      </c>
      <c r="D74" s="4" t="s">
        <v>6</v>
      </c>
      <c r="E74" s="4" t="s">
        <v>6</v>
      </c>
      <c r="F74" s="4" t="s">
        <v>6</v>
      </c>
    </row>
    <row r="75" spans="1:6" ht="19" x14ac:dyDescent="0.25">
      <c r="A75" s="4" t="str">
        <f>HYPERLINK("https://en.wikipedia.org/wiki/El_Rey_Rebel", "El Rey Rebel")</f>
        <v>El Rey Rebel</v>
      </c>
      <c r="B75" s="4">
        <v>4229</v>
      </c>
      <c r="C75" s="4" t="s">
        <v>6</v>
      </c>
      <c r="D75" s="4" t="s">
        <v>6</v>
      </c>
      <c r="E75" s="4" t="s">
        <v>6</v>
      </c>
      <c r="F75" s="4" t="s">
        <v>6</v>
      </c>
    </row>
    <row r="76" spans="1:6" ht="19" x14ac:dyDescent="0.25">
      <c r="A76" s="4" t="str">
        <f>HYPERLINK("https://en.wikipedia.org/wiki/ESPN", "ESPN")</f>
        <v>ESPN</v>
      </c>
      <c r="B76" s="4">
        <v>206</v>
      </c>
      <c r="C76" s="4" t="s">
        <v>6</v>
      </c>
      <c r="D76" s="4" t="s">
        <v>6</v>
      </c>
      <c r="E76" s="4" t="s">
        <v>6</v>
      </c>
      <c r="F76" s="4" t="s">
        <v>6</v>
      </c>
    </row>
    <row r="77" spans="1:6" ht="19" x14ac:dyDescent="0.25">
      <c r="A77" s="4" t="str">
        <f>HYPERLINK("https://en.wikipedia.org/wiki/ESPN2", "ESPN2")</f>
        <v>ESPN2</v>
      </c>
      <c r="B77" s="4">
        <v>209</v>
      </c>
      <c r="C77" s="4" t="s">
        <v>6</v>
      </c>
      <c r="D77" s="4" t="s">
        <v>6</v>
      </c>
      <c r="E77" s="4" t="s">
        <v>6</v>
      </c>
      <c r="F77" s="4" t="s">
        <v>6</v>
      </c>
    </row>
    <row r="78" spans="1:6" ht="19" x14ac:dyDescent="0.25">
      <c r="A78" s="4" t="str">
        <f>HYPERLINK("https://en.wikipedia.org/wiki/ESPNEWS", "ESPNEWS")</f>
        <v>ESPNEWS</v>
      </c>
      <c r="B78" s="4">
        <v>207</v>
      </c>
      <c r="C78" s="4"/>
      <c r="D78" s="4" t="s">
        <v>6</v>
      </c>
      <c r="E78" s="4" t="s">
        <v>6</v>
      </c>
      <c r="F78" s="4" t="s">
        <v>6</v>
      </c>
    </row>
    <row r="79" spans="1:6" ht="19" x14ac:dyDescent="0.25">
      <c r="A79" s="4" t="str">
        <f>HYPERLINK("https://en.wikipedia.org/wiki/ESPNU", "ESPNU")</f>
        <v>ESPNU</v>
      </c>
      <c r="B79" s="4">
        <v>208</v>
      </c>
      <c r="C79" s="4"/>
      <c r="D79" s="4" t="s">
        <v>6</v>
      </c>
      <c r="E79" s="4" t="s">
        <v>6</v>
      </c>
      <c r="F79" s="4" t="s">
        <v>6</v>
      </c>
    </row>
    <row r="80" spans="1:6" ht="19" x14ac:dyDescent="0.25">
      <c r="A80" s="4" t="str">
        <f>HYPERLINK("https://en.wikipedia.org/wiki/FailArmy", "FailArmy")</f>
        <v>FailArmy</v>
      </c>
      <c r="B80" s="4">
        <v>4301</v>
      </c>
      <c r="C80" s="4" t="s">
        <v>6</v>
      </c>
      <c r="D80" s="4" t="s">
        <v>6</v>
      </c>
      <c r="E80" s="4" t="s">
        <v>6</v>
      </c>
      <c r="F80" s="4" t="s">
        <v>6</v>
      </c>
    </row>
    <row r="81" spans="1:6" ht="19" x14ac:dyDescent="0.25">
      <c r="A81" s="4" t="str">
        <f>HYPERLINK("https://en.wikipedia.org/wiki/Family_Feud_%28Steve_Harvey%29", "Family Feud (Steve Harvey)")</f>
        <v>Family Feud (Steve Harvey)</v>
      </c>
      <c r="B81" s="4">
        <v>4336</v>
      </c>
      <c r="C81" s="4" t="s">
        <v>6</v>
      </c>
      <c r="D81" s="4" t="s">
        <v>6</v>
      </c>
      <c r="E81" s="4" t="s">
        <v>6</v>
      </c>
      <c r="F81" s="4" t="s">
        <v>6</v>
      </c>
    </row>
    <row r="82" spans="1:6" ht="19" x14ac:dyDescent="0.25">
      <c r="A82" s="4" t="str">
        <f>HYPERLINK("https://en.wikipedia.org/wiki/Family_Handyman", "Family Handyman")</f>
        <v>Family Handyman</v>
      </c>
      <c r="B82" s="4">
        <v>4367</v>
      </c>
      <c r="C82" s="4" t="s">
        <v>6</v>
      </c>
      <c r="D82" s="4" t="s">
        <v>6</v>
      </c>
      <c r="E82" s="4" t="s">
        <v>6</v>
      </c>
      <c r="F82" s="4" t="s">
        <v>6</v>
      </c>
    </row>
    <row r="83" spans="1:6" ht="19" x14ac:dyDescent="0.25">
      <c r="A83" s="4" t="str">
        <f>HYPERLINK("https://en.wikipedia.org/wiki/Family_Movie_Classics_%28FMC%29", "Family Movie Classics (FMC)")</f>
        <v>Family Movie Classics (FMC)</v>
      </c>
      <c r="B83" s="4">
        <v>314</v>
      </c>
      <c r="C83" s="4" t="s">
        <v>6</v>
      </c>
      <c r="D83" s="4" t="s">
        <v>6</v>
      </c>
      <c r="E83" s="4" t="s">
        <v>6</v>
      </c>
      <c r="F83" s="4" t="s">
        <v>6</v>
      </c>
    </row>
    <row r="84" spans="1:6" ht="19" x14ac:dyDescent="0.25">
      <c r="A84" s="4" t="str">
        <f>HYPERLINK("https://en.wikipedia.org/wiki/FanDuel_TV", "FanDuel TV")</f>
        <v>FanDuel TV</v>
      </c>
      <c r="B84" s="4">
        <v>602</v>
      </c>
      <c r="C84" s="4"/>
      <c r="D84" s="4" t="s">
        <v>6</v>
      </c>
      <c r="E84" s="4" t="s">
        <v>6</v>
      </c>
      <c r="F84" s="4" t="s">
        <v>6</v>
      </c>
    </row>
    <row r="85" spans="1:6" ht="19" x14ac:dyDescent="0.25">
      <c r="A85" s="4" t="str">
        <f>HYPERLINK("https://en.wikipedia.org/wiki/Fight_Network", "Fight Network")</f>
        <v>Fight Network</v>
      </c>
      <c r="B85" s="4">
        <v>4130</v>
      </c>
      <c r="C85" s="4" t="s">
        <v>6</v>
      </c>
      <c r="D85" s="4" t="s">
        <v>6</v>
      </c>
      <c r="E85" s="4" t="s">
        <v>6</v>
      </c>
      <c r="F85" s="4" t="s">
        <v>6</v>
      </c>
    </row>
    <row r="86" spans="1:6" ht="19" x14ac:dyDescent="0.25">
      <c r="A86" s="4" t="str">
        <f>HYPERLINK("https://en.wikipedia.org/wiki/FM", "FM")</f>
        <v>FM</v>
      </c>
      <c r="B86" s="4">
        <v>386</v>
      </c>
      <c r="C86" s="4" t="s">
        <v>6</v>
      </c>
      <c r="D86" s="4"/>
      <c r="E86" s="4" t="s">
        <v>6</v>
      </c>
      <c r="F86" s="4" t="s">
        <v>6</v>
      </c>
    </row>
    <row r="87" spans="1:6" ht="19" x14ac:dyDescent="0.25">
      <c r="A87" s="4" t="str">
        <f>HYPERLINK("https://en.wikipedia.org/wiki/Food_Network", "Food Network")</f>
        <v>Food Network</v>
      </c>
      <c r="B87" s="4">
        <v>231</v>
      </c>
      <c r="C87" s="4" t="s">
        <v>6</v>
      </c>
      <c r="D87" s="4" t="s">
        <v>6</v>
      </c>
      <c r="E87" s="4" t="s">
        <v>6</v>
      </c>
      <c r="F87" s="4" t="s">
        <v>6</v>
      </c>
    </row>
    <row r="88" spans="1:6" ht="19" x14ac:dyDescent="0.25">
      <c r="A88" s="4" t="str">
        <f>HYPERLINK("https://en.wikipedia.org/wiki/FOX_Business_Network", "FOX Business Network")</f>
        <v>FOX Business Network</v>
      </c>
      <c r="B88" s="4">
        <v>359</v>
      </c>
      <c r="C88" s="4" t="s">
        <v>6</v>
      </c>
      <c r="D88" s="4" t="s">
        <v>6</v>
      </c>
      <c r="E88" s="4" t="s">
        <v>6</v>
      </c>
      <c r="F88" s="4" t="s">
        <v>6</v>
      </c>
    </row>
    <row r="89" spans="1:6" ht="19" x14ac:dyDescent="0.25">
      <c r="A89" s="4" t="str">
        <f>HYPERLINK("https://en.wikipedia.org/wiki/FOX_News_Channel", "FOX News Channel")</f>
        <v>FOX News Channel</v>
      </c>
      <c r="B89" s="4">
        <v>360</v>
      </c>
      <c r="C89" s="4" t="s">
        <v>6</v>
      </c>
      <c r="D89" s="4" t="s">
        <v>6</v>
      </c>
      <c r="E89" s="4" t="s">
        <v>6</v>
      </c>
      <c r="F89" s="4" t="s">
        <v>6</v>
      </c>
    </row>
    <row r="90" spans="1:6" ht="19" x14ac:dyDescent="0.25">
      <c r="A90" s="4" t="str">
        <f>HYPERLINK("https://en.wikipedia.org/wiki/FOX_Soul", "FOX Soul")</f>
        <v>FOX Soul</v>
      </c>
      <c r="B90" s="4">
        <v>4401</v>
      </c>
      <c r="C90" s="4" t="s">
        <v>6</v>
      </c>
      <c r="D90" s="4" t="s">
        <v>6</v>
      </c>
      <c r="E90" s="4" t="s">
        <v>6</v>
      </c>
      <c r="F90" s="4" t="s">
        <v>6</v>
      </c>
    </row>
    <row r="91" spans="1:6" ht="19" x14ac:dyDescent="0.25">
      <c r="A91" s="4" t="str">
        <f>HYPERLINK("https://en.wikipedia.org/wiki/FOX_Sports_1_", "FOX Sports 1 ")</f>
        <v xml:space="preserve">FOX Sports 1 </v>
      </c>
      <c r="B91" s="4">
        <v>219</v>
      </c>
      <c r="C91" s="4" t="s">
        <v>6</v>
      </c>
      <c r="D91" s="4" t="s">
        <v>6</v>
      </c>
      <c r="E91" s="4" t="s">
        <v>6</v>
      </c>
      <c r="F91" s="4" t="s">
        <v>6</v>
      </c>
    </row>
    <row r="92" spans="1:6" ht="19" x14ac:dyDescent="0.25">
      <c r="A92" s="4" t="str">
        <f>HYPERLINK("https://en.wikipedia.org/wiki/FOX_Sports_2", "FOX Sports 2")</f>
        <v>FOX Sports 2</v>
      </c>
      <c r="B92" s="4">
        <v>618</v>
      </c>
      <c r="C92" s="4"/>
      <c r="D92" s="4"/>
      <c r="E92" s="4" t="s">
        <v>6</v>
      </c>
      <c r="F92" s="4" t="s">
        <v>6</v>
      </c>
    </row>
    <row r="93" spans="1:6" ht="19" x14ac:dyDescent="0.25">
      <c r="A93" s="4" t="str">
        <f>HYPERLINK("https://en.wikipedia.org/wiki/FOX_Weather", "FOX Weather")</f>
        <v>FOX Weather</v>
      </c>
      <c r="B93" s="4">
        <v>363</v>
      </c>
      <c r="C93" s="4" t="s">
        <v>6</v>
      </c>
      <c r="D93" s="4" t="s">
        <v>6</v>
      </c>
      <c r="E93" s="4" t="s">
        <v>6</v>
      </c>
      <c r="F93" s="4" t="s">
        <v>6</v>
      </c>
    </row>
    <row r="94" spans="1:6" ht="19" x14ac:dyDescent="0.25">
      <c r="A94" s="4" t="str">
        <f>HYPERLINK("https://en.wikipedia.org/wiki/Freeform", "Freeform")</f>
        <v>Freeform</v>
      </c>
      <c r="B94" s="4">
        <v>311</v>
      </c>
      <c r="C94" s="4" t="s">
        <v>6</v>
      </c>
      <c r="D94" s="4" t="s">
        <v>6</v>
      </c>
      <c r="E94" s="4" t="s">
        <v>6</v>
      </c>
      <c r="F94" s="4" t="s">
        <v>6</v>
      </c>
    </row>
    <row r="95" spans="1:6" ht="19" x14ac:dyDescent="0.25">
      <c r="A95" s="4" t="str">
        <f>HYPERLINK("https://en.wikipedia.org/wiki/FUEL_TV", "FUEL TV")</f>
        <v>FUEL TV</v>
      </c>
      <c r="B95" s="4">
        <v>4110</v>
      </c>
      <c r="C95" s="4" t="s">
        <v>6</v>
      </c>
      <c r="D95" s="4" t="s">
        <v>6</v>
      </c>
      <c r="E95" s="4" t="s">
        <v>6</v>
      </c>
      <c r="F95" s="4" t="s">
        <v>6</v>
      </c>
    </row>
    <row r="96" spans="1:6" ht="19" x14ac:dyDescent="0.25">
      <c r="A96" s="4" t="str">
        <f>HYPERLINK("https://en.wikipedia.org/wiki/Fuse", "Fuse")</f>
        <v>Fuse</v>
      </c>
      <c r="B96" s="4">
        <v>339</v>
      </c>
      <c r="C96" s="4"/>
      <c r="D96" s="4" t="s">
        <v>6</v>
      </c>
      <c r="E96" s="4" t="s">
        <v>6</v>
      </c>
      <c r="F96" s="4" t="s">
        <v>6</v>
      </c>
    </row>
    <row r="97" spans="1:6" ht="19" x14ac:dyDescent="0.25">
      <c r="A97" s="4" t="str">
        <f>HYPERLINK("https://en.wikipedia.org/wiki/FX", "FX")</f>
        <v>FX</v>
      </c>
      <c r="B97" s="4">
        <v>248</v>
      </c>
      <c r="C97" s="4" t="s">
        <v>6</v>
      </c>
      <c r="D97" s="4" t="s">
        <v>6</v>
      </c>
      <c r="E97" s="4" t="s">
        <v>6</v>
      </c>
      <c r="F97" s="4" t="s">
        <v>6</v>
      </c>
    </row>
    <row r="98" spans="1:6" ht="19" x14ac:dyDescent="0.25">
      <c r="A98" s="4" t="str">
        <f>HYPERLINK("https://en.wikipedia.org/wiki/FX_Movie_Channel", "FX Movie Channel")</f>
        <v>FX Movie Channel</v>
      </c>
      <c r="B98" s="4">
        <v>258</v>
      </c>
      <c r="C98" s="4"/>
      <c r="D98" s="4"/>
      <c r="E98" s="4" t="s">
        <v>6</v>
      </c>
      <c r="F98" s="4" t="s">
        <v>6</v>
      </c>
    </row>
    <row r="99" spans="1:6" ht="19" x14ac:dyDescent="0.25">
      <c r="A99" s="4" t="str">
        <f>HYPERLINK("https://en.wikipedia.org/wiki/FXX", "FXX")</f>
        <v>FXX</v>
      </c>
      <c r="B99" s="4">
        <v>259</v>
      </c>
      <c r="C99" s="4" t="s">
        <v>6</v>
      </c>
      <c r="D99" s="4" t="s">
        <v>6</v>
      </c>
      <c r="E99" s="4" t="s">
        <v>6</v>
      </c>
      <c r="F99" s="4" t="s">
        <v>6</v>
      </c>
    </row>
    <row r="100" spans="1:6" ht="19" x14ac:dyDescent="0.25">
      <c r="A100" s="4" t="str">
        <f>HYPERLINK("https://en.wikipedia.org/wiki/fyi%2C", "fyi,")</f>
        <v>fyi,</v>
      </c>
      <c r="B100" s="4">
        <v>266</v>
      </c>
      <c r="C100" s="4"/>
      <c r="D100" s="4"/>
      <c r="E100" s="4" t="s">
        <v>6</v>
      </c>
      <c r="F100" s="4" t="s">
        <v>6</v>
      </c>
    </row>
    <row r="101" spans="1:6" ht="19" x14ac:dyDescent="0.25">
      <c r="A101" s="4" t="str">
        <f>HYPERLINK("https://en.wikipedia.org/wiki/Galavisi%C3%B3n", "Galavisión")</f>
        <v>Galavisión</v>
      </c>
      <c r="B101" s="4">
        <v>404</v>
      </c>
      <c r="C101" s="4" t="s">
        <v>6</v>
      </c>
      <c r="D101" s="4" t="s">
        <v>6</v>
      </c>
      <c r="E101" s="4" t="s">
        <v>6</v>
      </c>
      <c r="F101" s="4" t="s">
        <v>6</v>
      </c>
    </row>
    <row r="102" spans="1:6" ht="19" x14ac:dyDescent="0.25">
      <c r="A102" s="4" t="str">
        <f>HYPERLINK("https://en.wikipedia.org/wiki/Game_Show_Network", "Game Show Network")</f>
        <v>Game Show Network</v>
      </c>
      <c r="B102" s="4">
        <v>233</v>
      </c>
      <c r="C102" s="4"/>
      <c r="D102" s="4" t="s">
        <v>6</v>
      </c>
      <c r="E102" s="4" t="s">
        <v>6</v>
      </c>
      <c r="F102" s="4" t="s">
        <v>6</v>
      </c>
    </row>
    <row r="103" spans="1:6" ht="19" x14ac:dyDescent="0.25">
      <c r="A103" s="4" t="str">
        <f>HYPERLINK("https://en.wikipedia.org/wiki/GET", "GET")</f>
        <v>GET</v>
      </c>
      <c r="B103" s="4">
        <v>83</v>
      </c>
      <c r="C103" s="4"/>
      <c r="D103" s="4" t="s">
        <v>6</v>
      </c>
      <c r="E103" s="4" t="s">
        <v>6</v>
      </c>
      <c r="F103" s="4" t="s">
        <v>6</v>
      </c>
    </row>
    <row r="104" spans="1:6" ht="19" x14ac:dyDescent="0.25">
      <c r="A104" s="4" t="str">
        <f>HYPERLINK("https://en.wikipedia.org/wiki/Golf_Channel", "Golf Channel")</f>
        <v>Golf Channel</v>
      </c>
      <c r="B104" s="4">
        <v>218</v>
      </c>
      <c r="C104" s="4"/>
      <c r="D104" s="4" t="s">
        <v>6</v>
      </c>
      <c r="E104" s="4" t="s">
        <v>6</v>
      </c>
      <c r="F104" s="4" t="s">
        <v>6</v>
      </c>
    </row>
    <row r="105" spans="1:6" ht="19" x14ac:dyDescent="0.25">
      <c r="A105" s="4" t="str">
        <f>HYPERLINK("https://en.wikipedia.org/wiki/GoTraveler", "GoTraveler")</f>
        <v>GoTraveler</v>
      </c>
      <c r="B105" s="4">
        <v>4388</v>
      </c>
      <c r="C105" s="4" t="s">
        <v>6</v>
      </c>
      <c r="D105" s="4" t="s">
        <v>6</v>
      </c>
      <c r="E105" s="4" t="s">
        <v>6</v>
      </c>
      <c r="F105" s="4" t="s">
        <v>6</v>
      </c>
    </row>
    <row r="106" spans="1:6" ht="19" x14ac:dyDescent="0.25">
      <c r="A106" s="4" t="str">
        <f>HYPERLINK("https://en.wikipedia.org/wiki/Great_American_Adventures", "Great American Adventures")</f>
        <v>Great American Adventures</v>
      </c>
      <c r="B106" s="4">
        <v>4368</v>
      </c>
      <c r="C106" s="4" t="s">
        <v>6</v>
      </c>
      <c r="D106" s="4" t="s">
        <v>6</v>
      </c>
      <c r="E106" s="4" t="s">
        <v>6</v>
      </c>
      <c r="F106" s="4" t="s">
        <v>6</v>
      </c>
    </row>
    <row r="107" spans="1:6" ht="19" x14ac:dyDescent="0.25">
      <c r="A107" s="4" t="str">
        <f>HYPERLINK("https://en.wikipedia.org/wiki/Great_American_Family", "Great American Family")</f>
        <v>Great American Family</v>
      </c>
      <c r="B107" s="4">
        <v>326</v>
      </c>
      <c r="C107" s="4"/>
      <c r="D107" s="4" t="s">
        <v>6</v>
      </c>
      <c r="E107" s="4" t="s">
        <v>6</v>
      </c>
      <c r="F107" s="4" t="s">
        <v>6</v>
      </c>
    </row>
    <row r="108" spans="1:6" ht="19" x14ac:dyDescent="0.25">
      <c r="A108" s="4" t="str">
        <f>HYPERLINK("https://en.wikipedia.org/wiki/GRIT", "GRIT")</f>
        <v>GRIT</v>
      </c>
      <c r="B108" s="4">
        <v>81</v>
      </c>
      <c r="C108" s="4"/>
      <c r="D108" s="4" t="s">
        <v>6</v>
      </c>
      <c r="E108" s="4" t="s">
        <v>6</v>
      </c>
      <c r="F108" s="4" t="s">
        <v>6</v>
      </c>
    </row>
    <row r="109" spans="1:6" ht="19" x14ac:dyDescent="0.25">
      <c r="A109" s="4" t="str">
        <f>HYPERLINK("https://en.wikipedia.org/wiki/Hallmark_Channel", "Hallmark Channel")</f>
        <v>Hallmark Channel</v>
      </c>
      <c r="B109" s="4">
        <v>312</v>
      </c>
      <c r="C109" s="4" t="s">
        <v>6</v>
      </c>
      <c r="D109" s="4" t="s">
        <v>6</v>
      </c>
      <c r="E109" s="4" t="s">
        <v>6</v>
      </c>
      <c r="F109" s="4" t="s">
        <v>6</v>
      </c>
    </row>
    <row r="110" spans="1:6" ht="19" x14ac:dyDescent="0.25">
      <c r="A110" s="4" t="str">
        <f>HYPERLINK("https://en.wikipedia.org/wiki/Hallmark_Mystery", "Hallmark Mystery")</f>
        <v>Hallmark Mystery</v>
      </c>
      <c r="B110" s="4">
        <v>565</v>
      </c>
      <c r="C110" s="4" t="s">
        <v>6</v>
      </c>
      <c r="D110" s="4"/>
      <c r="E110" s="4"/>
      <c r="F110" s="4" t="s">
        <v>6</v>
      </c>
    </row>
    <row r="111" spans="1:6" ht="19" x14ac:dyDescent="0.25">
      <c r="A111" s="4" t="str">
        <f>HYPERLINK("https://en.wikipedia.org/wiki/HBO_2_East", "HBO 2 East")</f>
        <v>HBO 2 East</v>
      </c>
      <c r="B111" s="4">
        <v>502</v>
      </c>
      <c r="C111" s="4"/>
      <c r="D111" s="4"/>
      <c r="E111" s="4"/>
      <c r="F111" s="4" t="s">
        <v>6</v>
      </c>
    </row>
    <row r="112" spans="1:6" ht="19" x14ac:dyDescent="0.25">
      <c r="A112" s="4" t="str">
        <f>HYPERLINK("https://en.wikipedia.org/wiki/HBO_Comedy_East_HD", "HBO Comedy East HD")</f>
        <v>HBO Comedy East HD</v>
      </c>
      <c r="B112" s="4">
        <v>506</v>
      </c>
      <c r="C112" s="4"/>
      <c r="D112" s="4"/>
      <c r="E112" s="4"/>
      <c r="F112" s="4" t="s">
        <v>6</v>
      </c>
    </row>
    <row r="113" spans="1:6" ht="19" x14ac:dyDescent="0.25">
      <c r="A113" s="4" t="str">
        <f>HYPERLINK("https://en.wikipedia.org/wiki/HBO_East", "HBO East")</f>
        <v>HBO East</v>
      </c>
      <c r="B113" s="4">
        <v>501</v>
      </c>
      <c r="C113" s="4"/>
      <c r="D113" s="4"/>
      <c r="E113" s="4"/>
      <c r="F113" s="4" t="s">
        <v>6</v>
      </c>
    </row>
    <row r="114" spans="1:6" ht="19" x14ac:dyDescent="0.25">
      <c r="A114" s="4" t="str">
        <f>HYPERLINK("https://en.wikipedia.org/wiki/HBO_Family_East", "HBO Family East")</f>
        <v>HBO Family East</v>
      </c>
      <c r="B114" s="4">
        <v>507</v>
      </c>
      <c r="C114" s="4"/>
      <c r="D114" s="4"/>
      <c r="E114" s="4"/>
      <c r="F114" s="4" t="s">
        <v>6</v>
      </c>
    </row>
    <row r="115" spans="1:6" ht="19" x14ac:dyDescent="0.25">
      <c r="A115" s="4" t="str">
        <f>HYPERLINK("https://en.wikipedia.org/wiki/HBO_Latino", "HBO Latino")</f>
        <v>HBO Latino</v>
      </c>
      <c r="B115" s="4">
        <v>511</v>
      </c>
      <c r="C115" s="4"/>
      <c r="D115" s="4"/>
      <c r="E115" s="4"/>
      <c r="F115" s="4" t="s">
        <v>6</v>
      </c>
    </row>
    <row r="116" spans="1:6" ht="19" x14ac:dyDescent="0.25">
      <c r="A116" s="4" t="str">
        <f>HYPERLINK("https://en.wikipedia.org/wiki/HBO_Signature_East_HD", "HBO Signature East HD")</f>
        <v>HBO Signature East HD</v>
      </c>
      <c r="B116" s="4">
        <v>503</v>
      </c>
      <c r="C116" s="4"/>
      <c r="D116" s="4"/>
      <c r="E116" s="4"/>
      <c r="F116" s="4" t="s">
        <v>6</v>
      </c>
    </row>
    <row r="117" spans="1:6" ht="19" x14ac:dyDescent="0.25">
      <c r="A117" s="4" t="str">
        <f>HYPERLINK("https://en.wikipedia.org/wiki/HBO_Zone_East_HD", "HBO Zone East HD")</f>
        <v>HBO Zone East HD</v>
      </c>
      <c r="B117" s="4">
        <v>509</v>
      </c>
      <c r="C117" s="4"/>
      <c r="D117" s="4"/>
      <c r="E117" s="4"/>
      <c r="F117" s="4" t="s">
        <v>6</v>
      </c>
    </row>
    <row r="118" spans="1:6" ht="19" x14ac:dyDescent="0.25">
      <c r="A118" s="4" t="str">
        <f>HYPERLINK("https://en.wikipedia.org/wiki/Heroes_%26_Icons_%28H%26I%29", "Heroes &amp; Icons (H&amp;I)")</f>
        <v>Heroes &amp; Icons (H&amp;I)</v>
      </c>
      <c r="B118" s="4">
        <v>385</v>
      </c>
      <c r="C118" s="4"/>
      <c r="D118" s="4" t="s">
        <v>6</v>
      </c>
      <c r="E118" s="4" t="s">
        <v>6</v>
      </c>
      <c r="F118" s="4" t="s">
        <v>6</v>
      </c>
    </row>
    <row r="119" spans="1:6" ht="19" x14ac:dyDescent="0.25">
      <c r="A119" s="4" t="str">
        <f>HYPERLINK("https://en.wikipedia.org/wiki/HerSphere", "HerSphere")</f>
        <v>HerSphere</v>
      </c>
      <c r="B119" s="4">
        <v>4209</v>
      </c>
      <c r="C119" s="4" t="s">
        <v>6</v>
      </c>
      <c r="D119" s="4" t="s">
        <v>6</v>
      </c>
      <c r="E119" s="4" t="s">
        <v>6</v>
      </c>
      <c r="F119" s="4" t="s">
        <v>6</v>
      </c>
    </row>
    <row r="120" spans="1:6" ht="19" x14ac:dyDescent="0.25">
      <c r="A120" s="4" t="str">
        <f>HYPERLINK("https://en.wikipedia.org/wiki/HGTV", "HGTV")</f>
        <v>HGTV</v>
      </c>
      <c r="B120" s="4">
        <v>229</v>
      </c>
      <c r="C120" s="4" t="s">
        <v>6</v>
      </c>
      <c r="D120" s="4" t="s">
        <v>6</v>
      </c>
      <c r="E120" s="4" t="s">
        <v>6</v>
      </c>
      <c r="F120" s="4" t="s">
        <v>6</v>
      </c>
    </row>
    <row r="121" spans="1:6" ht="19" x14ac:dyDescent="0.25">
      <c r="A121" s="4" t="str">
        <f>HYPERLINK("https://en.wikipedia.org/wiki/Hipstr", "Hipstr")</f>
        <v>Hipstr</v>
      </c>
      <c r="B121" s="4">
        <v>4545</v>
      </c>
      <c r="C121" s="4" t="s">
        <v>6</v>
      </c>
      <c r="D121" s="4" t="s">
        <v>6</v>
      </c>
      <c r="E121" s="4" t="s">
        <v>6</v>
      </c>
      <c r="F121" s="4" t="s">
        <v>6</v>
      </c>
    </row>
    <row r="122" spans="1:6" ht="19" x14ac:dyDescent="0.25">
      <c r="A122" s="4" t="str">
        <f>HYPERLINK("https://en.wikipedia.org/wiki/History_%26_Warfare_Now", "History &amp; Warfare Now")</f>
        <v>History &amp; Warfare Now</v>
      </c>
      <c r="B122" s="4">
        <v>4486</v>
      </c>
      <c r="C122" s="4" t="s">
        <v>6</v>
      </c>
      <c r="D122" s="4" t="s">
        <v>6</v>
      </c>
      <c r="E122" s="4" t="s">
        <v>6</v>
      </c>
      <c r="F122" s="4" t="s">
        <v>6</v>
      </c>
    </row>
    <row r="123" spans="1:6" ht="19" x14ac:dyDescent="0.25">
      <c r="A123" s="4" t="str">
        <f>HYPERLINK("https://en.wikipedia.org/wiki/History%C2%AE_Channel%2C_The", "History® Channel, The")</f>
        <v>History® Channel, The</v>
      </c>
      <c r="B123" s="4">
        <v>269</v>
      </c>
      <c r="C123" s="4"/>
      <c r="D123" s="4" t="s">
        <v>6</v>
      </c>
      <c r="E123" s="4" t="s">
        <v>6</v>
      </c>
      <c r="F123" s="4" t="s">
        <v>6</v>
      </c>
    </row>
    <row r="124" spans="1:6" ht="19" x14ac:dyDescent="0.25">
      <c r="A124" s="4" t="str">
        <f>HYPERLINK("https://en.wikipedia.org/wiki/HLN", "HLN")</f>
        <v>HLN</v>
      </c>
      <c r="B124" s="4">
        <v>204</v>
      </c>
      <c r="C124" s="4" t="s">
        <v>6</v>
      </c>
      <c r="D124" s="4" t="s">
        <v>6</v>
      </c>
      <c r="E124" s="4" t="s">
        <v>6</v>
      </c>
      <c r="F124" s="4" t="s">
        <v>6</v>
      </c>
    </row>
    <row r="125" spans="1:6" ht="19" x14ac:dyDescent="0.25">
      <c r="A125" s="4" t="str">
        <f>HYPERLINK("https://en.wikipedia.org/wiki/Horror_by_Alter", "Horror by Alter")</f>
        <v>Horror by Alter</v>
      </c>
      <c r="B125" s="4">
        <v>4221</v>
      </c>
      <c r="C125" s="4" t="s">
        <v>6</v>
      </c>
      <c r="D125" s="4" t="s">
        <v>6</v>
      </c>
      <c r="E125" s="4" t="s">
        <v>6</v>
      </c>
      <c r="F125" s="4" t="s">
        <v>6</v>
      </c>
    </row>
    <row r="126" spans="1:6" ht="19" x14ac:dyDescent="0.25">
      <c r="A126" s="4" t="str">
        <f>HYPERLINK("https://en.wikipedia.org/wiki/HSN", "HSN")</f>
        <v>HSN</v>
      </c>
      <c r="B126" s="4">
        <v>240</v>
      </c>
      <c r="C126" s="4" t="s">
        <v>6</v>
      </c>
      <c r="D126" s="4" t="s">
        <v>6</v>
      </c>
      <c r="E126" s="4" t="s">
        <v>6</v>
      </c>
      <c r="F126" s="4" t="s">
        <v>6</v>
      </c>
    </row>
    <row r="127" spans="1:6" ht="19" x14ac:dyDescent="0.25">
      <c r="A127" s="4" t="str">
        <f>HYPERLINK("https://en.wikipedia.org/wiki/Ice_Road_Truckers", "Ice Road Truckers")</f>
        <v>Ice Road Truckers</v>
      </c>
      <c r="B127" s="4">
        <v>4263</v>
      </c>
      <c r="C127" s="4" t="s">
        <v>6</v>
      </c>
      <c r="D127" s="4" t="s">
        <v>6</v>
      </c>
      <c r="E127" s="4" t="s">
        <v>6</v>
      </c>
      <c r="F127" s="4" t="s">
        <v>6</v>
      </c>
    </row>
    <row r="128" spans="1:6" ht="19" x14ac:dyDescent="0.25">
      <c r="A128" s="4" t="str">
        <f>HYPERLINK("https://en.wikipedia.org/wiki/IFC", "IFC")</f>
        <v>IFC</v>
      </c>
      <c r="B128" s="4">
        <v>333</v>
      </c>
      <c r="C128" s="4" t="s">
        <v>6</v>
      </c>
      <c r="D128" s="4" t="s">
        <v>6</v>
      </c>
      <c r="E128" s="4" t="s">
        <v>6</v>
      </c>
      <c r="F128" s="4" t="s">
        <v>6</v>
      </c>
    </row>
    <row r="129" spans="1:6" ht="19" x14ac:dyDescent="0.25">
      <c r="A129" s="4" t="str">
        <f>HYPERLINK("https://en.wikipedia.org/wiki/INFAST", "INFAST")</f>
        <v>INFAST</v>
      </c>
      <c r="B129" s="4">
        <v>4328</v>
      </c>
      <c r="C129" s="4" t="s">
        <v>6</v>
      </c>
      <c r="D129" s="4" t="s">
        <v>6</v>
      </c>
      <c r="E129" s="4" t="s">
        <v>6</v>
      </c>
      <c r="F129" s="4" t="s">
        <v>6</v>
      </c>
    </row>
    <row r="130" spans="1:6" ht="19" x14ac:dyDescent="0.25">
      <c r="A130" s="4" t="str">
        <f>HYPERLINK("https://en.wikipedia.org/wiki/Investigation_Discovery", "Investigation Discovery")</f>
        <v>Investigation Discovery</v>
      </c>
      <c r="B130" s="4">
        <v>285</v>
      </c>
      <c r="C130" s="4" t="s">
        <v>6</v>
      </c>
      <c r="D130" s="4" t="s">
        <v>6</v>
      </c>
      <c r="E130" s="4" t="s">
        <v>6</v>
      </c>
      <c r="F130" s="4" t="s">
        <v>6</v>
      </c>
    </row>
    <row r="131" spans="1:6" ht="19" x14ac:dyDescent="0.25">
      <c r="A131" s="4" t="str">
        <f>HYPERLINK("https://en.wikipedia.org/wiki/INWONDER", "INWONDER")</f>
        <v>INWONDER</v>
      </c>
      <c r="B131" s="4">
        <v>4329</v>
      </c>
      <c r="C131" s="4" t="s">
        <v>6</v>
      </c>
      <c r="D131" s="4" t="s">
        <v>6</v>
      </c>
      <c r="E131" s="4" t="s">
        <v>6</v>
      </c>
      <c r="F131" s="4" t="s">
        <v>6</v>
      </c>
    </row>
    <row r="132" spans="1:6" ht="19" x14ac:dyDescent="0.25">
      <c r="A132" s="4" t="str">
        <f>HYPERLINK("https://en.wikipedia.org/wiki/ION_East_HD", "ION East HD")</f>
        <v>ION East HD</v>
      </c>
      <c r="B132" s="4">
        <v>305</v>
      </c>
      <c r="C132" s="4" t="s">
        <v>6</v>
      </c>
      <c r="D132" s="4" t="s">
        <v>6</v>
      </c>
      <c r="E132" s="4" t="s">
        <v>6</v>
      </c>
      <c r="F132" s="4" t="s">
        <v>6</v>
      </c>
    </row>
    <row r="133" spans="1:6" ht="19" x14ac:dyDescent="0.25">
      <c r="A133" s="4" t="str">
        <f>HYPERLINK("https://en.wikipedia.org/wiki/Jamie_Oliver", "Jamie Oliver")</f>
        <v>Jamie Oliver</v>
      </c>
      <c r="B133" s="4">
        <v>4361</v>
      </c>
      <c r="C133" s="4" t="s">
        <v>6</v>
      </c>
      <c r="D133" s="4" t="s">
        <v>6</v>
      </c>
      <c r="E133" s="4" t="s">
        <v>6</v>
      </c>
      <c r="F133" s="4" t="s">
        <v>6</v>
      </c>
    </row>
    <row r="134" spans="1:6" ht="19" x14ac:dyDescent="0.25">
      <c r="A134" s="4" t="str">
        <f>HYPERLINK("https://en.wikipedia.org/wiki/Jewelry_TV", "Jewelry TV")</f>
        <v>Jewelry TV</v>
      </c>
      <c r="B134" s="4">
        <v>72</v>
      </c>
      <c r="C134" s="4" t="s">
        <v>6</v>
      </c>
      <c r="D134" s="4" t="s">
        <v>6</v>
      </c>
      <c r="E134" s="4" t="s">
        <v>6</v>
      </c>
      <c r="F134" s="4" t="s">
        <v>6</v>
      </c>
    </row>
    <row r="135" spans="1:6" ht="19" x14ac:dyDescent="0.25">
      <c r="A135" s="4" t="str">
        <f>HYPERLINK("https://en.wikipedia.org/wiki/Joel_Osteen", "Joel Osteen")</f>
        <v>Joel Osteen</v>
      </c>
      <c r="B135" s="4">
        <v>4418</v>
      </c>
      <c r="C135" s="4" t="s">
        <v>6</v>
      </c>
      <c r="D135" s="4" t="s">
        <v>6</v>
      </c>
      <c r="E135" s="4" t="s">
        <v>6</v>
      </c>
      <c r="F135" s="4" t="s">
        <v>6</v>
      </c>
    </row>
    <row r="136" spans="1:6" ht="19" x14ac:dyDescent="0.25">
      <c r="A136" s="4" t="str">
        <f>HYPERLINK("https://en.wikipedia.org/wiki/Justice_Central", "Justice Central")</f>
        <v>Justice Central</v>
      </c>
      <c r="B136" s="4">
        <v>383</v>
      </c>
      <c r="C136" s="4"/>
      <c r="D136" s="4" t="s">
        <v>6</v>
      </c>
      <c r="E136" s="4" t="s">
        <v>6</v>
      </c>
      <c r="F136" s="4" t="s">
        <v>6</v>
      </c>
    </row>
    <row r="137" spans="1:6" ht="19" x14ac:dyDescent="0.25">
      <c r="A137" s="4" t="str">
        <f>HYPERLINK("https://en.wikipedia.org/wiki/Let%27s_Make_a_Deal", "Let's Make a Deal")</f>
        <v>Let's Make a Deal</v>
      </c>
      <c r="B137" s="4">
        <v>4337</v>
      </c>
      <c r="C137" s="4" t="s">
        <v>6</v>
      </c>
      <c r="D137" s="4" t="s">
        <v>6</v>
      </c>
      <c r="E137" s="4" t="s">
        <v>6</v>
      </c>
      <c r="F137" s="4" t="s">
        <v>6</v>
      </c>
    </row>
    <row r="138" spans="1:6" ht="19" x14ac:dyDescent="0.25">
      <c r="A138" s="4" t="str">
        <f>HYPERLINK("https://en.wikipedia.org/wiki/Lifetime", "Lifetime")</f>
        <v>Lifetime</v>
      </c>
      <c r="B138" s="4">
        <v>252</v>
      </c>
      <c r="C138" s="4"/>
      <c r="D138" s="4" t="s">
        <v>6</v>
      </c>
      <c r="E138" s="4" t="s">
        <v>6</v>
      </c>
      <c r="F138" s="4" t="s">
        <v>6</v>
      </c>
    </row>
    <row r="139" spans="1:6" ht="19" x14ac:dyDescent="0.25">
      <c r="A139" s="4" t="str">
        <f>HYPERLINK("https://en.wikipedia.org/wiki/LMN", "LMN")</f>
        <v>LMN</v>
      </c>
      <c r="B139" s="4">
        <v>253</v>
      </c>
      <c r="C139" s="4"/>
      <c r="D139" s="4" t="s">
        <v>6</v>
      </c>
      <c r="E139" s="4" t="s">
        <v>6</v>
      </c>
      <c r="F139" s="4" t="s">
        <v>6</v>
      </c>
    </row>
    <row r="140" spans="1:6" ht="19" x14ac:dyDescent="0.25">
      <c r="A140" s="4" t="str">
        <f>HYPERLINK("https://en.wikipedia.org/wiki/Logo_HD", "Logo HD")</f>
        <v>Logo HD</v>
      </c>
      <c r="B140" s="4">
        <v>272</v>
      </c>
      <c r="C140" s="4"/>
      <c r="D140" s="4"/>
      <c r="E140" s="4" t="s">
        <v>6</v>
      </c>
      <c r="F140" s="4" t="s">
        <v>6</v>
      </c>
    </row>
    <row r="141" spans="1:6" ht="19" x14ac:dyDescent="0.25">
      <c r="A141" s="4" t="str">
        <f>HYPERLINK("https://en.wikipedia.org/wiki/Love_Nature", "Love Nature")</f>
        <v>Love Nature</v>
      </c>
      <c r="B141" s="4">
        <v>4470</v>
      </c>
      <c r="C141" s="4" t="s">
        <v>6</v>
      </c>
      <c r="D141" s="4" t="s">
        <v>6</v>
      </c>
      <c r="E141" s="4" t="s">
        <v>6</v>
      </c>
      <c r="F141" s="4" t="s">
        <v>6</v>
      </c>
    </row>
    <row r="142" spans="1:6" ht="19" x14ac:dyDescent="0.25">
      <c r="A142" s="4" t="str">
        <f>HYPERLINK("https://en.wikipedia.org/wiki/MagellanTV_Now", "MagellanTV Now")</f>
        <v>MagellanTV Now</v>
      </c>
      <c r="B142" s="4">
        <v>4482</v>
      </c>
      <c r="C142" s="4" t="s">
        <v>6</v>
      </c>
      <c r="D142" s="4" t="s">
        <v>6</v>
      </c>
      <c r="E142" s="4" t="s">
        <v>6</v>
      </c>
      <c r="F142" s="4" t="s">
        <v>6</v>
      </c>
    </row>
    <row r="143" spans="1:6" ht="19" x14ac:dyDescent="0.25">
      <c r="A143" s="4" t="str">
        <f>HYPERLINK("https://en.wikipedia.org/wiki/Magnolia_Network", "Magnolia Network")</f>
        <v>Magnolia Network</v>
      </c>
      <c r="B143" s="4">
        <v>230</v>
      </c>
      <c r="C143" s="4"/>
      <c r="D143" s="4"/>
      <c r="E143" s="4" t="s">
        <v>6</v>
      </c>
      <c r="F143" s="4" t="s">
        <v>6</v>
      </c>
    </row>
    <row r="144" spans="1:6" ht="19" x14ac:dyDescent="0.25">
      <c r="A144" s="4" t="str">
        <f>HYPERLINK("https://en.wikipedia.org/wiki/MAVTV", "MAVTV")</f>
        <v>MAVTV</v>
      </c>
      <c r="B144" s="4">
        <v>214</v>
      </c>
      <c r="C144" s="4" t="s">
        <v>6</v>
      </c>
      <c r="D144" s="4" t="s">
        <v>6</v>
      </c>
      <c r="E144" s="4" t="s">
        <v>6</v>
      </c>
      <c r="F144" s="4" t="s">
        <v>6</v>
      </c>
    </row>
    <row r="145" spans="1:6" ht="19" x14ac:dyDescent="0.25">
      <c r="A145" s="4" t="str">
        <f>HYPERLINK("https://en.wikipedia.org/wiki/MAX_Latino", "MAX Latino")</f>
        <v>MAX Latino</v>
      </c>
      <c r="B145" s="4">
        <v>523</v>
      </c>
      <c r="C145" s="4" t="s">
        <v>6</v>
      </c>
      <c r="D145" s="4" t="s">
        <v>6</v>
      </c>
      <c r="E145" s="4" t="s">
        <v>6</v>
      </c>
      <c r="F145" s="4" t="s">
        <v>6</v>
      </c>
    </row>
    <row r="146" spans="1:6" ht="19" x14ac:dyDescent="0.25">
      <c r="A146" s="4" t="str">
        <f>HYPERLINK("https://en.wikipedia.org/wiki/MeatEater", "MeatEater")</f>
        <v>MeatEater</v>
      </c>
      <c r="B146" s="4">
        <v>4370</v>
      </c>
      <c r="C146" s="4" t="s">
        <v>6</v>
      </c>
      <c r="D146" s="4" t="s">
        <v>6</v>
      </c>
      <c r="E146" s="4" t="s">
        <v>6</v>
      </c>
      <c r="F146" s="4" t="s">
        <v>6</v>
      </c>
    </row>
    <row r="147" spans="1:6" ht="19" x14ac:dyDescent="0.25">
      <c r="A147" s="4" t="str">
        <f>HYPERLINK("https://en.wikipedia.org/wiki/Merit_Street", "Merit Street")</f>
        <v>Merit Street</v>
      </c>
      <c r="B147" s="4">
        <v>306</v>
      </c>
      <c r="C147" s="4" t="s">
        <v>6</v>
      </c>
      <c r="D147" s="4" t="s">
        <v>6</v>
      </c>
      <c r="E147" s="4" t="s">
        <v>6</v>
      </c>
      <c r="F147" s="4" t="s">
        <v>6</v>
      </c>
    </row>
    <row r="148" spans="1:6" ht="19" x14ac:dyDescent="0.25">
      <c r="A148" s="4" t="str">
        <f>HYPERLINK("https://en.wikipedia.org/wiki/MeTV", "MeTV")</f>
        <v>MeTV</v>
      </c>
      <c r="B148" s="4">
        <v>77</v>
      </c>
      <c r="C148" s="4"/>
      <c r="D148" s="4" t="s">
        <v>6</v>
      </c>
      <c r="E148" s="4" t="s">
        <v>6</v>
      </c>
      <c r="F148" s="4" t="s">
        <v>6</v>
      </c>
    </row>
    <row r="149" spans="1:6" ht="19" x14ac:dyDescent="0.25">
      <c r="A149" s="4" t="str">
        <f>HYPERLINK("https://en.wikipedia.org/wiki/MLB_Network", "MLB Network")</f>
        <v>MLB Network</v>
      </c>
      <c r="B149" s="4">
        <v>213</v>
      </c>
      <c r="C149" s="4"/>
      <c r="D149" s="4" t="s">
        <v>6</v>
      </c>
      <c r="E149" s="4" t="s">
        <v>6</v>
      </c>
      <c r="F149" s="4" t="s">
        <v>6</v>
      </c>
    </row>
    <row r="150" spans="1:6" ht="19" x14ac:dyDescent="0.25">
      <c r="A150" s="4" t="str">
        <f>HYPERLINK("https://en.wikipedia.org/wiki/Modern_Marvels", "Modern Marvels")</f>
        <v>Modern Marvels</v>
      </c>
      <c r="B150" s="4">
        <v>4480</v>
      </c>
      <c r="C150" s="4" t="s">
        <v>6</v>
      </c>
      <c r="D150" s="4" t="s">
        <v>6</v>
      </c>
      <c r="E150" s="4" t="s">
        <v>6</v>
      </c>
      <c r="F150" s="4" t="s">
        <v>6</v>
      </c>
    </row>
    <row r="151" spans="1:6" ht="19" x14ac:dyDescent="0.25">
      <c r="A151" s="4" t="str">
        <f>HYPERLINK("https://en.wikipedia.org/wiki/MoreMAX", "MoreMAX")</f>
        <v>MoreMAX</v>
      </c>
      <c r="B151" s="4">
        <v>517</v>
      </c>
      <c r="C151" s="4"/>
      <c r="D151" s="4"/>
      <c r="E151" s="4"/>
      <c r="F151" s="4" t="s">
        <v>6</v>
      </c>
    </row>
    <row r="152" spans="1:6" ht="19" x14ac:dyDescent="0.25">
      <c r="A152" s="4" t="str">
        <f>HYPERLINK("https://en.wikipedia.org/wiki/MotorTrend", "MotorTrend")</f>
        <v>MotorTrend</v>
      </c>
      <c r="B152" s="4">
        <v>281</v>
      </c>
      <c r="C152" s="4" t="s">
        <v>6</v>
      </c>
      <c r="D152" s="4" t="s">
        <v>6</v>
      </c>
      <c r="E152" s="4" t="s">
        <v>6</v>
      </c>
      <c r="F152" s="4" t="s">
        <v>6</v>
      </c>
    </row>
    <row r="153" spans="1:6" ht="19" x14ac:dyDescent="0.25">
      <c r="A153" s="4" t="str">
        <f>HYPERLINK("https://en.wikipedia.org/wiki/Movie_Favorites_by_Lifetime", "Movie Favorites by Lifetime")</f>
        <v>Movie Favorites by Lifetime</v>
      </c>
      <c r="B153" s="4">
        <v>4504</v>
      </c>
      <c r="C153" s="4" t="s">
        <v>6</v>
      </c>
      <c r="D153" s="4" t="s">
        <v>6</v>
      </c>
      <c r="E153" s="4" t="s">
        <v>6</v>
      </c>
      <c r="F153" s="4" t="s">
        <v>6</v>
      </c>
    </row>
    <row r="154" spans="1:6" ht="19" x14ac:dyDescent="0.25">
      <c r="A154" s="4" t="str">
        <f>HYPERLINK("https://en.wikipedia.org/wiki/MovieMAX", "MovieMAX")</f>
        <v>MovieMAX</v>
      </c>
      <c r="B154" s="4">
        <v>521</v>
      </c>
      <c r="C154" s="4"/>
      <c r="D154" s="4"/>
      <c r="E154" s="4"/>
      <c r="F154" s="4" t="s">
        <v>6</v>
      </c>
    </row>
    <row r="155" spans="1:6" ht="19" x14ac:dyDescent="0.25">
      <c r="A155" s="4" t="str">
        <f>HYPERLINK("https://en.wikipedia.org/wiki/MovieSphere", "MovieSphere")</f>
        <v>MovieSphere</v>
      </c>
      <c r="B155" s="4">
        <v>4501</v>
      </c>
      <c r="C155" s="4" t="s">
        <v>6</v>
      </c>
      <c r="D155" s="4" t="s">
        <v>6</v>
      </c>
      <c r="E155" s="4" t="s">
        <v>6</v>
      </c>
      <c r="F155" s="4" t="s">
        <v>6</v>
      </c>
    </row>
    <row r="156" spans="1:6" ht="19" x14ac:dyDescent="0.25">
      <c r="A156" s="4" t="str">
        <f>HYPERLINK("https://en.wikipedia.org/wiki/MSNBC", "MSNBC")</f>
        <v>MSNBC</v>
      </c>
      <c r="B156" s="4">
        <v>356</v>
      </c>
      <c r="C156" s="4" t="s">
        <v>6</v>
      </c>
      <c r="D156" s="4" t="s">
        <v>6</v>
      </c>
      <c r="E156" s="4" t="s">
        <v>6</v>
      </c>
      <c r="F156" s="4" t="s">
        <v>6</v>
      </c>
    </row>
    <row r="157" spans="1:6" ht="19" x14ac:dyDescent="0.25">
      <c r="A157" s="4" t="str">
        <f>HYPERLINK("https://en.wikipedia.org/wiki/MTV", "MTV")</f>
        <v>MTV</v>
      </c>
      <c r="B157" s="4">
        <v>331</v>
      </c>
      <c r="C157" s="4" t="s">
        <v>6</v>
      </c>
      <c r="D157" s="4" t="s">
        <v>6</v>
      </c>
      <c r="E157" s="4" t="s">
        <v>6</v>
      </c>
      <c r="F157" s="4" t="s">
        <v>6</v>
      </c>
    </row>
    <row r="158" spans="1:6" ht="19" x14ac:dyDescent="0.25">
      <c r="A158" s="4" t="str">
        <f>HYPERLINK("https://en.wikipedia.org/wiki/MTV_Classic", "MTV Classic")</f>
        <v>MTV Classic</v>
      </c>
      <c r="B158" s="4">
        <v>336</v>
      </c>
      <c r="C158" s="4"/>
      <c r="D158" s="4"/>
      <c r="E158" s="4" t="s">
        <v>6</v>
      </c>
      <c r="F158" s="4" t="s">
        <v>6</v>
      </c>
    </row>
    <row r="159" spans="1:6" ht="19" x14ac:dyDescent="0.25">
      <c r="A159" s="4" t="str">
        <f>HYPERLINK("https://en.wikipedia.org/wiki/MTV2", "MTV2")</f>
        <v>MTV2</v>
      </c>
      <c r="B159" s="4">
        <v>332</v>
      </c>
      <c r="C159" s="4" t="s">
        <v>6</v>
      </c>
      <c r="D159" s="4" t="s">
        <v>6</v>
      </c>
      <c r="E159" s="4" t="s">
        <v>6</v>
      </c>
      <c r="F159" s="4" t="s">
        <v>6</v>
      </c>
    </row>
    <row r="160" spans="1:6" ht="19" x14ac:dyDescent="0.25">
      <c r="A160" s="4" t="str">
        <f>HYPERLINK("https://en.wikipedia.org/wiki/Nat_Geo_WILD", "Nat Geo WILD")</f>
        <v>Nat Geo WILD</v>
      </c>
      <c r="B160" s="4">
        <v>283</v>
      </c>
      <c r="C160" s="4"/>
      <c r="D160" s="4"/>
      <c r="E160" s="4" t="s">
        <v>6</v>
      </c>
      <c r="F160" s="4" t="s">
        <v>6</v>
      </c>
    </row>
    <row r="161" spans="1:6" ht="19" x14ac:dyDescent="0.25">
      <c r="A161" s="4" t="str">
        <f>HYPERLINK("https://en.wikipedia.org/wiki/National_Geographic_Channel", "National Geographic Channel")</f>
        <v>National Geographic Channel</v>
      </c>
      <c r="B161" s="4">
        <v>276</v>
      </c>
      <c r="C161" s="4" t="s">
        <v>6</v>
      </c>
      <c r="D161" s="4" t="s">
        <v>6</v>
      </c>
      <c r="E161" s="4" t="s">
        <v>6</v>
      </c>
      <c r="F161" s="4" t="s">
        <v>6</v>
      </c>
    </row>
    <row r="162" spans="1:6" ht="19" x14ac:dyDescent="0.25">
      <c r="A162" s="4" t="str">
        <f>HYPERLINK("https://en.wikipedia.org/wiki/NBA_TV", "NBA TV")</f>
        <v>NBA TV</v>
      </c>
      <c r="B162" s="4">
        <v>216</v>
      </c>
      <c r="C162" s="4"/>
      <c r="D162" s="4" t="s">
        <v>6</v>
      </c>
      <c r="E162" s="4" t="s">
        <v>6</v>
      </c>
      <c r="F162" s="4" t="s">
        <v>6</v>
      </c>
    </row>
    <row r="163" spans="1:6" ht="19" x14ac:dyDescent="0.25">
      <c r="A163" s="4" t="str">
        <f>HYPERLINK("https://en.wikipedia.org/wiki/Newsmax", "Newsmax")</f>
        <v>Newsmax</v>
      </c>
      <c r="B163" s="4">
        <v>349</v>
      </c>
      <c r="C163" s="4" t="s">
        <v>6</v>
      </c>
      <c r="D163" s="4" t="s">
        <v>6</v>
      </c>
      <c r="E163" s="4" t="s">
        <v>6</v>
      </c>
      <c r="F163" s="4" t="s">
        <v>6</v>
      </c>
    </row>
    <row r="164" spans="1:6" ht="19" x14ac:dyDescent="0.25">
      <c r="A164" s="4" t="str">
        <f>HYPERLINK("https://en.wikipedia.org/wiki/NewsNation", "NewsNation")</f>
        <v>NewsNation</v>
      </c>
      <c r="B164" s="4">
        <v>307</v>
      </c>
      <c r="C164" s="4" t="s">
        <v>6</v>
      </c>
      <c r="D164" s="4" t="s">
        <v>6</v>
      </c>
      <c r="E164" s="4" t="s">
        <v>6</v>
      </c>
      <c r="F164" s="4" t="s">
        <v>6</v>
      </c>
    </row>
    <row r="165" spans="1:6" ht="19" x14ac:dyDescent="0.25">
      <c r="A165" s="4" t="str">
        <f>HYPERLINK("https://en.wikipedia.org/wiki/NFL_Network", "NFL Network")</f>
        <v>NFL Network</v>
      </c>
      <c r="B165" s="4">
        <v>212</v>
      </c>
      <c r="C165" s="4"/>
      <c r="D165" s="4" t="s">
        <v>6</v>
      </c>
      <c r="E165" s="4" t="s">
        <v>6</v>
      </c>
      <c r="F165" s="4" t="s">
        <v>6</v>
      </c>
    </row>
    <row r="166" spans="1:6" ht="19" x14ac:dyDescent="0.25">
      <c r="A166" s="4" t="str">
        <f>HYPERLINK("https://en.wikipedia.org/wiki/NHL_Network", "NHL Network")</f>
        <v>NHL Network</v>
      </c>
      <c r="B166" s="4">
        <v>215</v>
      </c>
      <c r="C166" s="4"/>
      <c r="D166" s="4"/>
      <c r="E166" s="4" t="s">
        <v>6</v>
      </c>
      <c r="F166" s="4" t="s">
        <v>6</v>
      </c>
    </row>
    <row r="167" spans="1:6" ht="19" x14ac:dyDescent="0.25">
      <c r="A167" s="4" t="str">
        <f>HYPERLINK("https://en.wikipedia.org/wiki/Nick_Jr.", "Nick Jr.")</f>
        <v>Nick Jr.</v>
      </c>
      <c r="B167" s="4">
        <v>301</v>
      </c>
      <c r="C167" s="4"/>
      <c r="D167" s="4" t="s">
        <v>6</v>
      </c>
      <c r="E167" s="4" t="s">
        <v>6</v>
      </c>
      <c r="F167" s="4" t="s">
        <v>6</v>
      </c>
    </row>
    <row r="168" spans="1:6" ht="19" x14ac:dyDescent="0.25">
      <c r="A168" s="4" t="str">
        <f>HYPERLINK("https://en.wikipedia.org/wiki/Nickelodeon_East", "Nickelodeon East")</f>
        <v>Nickelodeon East</v>
      </c>
      <c r="B168" s="4">
        <v>299</v>
      </c>
      <c r="C168" s="4" t="s">
        <v>6</v>
      </c>
      <c r="D168" s="4" t="s">
        <v>6</v>
      </c>
      <c r="E168" s="4" t="s">
        <v>6</v>
      </c>
      <c r="F168" s="4" t="s">
        <v>6</v>
      </c>
    </row>
    <row r="169" spans="1:6" ht="19" x14ac:dyDescent="0.25">
      <c r="A169" s="4" t="str">
        <f>HYPERLINK("https://en.wikipedia.org/wiki/Nicktoons", "Nicktoons")</f>
        <v>Nicktoons</v>
      </c>
      <c r="B169" s="4">
        <v>302</v>
      </c>
      <c r="C169" s="4"/>
      <c r="D169" s="4" t="s">
        <v>6</v>
      </c>
      <c r="E169" s="4" t="s">
        <v>6</v>
      </c>
      <c r="F169" s="4" t="s">
        <v>6</v>
      </c>
    </row>
    <row r="170" spans="1:6" ht="19" x14ac:dyDescent="0.25">
      <c r="A170" s="4" t="str">
        <f>HYPERLINK("https://en.wikipedia.org/wiki/Nosey", "Nosey")</f>
        <v>Nosey</v>
      </c>
      <c r="B170" s="4">
        <v>4255</v>
      </c>
      <c r="C170" s="4" t="s">
        <v>6</v>
      </c>
      <c r="D170" s="4" t="s">
        <v>6</v>
      </c>
      <c r="E170" s="4" t="s">
        <v>6</v>
      </c>
      <c r="F170" s="4" t="s">
        <v>6</v>
      </c>
    </row>
    <row r="171" spans="1:6" ht="19" x14ac:dyDescent="0.25">
      <c r="A171" s="4" t="str">
        <f>HYPERLINK("https://en.wikipedia.org/wiki/Origin_Sports", "Origin Sports")</f>
        <v>Origin Sports</v>
      </c>
      <c r="B171" s="4">
        <v>4120</v>
      </c>
      <c r="C171" s="4" t="s">
        <v>6</v>
      </c>
      <c r="D171" s="4" t="s">
        <v>6</v>
      </c>
      <c r="E171" s="4" t="s">
        <v>6</v>
      </c>
      <c r="F171" s="4" t="s">
        <v>6</v>
      </c>
    </row>
    <row r="172" spans="1:6" ht="19" x14ac:dyDescent="0.25">
      <c r="A172" s="4" t="str">
        <f>HYPERLINK("https://en.wikipedia.org/wiki/Ovation", "Ovation")</f>
        <v>Ovation</v>
      </c>
      <c r="B172" s="4">
        <v>274</v>
      </c>
      <c r="C172" s="4" t="s">
        <v>6</v>
      </c>
      <c r="D172" s="4"/>
      <c r="E172" s="4" t="s">
        <v>6</v>
      </c>
      <c r="F172" s="4" t="s">
        <v>6</v>
      </c>
    </row>
    <row r="173" spans="1:6" ht="19" x14ac:dyDescent="0.25">
      <c r="A173" s="4" t="str">
        <f>HYPERLINK("https://en.wikipedia.org/wiki/OWN", "OWN")</f>
        <v>OWN</v>
      </c>
      <c r="B173" s="4">
        <v>279</v>
      </c>
      <c r="C173" s="4"/>
      <c r="D173" s="4" t="s">
        <v>6</v>
      </c>
      <c r="E173" s="4" t="s">
        <v>6</v>
      </c>
      <c r="F173" s="4" t="s">
        <v>6</v>
      </c>
    </row>
    <row r="174" spans="1:6" ht="19" x14ac:dyDescent="0.25">
      <c r="A174" s="4" t="str">
        <f>HYPERLINK("https://en.wikipedia.org/wiki/Oxygen_True_Crime", "Oxygen True Crime")</f>
        <v>Oxygen True Crime</v>
      </c>
      <c r="B174" s="4">
        <v>251</v>
      </c>
      <c r="C174" s="4"/>
      <c r="D174" s="4"/>
      <c r="E174" s="4" t="s">
        <v>6</v>
      </c>
      <c r="F174" s="4" t="s">
        <v>6</v>
      </c>
    </row>
    <row r="175" spans="1:6" ht="19" x14ac:dyDescent="0.25">
      <c r="A175" s="4" t="str">
        <f>HYPERLINK("https://en.wikipedia.org/wiki/OZ_TV", "OZ TV")</f>
        <v>OZ TV</v>
      </c>
      <c r="B175" s="4">
        <v>4330</v>
      </c>
      <c r="C175" s="4" t="s">
        <v>6</v>
      </c>
      <c r="D175" s="4" t="s">
        <v>6</v>
      </c>
      <c r="E175" s="4" t="s">
        <v>6</v>
      </c>
      <c r="F175" s="4" t="s">
        <v>6</v>
      </c>
    </row>
    <row r="176" spans="1:6" ht="19" x14ac:dyDescent="0.25">
      <c r="A176" s="4" t="str">
        <f>HYPERLINK("https://en.wikipedia.org/wiki/Paramount_Network", "Paramount Network")</f>
        <v>Paramount Network</v>
      </c>
      <c r="B176" s="4">
        <v>241</v>
      </c>
      <c r="C176" s="4" t="s">
        <v>6</v>
      </c>
      <c r="D176" s="4" t="s">
        <v>6</v>
      </c>
      <c r="E176" s="4" t="s">
        <v>6</v>
      </c>
      <c r="F176" s="4" t="s">
        <v>6</v>
      </c>
    </row>
    <row r="177" spans="1:6" ht="19" x14ac:dyDescent="0.25">
      <c r="A177" s="4" t="str">
        <f>HYPERLINK("https://en.wikipedia.org/wiki/Paramount%2B_with_SHOWTIME_EAST", "Paramount+ with SHOWTIME EAST")</f>
        <v>Paramount+ with SHOWTIME EAST</v>
      </c>
      <c r="B177" s="4">
        <v>545</v>
      </c>
      <c r="C177" s="4"/>
      <c r="D177" s="4"/>
      <c r="E177" s="4"/>
      <c r="F177" s="4" t="s">
        <v>6</v>
      </c>
    </row>
    <row r="178" spans="1:6" ht="19" x14ac:dyDescent="0.25">
      <c r="A178" s="4" t="str">
        <f>HYPERLINK("https://en.wikipedia.org/wiki/PBS_Kids", "PBS Kids")</f>
        <v>PBS Kids</v>
      </c>
      <c r="B178" s="4">
        <v>288</v>
      </c>
      <c r="C178" s="4" t="s">
        <v>6</v>
      </c>
      <c r="D178" s="4" t="s">
        <v>6</v>
      </c>
      <c r="E178" s="4" t="s">
        <v>6</v>
      </c>
      <c r="F178" s="4" t="s">
        <v>6</v>
      </c>
    </row>
    <row r="179" spans="1:6" ht="19" x14ac:dyDescent="0.25">
      <c r="A179" s="4" t="str">
        <f>HYPERLINK("https://en.wikipedia.org/wiki/Pickleball_TV", "Pickleball TV")</f>
        <v>Pickleball TV</v>
      </c>
      <c r="B179" s="4">
        <v>4141</v>
      </c>
      <c r="C179" s="4" t="s">
        <v>6</v>
      </c>
      <c r="D179" s="4" t="s">
        <v>6</v>
      </c>
      <c r="E179" s="4" t="s">
        <v>6</v>
      </c>
      <c r="F179" s="4" t="s">
        <v>6</v>
      </c>
    </row>
    <row r="180" spans="1:6" ht="19" x14ac:dyDescent="0.25">
      <c r="A180" s="4" t="str">
        <f>HYPERLINK("https://en.wikipedia.org/wiki/Players_TV", "Players TV")</f>
        <v>Players TV</v>
      </c>
      <c r="B180" s="4">
        <v>4190</v>
      </c>
      <c r="C180" s="4" t="s">
        <v>6</v>
      </c>
      <c r="D180" s="4" t="s">
        <v>6</v>
      </c>
      <c r="E180" s="4" t="s">
        <v>6</v>
      </c>
      <c r="F180" s="4" t="s">
        <v>6</v>
      </c>
    </row>
    <row r="181" spans="1:6" ht="19" x14ac:dyDescent="0.25">
      <c r="A181" s="4" t="str">
        <f>HYPERLINK("https://en.wikipedia.org/wiki/PokerGO", "PokerGO")</f>
        <v>PokerGO</v>
      </c>
      <c r="B181" s="4">
        <v>4140</v>
      </c>
      <c r="C181" s="4" t="s">
        <v>6</v>
      </c>
      <c r="D181" s="4" t="s">
        <v>6</v>
      </c>
      <c r="E181" s="4" t="s">
        <v>6</v>
      </c>
      <c r="F181" s="4" t="s">
        <v>6</v>
      </c>
    </row>
    <row r="182" spans="1:6" ht="19" x14ac:dyDescent="0.25">
      <c r="A182" s="4" t="str">
        <f>HYPERLINK("https://en.wikipedia.org/wiki/Pop_TV", "Pop TV")</f>
        <v>Pop TV</v>
      </c>
      <c r="B182" s="4">
        <v>273</v>
      </c>
      <c r="C182" s="4"/>
      <c r="D182" s="4" t="s">
        <v>6</v>
      </c>
      <c r="E182" s="4" t="s">
        <v>6</v>
      </c>
      <c r="F182" s="4" t="s">
        <v>6</v>
      </c>
    </row>
    <row r="183" spans="1:6" ht="19" x14ac:dyDescent="0.25">
      <c r="A183" s="4" t="str">
        <f>HYPERLINK("https://en.wikipedia.org/wiki/PowerNation", "PowerNation")</f>
        <v>PowerNation</v>
      </c>
      <c r="B183" s="4">
        <v>4191</v>
      </c>
      <c r="C183" s="4" t="s">
        <v>6</v>
      </c>
      <c r="D183" s="4" t="s">
        <v>6</v>
      </c>
      <c r="E183" s="4" t="s">
        <v>6</v>
      </c>
      <c r="F183" s="4" t="s">
        <v>6</v>
      </c>
    </row>
    <row r="184" spans="1:6" ht="19" x14ac:dyDescent="0.25">
      <c r="A184" s="4" t="str">
        <f>HYPERLINK("https://en.wikipedia.org/wiki/Pureflix_TV", "Pureflix TV")</f>
        <v>Pureflix TV</v>
      </c>
      <c r="B184" s="4">
        <v>4421</v>
      </c>
      <c r="C184" s="4" t="s">
        <v>6</v>
      </c>
      <c r="D184" s="4" t="s">
        <v>6</v>
      </c>
      <c r="E184" s="4" t="s">
        <v>6</v>
      </c>
      <c r="F184" s="4" t="s">
        <v>6</v>
      </c>
    </row>
    <row r="185" spans="1:6" ht="19" x14ac:dyDescent="0.25">
      <c r="A185" s="4" t="str">
        <f>HYPERLINK("https://en.wikipedia.org/wiki/Pursuit_Channel", "Pursuit Channel")</f>
        <v>Pursuit Channel</v>
      </c>
      <c r="B185" s="4">
        <v>604</v>
      </c>
      <c r="C185" s="4" t="s">
        <v>6</v>
      </c>
      <c r="D185" s="4" t="s">
        <v>6</v>
      </c>
      <c r="E185" s="4" t="s">
        <v>6</v>
      </c>
      <c r="F185" s="4" t="s">
        <v>6</v>
      </c>
    </row>
    <row r="186" spans="1:6" ht="19" x14ac:dyDescent="0.25">
      <c r="A186" s="4" t="str">
        <f>HYPERLINK("https://en.wikipedia.org/wiki/QVC", "QVC")</f>
        <v>QVC</v>
      </c>
      <c r="B186" s="4">
        <v>275</v>
      </c>
      <c r="C186" s="4" t="s">
        <v>6</v>
      </c>
      <c r="D186" s="4" t="s">
        <v>6</v>
      </c>
      <c r="E186" s="4" t="s">
        <v>6</v>
      </c>
      <c r="F186" s="4" t="s">
        <v>6</v>
      </c>
    </row>
    <row r="187" spans="1:6" ht="19" x14ac:dyDescent="0.25">
      <c r="A187" s="4" t="str">
        <f>HYPERLINK("https://en.wikipedia.org/wiki/QVC2", "QVC2")</f>
        <v>QVC2</v>
      </c>
      <c r="B187" s="4">
        <v>315</v>
      </c>
      <c r="C187" s="4" t="s">
        <v>6</v>
      </c>
      <c r="D187" s="4" t="s">
        <v>6</v>
      </c>
      <c r="E187" s="4" t="s">
        <v>6</v>
      </c>
      <c r="F187" s="4" t="s">
        <v>6</v>
      </c>
    </row>
    <row r="188" spans="1:6" ht="19" x14ac:dyDescent="0.25">
      <c r="A188" s="4" t="str">
        <f>HYPERLINK("https://en.wikipedia.org/wiki/QVC3", "QVC3")</f>
        <v>QVC3</v>
      </c>
      <c r="B188" s="4">
        <v>318</v>
      </c>
      <c r="C188" s="4" t="s">
        <v>6</v>
      </c>
      <c r="D188" s="4" t="s">
        <v>6</v>
      </c>
      <c r="E188" s="4" t="s">
        <v>6</v>
      </c>
      <c r="F188" s="4" t="s">
        <v>6</v>
      </c>
    </row>
    <row r="189" spans="1:6" ht="19" x14ac:dyDescent="0.25">
      <c r="A189" s="4" t="str">
        <f>HYPERLINK("https://en.wikipedia.org/wiki/Racing_America", "Racing America")</f>
        <v>Racing America</v>
      </c>
      <c r="B189" s="4">
        <v>4192</v>
      </c>
      <c r="C189" s="4" t="s">
        <v>6</v>
      </c>
      <c r="D189" s="4" t="s">
        <v>6</v>
      </c>
      <c r="E189" s="4" t="s">
        <v>6</v>
      </c>
      <c r="F189" s="4" t="s">
        <v>6</v>
      </c>
    </row>
    <row r="190" spans="1:6" ht="19" x14ac:dyDescent="0.25">
      <c r="A190" s="4" t="str">
        <f>HYPERLINK("https://en.wikipedia.org/wiki/Recipe_TV", "Recipe TV")</f>
        <v>Recipe TV</v>
      </c>
      <c r="B190" s="4">
        <v>387</v>
      </c>
      <c r="C190" s="4"/>
      <c r="D190" s="4" t="s">
        <v>6</v>
      </c>
      <c r="E190" s="4" t="s">
        <v>6</v>
      </c>
      <c r="F190" s="4" t="s">
        <v>6</v>
      </c>
    </row>
    <row r="191" spans="1:6" ht="19" x14ac:dyDescent="0.25">
      <c r="A191" s="4" t="str">
        <f>HYPERLINK("https://en.wikipedia.org/wiki/Reelz", "Reelz")</f>
        <v>Reelz</v>
      </c>
      <c r="B191" s="4">
        <v>238</v>
      </c>
      <c r="C191" s="4" t="s">
        <v>6</v>
      </c>
      <c r="D191" s="4" t="s">
        <v>6</v>
      </c>
      <c r="E191" s="4" t="s">
        <v>6</v>
      </c>
      <c r="F191" s="4" t="s">
        <v>6</v>
      </c>
    </row>
    <row r="192" spans="1:6" ht="19" x14ac:dyDescent="0.25">
      <c r="A192" s="4" t="str">
        <f>HYPERLINK("https://en.wikipedia.org/wiki/Revolt", "Revolt")</f>
        <v>Revolt</v>
      </c>
      <c r="B192" s="4">
        <v>334</v>
      </c>
      <c r="C192" s="4" t="s">
        <v>6</v>
      </c>
      <c r="D192" s="4"/>
      <c r="E192" s="4" t="s">
        <v>6</v>
      </c>
      <c r="F192" s="4" t="s">
        <v>6</v>
      </c>
    </row>
    <row r="193" spans="1:6" ht="19" x14ac:dyDescent="0.25">
      <c r="A193" s="4" t="str">
        <f>HYPERLINK("https://en.wikipedia.org/wiki/RFD-TV", "RFD-TV")</f>
        <v>RFD-TV</v>
      </c>
      <c r="B193" s="4">
        <v>345</v>
      </c>
      <c r="C193" s="4" t="s">
        <v>6</v>
      </c>
      <c r="D193" s="4" t="s">
        <v>6</v>
      </c>
      <c r="E193" s="4" t="s">
        <v>6</v>
      </c>
      <c r="F193" s="4" t="s">
        <v>6</v>
      </c>
    </row>
    <row r="194" spans="1:6" ht="19" x14ac:dyDescent="0.25">
      <c r="A194" s="4" t="str">
        <f>HYPERLINK("https://en.wikipedia.org/wiki/Rig_TV", "Rig TV")</f>
        <v>Rig TV</v>
      </c>
      <c r="B194" s="4">
        <v>4265</v>
      </c>
      <c r="C194" s="4" t="s">
        <v>6</v>
      </c>
      <c r="D194" s="4" t="s">
        <v>6</v>
      </c>
      <c r="E194" s="4" t="s">
        <v>6</v>
      </c>
      <c r="F194" s="4" t="s">
        <v>6</v>
      </c>
    </row>
    <row r="195" spans="1:6" ht="19" x14ac:dyDescent="0.25">
      <c r="A195" s="4" t="str">
        <f>HYPERLINK("https://en.wikipedia.org/wiki/RVTV", "RVTV")</f>
        <v>RVTV</v>
      </c>
      <c r="B195" s="4">
        <v>4366</v>
      </c>
      <c r="C195" s="4" t="s">
        <v>6</v>
      </c>
      <c r="D195" s="4" t="s">
        <v>6</v>
      </c>
      <c r="E195" s="4" t="s">
        <v>6</v>
      </c>
      <c r="F195" s="4" t="s">
        <v>6</v>
      </c>
    </row>
    <row r="196" spans="1:6" ht="19" x14ac:dyDescent="0.25">
      <c r="A196" s="4" t="str">
        <f>HYPERLINK("https://en.wikipedia.org/wiki/Science", "Science")</f>
        <v>Science</v>
      </c>
      <c r="B196" s="4">
        <v>284</v>
      </c>
      <c r="C196" s="4"/>
      <c r="D196" s="4" t="s">
        <v>6</v>
      </c>
      <c r="E196" s="4" t="s">
        <v>6</v>
      </c>
      <c r="F196" s="4" t="s">
        <v>6</v>
      </c>
    </row>
    <row r="197" spans="1:6" ht="19" x14ac:dyDescent="0.25">
      <c r="A197" s="4" t="str">
        <f>HYPERLINK("https://en.wikipedia.org/wiki/Scientology_Network", "Scientology Network")</f>
        <v>Scientology Network</v>
      </c>
      <c r="B197" s="4">
        <v>320</v>
      </c>
      <c r="C197" s="4" t="s">
        <v>6</v>
      </c>
      <c r="D197" s="4" t="s">
        <v>6</v>
      </c>
      <c r="E197" s="4" t="s">
        <v>6</v>
      </c>
      <c r="F197" s="4" t="s">
        <v>6</v>
      </c>
    </row>
    <row r="198" spans="1:6" ht="19" x14ac:dyDescent="0.25">
      <c r="A198" s="4" t="str">
        <f>HYPERLINK("https://en.wikipedia.org/wiki/Scripps_News", "Scripps News")</f>
        <v>Scripps News</v>
      </c>
      <c r="B198" s="4">
        <v>4009</v>
      </c>
      <c r="C198" s="4" t="s">
        <v>6</v>
      </c>
      <c r="D198" s="4" t="s">
        <v>6</v>
      </c>
      <c r="E198" s="4" t="s">
        <v>6</v>
      </c>
      <c r="F198" s="4" t="s">
        <v>6</v>
      </c>
    </row>
    <row r="199" spans="1:6" ht="19" x14ac:dyDescent="0.25">
      <c r="A199" s="4" t="str">
        <f>HYPERLINK("https://en.wikipedia.org/wiki/SEC_Network", "SEC Network")</f>
        <v>SEC Network</v>
      </c>
      <c r="B199" s="4">
        <v>611</v>
      </c>
      <c r="C199" s="4"/>
      <c r="D199" s="4" t="s">
        <v>6</v>
      </c>
      <c r="E199" s="4" t="s">
        <v>6</v>
      </c>
      <c r="F199" s="4" t="s">
        <v>6</v>
      </c>
    </row>
    <row r="200" spans="1:6" ht="19" x14ac:dyDescent="0.25">
      <c r="A200" s="4" t="str">
        <f>HYPERLINK("https://en.wikipedia.org/wiki/SHO_x_BET", "SHO x BET")</f>
        <v>SHO x BET</v>
      </c>
      <c r="B200" s="4">
        <v>548</v>
      </c>
      <c r="C200" s="4"/>
      <c r="D200" s="4"/>
      <c r="E200" s="4"/>
      <c r="F200" s="4" t="s">
        <v>6</v>
      </c>
    </row>
    <row r="201" spans="1:6" ht="19" x14ac:dyDescent="0.25">
      <c r="A201" s="4" t="str">
        <f>HYPERLINK("https://en.wikipedia.org/wiki/Shop_LC", "Shop LC")</f>
        <v>Shop LC</v>
      </c>
      <c r="B201" s="4">
        <v>226</v>
      </c>
      <c r="C201" s="4" t="s">
        <v>6</v>
      </c>
      <c r="D201" s="4" t="s">
        <v>6</v>
      </c>
      <c r="E201" s="4" t="s">
        <v>6</v>
      </c>
      <c r="F201" s="4" t="s">
        <v>6</v>
      </c>
    </row>
    <row r="202" spans="1:6" ht="19" x14ac:dyDescent="0.25">
      <c r="A202" s="4" t="str">
        <f>HYPERLINK("https://en.wikipedia.org/wiki/ShortsTV", "ShortsTV")</f>
        <v>ShortsTV</v>
      </c>
      <c r="B202" s="4">
        <v>573</v>
      </c>
      <c r="C202" s="4"/>
      <c r="D202" s="4" t="s">
        <v>6</v>
      </c>
      <c r="E202" s="4" t="s">
        <v>6</v>
      </c>
      <c r="F202" s="4" t="s">
        <v>6</v>
      </c>
    </row>
    <row r="203" spans="1:6" ht="19" x14ac:dyDescent="0.25">
      <c r="A203" s="4" t="str">
        <f>HYPERLINK("https://en.wikipedia.org/wiki/SHOWTIME_2_East", "SHOWTIME 2 East")</f>
        <v>SHOWTIME 2 East</v>
      </c>
      <c r="B203" s="4">
        <v>547</v>
      </c>
      <c r="C203" s="4"/>
      <c r="D203" s="4"/>
      <c r="E203" s="4"/>
      <c r="F203" s="4" t="s">
        <v>6</v>
      </c>
    </row>
    <row r="204" spans="1:6" ht="19" x14ac:dyDescent="0.25">
      <c r="A204" s="4" t="str">
        <f>HYPERLINK("https://en.wikipedia.org/wiki/SHOWTIME_EXTREME%C2%AE", "SHOWTIME EXTREME®")</f>
        <v>SHOWTIME EXTREME®</v>
      </c>
      <c r="B204" s="4">
        <v>549</v>
      </c>
      <c r="C204" s="4"/>
      <c r="D204" s="4"/>
      <c r="E204" s="4"/>
      <c r="F204" s="4" t="s">
        <v>6</v>
      </c>
    </row>
    <row r="205" spans="1:6" ht="19" x14ac:dyDescent="0.25">
      <c r="A205" s="4" t="str">
        <f>HYPERLINK("https://en.wikipedia.org/wiki/SHOWTIME_Family_Zone", "SHOWTIME Family Zone")</f>
        <v>SHOWTIME Family Zone</v>
      </c>
      <c r="B205" s="4">
        <v>552</v>
      </c>
      <c r="C205" s="4"/>
      <c r="D205" s="4"/>
      <c r="E205" s="4"/>
      <c r="F205" s="4" t="s">
        <v>6</v>
      </c>
    </row>
    <row r="206" spans="1:6" ht="19" x14ac:dyDescent="0.25">
      <c r="A206" s="4" t="str">
        <f>HYPERLINK("https://en.wikipedia.org/wiki/SHOWTIME_Next", "SHOWTIME Next")</f>
        <v>SHOWTIME Next</v>
      </c>
      <c r="B206" s="4">
        <v>551</v>
      </c>
      <c r="C206" s="4"/>
      <c r="D206" s="4"/>
      <c r="E206" s="4"/>
      <c r="F206" s="4" t="s">
        <v>6</v>
      </c>
    </row>
    <row r="207" spans="1:6" ht="19" x14ac:dyDescent="0.25">
      <c r="A207" s="4" t="str">
        <f>HYPERLINK("https://en.wikipedia.org/wiki/SHOWTIME_Showcase", "SHOWTIME Showcase")</f>
        <v>SHOWTIME Showcase</v>
      </c>
      <c r="B207" s="4">
        <v>550</v>
      </c>
      <c r="C207" s="4"/>
      <c r="D207" s="4"/>
      <c r="E207" s="4"/>
      <c r="F207" s="4" t="s">
        <v>6</v>
      </c>
    </row>
    <row r="208" spans="1:6" ht="19" x14ac:dyDescent="0.25">
      <c r="A208" s="4" t="str">
        <f>HYPERLINK("https://en.wikipedia.org/wiki/Smithsonian_Channel", "Smithsonian Channel")</f>
        <v>Smithsonian Channel</v>
      </c>
      <c r="B208" s="4">
        <v>570</v>
      </c>
      <c r="C208" s="4"/>
      <c r="D208" s="4"/>
      <c r="E208" s="4" t="s">
        <v>6</v>
      </c>
      <c r="F208" s="4" t="s">
        <v>6</v>
      </c>
    </row>
    <row r="209" spans="1:6" ht="19" x14ac:dyDescent="0.25">
      <c r="A209" s="4" t="str">
        <f>HYPERLINK("https://en.wikipedia.org/wiki/Somos_Novelas", "Somos Novelas")</f>
        <v>Somos Novelas</v>
      </c>
      <c r="B209" s="4">
        <v>4720</v>
      </c>
      <c r="C209" s="4" t="s">
        <v>6</v>
      </c>
      <c r="D209" s="4" t="s">
        <v>6</v>
      </c>
      <c r="E209" s="4" t="s">
        <v>6</v>
      </c>
      <c r="F209" s="4" t="s">
        <v>6</v>
      </c>
    </row>
    <row r="210" spans="1:6" ht="19" x14ac:dyDescent="0.25">
      <c r="A210" s="4" t="str">
        <f>HYPERLINK("https://en.wikipedia.org/wiki/Space_Science_Now", "Space Science Now")</f>
        <v>Space Science Now</v>
      </c>
      <c r="B210" s="4">
        <v>4476</v>
      </c>
      <c r="C210" s="4" t="s">
        <v>6</v>
      </c>
      <c r="D210" s="4" t="s">
        <v>6</v>
      </c>
      <c r="E210" s="4" t="s">
        <v>6</v>
      </c>
      <c r="F210" s="4" t="s">
        <v>6</v>
      </c>
    </row>
    <row r="211" spans="1:6" ht="19" x14ac:dyDescent="0.25">
      <c r="A211" s="4" t="str">
        <f>HYPERLINK("https://en.wikipedia.org/wiki/SportsGrid", "SportsGrid")</f>
        <v>SportsGrid</v>
      </c>
      <c r="B211" s="4">
        <v>4105</v>
      </c>
      <c r="C211" s="4" t="s">
        <v>6</v>
      </c>
      <c r="D211" s="4" t="s">
        <v>6</v>
      </c>
      <c r="E211" s="4" t="s">
        <v>6</v>
      </c>
      <c r="F211" s="4" t="s">
        <v>6</v>
      </c>
    </row>
    <row r="212" spans="1:6" ht="19" x14ac:dyDescent="0.25">
      <c r="A212" s="4" t="str">
        <f>HYPERLINK("https://en.wikipedia.org/wiki/Sportsman_Channel", "Sportsman Channel")</f>
        <v>Sportsman Channel</v>
      </c>
      <c r="B212" s="4">
        <v>605</v>
      </c>
      <c r="C212" s="4"/>
      <c r="D212" s="4"/>
      <c r="E212" s="4" t="s">
        <v>6</v>
      </c>
      <c r="F212" s="4" t="s">
        <v>6</v>
      </c>
    </row>
    <row r="213" spans="1:6" ht="19" x14ac:dyDescent="0.25">
      <c r="A213" s="4" t="str">
        <f>HYPERLINK("https://en.wikipedia.org/wiki/Stadium_Stream", "Stadium Stream")</f>
        <v>Stadium Stream</v>
      </c>
      <c r="B213" s="4">
        <v>4150</v>
      </c>
      <c r="C213" s="4" t="s">
        <v>6</v>
      </c>
      <c r="D213" s="4" t="s">
        <v>6</v>
      </c>
      <c r="E213" s="4" t="s">
        <v>6</v>
      </c>
      <c r="F213" s="4" t="s">
        <v>6</v>
      </c>
    </row>
    <row r="214" spans="1:6" ht="19" x14ac:dyDescent="0.25">
      <c r="A214" s="4" t="str">
        <f>HYPERLINK("https://en.wikipedia.org/wiki/Start_TV", "Start TV")</f>
        <v>Start TV</v>
      </c>
      <c r="B214" s="4">
        <v>84</v>
      </c>
      <c r="C214" s="4" t="s">
        <v>6</v>
      </c>
      <c r="D214" s="4" t="s">
        <v>6</v>
      </c>
      <c r="E214" s="4" t="s">
        <v>6</v>
      </c>
      <c r="F214" s="4" t="s">
        <v>6</v>
      </c>
    </row>
    <row r="215" spans="1:6" ht="19" x14ac:dyDescent="0.25">
      <c r="A215" s="4" t="str">
        <f>HYPERLINK("https://en.wikipedia.org/wiki/STARZ", "STARZ")</f>
        <v>STARZ</v>
      </c>
      <c r="B215" s="4">
        <v>525</v>
      </c>
      <c r="C215" s="4"/>
      <c r="D215" s="4"/>
      <c r="E215" s="4"/>
      <c r="F215" s="4" t="s">
        <v>6</v>
      </c>
    </row>
    <row r="216" spans="1:6" ht="19" x14ac:dyDescent="0.25">
      <c r="A216" s="4" t="str">
        <f>HYPERLINK("https://en.wikipedia.org/wiki/STARZ_Cinema_East_HD", "STARZ Cinema East HD")</f>
        <v>STARZ Cinema East HD</v>
      </c>
      <c r="B216" s="4">
        <v>531</v>
      </c>
      <c r="C216" s="4"/>
      <c r="D216" s="4"/>
      <c r="E216" s="4"/>
      <c r="F216" s="4" t="s">
        <v>6</v>
      </c>
    </row>
    <row r="217" spans="1:6" ht="19" x14ac:dyDescent="0.25">
      <c r="A217" s="4" t="str">
        <f>HYPERLINK("https://en.wikipedia.org/wiki/STARZ_Comedy_East_HD", "STARZ Comedy East HD")</f>
        <v>STARZ Comedy East HD</v>
      </c>
      <c r="B217" s="4">
        <v>528</v>
      </c>
      <c r="C217" s="4"/>
      <c r="D217" s="4"/>
      <c r="E217" s="4"/>
      <c r="F217" s="4" t="s">
        <v>6</v>
      </c>
    </row>
    <row r="218" spans="1:6" ht="19" x14ac:dyDescent="0.25">
      <c r="A218" s="4" t="str">
        <f>HYPERLINK("https://en.wikipedia.org/wiki/STARZ_Edge_East_HD", "STARZ Edge East HD")</f>
        <v>STARZ Edge East HD</v>
      </c>
      <c r="B218" s="4">
        <v>529</v>
      </c>
      <c r="C218" s="4"/>
      <c r="D218" s="4"/>
      <c r="E218" s="4"/>
      <c r="F218" s="4" t="s">
        <v>6</v>
      </c>
    </row>
    <row r="219" spans="1:6" ht="19" x14ac:dyDescent="0.25">
      <c r="A219" s="4" t="str">
        <f>HYPERLINK("https://en.wikipedia.org/wiki/STARZ_ENCORE_Action", "STARZ ENCORE Action")</f>
        <v>STARZ ENCORE Action</v>
      </c>
      <c r="B219" s="4">
        <v>541</v>
      </c>
      <c r="C219" s="4"/>
      <c r="D219" s="4"/>
      <c r="E219" s="4" t="s">
        <v>6</v>
      </c>
      <c r="F219" s="4" t="s">
        <v>6</v>
      </c>
    </row>
    <row r="220" spans="1:6" ht="19" x14ac:dyDescent="0.25">
      <c r="A220" s="4" t="str">
        <f>HYPERLINK("https://en.wikipedia.org/wiki/STARZ_ENCORE_Black", "STARZ ENCORE Black")</f>
        <v>STARZ ENCORE Black</v>
      </c>
      <c r="B220" s="4">
        <v>540</v>
      </c>
      <c r="C220" s="4"/>
      <c r="D220" s="4"/>
      <c r="E220" s="4" t="s">
        <v>6</v>
      </c>
      <c r="F220" s="4" t="s">
        <v>6</v>
      </c>
    </row>
    <row r="221" spans="1:6" ht="19" x14ac:dyDescent="0.25">
      <c r="A221" s="4" t="str">
        <f>HYPERLINK("https://en.wikipedia.org/wiki/STARZ_ENCORE_Classic", "STARZ ENCORE Classic")</f>
        <v>STARZ ENCORE Classic</v>
      </c>
      <c r="B221" s="4">
        <v>537</v>
      </c>
      <c r="C221" s="4"/>
      <c r="D221" s="4"/>
      <c r="E221" s="4" t="s">
        <v>6</v>
      </c>
      <c r="F221" s="4" t="s">
        <v>6</v>
      </c>
    </row>
    <row r="222" spans="1:6" ht="19" x14ac:dyDescent="0.25">
      <c r="A222" s="4" t="str">
        <f>HYPERLINK("https://en.wikipedia.org/wiki/STARZ_ENCORE_East", "STARZ ENCORE East")</f>
        <v>STARZ ENCORE East</v>
      </c>
      <c r="B222" s="4">
        <v>535</v>
      </c>
      <c r="C222" s="4"/>
      <c r="D222" s="4"/>
      <c r="E222" s="4" t="s">
        <v>6</v>
      </c>
      <c r="F222" s="4" t="s">
        <v>6</v>
      </c>
    </row>
    <row r="223" spans="1:6" ht="19" x14ac:dyDescent="0.25">
      <c r="A223" s="4" t="str">
        <f>HYPERLINK("https://en.wikipedia.org/wiki/STARZ_ENCORE_Family", "STARZ ENCORE Family")</f>
        <v>STARZ ENCORE Family</v>
      </c>
      <c r="B223" s="4">
        <v>542</v>
      </c>
      <c r="C223" s="4"/>
      <c r="D223" s="4"/>
      <c r="E223" s="4" t="s">
        <v>6</v>
      </c>
      <c r="F223" s="4" t="s">
        <v>6</v>
      </c>
    </row>
    <row r="224" spans="1:6" ht="19" x14ac:dyDescent="0.25">
      <c r="A224" s="4" t="str">
        <f>HYPERLINK("https://en.wikipedia.org/wiki/STARZ_ENCORE_Suspense", "STARZ ENCORE Suspense")</f>
        <v>STARZ ENCORE Suspense</v>
      </c>
      <c r="B224" s="4">
        <v>539</v>
      </c>
      <c r="C224" s="4"/>
      <c r="D224" s="4"/>
      <c r="E224" s="4" t="s">
        <v>6</v>
      </c>
      <c r="F224" s="4" t="s">
        <v>6</v>
      </c>
    </row>
    <row r="225" spans="1:6" ht="19" x14ac:dyDescent="0.25">
      <c r="A225" s="4" t="str">
        <f>HYPERLINK("https://en.wikipedia.org/wiki/STARZ_ENCORE_West", "STARZ ENCORE West")</f>
        <v>STARZ ENCORE West</v>
      </c>
      <c r="B225" s="4">
        <v>536</v>
      </c>
      <c r="C225" s="4"/>
      <c r="D225" s="4"/>
      <c r="E225" s="4" t="s">
        <v>6</v>
      </c>
      <c r="F225" s="4" t="s">
        <v>6</v>
      </c>
    </row>
    <row r="226" spans="1:6" ht="19" x14ac:dyDescent="0.25">
      <c r="A226" s="4" t="str">
        <f>HYPERLINK("https://en.wikipedia.org/wiki/STARZ_ENCORE_Westerns", "STARZ ENCORE Westerns")</f>
        <v>STARZ ENCORE Westerns</v>
      </c>
      <c r="B226" s="4">
        <v>538</v>
      </c>
      <c r="C226" s="4"/>
      <c r="D226" s="4"/>
      <c r="E226" s="4" t="s">
        <v>6</v>
      </c>
      <c r="F226" s="4" t="s">
        <v>6</v>
      </c>
    </row>
    <row r="227" spans="1:6" ht="19" x14ac:dyDescent="0.25">
      <c r="A227" s="4" t="str">
        <f>HYPERLINK("https://en.wikipedia.org/wiki/STARZ_In_Black_East_HD", "STARZ In Black East HD")</f>
        <v>STARZ In Black East HD</v>
      </c>
      <c r="B227" s="4">
        <v>530</v>
      </c>
      <c r="C227" s="4"/>
      <c r="D227" s="4"/>
      <c r="E227" s="4"/>
      <c r="F227" s="4" t="s">
        <v>6</v>
      </c>
    </row>
    <row r="228" spans="1:6" ht="19" x14ac:dyDescent="0.25">
      <c r="A228" s="4" t="str">
        <f>HYPERLINK("https://en.wikipedia.org/wiki/STARZ_Kids_%26_Family", "STARZ Kids &amp; Family")</f>
        <v>STARZ Kids &amp; Family</v>
      </c>
      <c r="B228" s="4">
        <v>527</v>
      </c>
      <c r="C228" s="4"/>
      <c r="D228" s="4"/>
      <c r="E228" s="4"/>
      <c r="F228" s="4" t="s">
        <v>6</v>
      </c>
    </row>
    <row r="229" spans="1:6" ht="19" x14ac:dyDescent="0.25">
      <c r="A229" s="4" t="str">
        <f>HYPERLINK("https://en.wikipedia.org/wiki/SundanceTV", "SundanceTV")</f>
        <v>SundanceTV</v>
      </c>
      <c r="B229" s="4">
        <v>239</v>
      </c>
      <c r="C229" s="4" t="s">
        <v>6</v>
      </c>
      <c r="D229" s="4" t="s">
        <v>6</v>
      </c>
      <c r="E229" s="4" t="s">
        <v>6</v>
      </c>
      <c r="F229" s="4" t="s">
        <v>6</v>
      </c>
    </row>
    <row r="230" spans="1:6" ht="19" x14ac:dyDescent="0.25">
      <c r="A230" s="4" t="str">
        <f>HYPERLINK("https://en.wikipedia.org/wiki/Supermarket_Sweep", "Supermarket Sweep")</f>
        <v>Supermarket Sweep</v>
      </c>
      <c r="B230" s="4">
        <v>4341</v>
      </c>
      <c r="C230" s="4" t="s">
        <v>6</v>
      </c>
      <c r="D230" s="4" t="s">
        <v>6</v>
      </c>
      <c r="E230" s="4" t="s">
        <v>6</v>
      </c>
      <c r="F230" s="4" t="s">
        <v>6</v>
      </c>
    </row>
    <row r="231" spans="1:6" ht="19" x14ac:dyDescent="0.25">
      <c r="A231" s="4" t="str">
        <f>HYPERLINK("https://en.wikipedia.org/wiki/Surfer_TV", "Surfer TV")</f>
        <v>Surfer TV</v>
      </c>
      <c r="B231" s="4">
        <v>4118</v>
      </c>
      <c r="C231" s="4" t="s">
        <v>6</v>
      </c>
      <c r="D231" s="4" t="s">
        <v>6</v>
      </c>
      <c r="E231" s="4" t="s">
        <v>6</v>
      </c>
      <c r="F231" s="4" t="s">
        <v>6</v>
      </c>
    </row>
    <row r="232" spans="1:6" ht="19" x14ac:dyDescent="0.25">
      <c r="A232" s="4" t="str">
        <f>HYPERLINK("https://en.wikipedia.org/wiki/Swerve_Combat", "Swerve Combat")</f>
        <v>Swerve Combat</v>
      </c>
      <c r="B232" s="4">
        <v>4132</v>
      </c>
      <c r="C232" s="4" t="s">
        <v>6</v>
      </c>
      <c r="D232" s="4" t="s">
        <v>6</v>
      </c>
      <c r="E232" s="4" t="s">
        <v>6</v>
      </c>
      <c r="F232" s="4" t="s">
        <v>6</v>
      </c>
    </row>
    <row r="233" spans="1:6" ht="19" x14ac:dyDescent="0.25">
      <c r="A233" s="4" t="str">
        <f>HYPERLINK("https://en.wikipedia.org/wiki/Syfy", "Syfy")</f>
        <v>Syfy</v>
      </c>
      <c r="B233" s="4">
        <v>244</v>
      </c>
      <c r="C233" s="4" t="s">
        <v>6</v>
      </c>
      <c r="D233" s="4" t="s">
        <v>6</v>
      </c>
      <c r="E233" s="4" t="s">
        <v>6</v>
      </c>
      <c r="F233" s="4" t="s">
        <v>6</v>
      </c>
    </row>
    <row r="234" spans="1:6" ht="19" x14ac:dyDescent="0.25">
      <c r="A234" s="4" t="str">
        <f>HYPERLINK("https://en.wikipedia.org/wiki/T2", "T2")</f>
        <v>T2</v>
      </c>
      <c r="B234" s="4">
        <v>4117</v>
      </c>
      <c r="C234" s="4" t="s">
        <v>6</v>
      </c>
      <c r="D234" s="4" t="s">
        <v>6</v>
      </c>
      <c r="E234" s="4" t="s">
        <v>6</v>
      </c>
      <c r="F234" s="4" t="s">
        <v>6</v>
      </c>
    </row>
    <row r="235" spans="1:6" ht="19" x14ac:dyDescent="0.25">
      <c r="A235" s="4" t="str">
        <f>HYPERLINK("https://en.wikipedia.org/wiki/Tastemade", "Tastemade")</f>
        <v>Tastemade</v>
      </c>
      <c r="B235" s="4">
        <v>235</v>
      </c>
      <c r="C235" s="4" t="s">
        <v>6</v>
      </c>
      <c r="D235" s="4" t="s">
        <v>6</v>
      </c>
      <c r="E235" s="4" t="s">
        <v>6</v>
      </c>
      <c r="F235" s="4" t="s">
        <v>6</v>
      </c>
    </row>
    <row r="236" spans="1:6" ht="19" x14ac:dyDescent="0.25">
      <c r="A236" s="4" t="str">
        <f>HYPERLINK("https://en.wikipedia.org/wiki/Tastemade_Home", "Tastemade Home")</f>
        <v>Tastemade Home</v>
      </c>
      <c r="B236" s="4">
        <v>4359</v>
      </c>
      <c r="C236" s="4" t="s">
        <v>6</v>
      </c>
      <c r="D236" s="4" t="s">
        <v>6</v>
      </c>
      <c r="E236" s="4" t="s">
        <v>6</v>
      </c>
      <c r="F236" s="4" t="s">
        <v>6</v>
      </c>
    </row>
    <row r="237" spans="1:6" ht="19" x14ac:dyDescent="0.25">
      <c r="A237" s="4" t="str">
        <f>HYPERLINK("https://en.wikipedia.org/wiki/Tastemade_Travel", "Tastemade Travel")</f>
        <v>Tastemade Travel</v>
      </c>
      <c r="B237" s="4">
        <v>4358</v>
      </c>
      <c r="C237" s="4" t="s">
        <v>6</v>
      </c>
      <c r="D237" s="4" t="s">
        <v>6</v>
      </c>
      <c r="E237" s="4" t="s">
        <v>6</v>
      </c>
      <c r="F237" s="4" t="s">
        <v>6</v>
      </c>
    </row>
    <row r="238" spans="1:6" ht="19" x14ac:dyDescent="0.25">
      <c r="A238" s="4" t="str">
        <f>HYPERLINK("https://en.wikipedia.org/wiki/TBS", "TBS")</f>
        <v>TBS</v>
      </c>
      <c r="B238" s="4">
        <v>247</v>
      </c>
      <c r="C238" s="4" t="s">
        <v>6</v>
      </c>
      <c r="D238" s="4" t="s">
        <v>6</v>
      </c>
      <c r="E238" s="4" t="s">
        <v>6</v>
      </c>
      <c r="F238" s="4" t="s">
        <v>6</v>
      </c>
    </row>
    <row r="239" spans="1:6" ht="19" x14ac:dyDescent="0.25">
      <c r="A239" s="4" t="str">
        <f>HYPERLINK("https://en.wikipedia.org/wiki/TCM", "TCM")</f>
        <v>TCM</v>
      </c>
      <c r="B239" s="4">
        <v>256</v>
      </c>
      <c r="C239" s="4"/>
      <c r="D239" s="4" t="s">
        <v>6</v>
      </c>
      <c r="E239" s="4" t="s">
        <v>6</v>
      </c>
      <c r="F239" s="4" t="s">
        <v>6</v>
      </c>
    </row>
    <row r="240" spans="1:6" ht="19" x14ac:dyDescent="0.25">
      <c r="A240" s="4" t="str">
        <f>HYPERLINK("https://en.wikipedia.org/wiki/TeenNick", "TeenNick")</f>
        <v>TeenNick</v>
      </c>
      <c r="B240" s="4">
        <v>303</v>
      </c>
      <c r="C240" s="4" t="s">
        <v>6</v>
      </c>
      <c r="D240" s="4" t="s">
        <v>6</v>
      </c>
      <c r="E240" s="4" t="s">
        <v>6</v>
      </c>
      <c r="F240" s="4" t="s">
        <v>6</v>
      </c>
    </row>
    <row r="241" spans="1:6" ht="19" x14ac:dyDescent="0.25">
      <c r="A241" s="4" t="str">
        <f>HYPERLINK("https://en.wikipedia.org/wiki/Tennis_Channel_HD", "Tennis Channel HD")</f>
        <v>Tennis Channel HD</v>
      </c>
      <c r="B241" s="4">
        <v>217</v>
      </c>
      <c r="C241" s="4"/>
      <c r="D241" s="4" t="s">
        <v>6</v>
      </c>
      <c r="E241" s="4" t="s">
        <v>6</v>
      </c>
      <c r="F241" s="4" t="s">
        <v>6</v>
      </c>
    </row>
    <row r="242" spans="1:6" ht="19" x14ac:dyDescent="0.25">
      <c r="A242" s="4" t="str">
        <f>HYPERLINK("https://en.wikipedia.org/wiki/The_Design_Network", "The Design Network")</f>
        <v>The Design Network</v>
      </c>
      <c r="B242" s="4">
        <v>4365</v>
      </c>
      <c r="C242" s="4" t="s">
        <v>6</v>
      </c>
      <c r="D242" s="4" t="s">
        <v>6</v>
      </c>
      <c r="E242" s="4" t="s">
        <v>6</v>
      </c>
      <c r="F242" s="4" t="s">
        <v>6</v>
      </c>
    </row>
    <row r="243" spans="1:6" ht="19" x14ac:dyDescent="0.25">
      <c r="A243" s="4" t="str">
        <f>HYPERLINK("https://en.wikipedia.org/wiki/The_First", "The First")</f>
        <v>The First</v>
      </c>
      <c r="B243" s="4">
        <v>347</v>
      </c>
      <c r="C243" s="4" t="s">
        <v>6</v>
      </c>
      <c r="D243" s="4" t="s">
        <v>6</v>
      </c>
      <c r="E243" s="4" t="s">
        <v>6</v>
      </c>
      <c r="F243" s="4" t="s">
        <v>6</v>
      </c>
    </row>
    <row r="244" spans="1:6" ht="19" x14ac:dyDescent="0.25">
      <c r="A244" s="4" t="str">
        <f>HYPERLINK("https://en.wikipedia.org/wiki/The_Jim_Rome_Show", "The Jim Rome Show")</f>
        <v>The Jim Rome Show</v>
      </c>
      <c r="B244" s="4">
        <v>4181</v>
      </c>
      <c r="C244" s="4" t="s">
        <v>6</v>
      </c>
      <c r="D244" s="4" t="s">
        <v>6</v>
      </c>
      <c r="E244" s="4" t="s">
        <v>6</v>
      </c>
      <c r="F244" s="4" t="s">
        <v>6</v>
      </c>
    </row>
    <row r="245" spans="1:6" ht="19" x14ac:dyDescent="0.25">
      <c r="A245" s="4" t="str">
        <f>HYPERLINK("https://en.wikipedia.org/wiki/The_Pet_Collective", "The Pet Collective")</f>
        <v>The Pet Collective</v>
      </c>
      <c r="B245" s="4">
        <v>4721</v>
      </c>
      <c r="C245" s="4" t="s">
        <v>6</v>
      </c>
      <c r="D245" s="4" t="s">
        <v>6</v>
      </c>
      <c r="E245" s="4" t="s">
        <v>6</v>
      </c>
      <c r="F245" s="4" t="s">
        <v>6</v>
      </c>
    </row>
    <row r="246" spans="1:6" ht="19" x14ac:dyDescent="0.25">
      <c r="A246" s="4" t="str">
        <f>HYPERLINK("https://en.wikipedia.org/wiki/The_Price_is_Right%3A_Drew_Carey", "The Price is Right: Drew Carey")</f>
        <v>The Price is Right: Drew Carey</v>
      </c>
      <c r="B246" s="4">
        <v>4338</v>
      </c>
      <c r="C246" s="4" t="s">
        <v>6</v>
      </c>
      <c r="D246" s="4" t="s">
        <v>6</v>
      </c>
      <c r="E246" s="4" t="s">
        <v>6</v>
      </c>
      <c r="F246" s="4" t="s">
        <v>6</v>
      </c>
    </row>
    <row r="247" spans="1:6" ht="19" x14ac:dyDescent="0.25">
      <c r="A247" s="4" t="str">
        <f>HYPERLINK("https://en.wikipedia.org/wiki/The_Price_is_Right%3A_The_Barker_Era%2C_Jamie_Oliver", "The Price is Right: The Barker Era, Jamie Oliver")</f>
        <v>The Price is Right: The Barker Era, Jamie Oliver</v>
      </c>
      <c r="B247" s="4">
        <v>4339</v>
      </c>
      <c r="C247" s="4" t="s">
        <v>6</v>
      </c>
      <c r="D247" s="4" t="s">
        <v>6</v>
      </c>
      <c r="E247" s="4" t="s">
        <v>6</v>
      </c>
      <c r="F247" s="4" t="s">
        <v>6</v>
      </c>
    </row>
    <row r="248" spans="1:6" ht="19" x14ac:dyDescent="0.25">
      <c r="A248" s="4" t="str">
        <f>HYPERLINK("https://en.wikipedia.org/wiki/TheGrio", "TheGrio")</f>
        <v>TheGrio</v>
      </c>
      <c r="B248" s="4">
        <v>342</v>
      </c>
      <c r="C248" s="4" t="s">
        <v>6</v>
      </c>
      <c r="D248" s="4" t="s">
        <v>6</v>
      </c>
      <c r="E248" s="4" t="s">
        <v>6</v>
      </c>
      <c r="F248" s="4" t="s">
        <v>6</v>
      </c>
    </row>
    <row r="249" spans="1:6" ht="19" x14ac:dyDescent="0.25">
      <c r="A249" s="4" t="str">
        <f>HYPERLINK("https://en.wikipedia.org/wiki/ThrillerMAX", "ThrillerMAX")</f>
        <v>ThrillerMAX</v>
      </c>
      <c r="B249" s="4">
        <v>522</v>
      </c>
      <c r="C249" s="4"/>
      <c r="D249" s="4"/>
      <c r="E249" s="4"/>
      <c r="F249" s="4" t="s">
        <v>6</v>
      </c>
    </row>
    <row r="250" spans="1:6" ht="19" x14ac:dyDescent="0.25">
      <c r="A250" s="4" t="str">
        <f>HYPERLINK("https://en.wikipedia.org/wiki/Tiny_House_Nation", "Tiny House Nation")</f>
        <v>Tiny House Nation</v>
      </c>
      <c r="B250" s="4">
        <v>4363</v>
      </c>
      <c r="C250" s="4" t="s">
        <v>6</v>
      </c>
      <c r="D250" s="4" t="s">
        <v>6</v>
      </c>
      <c r="E250" s="4" t="s">
        <v>6</v>
      </c>
      <c r="F250" s="4" t="s">
        <v>6</v>
      </c>
    </row>
    <row r="251" spans="1:6" ht="19" x14ac:dyDescent="0.25">
      <c r="A251" s="4" t="str">
        <f>HYPERLINK("https://en.wikipedia.org/wiki/TLC", "TLC")</f>
        <v>TLC</v>
      </c>
      <c r="B251" s="4">
        <v>280</v>
      </c>
      <c r="C251" s="4" t="s">
        <v>6</v>
      </c>
      <c r="D251" s="4" t="s">
        <v>6</v>
      </c>
      <c r="E251" s="4" t="s">
        <v>6</v>
      </c>
      <c r="F251" s="4" t="s">
        <v>6</v>
      </c>
    </row>
    <row r="252" spans="1:6" ht="19" x14ac:dyDescent="0.25">
      <c r="A252" s="4" t="str">
        <f>HYPERLINK("https://en.wikipedia.org/wiki/TNA", "TNA")</f>
        <v>TNA</v>
      </c>
      <c r="B252" s="4">
        <v>4131</v>
      </c>
      <c r="C252" s="4" t="s">
        <v>6</v>
      </c>
      <c r="D252" s="4" t="s">
        <v>6</v>
      </c>
      <c r="E252" s="4" t="s">
        <v>6</v>
      </c>
      <c r="F252" s="4" t="s">
        <v>6</v>
      </c>
    </row>
    <row r="253" spans="1:6" ht="19" x14ac:dyDescent="0.25">
      <c r="A253" s="4" t="str">
        <f>HYPERLINK("https://en.wikipedia.org/wiki/TNT", "TNT")</f>
        <v>TNT</v>
      </c>
      <c r="B253" s="4">
        <v>245</v>
      </c>
      <c r="C253" s="4" t="s">
        <v>6</v>
      </c>
      <c r="D253" s="4" t="s">
        <v>6</v>
      </c>
      <c r="E253" s="4" t="s">
        <v>6</v>
      </c>
      <c r="F253" s="4" t="s">
        <v>6</v>
      </c>
    </row>
    <row r="254" spans="1:6" ht="19" x14ac:dyDescent="0.25">
      <c r="A254" s="4" t="str">
        <f>HYPERLINK("https://en.wikipedia.org/wiki/Torque_by_History", "Torque by History")</f>
        <v>Torque by History</v>
      </c>
      <c r="B254" s="4">
        <v>4193</v>
      </c>
      <c r="C254" s="4" t="s">
        <v>6</v>
      </c>
      <c r="D254" s="4" t="s">
        <v>6</v>
      </c>
      <c r="E254" s="4" t="s">
        <v>6</v>
      </c>
      <c r="F254" s="4" t="s">
        <v>6</v>
      </c>
    </row>
    <row r="255" spans="1:6" ht="19" x14ac:dyDescent="0.25">
      <c r="A255" s="4" t="str">
        <f>HYPERLINK("https://en.wikipedia.org/wiki/Total_Crime", "Total Crime")</f>
        <v>Total Crime</v>
      </c>
      <c r="B255" s="4">
        <v>4273</v>
      </c>
      <c r="C255" s="4" t="s">
        <v>6</v>
      </c>
      <c r="D255" s="4" t="s">
        <v>6</v>
      </c>
      <c r="E255" s="4" t="s">
        <v>6</v>
      </c>
      <c r="F255" s="4" t="s">
        <v>6</v>
      </c>
    </row>
    <row r="256" spans="1:6" ht="19" x14ac:dyDescent="0.25">
      <c r="A256" s="4" t="str">
        <f>HYPERLINK("https://en.wikipedia.org/wiki/Travel_Channel", "Travel Channel")</f>
        <v>Travel Channel</v>
      </c>
      <c r="B256" s="4">
        <v>277</v>
      </c>
      <c r="C256" s="4"/>
      <c r="D256" s="4" t="s">
        <v>6</v>
      </c>
      <c r="E256" s="4" t="s">
        <v>6</v>
      </c>
      <c r="F256" s="4" t="s">
        <v>6</v>
      </c>
    </row>
    <row r="257" spans="1:6" ht="19" x14ac:dyDescent="0.25">
      <c r="A257" s="4" t="str">
        <f>HYPERLINK("https://en.wikipedia.org/wiki/True_Crime_Now", "True Crime Now")</f>
        <v>True Crime Now</v>
      </c>
      <c r="B257" s="4">
        <v>4274</v>
      </c>
      <c r="C257" s="4" t="s">
        <v>6</v>
      </c>
      <c r="D257" s="4" t="s">
        <v>6</v>
      </c>
      <c r="E257" s="4" t="s">
        <v>6</v>
      </c>
      <c r="F257" s="4" t="s">
        <v>6</v>
      </c>
    </row>
    <row r="258" spans="1:6" ht="19" x14ac:dyDescent="0.25">
      <c r="A258" s="4" t="str">
        <f>HYPERLINK("https://en.wikipedia.org/wiki/truTV", "truTV")</f>
        <v>truTV</v>
      </c>
      <c r="B258" s="4">
        <v>246</v>
      </c>
      <c r="C258" s="4"/>
      <c r="D258" s="4" t="s">
        <v>6</v>
      </c>
      <c r="E258" s="4" t="s">
        <v>6</v>
      </c>
      <c r="F258" s="4" t="s">
        <v>6</v>
      </c>
    </row>
    <row r="259" spans="1:6" ht="19" x14ac:dyDescent="0.25">
      <c r="A259" s="4" t="str">
        <f>HYPERLINK("https://en.wikipedia.org/wiki/TUDN", "TUDN")</f>
        <v>TUDN</v>
      </c>
      <c r="B259" s="4">
        <v>464</v>
      </c>
      <c r="C259" s="4"/>
      <c r="D259" s="4"/>
      <c r="E259" s="4" t="s">
        <v>6</v>
      </c>
      <c r="F259" s="4" t="s">
        <v>6</v>
      </c>
    </row>
    <row r="260" spans="1:6" ht="19" x14ac:dyDescent="0.25">
      <c r="A260" s="4" t="str">
        <f>HYPERLINK("https://en.wikipedia.org/wiki/TV_Land", "TV Land")</f>
        <v>TV Land</v>
      </c>
      <c r="B260" s="4">
        <v>304</v>
      </c>
      <c r="C260" s="4" t="s">
        <v>6</v>
      </c>
      <c r="D260" s="4" t="s">
        <v>6</v>
      </c>
      <c r="E260" s="4" t="s">
        <v>6</v>
      </c>
      <c r="F260" s="4" t="s">
        <v>6</v>
      </c>
    </row>
    <row r="261" spans="1:6" ht="19" x14ac:dyDescent="0.25">
      <c r="A261" s="4" t="str">
        <f>HYPERLINK("https://en.wikipedia.org/wiki/TV_One_%28HD_only%29", "TV One (HD only)")</f>
        <v>TV One (HD only)</v>
      </c>
      <c r="B261" s="4">
        <v>328</v>
      </c>
      <c r="C261" s="4" t="s">
        <v>6</v>
      </c>
      <c r="D261" s="4" t="s">
        <v>6</v>
      </c>
      <c r="E261" s="4" t="s">
        <v>6</v>
      </c>
      <c r="F261" s="4" t="s">
        <v>6</v>
      </c>
    </row>
    <row r="262" spans="1:6" ht="19" x14ac:dyDescent="0.25">
      <c r="A262" s="4" t="str">
        <f>HYPERLINK("https://en.wikipedia.org/wiki/UniM%C3%A1s", "UniMás")</f>
        <v>UniMás</v>
      </c>
      <c r="B262" s="4">
        <v>408</v>
      </c>
      <c r="C262" s="4"/>
      <c r="D262" s="4" t="s">
        <v>6</v>
      </c>
      <c r="E262" s="4" t="s">
        <v>6</v>
      </c>
      <c r="F262" s="4" t="s">
        <v>6</v>
      </c>
    </row>
    <row r="263" spans="1:6" ht="19" x14ac:dyDescent="0.25">
      <c r="A263" s="4" t="str">
        <f>HYPERLINK("https://en.wikipedia.org/wiki/Universal_Kids", "Universal Kids")</f>
        <v>Universal Kids</v>
      </c>
      <c r="B263" s="4">
        <v>295</v>
      </c>
      <c r="C263" s="4"/>
      <c r="D263" s="4"/>
      <c r="E263" s="4" t="s">
        <v>6</v>
      </c>
      <c r="F263" s="4" t="s">
        <v>6</v>
      </c>
    </row>
    <row r="264" spans="1:6" ht="19" x14ac:dyDescent="0.25">
      <c r="A264" s="4" t="str">
        <f>HYPERLINK("https://en.wikipedia.org/wiki/UNIVERSO", "UNIVERSO")</f>
        <v>UNIVERSO</v>
      </c>
      <c r="B264" s="4">
        <v>410</v>
      </c>
      <c r="C264" s="4"/>
      <c r="D264" s="4"/>
      <c r="E264" s="4" t="s">
        <v>6</v>
      </c>
      <c r="F264" s="4" t="s">
        <v>6</v>
      </c>
    </row>
    <row r="265" spans="1:6" ht="19" x14ac:dyDescent="0.25">
      <c r="A265" s="4" t="str">
        <f>HYPERLINK("https://en.wikipedia.org/wiki/Univision_%28Este%29", "Univision (Este)")</f>
        <v>Univision (Este)</v>
      </c>
      <c r="B265" s="4">
        <v>402</v>
      </c>
      <c r="C265" s="4" t="s">
        <v>6</v>
      </c>
      <c r="D265" s="4" t="s">
        <v>6</v>
      </c>
      <c r="E265" s="4" t="s">
        <v>6</v>
      </c>
      <c r="F265" s="4" t="s">
        <v>6</v>
      </c>
    </row>
    <row r="266" spans="1:6" ht="19" x14ac:dyDescent="0.25">
      <c r="A266" s="4" t="str">
        <f>HYPERLINK("https://en.wikipedia.org/wiki/UnXplained_Zone", "UnXplained Zone")</f>
        <v>UnXplained Zone</v>
      </c>
      <c r="B266" s="4">
        <v>4491</v>
      </c>
      <c r="C266" s="4" t="s">
        <v>6</v>
      </c>
      <c r="D266" s="4" t="s">
        <v>6</v>
      </c>
      <c r="E266" s="4" t="s">
        <v>6</v>
      </c>
      <c r="F266" s="4" t="s">
        <v>6</v>
      </c>
    </row>
    <row r="267" spans="1:6" ht="19" x14ac:dyDescent="0.25">
      <c r="A267" s="4" t="str">
        <f>HYPERLINK("https://en.wikipedia.org/wiki/UPTV", "UPTV")</f>
        <v>UPTV</v>
      </c>
      <c r="B267" s="4">
        <v>338</v>
      </c>
      <c r="C267" s="4"/>
      <c r="D267" s="4" t="s">
        <v>6</v>
      </c>
      <c r="E267" s="4" t="s">
        <v>6</v>
      </c>
      <c r="F267" s="4" t="s">
        <v>6</v>
      </c>
    </row>
    <row r="268" spans="1:6" ht="19" x14ac:dyDescent="0.25">
      <c r="A268" s="4" t="str">
        <f>HYPERLINK("https://en.wikipedia.org/wiki/USA_Network", "USA Network")</f>
        <v>USA Network</v>
      </c>
      <c r="B268" s="4">
        <v>242</v>
      </c>
      <c r="C268" s="4" t="s">
        <v>6</v>
      </c>
      <c r="D268" s="4" t="s">
        <v>6</v>
      </c>
      <c r="E268" s="4" t="s">
        <v>6</v>
      </c>
      <c r="F268" s="4" t="s">
        <v>6</v>
      </c>
    </row>
    <row r="269" spans="1:6" ht="19" x14ac:dyDescent="0.25">
      <c r="A269" s="4" t="str">
        <f>HYPERLINK("https://en.wikipedia.org/wiki/VH1", "VH1")</f>
        <v>VH1</v>
      </c>
      <c r="B269" s="4">
        <v>335</v>
      </c>
      <c r="C269" s="4" t="s">
        <v>6</v>
      </c>
      <c r="D269" s="4" t="s">
        <v>6</v>
      </c>
      <c r="E269" s="4" t="s">
        <v>6</v>
      </c>
      <c r="F269" s="4" t="s">
        <v>6</v>
      </c>
    </row>
    <row r="270" spans="1:6" ht="19" x14ac:dyDescent="0.25">
      <c r="A270" s="4" t="str">
        <f>HYPERLINK("https://en.wikipedia.org/wiki/VICE", "VICE")</f>
        <v>VICE</v>
      </c>
      <c r="B270" s="4">
        <v>271</v>
      </c>
      <c r="C270" s="4"/>
      <c r="D270" s="4" t="s">
        <v>6</v>
      </c>
      <c r="E270" s="4" t="s">
        <v>6</v>
      </c>
      <c r="F270" s="4" t="s">
        <v>6</v>
      </c>
    </row>
    <row r="271" spans="1:6" ht="19" x14ac:dyDescent="0.25">
      <c r="A271" s="4" t="str">
        <f>HYPERLINK("https://en.wikipedia.org/wiki/Waypoint_TV", "Waypoint TV")</f>
        <v>Waypoint TV</v>
      </c>
      <c r="B271" s="4">
        <v>4175</v>
      </c>
      <c r="C271" s="4" t="s">
        <v>6</v>
      </c>
      <c r="D271" s="4" t="s">
        <v>6</v>
      </c>
      <c r="E271" s="4" t="s">
        <v>6</v>
      </c>
      <c r="F271" s="4" t="s">
        <v>6</v>
      </c>
    </row>
    <row r="272" spans="1:6" ht="19" x14ac:dyDescent="0.25">
      <c r="A272" s="4" t="str">
        <f>HYPERLINK("https://en.wikipedia.org/wiki/WE_tv", "WE tv")</f>
        <v>WE tv</v>
      </c>
      <c r="B272" s="4">
        <v>260</v>
      </c>
      <c r="C272" s="4" t="s">
        <v>6</v>
      </c>
      <c r="D272" s="4" t="s">
        <v>6</v>
      </c>
      <c r="E272" s="4" t="s">
        <v>6</v>
      </c>
      <c r="F272" s="4" t="s">
        <v>6</v>
      </c>
    </row>
    <row r="273" spans="1:6" ht="19" x14ac:dyDescent="0.25">
      <c r="A273" s="4" t="str">
        <f>HYPERLINK("https://en.wikipedia.org/wiki/Weather_Channel", "Weather Channel")</f>
        <v>Weather Channel</v>
      </c>
      <c r="B273" s="4">
        <v>362</v>
      </c>
      <c r="C273" s="4"/>
      <c r="D273" s="4" t="s">
        <v>6</v>
      </c>
      <c r="E273" s="4" t="s">
        <v>6</v>
      </c>
      <c r="F273" s="4" t="s">
        <v>6</v>
      </c>
    </row>
    <row r="274" spans="1:6" ht="19" x14ac:dyDescent="0.25">
      <c r="A274" s="4" t="str">
        <f>HYPERLINK("https://en.wikipedia.org/wiki/Women%E2%80%99s_Sports_Network", "Women’s Sports Network")</f>
        <v>Women’s Sports Network</v>
      </c>
      <c r="B274" s="4">
        <v>4125</v>
      </c>
      <c r="C274" s="4" t="s">
        <v>6</v>
      </c>
      <c r="D274" s="4" t="s">
        <v>6</v>
      </c>
      <c r="E274" s="4" t="s">
        <v>6</v>
      </c>
      <c r="F274" s="4" t="s">
        <v>6</v>
      </c>
    </row>
    <row r="275" spans="1:6" ht="19" x14ac:dyDescent="0.25">
      <c r="A275" s="4" t="str">
        <f>HYPERLINK("https://en.wikipedia.org/wiki/Yahoo_Finance", "Yahoo Finance")</f>
        <v>Yahoo Finance</v>
      </c>
      <c r="B275" s="4">
        <v>4021</v>
      </c>
      <c r="C275" s="4" t="s">
        <v>6</v>
      </c>
      <c r="D275" s="4" t="s">
        <v>6</v>
      </c>
      <c r="E275" s="4" t="s">
        <v>6</v>
      </c>
      <c r="F275" s="4" t="s">
        <v>6</v>
      </c>
    </row>
    <row r="276" spans="1:6" ht="19" x14ac:dyDescent="0.25">
      <c r="A276" s="4" t="str">
        <f>HYPERLINK("https://en.wikipedia.org/wiki/Yu-Gi-Oh%21", "Yu-Gi-Oh!")</f>
        <v>Yu-Gi-Oh!</v>
      </c>
      <c r="B276" s="4">
        <v>4449</v>
      </c>
      <c r="C276" s="4" t="s">
        <v>6</v>
      </c>
      <c r="D276" s="4" t="s">
        <v>6</v>
      </c>
      <c r="E276" s="4" t="s">
        <v>6</v>
      </c>
      <c r="F276" s="4" t="s">
        <v>6</v>
      </c>
    </row>
  </sheetData>
  <autoFilter ref="A1:F276" xr:uid="{00000000-0009-0000-0000-000000000000}">
    <sortState xmlns:xlrd2="http://schemas.microsoft.com/office/spreadsheetml/2017/richdata2" ref="A2:F276">
      <sortCondition ref="A1:A27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7"/>
  <sheetViews>
    <sheetView workbookViewId="0">
      <pane ySplit="1" topLeftCell="A2" activePane="bottomLeft" state="frozen"/>
      <selection pane="bottomLeft" activeCell="A21" sqref="A21"/>
    </sheetView>
  </sheetViews>
  <sheetFormatPr baseColWidth="10" defaultColWidth="8.83203125" defaultRowHeight="15" x14ac:dyDescent="0.2"/>
  <cols>
    <col min="1" max="1" width="31.6640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tr">
        <f>HYPERLINK("https://en.wikipedia.org/wiki/Hallmark_Family", "Hallmark Family")</f>
        <v>Hallmark Family</v>
      </c>
      <c r="B2">
        <v>564</v>
      </c>
    </row>
    <row r="3" spans="1:2" x14ac:dyDescent="0.2">
      <c r="A3" t="str">
        <f>HYPERLINK("https://en.wikipedia.org/wiki/Hallmark_Mystery", "Hallmark Mystery")</f>
        <v>Hallmark Mystery</v>
      </c>
      <c r="B3">
        <v>565</v>
      </c>
    </row>
    <row r="4" spans="1:2" x14ac:dyDescent="0.2">
      <c r="A4" t="str">
        <f>HYPERLINK("https://en.wikipedia.org/wiki/HDNet_Movies", "HDNet Movies")</f>
        <v>HDNet Movies</v>
      </c>
      <c r="B4">
        <v>566</v>
      </c>
    </row>
    <row r="5" spans="1:2" x14ac:dyDescent="0.2">
      <c r="A5" t="str">
        <f>HYPERLINK("https://en.wikipedia.org/wiki/INSP", "INSP")</f>
        <v>INSP</v>
      </c>
      <c r="B5">
        <v>364</v>
      </c>
    </row>
    <row r="6" spans="1:2" x14ac:dyDescent="0.2">
      <c r="A6" t="str">
        <f>HYPERLINK("https://en.wikipedia.org/wiki/MTV_Live", "MTV Live")</f>
        <v>MTV Live</v>
      </c>
      <c r="B6">
        <v>572</v>
      </c>
    </row>
    <row r="7" spans="1:2" x14ac:dyDescent="0.2">
      <c r="A7" t="str">
        <f>HYPERLINK("https://en.wikipedia.org/wiki/ShortsTV", "ShortsTV")</f>
        <v>ShortsTV</v>
      </c>
      <c r="B7">
        <v>573</v>
      </c>
    </row>
    <row r="8" spans="1:2" x14ac:dyDescent="0.2">
      <c r="A8" t="str">
        <f>HYPERLINK("https://en.wikipedia.org/wiki/Smithsonian_Channel", "Smithsonian Channel")</f>
        <v>Smithsonian Channel</v>
      </c>
      <c r="B8">
        <v>570</v>
      </c>
    </row>
    <row r="9" spans="1:2" x14ac:dyDescent="0.2">
      <c r="A9" t="str">
        <f>HYPERLINK("https://en.wikipedia.org/wiki/Sony_Movies", "Sony Movies")</f>
        <v>Sony Movies</v>
      </c>
      <c r="B9">
        <v>568</v>
      </c>
    </row>
    <row r="10" spans="1:2" x14ac:dyDescent="0.2">
      <c r="A10" t="str">
        <f>HYPERLINK("https://en.wikipedia.org/wiki/nan", "nan")</f>
        <v>nan</v>
      </c>
    </row>
    <row r="11" spans="1:2" x14ac:dyDescent="0.2">
      <c r="A11" t="str">
        <f>HYPERLINK("https://en.wikipedia.org/wiki/MGM%2B", "MGM+")</f>
        <v>MGM+</v>
      </c>
      <c r="B11">
        <v>558</v>
      </c>
    </row>
    <row r="12" spans="1:2" x14ac:dyDescent="0.2">
      <c r="A12" t="str">
        <f>HYPERLINK("https://en.wikipedia.org/wiki/MGM%2B_Hits", "MGM+ Hits")</f>
        <v>MGM+ Hits</v>
      </c>
      <c r="B12">
        <v>559</v>
      </c>
    </row>
    <row r="13" spans="1:2" x14ac:dyDescent="0.2">
      <c r="A13" t="str">
        <f>HYPERLINK("https://en.wikipedia.org/wiki/MGM%2B_MARQUEE", "MGM+ MARQUEE")</f>
        <v>MGM+ MARQUEE</v>
      </c>
      <c r="B13">
        <v>560</v>
      </c>
    </row>
    <row r="14" spans="1:2" x14ac:dyDescent="0.2">
      <c r="A14" t="str">
        <f>HYPERLINK("https://en.wikipedia.org/wiki/nan", "nan")</f>
        <v>nan</v>
      </c>
    </row>
    <row r="15" spans="1:2" x14ac:dyDescent="0.2">
      <c r="A15" t="str">
        <f>HYPERLINK("https://en.wikipedia.org/wiki/Altitude_Sports", "Altitude Sports")</f>
        <v>Altitude Sports</v>
      </c>
      <c r="B15">
        <v>681</v>
      </c>
    </row>
    <row r="16" spans="1:2" x14ac:dyDescent="0.2">
      <c r="A16" t="str">
        <f>HYPERLINK("https://en.wikipedia.org/wiki/Chicago_Sports_Network", "Chicago Sports Network")</f>
        <v>Chicago Sports Network</v>
      </c>
      <c r="B16">
        <v>665</v>
      </c>
    </row>
    <row r="17" spans="1:2" x14ac:dyDescent="0.2">
      <c r="A17" t="str">
        <f>HYPERLINK("https://en.wikipedia.org/wiki/FanDuel_Sports_Cincinnati", "FanDuel Sports Cincinnati")</f>
        <v>FanDuel Sports Cincinnati</v>
      </c>
      <c r="B17">
        <v>661</v>
      </c>
    </row>
    <row r="18" spans="1:2" x14ac:dyDescent="0.2">
      <c r="A18" t="str">
        <f>HYPERLINK("https://en.wikipedia.org/wiki/FanDuel_Sports_Detroit", "FanDuel Sports Detroit")</f>
        <v>FanDuel Sports Detroit</v>
      </c>
      <c r="B18">
        <v>663</v>
      </c>
    </row>
    <row r="19" spans="1:2" x14ac:dyDescent="0.2">
      <c r="A19" t="str">
        <f>HYPERLINK("https://en.wikipedia.org/wiki/FanDuel_Sports_Florida", "FanDuel Sports Florida")</f>
        <v>FanDuel Sports Florida</v>
      </c>
      <c r="B19">
        <v>654</v>
      </c>
    </row>
    <row r="20" spans="1:2" x14ac:dyDescent="0.2">
      <c r="A20" t="str">
        <f>HYPERLINK("https://en.wikipedia.org/wiki/FanDuel_Sports_Great_Lakes", "FanDuel Sports Great Lakes")</f>
        <v>FanDuel Sports Great Lakes</v>
      </c>
      <c r="B20">
        <v>662</v>
      </c>
    </row>
    <row r="21" spans="1:2" x14ac:dyDescent="0.2">
      <c r="A21" t="str">
        <f>HYPERLINK("https://en.wikipedia.org/wiki/FanDuel_Sports_Midwest", "FanDuel Sports Midwest")</f>
        <v>FanDuel Sports Midwest</v>
      </c>
      <c r="B21">
        <v>671</v>
      </c>
    </row>
    <row r="22" spans="1:2" x14ac:dyDescent="0.2">
      <c r="A22" t="str">
        <f>HYPERLINK("https://en.wikipedia.org/wiki/FanDuel_Sports_North", "FanDuel Sports North")</f>
        <v>FanDuel Sports North</v>
      </c>
      <c r="B22">
        <v>668</v>
      </c>
    </row>
    <row r="23" spans="1:2" x14ac:dyDescent="0.2">
      <c r="A23" t="str">
        <f>HYPERLINK("https://en.wikipedia.org/wiki/FanDuel_Sports_Ohio", "FanDuel Sports Ohio")</f>
        <v>FanDuel Sports Ohio</v>
      </c>
      <c r="B23">
        <v>660</v>
      </c>
    </row>
    <row r="24" spans="1:2" x14ac:dyDescent="0.2">
      <c r="A24" t="str">
        <f>HYPERLINK("https://en.wikipedia.org/wiki/FanDuel_Sports_Oklahoma", "FanDuel Sports Oklahoma")</f>
        <v>FanDuel Sports Oklahoma</v>
      </c>
      <c r="B24">
        <v>675</v>
      </c>
    </row>
    <row r="25" spans="1:2" x14ac:dyDescent="0.2">
      <c r="A25" t="str">
        <f>HYPERLINK("https://en.wikipedia.org/wiki/FanDuel_Sports_SoCal", "FanDuel Sports SoCal")</f>
        <v>FanDuel Sports SoCal</v>
      </c>
      <c r="B25">
        <v>693</v>
      </c>
    </row>
    <row r="26" spans="1:2" x14ac:dyDescent="0.2">
      <c r="A26" t="str">
        <f>HYPERLINK("https://en.wikipedia.org/wiki/FanDuel_Sports_South", "FanDuel Sports South")</f>
        <v>FanDuel Sports South</v>
      </c>
      <c r="B26">
        <v>646</v>
      </c>
    </row>
    <row r="27" spans="1:2" x14ac:dyDescent="0.2">
      <c r="A27" t="str">
        <f>HYPERLINK("https://en.wikipedia.org/wiki/FanDuel_Sports_Southeast", "FanDuel Sports Southeast")</f>
        <v>FanDuel Sports Southeast</v>
      </c>
      <c r="B27">
        <v>649</v>
      </c>
    </row>
    <row r="28" spans="1:2" x14ac:dyDescent="0.2">
      <c r="A28" t="str">
        <f>HYPERLINK("https://en.wikipedia.org/wiki/FanDuel_Sports_Southwest", "FanDuel Sports Southwest")</f>
        <v>FanDuel Sports Southwest</v>
      </c>
      <c r="B28">
        <v>676</v>
      </c>
    </row>
    <row r="29" spans="1:2" x14ac:dyDescent="0.2">
      <c r="A29" t="str">
        <f>HYPERLINK("https://en.wikipedia.org/wiki/FanDuel_Sports_Sun", "FanDuel Sports Sun")</f>
        <v>FanDuel Sports Sun</v>
      </c>
      <c r="B29">
        <v>653</v>
      </c>
    </row>
    <row r="30" spans="1:2" x14ac:dyDescent="0.2">
      <c r="A30" t="str">
        <f>HYPERLINK("https://en.wikipedia.org/wiki/FanDuel_Sports_West", "FanDuel Sports West")</f>
        <v>FanDuel Sports West</v>
      </c>
      <c r="B30">
        <v>692</v>
      </c>
    </row>
    <row r="31" spans="1:2" x14ac:dyDescent="0.2">
      <c r="A31" t="str">
        <f>HYPERLINK("https://en.wikipedia.org/wiki/FanDuel_Sports_Wisconsin", "FanDuel Sports Wisconsin")</f>
        <v>FanDuel Sports Wisconsin</v>
      </c>
      <c r="B31">
        <v>669</v>
      </c>
    </row>
    <row r="32" spans="1:2" x14ac:dyDescent="0.2">
      <c r="A32" t="str">
        <f>HYPERLINK("https://en.wikipedia.org/wiki/Marquee_Sports_Network", "Marquee Sports Network")</f>
        <v>Marquee Sports Network</v>
      </c>
      <c r="B32">
        <v>664</v>
      </c>
    </row>
    <row r="33" spans="1:2" x14ac:dyDescent="0.2">
      <c r="A33" t="str">
        <f>HYPERLINK("https://en.wikipedia.org/wiki/MASN", "MASN")</f>
        <v>MASN</v>
      </c>
      <c r="B33">
        <v>640</v>
      </c>
    </row>
    <row r="34" spans="1:2" x14ac:dyDescent="0.2">
      <c r="A34" t="str">
        <f>HYPERLINK("https://en.wikipedia.org/wiki/Monumental_Sports_Network", "Monumental Sports Network")</f>
        <v>Monumental Sports Network</v>
      </c>
      <c r="B34">
        <v>642</v>
      </c>
    </row>
    <row r="35" spans="1:2" x14ac:dyDescent="0.2">
      <c r="A35" t="str">
        <f>HYPERLINK("https://en.wikipedia.org/wiki/MSG", "MSG")</f>
        <v>MSG</v>
      </c>
      <c r="B35">
        <v>634</v>
      </c>
    </row>
    <row r="36" spans="1:2" x14ac:dyDescent="0.2">
      <c r="A36" t="str">
        <f>HYPERLINK("https://en.wikipedia.org/wiki/MSG_Sportsnet", "MSG Sportsnet")</f>
        <v>MSG Sportsnet</v>
      </c>
      <c r="B36">
        <v>635</v>
      </c>
    </row>
    <row r="37" spans="1:2" x14ac:dyDescent="0.2">
      <c r="A37" t="str">
        <f>HYPERLINK("https://en.wikipedia.org/wiki/NBC_Sports_Bay_Area", "NBC Sports Bay Area")</f>
        <v>NBC Sports Bay Area</v>
      </c>
      <c r="B37">
        <v>696</v>
      </c>
    </row>
    <row r="38" spans="1:2" x14ac:dyDescent="0.2">
      <c r="A38" t="str">
        <f>HYPERLINK("https://en.wikipedia.org/wiki/NBC_Sports_Boston", "NBC Sports Boston")</f>
        <v>NBC Sports Boston</v>
      </c>
      <c r="B38">
        <v>630</v>
      </c>
    </row>
    <row r="39" spans="1:2" x14ac:dyDescent="0.2">
      <c r="A39" t="str">
        <f>HYPERLINK("https://en.wikipedia.org/wiki/NBC_Sports_California", "NBC Sports California")</f>
        <v>NBC Sports California</v>
      </c>
      <c r="B39">
        <v>698</v>
      </c>
    </row>
    <row r="40" spans="1:2" x14ac:dyDescent="0.2">
      <c r="A40" t="str">
        <f>HYPERLINK("https://en.wikipedia.org/wiki/NESN", "NESN")</f>
        <v>NESN</v>
      </c>
      <c r="B40">
        <v>628</v>
      </c>
    </row>
    <row r="41" spans="1:2" x14ac:dyDescent="0.2">
      <c r="A41" t="str">
        <f>HYPERLINK("https://en.wikipedia.org/wiki/ROOT_SPORTS_Northwest", "ROOT SPORTS Northwest")</f>
        <v>ROOT SPORTS Northwest</v>
      </c>
      <c r="B41">
        <v>687</v>
      </c>
    </row>
    <row r="42" spans="1:2" x14ac:dyDescent="0.2">
      <c r="A42" t="str">
        <f>HYPERLINK("https://en.wikipedia.org/wiki/SNY", "SNY")</f>
        <v>SNY</v>
      </c>
      <c r="B42">
        <v>639</v>
      </c>
    </row>
    <row r="43" spans="1:2" x14ac:dyDescent="0.2">
      <c r="A43" t="str">
        <f>HYPERLINK("https://en.wikipedia.org/wiki/Space_City_Home_Network", "Space City Home Network")</f>
        <v>Space City Home Network</v>
      </c>
      <c r="B43">
        <v>674</v>
      </c>
    </row>
    <row r="44" spans="1:2" x14ac:dyDescent="0.2">
      <c r="A44" t="str">
        <f>HYPERLINK("https://en.wikipedia.org/wiki/Spectrum_SportsNet", "Spectrum SportsNet")</f>
        <v>Spectrum SportsNet</v>
      </c>
      <c r="B44">
        <v>691</v>
      </c>
    </row>
    <row r="45" spans="1:2" x14ac:dyDescent="0.2">
      <c r="A45" t="str">
        <f>HYPERLINK("https://en.wikipedia.org/wiki/Spectrum_SportsNet_LA", "Spectrum SportsNet LA")</f>
        <v>Spectrum SportsNet LA</v>
      </c>
      <c r="B45">
        <v>690</v>
      </c>
    </row>
    <row r="46" spans="1:2" x14ac:dyDescent="0.2">
      <c r="A46" t="str">
        <f>HYPERLINK("https://en.wikipedia.org/wiki/SportsNet_Pittsburgh%5E", "SportsNet Pittsburgh^")</f>
        <v>SportsNet Pittsburgh^</v>
      </c>
      <c r="B46">
        <v>659</v>
      </c>
    </row>
    <row r="47" spans="1:2" x14ac:dyDescent="0.2">
      <c r="A47" t="str">
        <f>HYPERLINK("https://en.wikipedia.org/wiki/YES_Network%2A%2A", "YES Network**")</f>
        <v>YES Network**</v>
      </c>
      <c r="B47">
        <v>631</v>
      </c>
    </row>
  </sheetData>
  <autoFilter ref="A1:B4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20B24-9C00-E748-BFCD-81DBBA98BD70}">
  <dimension ref="A1:A53"/>
  <sheetViews>
    <sheetView tabSelected="1" workbookViewId="0">
      <selection activeCell="A13" sqref="A13"/>
    </sheetView>
  </sheetViews>
  <sheetFormatPr baseColWidth="10" defaultRowHeight="21" x14ac:dyDescent="0.25"/>
  <cols>
    <col min="1" max="1" width="67.1640625" style="6" customWidth="1"/>
    <col min="2" max="16384" width="10.83203125" style="6"/>
  </cols>
  <sheetData>
    <row r="1" spans="1:1" x14ac:dyDescent="0.25">
      <c r="A1" s="6" t="s">
        <v>59</v>
      </c>
    </row>
    <row r="2" spans="1:1" x14ac:dyDescent="0.25">
      <c r="A2" s="6" t="s">
        <v>7</v>
      </c>
    </row>
    <row r="3" spans="1:1" x14ac:dyDescent="0.25">
      <c r="A3" s="6" t="s">
        <v>8</v>
      </c>
    </row>
    <row r="4" spans="1:1" x14ac:dyDescent="0.25">
      <c r="A4" s="6" t="s">
        <v>9</v>
      </c>
    </row>
    <row r="5" spans="1:1" x14ac:dyDescent="0.25">
      <c r="A5" s="6" t="s">
        <v>10</v>
      </c>
    </row>
    <row r="6" spans="1:1" x14ac:dyDescent="0.25">
      <c r="A6" s="6" t="s">
        <v>11</v>
      </c>
    </row>
    <row r="7" spans="1:1" x14ac:dyDescent="0.25">
      <c r="A7" s="6" t="s">
        <v>12</v>
      </c>
    </row>
    <row r="8" spans="1:1" x14ac:dyDescent="0.25">
      <c r="A8" s="6" t="s">
        <v>13</v>
      </c>
    </row>
    <row r="9" spans="1:1" x14ac:dyDescent="0.25">
      <c r="A9" s="6" t="s">
        <v>14</v>
      </c>
    </row>
    <row r="10" spans="1:1" x14ac:dyDescent="0.25">
      <c r="A10" s="6" t="s">
        <v>15</v>
      </c>
    </row>
    <row r="11" spans="1:1" x14ac:dyDescent="0.25">
      <c r="A11" s="6" t="s">
        <v>16</v>
      </c>
    </row>
    <row r="12" spans="1:1" x14ac:dyDescent="0.25">
      <c r="A12" s="6" t="s">
        <v>17</v>
      </c>
    </row>
    <row r="13" spans="1:1" x14ac:dyDescent="0.25">
      <c r="A13" s="6" t="s">
        <v>18</v>
      </c>
    </row>
    <row r="14" spans="1:1" x14ac:dyDescent="0.25">
      <c r="A14" s="6" t="s">
        <v>19</v>
      </c>
    </row>
    <row r="15" spans="1:1" x14ac:dyDescent="0.25">
      <c r="A15" s="6" t="s">
        <v>20</v>
      </c>
    </row>
    <row r="16" spans="1:1" x14ac:dyDescent="0.25">
      <c r="A16" s="6" t="s">
        <v>21</v>
      </c>
    </row>
    <row r="17" spans="1:1" x14ac:dyDescent="0.25">
      <c r="A17" s="6" t="s">
        <v>22</v>
      </c>
    </row>
    <row r="18" spans="1:1" x14ac:dyDescent="0.25">
      <c r="A18" s="6" t="s">
        <v>23</v>
      </c>
    </row>
    <row r="19" spans="1:1" x14ac:dyDescent="0.25">
      <c r="A19" s="6" t="s">
        <v>24</v>
      </c>
    </row>
    <row r="20" spans="1:1" x14ac:dyDescent="0.25">
      <c r="A20" s="6" t="s">
        <v>25</v>
      </c>
    </row>
    <row r="21" spans="1:1" x14ac:dyDescent="0.25">
      <c r="A21" s="6" t="s">
        <v>26</v>
      </c>
    </row>
    <row r="22" spans="1:1" x14ac:dyDescent="0.25">
      <c r="A22" s="6" t="s">
        <v>27</v>
      </c>
    </row>
    <row r="23" spans="1:1" x14ac:dyDescent="0.25">
      <c r="A23" s="6" t="s">
        <v>28</v>
      </c>
    </row>
    <row r="24" spans="1:1" x14ac:dyDescent="0.25">
      <c r="A24" s="6" t="s">
        <v>29</v>
      </c>
    </row>
    <row r="25" spans="1:1" x14ac:dyDescent="0.25">
      <c r="A25" s="6" t="s">
        <v>30</v>
      </c>
    </row>
    <row r="26" spans="1:1" x14ac:dyDescent="0.25">
      <c r="A26" s="6" t="s">
        <v>31</v>
      </c>
    </row>
    <row r="27" spans="1:1" x14ac:dyDescent="0.25">
      <c r="A27" s="6" t="s">
        <v>32</v>
      </c>
    </row>
    <row r="28" spans="1:1" x14ac:dyDescent="0.25">
      <c r="A28" s="6" t="s">
        <v>33</v>
      </c>
    </row>
    <row r="29" spans="1:1" x14ac:dyDescent="0.25">
      <c r="A29" s="6" t="s">
        <v>34</v>
      </c>
    </row>
    <row r="30" spans="1:1" x14ac:dyDescent="0.25">
      <c r="A30" s="6" t="s">
        <v>35</v>
      </c>
    </row>
    <row r="31" spans="1:1" x14ac:dyDescent="0.25">
      <c r="A31" s="6" t="s">
        <v>36</v>
      </c>
    </row>
    <row r="32" spans="1:1" x14ac:dyDescent="0.25">
      <c r="A32" s="6" t="s">
        <v>37</v>
      </c>
    </row>
    <row r="33" spans="1:1" x14ac:dyDescent="0.25">
      <c r="A33" s="6" t="s">
        <v>38</v>
      </c>
    </row>
    <row r="34" spans="1:1" x14ac:dyDescent="0.25">
      <c r="A34" s="6" t="s">
        <v>39</v>
      </c>
    </row>
    <row r="35" spans="1:1" x14ac:dyDescent="0.25">
      <c r="A35" s="6" t="s">
        <v>40</v>
      </c>
    </row>
    <row r="36" spans="1:1" x14ac:dyDescent="0.25">
      <c r="A36" s="6" t="s">
        <v>41</v>
      </c>
    </row>
    <row r="37" spans="1:1" x14ac:dyDescent="0.25">
      <c r="A37" s="6" t="s">
        <v>42</v>
      </c>
    </row>
    <row r="38" spans="1:1" x14ac:dyDescent="0.25">
      <c r="A38" s="6" t="s">
        <v>43</v>
      </c>
    </row>
    <row r="39" spans="1:1" x14ac:dyDescent="0.25">
      <c r="A39" s="6" t="s">
        <v>44</v>
      </c>
    </row>
    <row r="40" spans="1:1" x14ac:dyDescent="0.25">
      <c r="A40" s="6" t="s">
        <v>45</v>
      </c>
    </row>
    <row r="41" spans="1:1" x14ac:dyDescent="0.25">
      <c r="A41" s="6" t="s">
        <v>46</v>
      </c>
    </row>
    <row r="42" spans="1:1" x14ac:dyDescent="0.25">
      <c r="A42" s="6" t="s">
        <v>47</v>
      </c>
    </row>
    <row r="43" spans="1:1" x14ac:dyDescent="0.25">
      <c r="A43" s="6" t="s">
        <v>48</v>
      </c>
    </row>
    <row r="44" spans="1:1" x14ac:dyDescent="0.25">
      <c r="A44" s="6" t="s">
        <v>49</v>
      </c>
    </row>
    <row r="45" spans="1:1" x14ac:dyDescent="0.25">
      <c r="A45" s="6" t="s">
        <v>50</v>
      </c>
    </row>
    <row r="46" spans="1:1" x14ac:dyDescent="0.25">
      <c r="A46" s="6" t="s">
        <v>51</v>
      </c>
    </row>
    <row r="47" spans="1:1" x14ac:dyDescent="0.25">
      <c r="A47" s="6" t="s">
        <v>52</v>
      </c>
    </row>
    <row r="48" spans="1:1" x14ac:dyDescent="0.25">
      <c r="A48" s="6" t="s">
        <v>53</v>
      </c>
    </row>
    <row r="49" spans="1:1" x14ac:dyDescent="0.25">
      <c r="A49" s="6" t="s">
        <v>54</v>
      </c>
    </row>
    <row r="50" spans="1:1" x14ac:dyDescent="0.25">
      <c r="A50" s="6" t="s">
        <v>55</v>
      </c>
    </row>
    <row r="51" spans="1:1" x14ac:dyDescent="0.25">
      <c r="A51" s="6" t="s">
        <v>56</v>
      </c>
    </row>
    <row r="52" spans="1:1" x14ac:dyDescent="0.25">
      <c r="A52" s="6" t="s">
        <v>57</v>
      </c>
    </row>
    <row r="53" spans="1:1" x14ac:dyDescent="0.25">
      <c r="A53" s="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Channel Lineup</vt:lpstr>
      <vt:lpstr>Basic Channel List</vt:lpstr>
      <vt:lpstr>SlingTV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Yongjian Zhao</cp:lastModifiedBy>
  <dcterms:created xsi:type="dcterms:W3CDTF">2025-02-13T20:26:39Z</dcterms:created>
  <dcterms:modified xsi:type="dcterms:W3CDTF">2025-02-14T02:56:14Z</dcterms:modified>
</cp:coreProperties>
</file>