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activeTab="2"/>
  </bookViews>
  <sheets>
    <sheet name="Data Awal" sheetId="1" r:id="rId1"/>
    <sheet name="Proses k-means" sheetId="2" r:id="rId2"/>
    <sheet name="Silhoute" sheetId="3" r:id="rId3"/>
  </sheets>
  <definedNames>
    <definedName name="_xlnm._FilterDatabase" localSheetId="0" hidden="1">'Data Awal'!$B$4:$F$4</definedName>
    <definedName name="_xlnm._FilterDatabase" localSheetId="1" hidden="1">'Proses k-means'!$A$27:$G$45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3" l="1"/>
  <c r="P2" i="3"/>
  <c r="O15" i="3"/>
  <c r="L3" i="3"/>
  <c r="L4" i="3"/>
  <c r="L5" i="3"/>
  <c r="L6" i="3"/>
  <c r="M6" i="3" s="1"/>
  <c r="N6" i="3" s="1"/>
  <c r="L7" i="3"/>
  <c r="L8" i="3"/>
  <c r="L9" i="3"/>
  <c r="L10" i="3"/>
  <c r="L11" i="3"/>
  <c r="L12" i="3"/>
  <c r="L13" i="3"/>
  <c r="L14" i="3"/>
  <c r="L2" i="3"/>
  <c r="I2" i="3"/>
  <c r="K6" i="3"/>
  <c r="K15" i="3"/>
  <c r="K16" i="3"/>
  <c r="K17" i="3"/>
  <c r="K18" i="3"/>
  <c r="K19" i="3"/>
  <c r="K3" i="3"/>
  <c r="M3" i="3" s="1"/>
  <c r="N3" i="3" s="1"/>
  <c r="K4" i="3"/>
  <c r="M4" i="3" s="1"/>
  <c r="N4" i="3" s="1"/>
  <c r="K5" i="3"/>
  <c r="M5" i="3" s="1"/>
  <c r="N5" i="3" s="1"/>
  <c r="K2" i="3"/>
  <c r="M2" i="3" s="1"/>
  <c r="N2" i="3" s="1"/>
  <c r="O2" i="3" s="1"/>
  <c r="J8" i="3"/>
  <c r="M8" i="3" s="1"/>
  <c r="N8" i="3" s="1"/>
  <c r="J9" i="3"/>
  <c r="M9" i="3" s="1"/>
  <c r="N9" i="3" s="1"/>
  <c r="J10" i="3"/>
  <c r="M10" i="3" s="1"/>
  <c r="N10" i="3" s="1"/>
  <c r="J11" i="3"/>
  <c r="M11" i="3" s="1"/>
  <c r="N11" i="3" s="1"/>
  <c r="J12" i="3"/>
  <c r="M12" i="3" s="1"/>
  <c r="N12" i="3" s="1"/>
  <c r="J13" i="3"/>
  <c r="M13" i="3" s="1"/>
  <c r="N13" i="3" s="1"/>
  <c r="J14" i="3"/>
  <c r="M14" i="3" s="1"/>
  <c r="N14" i="3" s="1"/>
  <c r="J15" i="3"/>
  <c r="M15" i="3" s="1"/>
  <c r="N15" i="3" s="1"/>
  <c r="J16" i="3"/>
  <c r="M16" i="3" s="1"/>
  <c r="N16" i="3" s="1"/>
  <c r="J17" i="3"/>
  <c r="M17" i="3" s="1"/>
  <c r="N17" i="3" s="1"/>
  <c r="J18" i="3"/>
  <c r="M18" i="3" s="1"/>
  <c r="N18" i="3" s="1"/>
  <c r="J19" i="3"/>
  <c r="M19" i="3" s="1"/>
  <c r="N19" i="3" s="1"/>
  <c r="M7" i="3"/>
  <c r="N7" i="3" s="1"/>
  <c r="O7" i="3" s="1"/>
  <c r="I3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Q15" i="2"/>
  <c r="R15" i="2"/>
  <c r="S15" i="2"/>
  <c r="T15" i="2"/>
  <c r="U15" i="2"/>
  <c r="Q16" i="2"/>
  <c r="R16" i="2"/>
  <c r="S16" i="2"/>
  <c r="U16" i="2"/>
  <c r="Q17" i="2"/>
  <c r="R17" i="2"/>
  <c r="U17" i="2" s="1"/>
  <c r="S17" i="2"/>
  <c r="T17" i="2"/>
  <c r="Q18" i="2"/>
  <c r="U18" i="2" s="1"/>
  <c r="R18" i="2"/>
  <c r="S18" i="2"/>
  <c r="Q19" i="2"/>
  <c r="T19" i="2" s="1"/>
  <c r="R19" i="2"/>
  <c r="S19" i="2"/>
  <c r="U19" i="2"/>
  <c r="Q20" i="2"/>
  <c r="R20" i="2"/>
  <c r="U20" i="2" s="1"/>
  <c r="S20" i="2"/>
  <c r="Q21" i="2"/>
  <c r="R21" i="2"/>
  <c r="U21" i="2" s="1"/>
  <c r="S21" i="2"/>
  <c r="Q22" i="2"/>
  <c r="R22" i="2"/>
  <c r="S22" i="2"/>
  <c r="J28" i="2"/>
  <c r="T22" i="2" l="1"/>
  <c r="T21" i="2"/>
  <c r="U22" i="2"/>
  <c r="T20" i="2"/>
  <c r="T16" i="2"/>
  <c r="T18" i="2"/>
  <c r="Q5" i="2" l="1"/>
  <c r="Q6" i="2"/>
  <c r="Q7" i="2"/>
  <c r="Q8" i="2"/>
  <c r="Q9" i="2"/>
  <c r="Q10" i="2"/>
  <c r="Q11" i="2"/>
  <c r="Q12" i="2"/>
  <c r="Q13" i="2"/>
  <c r="Q14" i="2"/>
  <c r="J29" i="2"/>
  <c r="J30" i="2"/>
  <c r="K29" i="2" l="1"/>
  <c r="K28" i="2"/>
  <c r="K30" i="2"/>
  <c r="L30" i="2"/>
  <c r="M30" i="2"/>
  <c r="N30" i="2"/>
  <c r="L29" i="2"/>
  <c r="M29" i="2"/>
  <c r="N29" i="2"/>
  <c r="L28" i="2"/>
  <c r="M28" i="2"/>
  <c r="N28" i="2"/>
  <c r="S38" i="2" l="1"/>
  <c r="R39" i="2"/>
  <c r="Q39" i="2"/>
  <c r="Q41" i="2"/>
  <c r="Q43" i="2"/>
  <c r="Q45" i="2"/>
  <c r="Q38" i="2"/>
  <c r="Q44" i="2"/>
  <c r="Q40" i="2"/>
  <c r="Q42" i="2"/>
  <c r="S45" i="2"/>
  <c r="S41" i="2"/>
  <c r="S44" i="2"/>
  <c r="S40" i="2"/>
  <c r="R44" i="2"/>
  <c r="R40" i="2"/>
  <c r="R45" i="2"/>
  <c r="R41" i="2"/>
  <c r="S43" i="2"/>
  <c r="S39" i="2"/>
  <c r="S42" i="2"/>
  <c r="R42" i="2"/>
  <c r="R38" i="2"/>
  <c r="R43" i="2"/>
  <c r="R30" i="2"/>
  <c r="S28" i="2"/>
  <c r="Q30" i="2"/>
  <c r="Q37" i="2"/>
  <c r="Q35" i="2"/>
  <c r="Q33" i="2"/>
  <c r="Q31" i="2"/>
  <c r="Q29" i="2"/>
  <c r="R37" i="2"/>
  <c r="R35" i="2"/>
  <c r="R33" i="2"/>
  <c r="R31" i="2"/>
  <c r="R29" i="2"/>
  <c r="Q28" i="2"/>
  <c r="Q36" i="2"/>
  <c r="Q34" i="2"/>
  <c r="Q32" i="2"/>
  <c r="R28" i="2"/>
  <c r="R36" i="2"/>
  <c r="R34" i="2"/>
  <c r="R32" i="2"/>
  <c r="R5" i="2"/>
  <c r="S5" i="2"/>
  <c r="S6" i="2"/>
  <c r="S7" i="2"/>
  <c r="S8" i="2"/>
  <c r="S9" i="2"/>
  <c r="S10" i="2"/>
  <c r="S11" i="2"/>
  <c r="S12" i="2"/>
  <c r="S13" i="2"/>
  <c r="S14" i="2"/>
  <c r="R8" i="2"/>
  <c r="U8" i="2" s="1"/>
  <c r="R6" i="2"/>
  <c r="R7" i="2"/>
  <c r="R9" i="2"/>
  <c r="R10" i="2"/>
  <c r="R11" i="2"/>
  <c r="R12" i="2"/>
  <c r="R13" i="2"/>
  <c r="R14" i="2"/>
  <c r="U42" i="2" l="1"/>
  <c r="T42" i="2"/>
  <c r="U44" i="2"/>
  <c r="T44" i="2"/>
  <c r="T45" i="2"/>
  <c r="U45" i="2"/>
  <c r="T41" i="2"/>
  <c r="U41" i="2"/>
  <c r="U40" i="2"/>
  <c r="T40" i="2"/>
  <c r="U38" i="2"/>
  <c r="T38" i="2"/>
  <c r="T43" i="2"/>
  <c r="U43" i="2"/>
  <c r="T39" i="2"/>
  <c r="U39" i="2"/>
  <c r="U13" i="2"/>
  <c r="U9" i="2"/>
  <c r="U5" i="2"/>
  <c r="S30" i="2"/>
  <c r="S29" i="2"/>
  <c r="S32" i="2"/>
  <c r="U11" i="2"/>
  <c r="U12" i="2"/>
  <c r="U14" i="2"/>
  <c r="U10" i="2"/>
  <c r="U6" i="2"/>
  <c r="T5" i="2"/>
  <c r="S34" i="2"/>
  <c r="S37" i="2"/>
  <c r="S33" i="2"/>
  <c r="U7" i="2"/>
  <c r="S36" i="2"/>
  <c r="S35" i="2"/>
  <c r="S31" i="2"/>
  <c r="T13" i="2"/>
  <c r="T11" i="2"/>
  <c r="T9" i="2"/>
  <c r="T7" i="2"/>
  <c r="T14" i="2"/>
  <c r="T12" i="2"/>
  <c r="T10" i="2"/>
  <c r="T8" i="2"/>
  <c r="T6" i="2"/>
  <c r="U28" i="2" l="1"/>
  <c r="T28" i="2"/>
  <c r="U37" i="2"/>
  <c r="T37" i="2"/>
  <c r="T34" i="2"/>
  <c r="U34" i="2"/>
  <c r="T31" i="2"/>
  <c r="U31" i="2"/>
  <c r="T32" i="2"/>
  <c r="U32" i="2"/>
  <c r="T36" i="2"/>
  <c r="U36" i="2"/>
  <c r="U33" i="2"/>
  <c r="T33" i="2"/>
  <c r="U29" i="2"/>
  <c r="T29" i="2"/>
  <c r="T30" i="2"/>
  <c r="U30" i="2"/>
  <c r="T35" i="2"/>
  <c r="U35" i="2"/>
</calcChain>
</file>

<file path=xl/sharedStrings.xml><?xml version="1.0" encoding="utf-8"?>
<sst xmlns="http://schemas.openxmlformats.org/spreadsheetml/2006/main" count="342" uniqueCount="103">
  <si>
    <t>P</t>
  </si>
  <si>
    <t>PEGAWAI PEMERINTAH DENGAN PERJANJIAN KERJA</t>
  </si>
  <si>
    <t>Acute upper respiratory infections of multiple and unspecified sites</t>
  </si>
  <si>
    <t>Berobat Jalan</t>
  </si>
  <si>
    <t>Kelurahan Ujungbatu</t>
  </si>
  <si>
    <t>PNS DAERAH</t>
  </si>
  <si>
    <t>Nonsuppurative otitis media</t>
  </si>
  <si>
    <t>Desa Ngaso</t>
  </si>
  <si>
    <t>PENSIUN PNS</t>
  </si>
  <si>
    <t>Chronic ischaemic heart disease</t>
  </si>
  <si>
    <t>Rujuk Vertikal</t>
  </si>
  <si>
    <t>Diarrhoea and gastroenteritis of
presumed infectious origin</t>
  </si>
  <si>
    <t>Desa Ujungbatu Timur</t>
  </si>
  <si>
    <t>L</t>
  </si>
  <si>
    <t>Atopic dermatitis</t>
  </si>
  <si>
    <t>Desa Pematang Tebih</t>
  </si>
  <si>
    <t>Pure hypercholesterolaemia</t>
  </si>
  <si>
    <t>PBI (APBN)</t>
  </si>
  <si>
    <t>Acute nasopharyngitis
[common cold]</t>
  </si>
  <si>
    <t>Desa Sukadamai</t>
  </si>
  <si>
    <t>Typhoid fever</t>
  </si>
  <si>
    <t>Retained dental root</t>
  </si>
  <si>
    <t>Other benign neoplasms of connective and other soft tissue</t>
  </si>
  <si>
    <t>Essential (primary)
hypertension</t>
  </si>
  <si>
    <t>PEKERJA MANDIRI</t>
  </si>
  <si>
    <t>Chronic obstructive pulmonary disease with acute lower respiratory infection</t>
  </si>
  <si>
    <t>PBI (APBD)</t>
  </si>
  <si>
    <t>Acute upper respiratory infection, unspecified</t>
  </si>
  <si>
    <t>JENIS KELAMIN</t>
  </si>
  <si>
    <t>JENIS PESERTA</t>
  </si>
  <si>
    <t>DIAGNOSA</t>
  </si>
  <si>
    <t>STATUS PULANG</t>
  </si>
  <si>
    <t>ALAMAT</t>
  </si>
  <si>
    <t>DATA AWAL</t>
  </si>
  <si>
    <t>TRANSFORMASI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</si>
  <si>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</si>
  <si>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</si>
  <si>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</si>
  <si>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</si>
  <si>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</si>
  <si>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</si>
  <si>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</si>
  <si>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</si>
  <si>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</si>
  <si>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</si>
  <si>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</si>
  <si>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</si>
  <si>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</si>
  <si>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</si>
  <si>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</si>
  <si>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</si>
  <si>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</si>
  <si>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</si>
  <si>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Kriteria 1</t>
  </si>
  <si>
    <t>Kriteria 2</t>
  </si>
  <si>
    <t>Kriteria 3</t>
  </si>
  <si>
    <t>kriteria 5</t>
  </si>
  <si>
    <t xml:space="preserve">Data </t>
  </si>
  <si>
    <t>iterasi 1</t>
  </si>
  <si>
    <t>klaster 1</t>
  </si>
  <si>
    <t>C1</t>
  </si>
  <si>
    <t>C2</t>
  </si>
  <si>
    <t>C3</t>
  </si>
  <si>
    <t>objek</t>
  </si>
  <si>
    <t>Kriteria 4</t>
  </si>
  <si>
    <t>Kriteria 5</t>
  </si>
  <si>
    <t>jarak</t>
  </si>
  <si>
    <t>x</t>
  </si>
  <si>
    <t>y</t>
  </si>
  <si>
    <t>jarak C1</t>
  </si>
  <si>
    <t>Jarak C2</t>
  </si>
  <si>
    <t>Jarak C3</t>
  </si>
  <si>
    <t>kedekatan</t>
  </si>
  <si>
    <t>Klaster</t>
  </si>
  <si>
    <t>Klaster/Hasil</t>
  </si>
  <si>
    <t>2</t>
  </si>
  <si>
    <t>1</t>
  </si>
  <si>
    <t>3</t>
  </si>
  <si>
    <t>Iterasi 2 centroid baru</t>
  </si>
  <si>
    <t>kriteria 2</t>
  </si>
  <si>
    <t>kriteria 3</t>
  </si>
  <si>
    <t>kriteria 4</t>
  </si>
  <si>
    <t>Jarak C1</t>
  </si>
  <si>
    <t>Kedekatan</t>
  </si>
  <si>
    <t>kluster</t>
  </si>
  <si>
    <t>Hasil kluster sebelumnya</t>
  </si>
  <si>
    <t>X1</t>
  </si>
  <si>
    <t>X2</t>
  </si>
  <si>
    <t>X3</t>
  </si>
  <si>
    <t>X4</t>
  </si>
  <si>
    <t>X5</t>
  </si>
  <si>
    <t>Dyspepsia</t>
  </si>
  <si>
    <t>P19</t>
  </si>
  <si>
    <t>P20</t>
  </si>
  <si>
    <t>a(i)</t>
  </si>
  <si>
    <t>d(i,1)</t>
  </si>
  <si>
    <t>d(i,2)</t>
  </si>
  <si>
    <t>d(i,3)</t>
  </si>
  <si>
    <t>b(i)</t>
  </si>
  <si>
    <t>SI(i)</t>
  </si>
  <si>
    <t>SI(j)</t>
  </si>
  <si>
    <t>SI(g)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</si>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</sst>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Border="1"/>
    <xf numFmtId="0" fontId="0" fillId="0" borderId="1" xfId="0" applyFill="1" applyBorder="1"/>
    <xf numFmtId="0" fontId="0" fillId="2" borderId="0" xfId="0" applyFill="1" applyBorder="1"/>
    <xf numFmtId="0" fontId="0" fillId="2" borderId="0" xfId="0" applyFill="1"/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7"/>
  <sheetViews>
    <sheetView topLeftCell="A4" zoomScaleNormal="100" workbookViewId="0">
      <selection activeCell="A4" sqref="A4:F24"/>
    </sheetView>
  </sheetViews>
  <sheetFormatPr defaultRowHeight="15" x14ac:dyDescent="0.25"/>
  <cols>
    <col min="1" max="1" width="13.5703125" bestFit="1" customWidth="1"/>
    <col min="2" max="2" width="17.140625" customWidth="1"/>
    <col min="3" max="3" width="49.28515625" customWidth="1"/>
    <col min="4" max="4" width="19.140625" customWidth="1"/>
    <col min="5" max="5" width="23.42578125" customWidth="1"/>
    <col min="6" max="6" width="19.85546875" customWidth="1"/>
  </cols>
  <sheetData>
    <row r="2" spans="1:6" x14ac:dyDescent="0.25">
      <c r="B2" s="2"/>
      <c r="C2" s="4" t="s">
        <v>33</v>
      </c>
    </row>
    <row r="3" spans="1:6" x14ac:dyDescent="0.25">
      <c r="B3" s="2"/>
      <c r="C3" s="2"/>
    </row>
    <row r="4" spans="1:6" x14ac:dyDescent="0.25">
      <c r="A4" s="1"/>
      <c r="B4" s="1" t="s">
        <v>28</v>
      </c>
      <c r="C4" s="1" t="s">
        <v>29</v>
      </c>
      <c r="D4" s="1" t="s">
        <v>30</v>
      </c>
      <c r="E4" s="1" t="s">
        <v>31</v>
      </c>
      <c r="F4" s="1" t="s">
        <v>32</v>
      </c>
    </row>
    <row r="5" spans="1:6" x14ac:dyDescent="0.25">
      <c r="A5" s="1" t="s">
        <v>35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</row>
    <row r="6" spans="1:6" x14ac:dyDescent="0.25">
      <c r="A6" s="1" t="s">
        <v>36</v>
      </c>
      <c r="B6" s="1" t="s">
        <v>0</v>
      </c>
      <c r="C6" s="1" t="s">
        <v>5</v>
      </c>
      <c r="D6" s="1" t="s">
        <v>6</v>
      </c>
      <c r="E6" s="1" t="s">
        <v>3</v>
      </c>
      <c r="F6" s="1" t="s">
        <v>7</v>
      </c>
    </row>
    <row r="7" spans="1:6" x14ac:dyDescent="0.25">
      <c r="A7" s="1" t="s">
        <v>37</v>
      </c>
      <c r="B7" s="1" t="s">
        <v>0</v>
      </c>
      <c r="C7" s="1" t="s">
        <v>8</v>
      </c>
      <c r="D7" s="1" t="s">
        <v>9</v>
      </c>
      <c r="E7" s="1" t="s">
        <v>10</v>
      </c>
      <c r="F7" s="1" t="s">
        <v>7</v>
      </c>
    </row>
    <row r="8" spans="1:6" x14ac:dyDescent="0.25">
      <c r="A8" s="1" t="s">
        <v>38</v>
      </c>
      <c r="B8" s="1" t="s">
        <v>0</v>
      </c>
      <c r="C8" s="1" t="s">
        <v>5</v>
      </c>
      <c r="D8" s="1" t="s">
        <v>11</v>
      </c>
      <c r="E8" s="1" t="s">
        <v>3</v>
      </c>
      <c r="F8" s="1" t="s">
        <v>12</v>
      </c>
    </row>
    <row r="9" spans="1:6" x14ac:dyDescent="0.25">
      <c r="A9" s="1" t="s">
        <v>39</v>
      </c>
      <c r="B9" s="1" t="s">
        <v>13</v>
      </c>
      <c r="C9" s="1" t="s">
        <v>8</v>
      </c>
      <c r="D9" s="1" t="s">
        <v>14</v>
      </c>
      <c r="E9" s="1" t="s">
        <v>3</v>
      </c>
      <c r="F9" s="1" t="s">
        <v>15</v>
      </c>
    </row>
    <row r="10" spans="1:6" x14ac:dyDescent="0.25">
      <c r="A10" s="1" t="s">
        <v>40</v>
      </c>
      <c r="B10" s="1" t="s">
        <v>0</v>
      </c>
      <c r="C10" s="1" t="s">
        <v>5</v>
      </c>
      <c r="D10" s="1" t="s">
        <v>16</v>
      </c>
      <c r="E10" s="1" t="s">
        <v>3</v>
      </c>
      <c r="F10" s="1" t="s">
        <v>7</v>
      </c>
    </row>
    <row r="11" spans="1:6" x14ac:dyDescent="0.25">
      <c r="A11" s="1" t="s">
        <v>41</v>
      </c>
      <c r="B11" s="1" t="s">
        <v>0</v>
      </c>
      <c r="C11" s="1" t="s">
        <v>17</v>
      </c>
      <c r="D11" s="1" t="s">
        <v>18</v>
      </c>
      <c r="E11" s="1" t="s">
        <v>3</v>
      </c>
      <c r="F11" s="1" t="s">
        <v>12</v>
      </c>
    </row>
    <row r="12" spans="1:6" x14ac:dyDescent="0.25">
      <c r="A12" s="1" t="s">
        <v>42</v>
      </c>
      <c r="B12" s="1" t="s">
        <v>0</v>
      </c>
      <c r="C12" s="1" t="s">
        <v>17</v>
      </c>
      <c r="D12" s="1" t="s">
        <v>2</v>
      </c>
      <c r="E12" s="1" t="s">
        <v>3</v>
      </c>
      <c r="F12" s="1" t="s">
        <v>19</v>
      </c>
    </row>
    <row r="13" spans="1:6" x14ac:dyDescent="0.25">
      <c r="A13" s="1" t="s">
        <v>43</v>
      </c>
      <c r="B13" s="1" t="s">
        <v>13</v>
      </c>
      <c r="C13" s="1" t="s">
        <v>17</v>
      </c>
      <c r="D13" s="1" t="s">
        <v>20</v>
      </c>
      <c r="E13" s="1" t="s">
        <v>3</v>
      </c>
      <c r="F13" s="1" t="s">
        <v>7</v>
      </c>
    </row>
    <row r="14" spans="1:6" x14ac:dyDescent="0.25">
      <c r="A14" s="1" t="s">
        <v>44</v>
      </c>
      <c r="B14" s="1" t="s">
        <v>13</v>
      </c>
      <c r="C14" s="1" t="s">
        <v>17</v>
      </c>
      <c r="D14" s="1" t="s">
        <v>21</v>
      </c>
      <c r="E14" s="1" t="s">
        <v>3</v>
      </c>
      <c r="F14" s="1" t="s">
        <v>12</v>
      </c>
    </row>
    <row r="15" spans="1:6" x14ac:dyDescent="0.25">
      <c r="A15" s="1" t="s">
        <v>45</v>
      </c>
      <c r="B15" s="1" t="s">
        <v>0</v>
      </c>
      <c r="C15" s="1" t="s">
        <v>17</v>
      </c>
      <c r="D15" s="1" t="s">
        <v>2</v>
      </c>
      <c r="E15" s="1" t="s">
        <v>3</v>
      </c>
      <c r="F15" s="1" t="s">
        <v>7</v>
      </c>
    </row>
    <row r="16" spans="1:6" x14ac:dyDescent="0.25">
      <c r="A16" s="1" t="s">
        <v>46</v>
      </c>
      <c r="B16" s="1" t="s">
        <v>0</v>
      </c>
      <c r="C16" s="1" t="s">
        <v>17</v>
      </c>
      <c r="D16" s="1" t="s">
        <v>22</v>
      </c>
      <c r="E16" s="1" t="s">
        <v>3</v>
      </c>
      <c r="F16" s="1" t="s">
        <v>12</v>
      </c>
    </row>
    <row r="17" spans="1:6" x14ac:dyDescent="0.25">
      <c r="A17" s="1" t="s">
        <v>47</v>
      </c>
      <c r="B17" s="1" t="s">
        <v>0</v>
      </c>
      <c r="C17" s="1" t="s">
        <v>17</v>
      </c>
      <c r="D17" s="1" t="s">
        <v>2</v>
      </c>
      <c r="E17" s="1" t="s">
        <v>3</v>
      </c>
      <c r="F17" s="1" t="s">
        <v>12</v>
      </c>
    </row>
    <row r="18" spans="1:6" x14ac:dyDescent="0.25">
      <c r="A18" s="1" t="s">
        <v>48</v>
      </c>
      <c r="B18" s="1" t="s">
        <v>13</v>
      </c>
      <c r="C18" s="1" t="s">
        <v>17</v>
      </c>
      <c r="D18" s="1" t="s">
        <v>2</v>
      </c>
      <c r="E18" s="1" t="s">
        <v>3</v>
      </c>
      <c r="F18" s="1" t="s">
        <v>7</v>
      </c>
    </row>
    <row r="19" spans="1:6" x14ac:dyDescent="0.25">
      <c r="A19" s="1" t="s">
        <v>49</v>
      </c>
      <c r="B19" s="1" t="s">
        <v>0</v>
      </c>
      <c r="C19" s="1" t="s">
        <v>17</v>
      </c>
      <c r="D19" s="1" t="s">
        <v>23</v>
      </c>
      <c r="E19" s="1" t="s">
        <v>3</v>
      </c>
      <c r="F19" s="1" t="s">
        <v>7</v>
      </c>
    </row>
    <row r="20" spans="1:6" x14ac:dyDescent="0.25">
      <c r="A20" s="1" t="s">
        <v>50</v>
      </c>
      <c r="B20" s="1" t="s">
        <v>13</v>
      </c>
      <c r="C20" s="1" t="s">
        <v>24</v>
      </c>
      <c r="D20" s="1" t="s">
        <v>2</v>
      </c>
      <c r="E20" s="1" t="s">
        <v>3</v>
      </c>
      <c r="F20" s="1" t="s">
        <v>12</v>
      </c>
    </row>
    <row r="21" spans="1:6" x14ac:dyDescent="0.25">
      <c r="A21" s="1" t="s">
        <v>51</v>
      </c>
      <c r="B21" s="1" t="s">
        <v>0</v>
      </c>
      <c r="C21" s="1" t="s">
        <v>24</v>
      </c>
      <c r="D21" s="1" t="s">
        <v>25</v>
      </c>
      <c r="E21" s="1" t="s">
        <v>3</v>
      </c>
      <c r="F21" s="1" t="s">
        <v>12</v>
      </c>
    </row>
    <row r="22" spans="1:6" x14ac:dyDescent="0.25">
      <c r="A22" s="1" t="s">
        <v>52</v>
      </c>
      <c r="B22" s="1" t="s">
        <v>13</v>
      </c>
      <c r="C22" s="1" t="s">
        <v>26</v>
      </c>
      <c r="D22" s="1" t="s">
        <v>27</v>
      </c>
      <c r="E22" s="1" t="s">
        <v>3</v>
      </c>
      <c r="F22" s="1" t="s">
        <v>7</v>
      </c>
    </row>
    <row r="23" spans="1:6" x14ac:dyDescent="0.25">
      <c r="A23" s="1" t="s">
        <v>92</v>
      </c>
      <c r="B23" s="1" t="s">
        <v>0</v>
      </c>
      <c r="C23" s="1" t="s">
        <v>26</v>
      </c>
      <c r="D23" s="1" t="s">
        <v>91</v>
      </c>
      <c r="E23" s="1" t="s">
        <v>3</v>
      </c>
      <c r="F23" s="1" t="s">
        <v>12</v>
      </c>
    </row>
    <row r="24" spans="1:6" x14ac:dyDescent="0.25">
      <c r="A24" s="1" t="s">
        <v>93</v>
      </c>
      <c r="B24" s="1" t="s">
        <v>0</v>
      </c>
      <c r="C24" s="1" t="s">
        <v>26</v>
      </c>
      <c r="D24" s="1" t="s">
        <v>91</v>
      </c>
      <c r="E24" s="1" t="s">
        <v>3</v>
      </c>
      <c r="F24" s="1" t="s">
        <v>12</v>
      </c>
    </row>
    <row r="25" spans="1:6" ht="15.75" x14ac:dyDescent="0.25">
      <c r="C25" s="5" t="s">
        <v>34</v>
      </c>
    </row>
    <row r="26" spans="1:6" x14ac:dyDescent="0.25">
      <c r="C26" s="6"/>
    </row>
    <row r="27" spans="1:6" s="17" customFormat="1" x14ac:dyDescent="0.25">
      <c r="A27" s="18"/>
      <c r="B27" s="20" t="s">
        <v>86</v>
      </c>
      <c r="C27" s="20" t="s">
        <v>87</v>
      </c>
      <c r="D27" s="20" t="s">
        <v>88</v>
      </c>
      <c r="E27" s="20" t="s">
        <v>89</v>
      </c>
      <c r="F27" s="20" t="s">
        <v>90</v>
      </c>
    </row>
    <row r="28" spans="1:6" s="17" customFormat="1" x14ac:dyDescent="0.25">
      <c r="A28" s="18" t="s">
        <v>35</v>
      </c>
      <c r="B28" s="18">
        <v>2</v>
      </c>
      <c r="C28" s="18">
        <v>1</v>
      </c>
      <c r="D28" s="18">
        <v>1</v>
      </c>
      <c r="E28" s="18">
        <v>1</v>
      </c>
      <c r="F28" s="18">
        <v>1</v>
      </c>
    </row>
    <row r="29" spans="1:6" s="17" customFormat="1" x14ac:dyDescent="0.25">
      <c r="A29" s="18" t="s">
        <v>36</v>
      </c>
      <c r="B29" s="18">
        <v>2</v>
      </c>
      <c r="C29" s="18">
        <v>2</v>
      </c>
      <c r="D29" s="18">
        <v>2</v>
      </c>
      <c r="E29" s="18">
        <v>1</v>
      </c>
      <c r="F29" s="18">
        <v>2</v>
      </c>
    </row>
    <row r="30" spans="1:6" s="17" customFormat="1" x14ac:dyDescent="0.25">
      <c r="A30" s="18" t="s">
        <v>37</v>
      </c>
      <c r="B30" s="18">
        <v>2</v>
      </c>
      <c r="C30" s="18">
        <v>3</v>
      </c>
      <c r="D30" s="18">
        <v>3</v>
      </c>
      <c r="E30" s="18">
        <v>2</v>
      </c>
      <c r="F30" s="18">
        <v>2</v>
      </c>
    </row>
    <row r="31" spans="1:6" s="17" customFormat="1" x14ac:dyDescent="0.25">
      <c r="A31" s="18" t="s">
        <v>38</v>
      </c>
      <c r="B31" s="18">
        <v>2</v>
      </c>
      <c r="C31" s="18">
        <v>2</v>
      </c>
      <c r="D31" s="18">
        <v>4</v>
      </c>
      <c r="E31" s="18">
        <v>1</v>
      </c>
      <c r="F31" s="18">
        <v>3</v>
      </c>
    </row>
    <row r="32" spans="1:6" s="17" customFormat="1" x14ac:dyDescent="0.25">
      <c r="A32" s="18" t="s">
        <v>39</v>
      </c>
      <c r="B32" s="18">
        <v>1</v>
      </c>
      <c r="C32" s="18">
        <v>3</v>
      </c>
      <c r="D32" s="18">
        <v>5</v>
      </c>
      <c r="E32" s="18">
        <v>1</v>
      </c>
      <c r="F32" s="18">
        <v>4</v>
      </c>
    </row>
    <row r="33" spans="1:6" s="17" customFormat="1" x14ac:dyDescent="0.25">
      <c r="A33" s="18" t="s">
        <v>40</v>
      </c>
      <c r="B33" s="18">
        <v>2</v>
      </c>
      <c r="C33" s="18">
        <v>2</v>
      </c>
      <c r="D33" s="18">
        <v>6</v>
      </c>
      <c r="E33" s="18">
        <v>1</v>
      </c>
      <c r="F33" s="18">
        <v>2</v>
      </c>
    </row>
    <row r="34" spans="1:6" s="17" customFormat="1" x14ac:dyDescent="0.25">
      <c r="A34" s="18" t="s">
        <v>41</v>
      </c>
      <c r="B34" s="18">
        <v>2</v>
      </c>
      <c r="C34" s="18">
        <v>4</v>
      </c>
      <c r="D34" s="19">
        <v>7</v>
      </c>
      <c r="E34" s="18">
        <v>1</v>
      </c>
      <c r="F34" s="18">
        <v>3</v>
      </c>
    </row>
    <row r="35" spans="1:6" s="17" customFormat="1" x14ac:dyDescent="0.25">
      <c r="A35" s="18" t="s">
        <v>42</v>
      </c>
      <c r="B35" s="18">
        <v>2</v>
      </c>
      <c r="C35" s="18">
        <v>4</v>
      </c>
      <c r="D35" s="18">
        <v>1</v>
      </c>
      <c r="E35" s="18">
        <v>1</v>
      </c>
      <c r="F35" s="18">
        <v>5</v>
      </c>
    </row>
    <row r="36" spans="1:6" s="17" customFormat="1" x14ac:dyDescent="0.25">
      <c r="A36" s="18" t="s">
        <v>43</v>
      </c>
      <c r="B36" s="18">
        <v>1</v>
      </c>
      <c r="C36" s="18">
        <v>4</v>
      </c>
      <c r="D36" s="18">
        <v>8</v>
      </c>
      <c r="E36" s="18">
        <v>1</v>
      </c>
      <c r="F36" s="18">
        <v>2</v>
      </c>
    </row>
    <row r="37" spans="1:6" s="17" customFormat="1" x14ac:dyDescent="0.25">
      <c r="A37" s="18" t="s">
        <v>44</v>
      </c>
      <c r="B37" s="18">
        <v>1</v>
      </c>
      <c r="C37" s="18">
        <v>4</v>
      </c>
      <c r="D37" s="18">
        <v>9</v>
      </c>
      <c r="E37" s="18">
        <v>1</v>
      </c>
      <c r="F37" s="18">
        <v>3</v>
      </c>
    </row>
    <row r="38" spans="1:6" s="17" customFormat="1" x14ac:dyDescent="0.25">
      <c r="A38" s="18" t="s">
        <v>45</v>
      </c>
      <c r="B38" s="18">
        <v>2</v>
      </c>
      <c r="C38" s="18">
        <v>4</v>
      </c>
      <c r="D38" s="18">
        <v>1</v>
      </c>
      <c r="E38" s="18">
        <v>1</v>
      </c>
      <c r="F38" s="18">
        <v>2</v>
      </c>
    </row>
    <row r="39" spans="1:6" s="17" customFormat="1" x14ac:dyDescent="0.25">
      <c r="A39" s="18" t="s">
        <v>46</v>
      </c>
      <c r="B39" s="18">
        <v>2</v>
      </c>
      <c r="C39" s="18">
        <v>4</v>
      </c>
      <c r="D39" s="18">
        <v>10</v>
      </c>
      <c r="E39" s="18">
        <v>1</v>
      </c>
      <c r="F39" s="18">
        <v>3</v>
      </c>
    </row>
    <row r="40" spans="1:6" s="17" customFormat="1" x14ac:dyDescent="0.25">
      <c r="A40" s="18" t="s">
        <v>47</v>
      </c>
      <c r="B40" s="18">
        <v>2</v>
      </c>
      <c r="C40" s="18">
        <v>4</v>
      </c>
      <c r="D40" s="18">
        <v>1</v>
      </c>
      <c r="E40" s="18">
        <v>1</v>
      </c>
      <c r="F40" s="18">
        <v>3</v>
      </c>
    </row>
    <row r="41" spans="1:6" s="17" customFormat="1" x14ac:dyDescent="0.25">
      <c r="A41" s="18" t="s">
        <v>48</v>
      </c>
      <c r="B41" s="18">
        <v>1</v>
      </c>
      <c r="C41" s="18">
        <v>4</v>
      </c>
      <c r="D41" s="18">
        <v>1</v>
      </c>
      <c r="E41" s="18">
        <v>1</v>
      </c>
      <c r="F41" s="18">
        <v>2</v>
      </c>
    </row>
    <row r="42" spans="1:6" s="17" customFormat="1" x14ac:dyDescent="0.25">
      <c r="A42" s="18" t="s">
        <v>49</v>
      </c>
      <c r="B42" s="18">
        <v>2</v>
      </c>
      <c r="C42" s="18">
        <v>4</v>
      </c>
      <c r="D42" s="18">
        <v>11</v>
      </c>
      <c r="E42" s="18">
        <v>1</v>
      </c>
      <c r="F42" s="18">
        <v>2</v>
      </c>
    </row>
    <row r="43" spans="1:6" s="17" customFormat="1" x14ac:dyDescent="0.25">
      <c r="A43" s="18" t="s">
        <v>50</v>
      </c>
      <c r="B43" s="18">
        <v>1</v>
      </c>
      <c r="C43" s="18">
        <v>5</v>
      </c>
      <c r="D43" s="18">
        <v>1</v>
      </c>
      <c r="E43" s="18">
        <v>1</v>
      </c>
      <c r="F43" s="18">
        <v>3</v>
      </c>
    </row>
    <row r="44" spans="1:6" s="17" customFormat="1" x14ac:dyDescent="0.25">
      <c r="A44" s="18" t="s">
        <v>51</v>
      </c>
      <c r="B44" s="18">
        <v>2</v>
      </c>
      <c r="C44" s="18">
        <v>5</v>
      </c>
      <c r="D44" s="18">
        <v>12</v>
      </c>
      <c r="E44" s="18">
        <v>1</v>
      </c>
      <c r="F44" s="18">
        <v>3</v>
      </c>
    </row>
    <row r="45" spans="1:6" s="17" customFormat="1" x14ac:dyDescent="0.25">
      <c r="A45" s="18" t="s">
        <v>52</v>
      </c>
      <c r="B45" s="18">
        <v>1</v>
      </c>
      <c r="C45" s="18">
        <v>6</v>
      </c>
      <c r="D45" s="18">
        <v>13</v>
      </c>
      <c r="E45" s="18">
        <v>1</v>
      </c>
      <c r="F45" s="18">
        <v>2</v>
      </c>
    </row>
    <row r="46" spans="1:6" x14ac:dyDescent="0.25">
      <c r="A46" s="18" t="s">
        <v>92</v>
      </c>
      <c r="B46" s="18">
        <v>2</v>
      </c>
      <c r="C46" s="18">
        <v>6</v>
      </c>
      <c r="D46" s="18">
        <v>14</v>
      </c>
      <c r="E46" s="18">
        <v>1</v>
      </c>
      <c r="F46" s="18">
        <v>3</v>
      </c>
    </row>
    <row r="47" spans="1:6" x14ac:dyDescent="0.25">
      <c r="A47" s="18" t="s">
        <v>93</v>
      </c>
      <c r="B47" s="18">
        <v>2</v>
      </c>
      <c r="C47" s="18">
        <v>6</v>
      </c>
      <c r="D47" s="18">
        <v>14</v>
      </c>
      <c r="E47" s="18">
        <v>1</v>
      </c>
      <c r="F47" s="18">
        <v>3</v>
      </c>
    </row>
  </sheetData>
  <autoFilter ref="A4:F4">
    <sortState ref="A5:F22">
      <sortCondition ref="A4"/>
    </sortState>
  </autoFilter>
  <conditionalFormatting sqref="C25 B4:F22">
    <cfRule type="containsBlanks" dxfId="8" priority="5">
      <formula>LEN(TRIM(B4))=0</formula>
    </cfRule>
  </conditionalFormatting>
  <conditionalFormatting sqref="B28:B47">
    <cfRule type="containsBlanks" dxfId="7" priority="1">
      <formula>LEN(TRIM(B28))=0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E1" workbookViewId="0">
      <selection activeCell="L40" sqref="L40"/>
    </sheetView>
  </sheetViews>
  <sheetFormatPr defaultRowHeight="15" x14ac:dyDescent="0.25"/>
  <cols>
    <col min="1" max="1" width="16.42578125" customWidth="1"/>
    <col min="2" max="2" width="15.140625" customWidth="1"/>
    <col min="3" max="3" width="15.28515625" customWidth="1"/>
    <col min="4" max="4" width="17.28515625" customWidth="1"/>
    <col min="5" max="5" width="11.28515625" customWidth="1"/>
    <col min="7" max="7" width="12.7109375" customWidth="1"/>
    <col min="20" max="20" width="10" customWidth="1"/>
    <col min="21" max="21" width="12" customWidth="1"/>
    <col min="22" max="22" width="23.7109375" customWidth="1"/>
  </cols>
  <sheetData>
    <row r="1" spans="1:21" x14ac:dyDescent="0.25">
      <c r="B1" s="10" t="s">
        <v>68</v>
      </c>
    </row>
    <row r="2" spans="1:21" ht="15.75" x14ac:dyDescent="0.25">
      <c r="B2" s="7"/>
      <c r="C2" s="5" t="s">
        <v>57</v>
      </c>
      <c r="D2" s="7"/>
      <c r="H2" s="9" t="s">
        <v>67</v>
      </c>
      <c r="I2" s="2"/>
      <c r="J2" s="2"/>
    </row>
    <row r="3" spans="1:21" x14ac:dyDescent="0.25">
      <c r="B3" s="7"/>
      <c r="C3" s="7"/>
      <c r="D3" s="7"/>
      <c r="H3" s="3" t="s">
        <v>58</v>
      </c>
      <c r="I3" s="3"/>
      <c r="J3" s="2"/>
      <c r="Q3" s="6" t="s">
        <v>66</v>
      </c>
      <c r="R3" s="6"/>
    </row>
    <row r="4" spans="1:21" x14ac:dyDescent="0.25">
      <c r="A4" s="18"/>
      <c r="B4" s="20" t="s">
        <v>86</v>
      </c>
      <c r="C4" s="20" t="s">
        <v>87</v>
      </c>
      <c r="D4" s="20" t="s">
        <v>88</v>
      </c>
      <c r="E4" s="20" t="s">
        <v>89</v>
      </c>
      <c r="F4" s="20" t="s">
        <v>90</v>
      </c>
      <c r="H4" s="8" t="s">
        <v>59</v>
      </c>
      <c r="I4" s="8" t="s">
        <v>63</v>
      </c>
      <c r="J4" s="8" t="s">
        <v>53</v>
      </c>
      <c r="K4" s="8" t="s">
        <v>54</v>
      </c>
      <c r="L4" s="8" t="s">
        <v>55</v>
      </c>
      <c r="M4" s="8" t="s">
        <v>64</v>
      </c>
      <c r="N4" s="8" t="s">
        <v>65</v>
      </c>
      <c r="Q4" s="8" t="s">
        <v>69</v>
      </c>
      <c r="R4" s="8" t="s">
        <v>70</v>
      </c>
      <c r="S4" s="8" t="s">
        <v>71</v>
      </c>
      <c r="T4" s="8" t="s">
        <v>72</v>
      </c>
      <c r="U4" s="11" t="s">
        <v>74</v>
      </c>
    </row>
    <row r="5" spans="1:21" x14ac:dyDescent="0.25">
      <c r="A5" s="18" t="s">
        <v>35</v>
      </c>
      <c r="B5" s="18">
        <v>2</v>
      </c>
      <c r="C5" s="18">
        <v>1</v>
      </c>
      <c r="D5" s="18">
        <v>1</v>
      </c>
      <c r="E5" s="18">
        <v>1</v>
      </c>
      <c r="F5" s="18">
        <v>1</v>
      </c>
      <c r="H5" s="1" t="s">
        <v>60</v>
      </c>
      <c r="I5" s="1" t="s">
        <v>40</v>
      </c>
      <c r="J5" s="18">
        <v>2</v>
      </c>
      <c r="K5" s="18">
        <v>2</v>
      </c>
      <c r="L5" s="18">
        <v>6</v>
      </c>
      <c r="M5" s="18">
        <v>1</v>
      </c>
      <c r="N5" s="18">
        <v>2</v>
      </c>
      <c r="Q5" s="1">
        <f>SQRT(($J$5-B5)^2+($K$5-C5)^2+($L$5-D5)^2+($M$5-E5)^2+($N$5-F5)^2)</f>
        <v>5.196152422706632</v>
      </c>
      <c r="R5" s="1">
        <f t="shared" ref="R5:R14" si="0">SQRT(($J$6-B5)^2+($K$6-C5)^2+($L$6-D5)^2+($M$6-E5)^2+($N$6-F5)^2)</f>
        <v>3.6055512754639891</v>
      </c>
      <c r="S5" s="1">
        <f t="shared" ref="S5:S14" si="1">SQRT(($J$7-B5)^2+($K$7-C5)^2+($L$7-D5)^2+($M$7-E5)^2+($N$7-F5)^2)</f>
        <v>11.874342087037917</v>
      </c>
      <c r="T5" s="1">
        <f>MIN(Q5:S5)</f>
        <v>3.6055512754639891</v>
      </c>
      <c r="U5" s="12" t="str">
        <f>IF(Q5=MIN(Q5:S5),"1",IF(R5=MIN(Q5:S5),"2",IF(S5=MIN(Q5:S5),"3",)))</f>
        <v>2</v>
      </c>
    </row>
    <row r="6" spans="1:21" x14ac:dyDescent="0.25">
      <c r="A6" s="18" t="s">
        <v>36</v>
      </c>
      <c r="B6" s="18">
        <v>2</v>
      </c>
      <c r="C6" s="18">
        <v>2</v>
      </c>
      <c r="D6" s="18">
        <v>2</v>
      </c>
      <c r="E6" s="18">
        <v>1</v>
      </c>
      <c r="F6" s="18">
        <v>2</v>
      </c>
      <c r="H6" s="1" t="s">
        <v>61</v>
      </c>
      <c r="I6" s="1" t="s">
        <v>47</v>
      </c>
      <c r="J6" s="18">
        <v>2</v>
      </c>
      <c r="K6" s="18">
        <v>4</v>
      </c>
      <c r="L6" s="18">
        <v>1</v>
      </c>
      <c r="M6" s="18">
        <v>1</v>
      </c>
      <c r="N6" s="18">
        <v>3</v>
      </c>
      <c r="Q6" s="1">
        <f t="shared" ref="Q6:Q14" si="2">SQRT(($J$5-B6)^2+($K$5-C6)^2+($L$5-D6)^2+($M$5-E6)^2+($N$5-F6)^2)</f>
        <v>4</v>
      </c>
      <c r="R6" s="1">
        <f t="shared" si="0"/>
        <v>2.4494897427831779</v>
      </c>
      <c r="S6" s="1">
        <f t="shared" si="1"/>
        <v>10.488088481701515</v>
      </c>
      <c r="T6" s="1">
        <f t="shared" ref="T6:T22" si="3">MIN(Q6:S6)</f>
        <v>2.4494897427831779</v>
      </c>
      <c r="U6" s="12" t="str">
        <f t="shared" ref="U6:U22" si="4">IF(Q6=MIN(Q6:S6),"1",IF(R6=MIN(Q6:S6),"2",IF(S6=MIN(Q6:S6),"3",)))</f>
        <v>2</v>
      </c>
    </row>
    <row r="7" spans="1:21" x14ac:dyDescent="0.25">
      <c r="A7" s="18" t="s">
        <v>37</v>
      </c>
      <c r="B7" s="18">
        <v>2</v>
      </c>
      <c r="C7" s="18">
        <v>3</v>
      </c>
      <c r="D7" s="18">
        <v>3</v>
      </c>
      <c r="E7" s="18">
        <v>2</v>
      </c>
      <c r="F7" s="18">
        <v>2</v>
      </c>
      <c r="H7" s="1" t="s">
        <v>62</v>
      </c>
      <c r="I7" s="1" t="s">
        <v>51</v>
      </c>
      <c r="J7" s="18">
        <v>2</v>
      </c>
      <c r="K7" s="18">
        <v>5</v>
      </c>
      <c r="L7" s="18">
        <v>12</v>
      </c>
      <c r="M7" s="18">
        <v>1</v>
      </c>
      <c r="N7" s="18">
        <v>3</v>
      </c>
      <c r="Q7" s="1">
        <f t="shared" si="2"/>
        <v>3.3166247903553998</v>
      </c>
      <c r="R7" s="1">
        <f t="shared" si="0"/>
        <v>2.6457513110645907</v>
      </c>
      <c r="S7" s="1">
        <f t="shared" si="1"/>
        <v>9.3273790530888157</v>
      </c>
      <c r="T7" s="1">
        <f t="shared" si="3"/>
        <v>2.6457513110645907</v>
      </c>
      <c r="U7" s="12" t="str">
        <f t="shared" si="4"/>
        <v>2</v>
      </c>
    </row>
    <row r="8" spans="1:21" x14ac:dyDescent="0.25">
      <c r="A8" s="18" t="s">
        <v>38</v>
      </c>
      <c r="B8" s="18">
        <v>2</v>
      </c>
      <c r="C8" s="18">
        <v>2</v>
      </c>
      <c r="D8" s="18">
        <v>4</v>
      </c>
      <c r="E8" s="18">
        <v>1</v>
      </c>
      <c r="F8" s="18">
        <v>3</v>
      </c>
      <c r="Q8" s="1">
        <f t="shared" si="2"/>
        <v>2.2360679774997898</v>
      </c>
      <c r="R8" s="1">
        <f t="shared" si="0"/>
        <v>3.6055512754639891</v>
      </c>
      <c r="S8" s="1">
        <f t="shared" si="1"/>
        <v>8.5440037453175304</v>
      </c>
      <c r="T8" s="1">
        <f t="shared" si="3"/>
        <v>2.2360679774997898</v>
      </c>
      <c r="U8" s="12" t="str">
        <f t="shared" si="4"/>
        <v>1</v>
      </c>
    </row>
    <row r="9" spans="1:21" x14ac:dyDescent="0.25">
      <c r="A9" s="18" t="s">
        <v>39</v>
      </c>
      <c r="B9" s="18">
        <v>1</v>
      </c>
      <c r="C9" s="18">
        <v>3</v>
      </c>
      <c r="D9" s="18">
        <v>5</v>
      </c>
      <c r="E9" s="18">
        <v>1</v>
      </c>
      <c r="F9" s="18">
        <v>4</v>
      </c>
      <c r="Q9" s="1">
        <f t="shared" si="2"/>
        <v>2.6457513110645907</v>
      </c>
      <c r="R9" s="1">
        <f t="shared" si="0"/>
        <v>4.358898943540674</v>
      </c>
      <c r="S9" s="1">
        <f t="shared" si="1"/>
        <v>7.416198487095663</v>
      </c>
      <c r="T9" s="1">
        <f t="shared" si="3"/>
        <v>2.6457513110645907</v>
      </c>
      <c r="U9" s="12" t="str">
        <f t="shared" si="4"/>
        <v>1</v>
      </c>
    </row>
    <row r="10" spans="1:21" x14ac:dyDescent="0.25">
      <c r="A10" s="18" t="s">
        <v>40</v>
      </c>
      <c r="B10" s="18">
        <v>2</v>
      </c>
      <c r="C10" s="18">
        <v>2</v>
      </c>
      <c r="D10" s="18">
        <v>6</v>
      </c>
      <c r="E10" s="18">
        <v>1</v>
      </c>
      <c r="F10" s="18">
        <v>2</v>
      </c>
      <c r="Q10" s="1">
        <f t="shared" si="2"/>
        <v>0</v>
      </c>
      <c r="R10" s="1">
        <f t="shared" si="0"/>
        <v>5.4772255750516612</v>
      </c>
      <c r="S10" s="1">
        <f t="shared" si="1"/>
        <v>6.7823299831252681</v>
      </c>
      <c r="T10" s="1">
        <f t="shared" si="3"/>
        <v>0</v>
      </c>
      <c r="U10" s="12" t="str">
        <f t="shared" si="4"/>
        <v>1</v>
      </c>
    </row>
    <row r="11" spans="1:21" x14ac:dyDescent="0.25">
      <c r="A11" s="18" t="s">
        <v>41</v>
      </c>
      <c r="B11" s="18">
        <v>2</v>
      </c>
      <c r="C11" s="18">
        <v>4</v>
      </c>
      <c r="D11" s="19">
        <v>7</v>
      </c>
      <c r="E11" s="18">
        <v>1</v>
      </c>
      <c r="F11" s="18">
        <v>3</v>
      </c>
      <c r="Q11" s="1">
        <f t="shared" si="2"/>
        <v>2.4494897427831779</v>
      </c>
      <c r="R11" s="1">
        <f t="shared" si="0"/>
        <v>6</v>
      </c>
      <c r="S11" s="1">
        <f t="shared" si="1"/>
        <v>5.0990195135927845</v>
      </c>
      <c r="T11" s="1">
        <f t="shared" si="3"/>
        <v>2.4494897427831779</v>
      </c>
      <c r="U11" s="12" t="str">
        <f t="shared" si="4"/>
        <v>1</v>
      </c>
    </row>
    <row r="12" spans="1:21" x14ac:dyDescent="0.25">
      <c r="A12" s="18" t="s">
        <v>42</v>
      </c>
      <c r="B12" s="18">
        <v>2</v>
      </c>
      <c r="C12" s="18">
        <v>4</v>
      </c>
      <c r="D12" s="18">
        <v>1</v>
      </c>
      <c r="E12" s="18">
        <v>1</v>
      </c>
      <c r="F12" s="18">
        <v>5</v>
      </c>
      <c r="Q12" s="1">
        <f t="shared" si="2"/>
        <v>6.164414002968976</v>
      </c>
      <c r="R12" s="1">
        <f t="shared" si="0"/>
        <v>2</v>
      </c>
      <c r="S12" s="1">
        <f t="shared" si="1"/>
        <v>11.224972160321824</v>
      </c>
      <c r="T12" s="1">
        <f t="shared" si="3"/>
        <v>2</v>
      </c>
      <c r="U12" s="12" t="str">
        <f t="shared" si="4"/>
        <v>2</v>
      </c>
    </row>
    <row r="13" spans="1:21" x14ac:dyDescent="0.25">
      <c r="A13" s="18" t="s">
        <v>43</v>
      </c>
      <c r="B13" s="18">
        <v>1</v>
      </c>
      <c r="C13" s="18">
        <v>4</v>
      </c>
      <c r="D13" s="18">
        <v>8</v>
      </c>
      <c r="E13" s="18">
        <v>1</v>
      </c>
      <c r="F13" s="18">
        <v>2</v>
      </c>
      <c r="Q13" s="1">
        <f t="shared" si="2"/>
        <v>3</v>
      </c>
      <c r="R13" s="1">
        <f t="shared" si="0"/>
        <v>7.1414284285428504</v>
      </c>
      <c r="S13" s="1">
        <f t="shared" si="1"/>
        <v>4.358898943540674</v>
      </c>
      <c r="T13" s="1">
        <f t="shared" si="3"/>
        <v>3</v>
      </c>
      <c r="U13" s="12" t="str">
        <f t="shared" si="4"/>
        <v>1</v>
      </c>
    </row>
    <row r="14" spans="1:21" x14ac:dyDescent="0.25">
      <c r="A14" s="18" t="s">
        <v>44</v>
      </c>
      <c r="B14" s="18">
        <v>1</v>
      </c>
      <c r="C14" s="18">
        <v>4</v>
      </c>
      <c r="D14" s="18">
        <v>9</v>
      </c>
      <c r="E14" s="18">
        <v>1</v>
      </c>
      <c r="F14" s="18">
        <v>3</v>
      </c>
      <c r="Q14" s="1">
        <f t="shared" si="2"/>
        <v>3.872983346207417</v>
      </c>
      <c r="R14" s="1">
        <f t="shared" si="0"/>
        <v>8.0622577482985491</v>
      </c>
      <c r="S14" s="1">
        <f t="shared" si="1"/>
        <v>3.3166247903553998</v>
      </c>
      <c r="T14" s="1">
        <f t="shared" si="3"/>
        <v>3.3166247903553998</v>
      </c>
      <c r="U14" s="12" t="str">
        <f t="shared" si="4"/>
        <v>3</v>
      </c>
    </row>
    <row r="15" spans="1:21" x14ac:dyDescent="0.25">
      <c r="A15" s="18" t="s">
        <v>45</v>
      </c>
      <c r="B15" s="18">
        <v>2</v>
      </c>
      <c r="C15" s="18">
        <v>4</v>
      </c>
      <c r="D15" s="18">
        <v>1</v>
      </c>
      <c r="E15" s="18">
        <v>1</v>
      </c>
      <c r="F15" s="18">
        <v>2</v>
      </c>
      <c r="Q15" s="1">
        <f>SQRT(($J$5-B15)^2+($K$5-C15)^2+($L$5-D15)^2+($M$5-E15)^2+($N$5-F15)^2)</f>
        <v>5.3851648071345037</v>
      </c>
      <c r="R15" s="1">
        <f>SQRT(($J$6-B15)^2+($K$6-C15)^2+($L$6-D15)^2+($M$6-E15)^2+($N$6-F15)^2)</f>
        <v>1</v>
      </c>
      <c r="S15" s="1">
        <f>SQRT(($J$7-B15)^2+($K$7-C15)^2+($L$7-D15)^2+($M$7-E15)^2+($N$7-F15)^2)</f>
        <v>11.090536506409418</v>
      </c>
      <c r="T15" s="1">
        <f t="shared" si="3"/>
        <v>1</v>
      </c>
      <c r="U15" s="12" t="str">
        <f t="shared" si="4"/>
        <v>2</v>
      </c>
    </row>
    <row r="16" spans="1:21" x14ac:dyDescent="0.25">
      <c r="A16" s="18" t="s">
        <v>46</v>
      </c>
      <c r="B16" s="18">
        <v>2</v>
      </c>
      <c r="C16" s="18">
        <v>4</v>
      </c>
      <c r="D16" s="18">
        <v>10</v>
      </c>
      <c r="E16" s="18">
        <v>1</v>
      </c>
      <c r="F16" s="18">
        <v>3</v>
      </c>
      <c r="Q16" s="1">
        <f>SQRT(($J$5-B16)^2+($K$5-C16)^2+($L$5-D16)^2+($M$5-E16)^2+($N$5-F16)^2)</f>
        <v>4.5825756949558398</v>
      </c>
      <c r="R16" s="1">
        <f>SQRT(($J$6-B16)^2+($K$6-C16)^2+($L$6-D16)^2+($M$6-E16)^2+($N$6-F16)^2)</f>
        <v>9</v>
      </c>
      <c r="S16" s="1">
        <f>SQRT(($J$7-B16)^2+($K$7-C16)^2+($L$7-D16)^2+($M$7-E16)^2+($N$7-F16)^2)</f>
        <v>2.2360679774997898</v>
      </c>
      <c r="T16" s="1">
        <f t="shared" si="3"/>
        <v>2.2360679774997898</v>
      </c>
      <c r="U16" s="12" t="str">
        <f t="shared" si="4"/>
        <v>3</v>
      </c>
    </row>
    <row r="17" spans="1:22" x14ac:dyDescent="0.25">
      <c r="A17" s="18" t="s">
        <v>47</v>
      </c>
      <c r="B17" s="18">
        <v>2</v>
      </c>
      <c r="C17" s="18">
        <v>4</v>
      </c>
      <c r="D17" s="18">
        <v>1</v>
      </c>
      <c r="E17" s="18">
        <v>1</v>
      </c>
      <c r="F17" s="18">
        <v>3</v>
      </c>
      <c r="Q17" s="1">
        <f>SQRT(($J$5-B17)^2+($K$5-C17)^2+($L$5-D17)^2+($M$5-E17)^2+($N$5-F17)^2)</f>
        <v>5.4772255750516612</v>
      </c>
      <c r="R17" s="1">
        <f>SQRT(($J$6-B17)^2+($K$6-C17)^2+($L$6-D17)^2+($M$6-E17)^2+($N$6-F17)^2)</f>
        <v>0</v>
      </c>
      <c r="S17" s="1">
        <f>SQRT(($J$7-B17)^2+($K$7-C17)^2+($L$7-D17)^2+($M$7-E17)^2+($N$7-F17)^2)</f>
        <v>11.045361017187261</v>
      </c>
      <c r="T17" s="1">
        <f t="shared" si="3"/>
        <v>0</v>
      </c>
      <c r="U17" s="12" t="str">
        <f t="shared" si="4"/>
        <v>2</v>
      </c>
    </row>
    <row r="18" spans="1:22" x14ac:dyDescent="0.25">
      <c r="A18" s="18" t="s">
        <v>48</v>
      </c>
      <c r="B18" s="18">
        <v>1</v>
      </c>
      <c r="C18" s="18">
        <v>4</v>
      </c>
      <c r="D18" s="18">
        <v>1</v>
      </c>
      <c r="E18" s="18">
        <v>1</v>
      </c>
      <c r="F18" s="18">
        <v>2</v>
      </c>
      <c r="Q18" s="1">
        <f>SQRT(($J$5-B18)^2+($K$5-C18)^2+($L$5-D18)^2+($M$5-E18)^2+($N$5-F18)^2)</f>
        <v>5.4772255750516612</v>
      </c>
      <c r="R18" s="1">
        <f>SQRT(($J$6-B18)^2+($K$6-C18)^2+($L$6-D18)^2+($M$6-E18)^2+($N$6-F18)^2)</f>
        <v>1.4142135623730951</v>
      </c>
      <c r="S18" s="1">
        <f>SQRT(($J$7-B18)^2+($K$7-C18)^2+($L$7-D18)^2+($M$7-E18)^2+($N$7-F18)^2)</f>
        <v>11.135528725660043</v>
      </c>
      <c r="T18" s="1">
        <f t="shared" si="3"/>
        <v>1.4142135623730951</v>
      </c>
      <c r="U18" s="12" t="str">
        <f t="shared" si="4"/>
        <v>2</v>
      </c>
    </row>
    <row r="19" spans="1:22" x14ac:dyDescent="0.25">
      <c r="A19" s="18" t="s">
        <v>49</v>
      </c>
      <c r="B19" s="18">
        <v>2</v>
      </c>
      <c r="C19" s="18">
        <v>4</v>
      </c>
      <c r="D19" s="18">
        <v>11</v>
      </c>
      <c r="E19" s="18">
        <v>1</v>
      </c>
      <c r="F19" s="18">
        <v>2</v>
      </c>
      <c r="Q19" s="1">
        <f>SQRT(($J$5-B19)^2+($K$5-C19)^2+($L$5-D19)^2+($M$5-E19)^2+($N$5-F19)^2)</f>
        <v>5.3851648071345037</v>
      </c>
      <c r="R19" s="1">
        <f>SQRT(($J$6-B19)^2+($K$6-C19)^2+($L$6-D19)^2+($M$6-E19)^2+($N$6-F19)^2)</f>
        <v>10.04987562112089</v>
      </c>
      <c r="S19" s="1">
        <f>SQRT(($J$7-B19)^2+($K$7-C19)^2+($L$7-D19)^2+($M$7-E19)^2+($N$7-F19)^2)</f>
        <v>1.7320508075688772</v>
      </c>
      <c r="T19" s="1">
        <f t="shared" si="3"/>
        <v>1.7320508075688772</v>
      </c>
      <c r="U19" s="12" t="str">
        <f t="shared" si="4"/>
        <v>3</v>
      </c>
    </row>
    <row r="20" spans="1:22" x14ac:dyDescent="0.25">
      <c r="A20" s="18" t="s">
        <v>50</v>
      </c>
      <c r="B20" s="18">
        <v>1</v>
      </c>
      <c r="C20" s="18">
        <v>5</v>
      </c>
      <c r="D20" s="18">
        <v>1</v>
      </c>
      <c r="E20" s="18">
        <v>1</v>
      </c>
      <c r="F20" s="18">
        <v>3</v>
      </c>
      <c r="Q20" s="1">
        <f>SQRT(($J$5-B20)^2+($K$5-C20)^2+($L$5-D20)^2+($M$5-E20)^2+($N$5-F20)^2)</f>
        <v>6</v>
      </c>
      <c r="R20" s="1">
        <f>SQRT(($J$6-B20)^2+($K$6-C20)^2+($L$6-D20)^2+($M$6-E20)^2+($N$6-F20)^2)</f>
        <v>1.4142135623730951</v>
      </c>
      <c r="S20" s="1">
        <f>SQRT(($J$7-B20)^2+($K$7-C20)^2+($L$7-D20)^2+($M$7-E20)^2+($N$7-F20)^2)</f>
        <v>11.045361017187261</v>
      </c>
      <c r="T20" s="1">
        <f t="shared" si="3"/>
        <v>1.4142135623730951</v>
      </c>
      <c r="U20" s="12" t="str">
        <f t="shared" si="4"/>
        <v>2</v>
      </c>
    </row>
    <row r="21" spans="1:22" x14ac:dyDescent="0.25">
      <c r="A21" s="18" t="s">
        <v>51</v>
      </c>
      <c r="B21" s="18">
        <v>2</v>
      </c>
      <c r="C21" s="18">
        <v>5</v>
      </c>
      <c r="D21" s="18">
        <v>12</v>
      </c>
      <c r="E21" s="18">
        <v>1</v>
      </c>
      <c r="F21" s="18">
        <v>3</v>
      </c>
      <c r="Q21" s="1">
        <f>SQRT(($J$5-B21)^2+($K$5-C21)^2+($L$5-D21)^2+($M$5-E21)^2+($N$5-F21)^2)</f>
        <v>6.7823299831252681</v>
      </c>
      <c r="R21" s="1">
        <f>SQRT(($J$6-B21)^2+($K$6-C21)^2+($L$6-D21)^2+($M$6-E21)^2+($N$6-F21)^2)</f>
        <v>11.045361017187261</v>
      </c>
      <c r="S21" s="1">
        <f>SQRT(($J$7-B21)^2+($K$7-C21)^2+($L$7-D21)^2+($M$7-E21)^2+($N$7-F21)^2)</f>
        <v>0</v>
      </c>
      <c r="T21" s="1">
        <f t="shared" si="3"/>
        <v>0</v>
      </c>
      <c r="U21" s="12" t="str">
        <f t="shared" si="4"/>
        <v>3</v>
      </c>
    </row>
    <row r="22" spans="1:22" x14ac:dyDescent="0.25">
      <c r="A22" s="18" t="s">
        <v>52</v>
      </c>
      <c r="B22" s="18">
        <v>1</v>
      </c>
      <c r="C22" s="18">
        <v>6</v>
      </c>
      <c r="D22" s="18">
        <v>13</v>
      </c>
      <c r="E22" s="18">
        <v>1</v>
      </c>
      <c r="F22" s="18">
        <v>2</v>
      </c>
      <c r="Q22" s="1">
        <f>SQRT(($J$5-B22)^2+($K$5-C22)^2+($L$5-D22)^2+($M$5-E22)^2+($N$5-F22)^2)</f>
        <v>8.1240384046359608</v>
      </c>
      <c r="R22" s="1">
        <f>SQRT(($J$6-B22)^2+($K$6-C22)^2+($L$6-D22)^2+($M$6-E22)^2+($N$6-F22)^2)</f>
        <v>12.24744871391589</v>
      </c>
      <c r="S22" s="1">
        <f>SQRT(($J$7-B22)^2+($K$7-C22)^2+($L$7-D22)^2+($M$7-E22)^2+($N$7-F22)^2)</f>
        <v>2</v>
      </c>
      <c r="T22" s="1">
        <f t="shared" si="3"/>
        <v>2</v>
      </c>
      <c r="U22" s="12" t="str">
        <f t="shared" si="4"/>
        <v>3</v>
      </c>
    </row>
    <row r="26" spans="1:22" x14ac:dyDescent="0.25">
      <c r="I26" s="6" t="s">
        <v>78</v>
      </c>
      <c r="J26" s="6"/>
      <c r="K26" s="6"/>
    </row>
    <row r="27" spans="1:22" ht="15.75" x14ac:dyDescent="0.25">
      <c r="A27" s="18"/>
      <c r="B27" s="20" t="s">
        <v>86</v>
      </c>
      <c r="C27" s="20" t="s">
        <v>87</v>
      </c>
      <c r="D27" s="20" t="s">
        <v>88</v>
      </c>
      <c r="E27" s="20" t="s">
        <v>89</v>
      </c>
      <c r="F27" s="20" t="s">
        <v>90</v>
      </c>
      <c r="G27" s="8" t="s">
        <v>74</v>
      </c>
      <c r="I27" s="8" t="s">
        <v>73</v>
      </c>
      <c r="J27" s="8" t="s">
        <v>53</v>
      </c>
      <c r="K27" s="8" t="s">
        <v>79</v>
      </c>
      <c r="L27" s="8" t="s">
        <v>80</v>
      </c>
      <c r="M27" s="8" t="s">
        <v>81</v>
      </c>
      <c r="N27" s="8" t="s">
        <v>56</v>
      </c>
      <c r="Q27" s="13" t="s">
        <v>82</v>
      </c>
      <c r="R27" s="13" t="s">
        <v>70</v>
      </c>
      <c r="S27" s="13" t="s">
        <v>71</v>
      </c>
      <c r="T27" s="13" t="s">
        <v>83</v>
      </c>
      <c r="U27" s="13" t="s">
        <v>84</v>
      </c>
      <c r="V27" s="14" t="s">
        <v>85</v>
      </c>
    </row>
    <row r="28" spans="1:22" ht="15.75" x14ac:dyDescent="0.25">
      <c r="A28" s="18" t="s">
        <v>38</v>
      </c>
      <c r="B28" s="18">
        <v>2</v>
      </c>
      <c r="C28" s="18">
        <v>2</v>
      </c>
      <c r="D28" s="18">
        <v>4</v>
      </c>
      <c r="E28" s="18">
        <v>1</v>
      </c>
      <c r="F28" s="18">
        <v>3</v>
      </c>
      <c r="G28" s="12" t="s">
        <v>76</v>
      </c>
      <c r="I28" s="1" t="s">
        <v>60</v>
      </c>
      <c r="J28" s="1">
        <f>SUM(B28:B32)/COUNT(B28:B32)</f>
        <v>1.6</v>
      </c>
      <c r="K28" s="1">
        <f>SUM(C28:C32)/COUNT(C28:C32)</f>
        <v>3</v>
      </c>
      <c r="L28" s="1">
        <f>SUM(D28:D32)/COUNT(D28:D32)</f>
        <v>6</v>
      </c>
      <c r="M28" s="1">
        <f>SUM(E28:E32)/COUNT(E28:E32)</f>
        <v>1</v>
      </c>
      <c r="N28" s="1">
        <f>SUM(F28:F32)/COUNT(F28:F32)</f>
        <v>2.8</v>
      </c>
      <c r="Q28" s="15">
        <f>SQRT(($J$28-B5)^2+($K$28-C5)^2+($L$28-D5)^2+($M$28-E5)^2+($N$28-F5)^2)</f>
        <v>5.6920997883030831</v>
      </c>
      <c r="R28" s="15">
        <f>SQRT(($J$29-B5)^2+($K$29-C5)^2+($L$29-D5)^2+($M$29-E5)^2+($N$29-F5)^2)</f>
        <v>2.8476964374736293</v>
      </c>
      <c r="S28" s="15">
        <f>SQRT(($J$30-B5)^2+($K$30-C5)^2+($L$30-D5)^2+($M$30-E5)^2+($N$30-F5)^2)</f>
        <v>10.755463727799002</v>
      </c>
      <c r="T28" s="15">
        <f>MIN(Q28:S28)</f>
        <v>2.8476964374736293</v>
      </c>
      <c r="U28" s="16" t="str">
        <f>IF(Q28=MIN(Q28:S28),"1",IF(R28=MIN(Q28:S28),"2",IF(S28=MIN(Q28:S28),"3",)))</f>
        <v>2</v>
      </c>
      <c r="V28" s="12" t="s">
        <v>75</v>
      </c>
    </row>
    <row r="29" spans="1:22" ht="15.75" x14ac:dyDescent="0.25">
      <c r="A29" s="18" t="s">
        <v>39</v>
      </c>
      <c r="B29" s="18">
        <v>1</v>
      </c>
      <c r="C29" s="18">
        <v>3</v>
      </c>
      <c r="D29" s="18">
        <v>5</v>
      </c>
      <c r="E29" s="18">
        <v>1</v>
      </c>
      <c r="F29" s="18">
        <v>4</v>
      </c>
      <c r="G29" s="12" t="s">
        <v>76</v>
      </c>
      <c r="I29" s="1" t="s">
        <v>61</v>
      </c>
      <c r="J29" s="1">
        <f>SUM(B33:B40)/COUNT(B33:B40)</f>
        <v>1.75</v>
      </c>
      <c r="K29" s="1">
        <f>SUM(C33:C40)/COUNT(C33:C40)</f>
        <v>3.375</v>
      </c>
      <c r="L29" s="1">
        <f>SUM(D33:D40)/COUNT(D33:D40)</f>
        <v>1.375</v>
      </c>
      <c r="M29" s="1">
        <f>SUM(E33:E40)/COUNT(E33:E40)</f>
        <v>1.125</v>
      </c>
      <c r="N29" s="1">
        <f>SUM(F33:F40)/COUNT(F33:F40)</f>
        <v>2.5</v>
      </c>
      <c r="Q29" s="15">
        <f>SQRT(($J$28-B6)^2+($K$28-C6)^2+($L$28-D6)^2+($M$28-E6)^2+($N$28-F6)^2)</f>
        <v>4.2190046219457971</v>
      </c>
      <c r="R29" s="15">
        <f>SQRT(($J$29-B6)^2+($K$29-C6)^2+($L$29-D6)^2+($M$29-E6)^2+($N$29-F6)^2)</f>
        <v>1.6153559979150107</v>
      </c>
      <c r="S29" s="15">
        <f>SQRT(($J$30-B6)^2+($K$30-C6)^2+($L$30-D6)^2+($M$30-E6)^2+($N$30-F6)^2)</f>
        <v>9.3957437172370764</v>
      </c>
      <c r="T29" s="15">
        <f t="shared" ref="T29:T45" si="5">MIN(Q29:S29)</f>
        <v>1.6153559979150107</v>
      </c>
      <c r="U29" s="16" t="str">
        <f t="shared" ref="U29:U45" si="6">IF(Q29=MIN(Q29:S29),"1",IF(R29=MIN(Q29:S29),"2",IF(S29=MIN(Q29:S29),"3",)))</f>
        <v>2</v>
      </c>
      <c r="V29" s="12" t="s">
        <v>75</v>
      </c>
    </row>
    <row r="30" spans="1:22" ht="15.75" x14ac:dyDescent="0.25">
      <c r="A30" s="18" t="s">
        <v>40</v>
      </c>
      <c r="B30" s="18">
        <v>2</v>
      </c>
      <c r="C30" s="18">
        <v>2</v>
      </c>
      <c r="D30" s="18">
        <v>6</v>
      </c>
      <c r="E30" s="18">
        <v>1</v>
      </c>
      <c r="F30" s="18">
        <v>2</v>
      </c>
      <c r="G30" s="12" t="s">
        <v>76</v>
      </c>
      <c r="I30" s="1" t="s">
        <v>62</v>
      </c>
      <c r="J30" s="1">
        <f>SUM(B41:B45)/COUNT(B41:B45)</f>
        <v>1.6</v>
      </c>
      <c r="K30" s="1">
        <f>SUM(C41:C45)/COUNT(C41:C45)</f>
        <v>4.5999999999999996</v>
      </c>
      <c r="L30" s="1">
        <f>SUM(D41:D45)/COUNT(D41:D45)</f>
        <v>11</v>
      </c>
      <c r="M30" s="1">
        <f>SUM(E41:E45)/COUNT(E41:E45)</f>
        <v>1</v>
      </c>
      <c r="N30" s="1">
        <f>SUM(F41:F45)/COUNT(F41:F45)</f>
        <v>2.6</v>
      </c>
      <c r="Q30" s="15">
        <f>SQRT(($J$28-B7)^2+($K$28-C7)^2+($L$28-D7)^2+($M$28-E7)^2+($N$28-F7)^2)</f>
        <v>3.2863353450309969</v>
      </c>
      <c r="R30" s="15">
        <f>SQRT(($J$29-B7)^2+($K$29-C7)^2+($L$29-D7)^2+($M$29-E7)^2+($N$29-F7)^2)</f>
        <v>1.9645292056877139</v>
      </c>
      <c r="S30" s="15">
        <f>SQRT(($J$30-B7)^2+($K$30-C7)^2+($L$30-D7)^2+($M$30-E7)^2+($N$30-F7)^2)</f>
        <v>8.2510605378945066</v>
      </c>
      <c r="T30" s="15">
        <f t="shared" si="5"/>
        <v>1.9645292056877139</v>
      </c>
      <c r="U30" s="16" t="str">
        <f t="shared" si="6"/>
        <v>2</v>
      </c>
      <c r="V30" s="12" t="s">
        <v>75</v>
      </c>
    </row>
    <row r="31" spans="1:22" ht="15.75" x14ac:dyDescent="0.25">
      <c r="A31" s="18" t="s">
        <v>41</v>
      </c>
      <c r="B31" s="18">
        <v>2</v>
      </c>
      <c r="C31" s="18">
        <v>4</v>
      </c>
      <c r="D31" s="19">
        <v>7</v>
      </c>
      <c r="E31" s="18">
        <v>1</v>
      </c>
      <c r="F31" s="18">
        <v>3</v>
      </c>
      <c r="G31" s="12" t="s">
        <v>76</v>
      </c>
      <c r="Q31" s="15">
        <f>SQRT(($J$28-B8)^2+($K$28-C8)^2+($L$28-D8)^2+($M$28-E8)^2+($N$28-F8)^2)</f>
        <v>2.2803508501982761</v>
      </c>
      <c r="R31" s="15">
        <f>SQRT(($J$29-B8)^2+($K$29-C8)^2+($L$29-D8)^2+($M$29-E8)^2+($N$29-F8)^2)</f>
        <v>3.0181741169124092</v>
      </c>
      <c r="S31" s="15">
        <f>SQRT(($J$30-B8)^2+($K$30-C8)^2+($L$30-D8)^2+($M$30-E8)^2+($N$30-F8)^2)</f>
        <v>7.4886580907396221</v>
      </c>
      <c r="T31" s="15">
        <f t="shared" si="5"/>
        <v>2.2803508501982761</v>
      </c>
      <c r="U31" s="16" t="str">
        <f t="shared" si="6"/>
        <v>1</v>
      </c>
      <c r="V31" s="12" t="s">
        <v>76</v>
      </c>
    </row>
    <row r="32" spans="1:22" ht="15.75" x14ac:dyDescent="0.25">
      <c r="A32" s="18" t="s">
        <v>43</v>
      </c>
      <c r="B32" s="18">
        <v>1</v>
      </c>
      <c r="C32" s="18">
        <v>4</v>
      </c>
      <c r="D32" s="18">
        <v>8</v>
      </c>
      <c r="E32" s="18">
        <v>1</v>
      </c>
      <c r="F32" s="18">
        <v>2</v>
      </c>
      <c r="G32" s="12" t="s">
        <v>76</v>
      </c>
      <c r="Q32" s="15">
        <f>SQRT(($J$28-B9)^2+($K$28-C9)^2+($L$28-D9)^2+($M$28-E9)^2+($N$28-F9)^2)</f>
        <v>1.6733200530681513</v>
      </c>
      <c r="R32" s="15">
        <f>SQRT(($J$29-B9)^2+($K$29-C9)^2+($L$29-D9)^2+($M$29-E9)^2+($N$29-F9)^2)</f>
        <v>4.0136485895005807</v>
      </c>
      <c r="S32" s="15">
        <f>SQRT(($J$30-B9)^2+($K$30-C9)^2+($L$30-D9)^2+($M$30-E9)^2+($N$30-F9)^2)</f>
        <v>6.3937469452583127</v>
      </c>
      <c r="T32" s="15">
        <f t="shared" si="5"/>
        <v>1.6733200530681513</v>
      </c>
      <c r="U32" s="16" t="str">
        <f t="shared" si="6"/>
        <v>1</v>
      </c>
      <c r="V32" s="12" t="s">
        <v>76</v>
      </c>
    </row>
    <row r="33" spans="1:22" ht="15.75" x14ac:dyDescent="0.25">
      <c r="A33" s="18" t="s">
        <v>35</v>
      </c>
      <c r="B33" s="18">
        <v>2</v>
      </c>
      <c r="C33" s="18">
        <v>1</v>
      </c>
      <c r="D33" s="18">
        <v>1</v>
      </c>
      <c r="E33" s="18">
        <v>1</v>
      </c>
      <c r="F33" s="18">
        <v>1</v>
      </c>
      <c r="G33" s="12" t="s">
        <v>75</v>
      </c>
      <c r="Q33" s="15">
        <f>SQRT(($J$28-B10)^2+($K$28-C10)^2+($L$28-D10)^2+($M$28-E10)^2+($N$28-F10)^2)</f>
        <v>1.3416407864998736</v>
      </c>
      <c r="R33" s="15">
        <f>SQRT(($J$29-B10)^2+($K$29-C10)^2+($L$29-D10)^2+($M$29-E10)^2+($N$29-F10)^2)</f>
        <v>4.8589479313942023</v>
      </c>
      <c r="S33" s="15">
        <f>SQRT(($J$30-B10)^2+($K$30-C10)^2+($L$30-D10)^2+($M$30-E10)^2+($N$30-F10)^2)</f>
        <v>5.6815490845367167</v>
      </c>
      <c r="T33" s="15">
        <f t="shared" si="5"/>
        <v>1.3416407864998736</v>
      </c>
      <c r="U33" s="16" t="str">
        <f t="shared" si="6"/>
        <v>1</v>
      </c>
      <c r="V33" s="12" t="s">
        <v>76</v>
      </c>
    </row>
    <row r="34" spans="1:22" ht="15.75" x14ac:dyDescent="0.25">
      <c r="A34" s="18" t="s">
        <v>36</v>
      </c>
      <c r="B34" s="18">
        <v>2</v>
      </c>
      <c r="C34" s="18">
        <v>2</v>
      </c>
      <c r="D34" s="18">
        <v>2</v>
      </c>
      <c r="E34" s="18">
        <v>1</v>
      </c>
      <c r="F34" s="18">
        <v>2</v>
      </c>
      <c r="G34" s="12" t="s">
        <v>75</v>
      </c>
      <c r="Q34" s="15">
        <f>SQRT(($J$28-B11)^2+($K$28-C11)^2+($L$28-D11)^2+($M$28-E11)^2+($N$28-F11)^2)</f>
        <v>1.4832396974191326</v>
      </c>
      <c r="R34" s="15">
        <f>SQRT(($J$29-B11)^2+($K$29-C11)^2+($L$29-D11)^2+($M$29-E11)^2+($N$29-F11)^2)</f>
        <v>5.6885301264913766</v>
      </c>
      <c r="S34" s="15">
        <f>SQRT(($J$30-B11)^2+($K$30-C11)^2+($L$30-D11)^2+($M$30-E11)^2+($N$30-F11)^2)</f>
        <v>4.0841155713324273</v>
      </c>
      <c r="T34" s="15">
        <f t="shared" si="5"/>
        <v>1.4832396974191326</v>
      </c>
      <c r="U34" s="16" t="str">
        <f t="shared" si="6"/>
        <v>1</v>
      </c>
      <c r="V34" s="12" t="s">
        <v>76</v>
      </c>
    </row>
    <row r="35" spans="1:22" ht="15.75" x14ac:dyDescent="0.25">
      <c r="A35" s="18" t="s">
        <v>37</v>
      </c>
      <c r="B35" s="18">
        <v>2</v>
      </c>
      <c r="C35" s="18">
        <v>3</v>
      </c>
      <c r="D35" s="18">
        <v>3</v>
      </c>
      <c r="E35" s="18">
        <v>2</v>
      </c>
      <c r="F35" s="18">
        <v>2</v>
      </c>
      <c r="G35" s="12" t="s">
        <v>75</v>
      </c>
      <c r="Q35" s="15">
        <f>SQRT(($J$28-B12)^2+($K$28-C12)^2+($L$28-D12)^2+($M$28-E12)^2+($N$28-F12)^2)</f>
        <v>5.5677643628300215</v>
      </c>
      <c r="R35" s="15">
        <f>SQRT(($J$29-B12)^2+($K$29-C12)^2+($L$29-D12)^2+($M$29-E12)^2+($N$29-F12)^2)</f>
        <v>2.6190408549696205</v>
      </c>
      <c r="S35" s="15">
        <f>SQRT(($J$30-B12)^2+($K$30-C12)^2+($L$30-D12)^2+($M$30-E12)^2+($N$30-F12)^2)</f>
        <v>10.309219175087899</v>
      </c>
      <c r="T35" s="15">
        <f t="shared" si="5"/>
        <v>2.6190408549696205</v>
      </c>
      <c r="U35" s="16" t="str">
        <f t="shared" si="6"/>
        <v>2</v>
      </c>
      <c r="V35" s="12" t="s">
        <v>75</v>
      </c>
    </row>
    <row r="36" spans="1:22" ht="15.75" x14ac:dyDescent="0.25">
      <c r="A36" s="18" t="s">
        <v>42</v>
      </c>
      <c r="B36" s="18">
        <v>2</v>
      </c>
      <c r="C36" s="18">
        <v>4</v>
      </c>
      <c r="D36" s="18">
        <v>1</v>
      </c>
      <c r="E36" s="18">
        <v>1</v>
      </c>
      <c r="F36" s="18">
        <v>5</v>
      </c>
      <c r="G36" s="12" t="s">
        <v>75</v>
      </c>
      <c r="Q36" s="15">
        <f>SQRT(($J$28-B13)^2+($K$28-C13)^2+($L$28-D13)^2+($M$28-E13)^2+($N$28-F13)^2)</f>
        <v>2.4494897427831779</v>
      </c>
      <c r="R36" s="15">
        <f>SQRT(($J$29-B13)^2+($K$29-C13)^2+($L$29-D13)^2+($M$29-E13)^2+($N$29-F13)^2)</f>
        <v>6.716351316004844</v>
      </c>
      <c r="S36" s="15">
        <f>SQRT(($J$30-B13)^2+($K$30-C13)^2+($L$30-D13)^2+($M$30-E13)^2+($N$30-F13)^2)</f>
        <v>3.1749015732775083</v>
      </c>
      <c r="T36" s="15">
        <f t="shared" si="5"/>
        <v>2.4494897427831779</v>
      </c>
      <c r="U36" s="16" t="str">
        <f t="shared" si="6"/>
        <v>1</v>
      </c>
      <c r="V36" s="12" t="s">
        <v>76</v>
      </c>
    </row>
    <row r="37" spans="1:22" ht="15.75" x14ac:dyDescent="0.25">
      <c r="A37" s="18" t="s">
        <v>45</v>
      </c>
      <c r="B37" s="18">
        <v>2</v>
      </c>
      <c r="C37" s="18">
        <v>4</v>
      </c>
      <c r="D37" s="18">
        <v>1</v>
      </c>
      <c r="E37" s="18">
        <v>1</v>
      </c>
      <c r="F37" s="18">
        <v>2</v>
      </c>
      <c r="G37" s="12" t="s">
        <v>75</v>
      </c>
      <c r="Q37" s="15">
        <f>SQRT(($J$28-B14)^2+($K$28-C14)^2+($L$28-D14)^2+($M$28-E14)^2+($N$28-F14)^2)</f>
        <v>3.2249030993194201</v>
      </c>
      <c r="R37" s="15">
        <f>SQRT(($J$29-B14)^2+($K$29-C14)^2+($L$29-D14)^2+($M$29-E14)^2+($N$29-F14)^2)</f>
        <v>7.7045035531174886</v>
      </c>
      <c r="S37" s="15">
        <f>SQRT(($J$30-B14)^2+($K$30-C14)^2+($L$30-D14)^2+($M$30-E14)^2+($N$30-F14)^2)</f>
        <v>2.2090722034374521</v>
      </c>
      <c r="T37" s="15">
        <f t="shared" si="5"/>
        <v>2.2090722034374521</v>
      </c>
      <c r="U37" s="16" t="str">
        <f t="shared" si="6"/>
        <v>3</v>
      </c>
      <c r="V37" s="12" t="s">
        <v>77</v>
      </c>
    </row>
    <row r="38" spans="1:22" ht="15.75" x14ac:dyDescent="0.25">
      <c r="A38" s="18" t="s">
        <v>47</v>
      </c>
      <c r="B38" s="18">
        <v>2</v>
      </c>
      <c r="C38" s="18">
        <v>4</v>
      </c>
      <c r="D38" s="18">
        <v>1</v>
      </c>
      <c r="E38" s="18">
        <v>1</v>
      </c>
      <c r="F38" s="18">
        <v>3</v>
      </c>
      <c r="G38" s="12" t="s">
        <v>75</v>
      </c>
      <c r="Q38" s="15">
        <f>SQRT(($J$28-B15)^2+($K$28-C15)^2+($L$28-D15)^2+($M$28-E15)^2+($N$28-F15)^2)</f>
        <v>5.1768716422179137</v>
      </c>
      <c r="R38" s="15">
        <f>SQRT(($J$29-B15)^2+($K$29-C15)^2+($L$29-D15)^2+($M$29-E15)^2+($N$29-F15)^2)</f>
        <v>0.92702481088695787</v>
      </c>
      <c r="S38" s="15">
        <f>SQRT(($J$30-B15)^2+($K$30-C15)^2+($L$30-D15)^2+($M$30-E15)^2+($N$30-F15)^2)</f>
        <v>10.043903623591776</v>
      </c>
      <c r="T38" s="15">
        <f t="shared" si="5"/>
        <v>0.92702481088695787</v>
      </c>
      <c r="U38" s="16" t="str">
        <f t="shared" si="6"/>
        <v>2</v>
      </c>
      <c r="V38" s="12" t="s">
        <v>75</v>
      </c>
    </row>
    <row r="39" spans="1:22" ht="15.75" x14ac:dyDescent="0.25">
      <c r="A39" s="18" t="s">
        <v>48</v>
      </c>
      <c r="B39" s="18">
        <v>1</v>
      </c>
      <c r="C39" s="18">
        <v>4</v>
      </c>
      <c r="D39" s="18">
        <v>1</v>
      </c>
      <c r="E39" s="18">
        <v>1</v>
      </c>
      <c r="F39" s="18">
        <v>2</v>
      </c>
      <c r="G39" s="12" t="s">
        <v>75</v>
      </c>
      <c r="Q39" s="15">
        <f>SQRT(($J$28-B16)^2+($K$28-C16)^2+($L$28-D16)^2+($M$28-E16)^2+($N$28-F16)^2)</f>
        <v>4.1472882706655438</v>
      </c>
      <c r="R39" s="15">
        <f>SQRT(($J$29-B16)^2+($K$29-C16)^2+($L$29-D16)^2+($M$29-E16)^2+($N$29-F16)^2)</f>
        <v>8.6665665058314758</v>
      </c>
      <c r="S39" s="15">
        <f>SQRT(($J$30-B16)^2+($K$30-C16)^2+($L$30-D16)^2+($M$30-E16)^2+($N$30-F16)^2)</f>
        <v>1.2961481396815719</v>
      </c>
      <c r="T39" s="15">
        <f t="shared" si="5"/>
        <v>1.2961481396815719</v>
      </c>
      <c r="U39" s="16" t="str">
        <f t="shared" si="6"/>
        <v>3</v>
      </c>
      <c r="V39" s="12" t="s">
        <v>77</v>
      </c>
    </row>
    <row r="40" spans="1:22" ht="15.75" x14ac:dyDescent="0.25">
      <c r="A40" s="18" t="s">
        <v>50</v>
      </c>
      <c r="B40" s="18">
        <v>1</v>
      </c>
      <c r="C40" s="18">
        <v>5</v>
      </c>
      <c r="D40" s="18">
        <v>1</v>
      </c>
      <c r="E40" s="18">
        <v>1</v>
      </c>
      <c r="F40" s="18">
        <v>3</v>
      </c>
      <c r="G40" s="12" t="s">
        <v>75</v>
      </c>
      <c r="Q40" s="15">
        <f>SQRT(($J$28-B17)^2+($K$28-C17)^2+($L$28-D17)^2+($M$28-E17)^2+($N$28-F17)^2)</f>
        <v>5.1185935568278911</v>
      </c>
      <c r="R40" s="15">
        <f>SQRT(($J$29-B17)^2+($K$29-C17)^2+($L$29-D17)^2+($M$29-E17)^2+($N$29-F17)^2)</f>
        <v>0.92702481088695787</v>
      </c>
      <c r="S40" s="15">
        <f>SQRT(($J$30-B17)^2+($K$30-C17)^2+($L$30-D17)^2+($M$30-E17)^2+($N$30-F17)^2)</f>
        <v>10.033942395688745</v>
      </c>
      <c r="T40" s="15">
        <f t="shared" si="5"/>
        <v>0.92702481088695787</v>
      </c>
      <c r="U40" s="16" t="str">
        <f t="shared" si="6"/>
        <v>2</v>
      </c>
      <c r="V40" s="12" t="s">
        <v>75</v>
      </c>
    </row>
    <row r="41" spans="1:22" ht="15.75" x14ac:dyDescent="0.25">
      <c r="A41" s="18" t="s">
        <v>44</v>
      </c>
      <c r="B41" s="18">
        <v>1</v>
      </c>
      <c r="C41" s="18">
        <v>4</v>
      </c>
      <c r="D41" s="18">
        <v>9</v>
      </c>
      <c r="E41" s="18">
        <v>1</v>
      </c>
      <c r="F41" s="18">
        <v>3</v>
      </c>
      <c r="G41" s="12" t="s">
        <v>77</v>
      </c>
      <c r="Q41" s="15">
        <f>SQRT(($J$28-B18)^2+($K$28-C18)^2+($L$28-D18)^2+($M$28-E18)^2+($N$28-F18)^2)</f>
        <v>5.196152422706632</v>
      </c>
      <c r="R41" s="15">
        <f>SQRT(($J$29-B18)^2+($K$29-C18)^2+($L$29-D18)^2+($M$29-E18)^2+($N$29-F18)^2)</f>
        <v>1.165922381636102</v>
      </c>
      <c r="S41" s="15">
        <f>SQRT(($J$30-B18)^2+($K$30-C18)^2+($L$30-D18)^2+($M$30-E18)^2+($N$30-F18)^2)</f>
        <v>10.053854982045443</v>
      </c>
      <c r="T41" s="15">
        <f t="shared" si="5"/>
        <v>1.165922381636102</v>
      </c>
      <c r="U41" s="16" t="str">
        <f t="shared" si="6"/>
        <v>2</v>
      </c>
      <c r="V41" s="12" t="s">
        <v>75</v>
      </c>
    </row>
    <row r="42" spans="1:22" ht="15.75" x14ac:dyDescent="0.25">
      <c r="A42" s="18" t="s">
        <v>46</v>
      </c>
      <c r="B42" s="18">
        <v>2</v>
      </c>
      <c r="C42" s="18">
        <v>4</v>
      </c>
      <c r="D42" s="18">
        <v>10</v>
      </c>
      <c r="E42" s="18">
        <v>1</v>
      </c>
      <c r="F42" s="18">
        <v>3</v>
      </c>
      <c r="G42" s="12" t="s">
        <v>77</v>
      </c>
      <c r="Q42" s="15">
        <f>SQRT(($J$28-B19)^2+($K$28-C19)^2+($L$28-D19)^2+($M$28-E19)^2+($N$28-F19)^2)</f>
        <v>5.1768716422179137</v>
      </c>
      <c r="R42" s="15">
        <f>SQRT(($J$29-B19)^2+($K$29-C19)^2+($L$29-D19)^2+($M$29-E19)^2+($N$29-F19)^2)</f>
        <v>9.6622655210876918</v>
      </c>
      <c r="S42" s="15">
        <f>SQRT(($J$30-B19)^2+($K$30-C19)^2+($L$30-D19)^2+($M$30-E19)^2+($N$30-F19)^2)</f>
        <v>0.93808315196468572</v>
      </c>
      <c r="T42" s="15">
        <f t="shared" si="5"/>
        <v>0.93808315196468572</v>
      </c>
      <c r="U42" s="16" t="str">
        <f t="shared" si="6"/>
        <v>3</v>
      </c>
      <c r="V42" s="12" t="s">
        <v>77</v>
      </c>
    </row>
    <row r="43" spans="1:22" ht="15.75" x14ac:dyDescent="0.25">
      <c r="A43" s="18" t="s">
        <v>49</v>
      </c>
      <c r="B43" s="18">
        <v>2</v>
      </c>
      <c r="C43" s="18">
        <v>4</v>
      </c>
      <c r="D43" s="18">
        <v>11</v>
      </c>
      <c r="E43" s="18">
        <v>1</v>
      </c>
      <c r="F43" s="18">
        <v>2</v>
      </c>
      <c r="G43" s="12" t="s">
        <v>77</v>
      </c>
      <c r="Q43" s="15">
        <f>SQRT(($J$28-B20)^2+($K$28-C20)^2+($L$28-D20)^2+($M$28-E20)^2+($N$28-F20)^2)</f>
        <v>5.4221766846903838</v>
      </c>
      <c r="R43" s="15">
        <f>SQRT(($J$29-B20)^2+($K$29-C20)^2+($L$29-D20)^2+($M$29-E20)^2+($N$29-F20)^2)</f>
        <v>1.899835519196333</v>
      </c>
      <c r="S43" s="15">
        <f>SQRT(($J$30-B20)^2+($K$30-C20)^2+($L$30-D20)^2+($M$30-E20)^2+($N$30-F20)^2)</f>
        <v>10.033942395688745</v>
      </c>
      <c r="T43" s="15">
        <f t="shared" si="5"/>
        <v>1.899835519196333</v>
      </c>
      <c r="U43" s="16" t="str">
        <f t="shared" si="6"/>
        <v>2</v>
      </c>
      <c r="V43" s="12" t="s">
        <v>75</v>
      </c>
    </row>
    <row r="44" spans="1:22" ht="15.75" x14ac:dyDescent="0.25">
      <c r="A44" s="18" t="s">
        <v>51</v>
      </c>
      <c r="B44" s="18">
        <v>2</v>
      </c>
      <c r="C44" s="18">
        <v>5</v>
      </c>
      <c r="D44" s="18">
        <v>12</v>
      </c>
      <c r="E44" s="18">
        <v>1</v>
      </c>
      <c r="F44" s="18">
        <v>3</v>
      </c>
      <c r="G44" s="12" t="s">
        <v>77</v>
      </c>
      <c r="Q44" s="15">
        <f>SQRT(($J$28-B21)^2+($K$28-C21)^2+($L$28-D21)^2+($M$28-E21)^2+($N$28-F21)^2)</f>
        <v>6.3403469936589429</v>
      </c>
      <c r="R44" s="15">
        <f>SQRT(($J$29-B21)^2+($K$29-C21)^2+($L$29-D21)^2+($M$29-E21)^2+($N$29-F21)^2)</f>
        <v>10.76379928278115</v>
      </c>
      <c r="S44" s="15">
        <f>SQRT(($J$30-B21)^2+($K$30-C21)^2+($L$30-D21)^2+($M$30-E21)^2+($N$30-F21)^2)</f>
        <v>1.216552506059644</v>
      </c>
      <c r="T44" s="15">
        <f t="shared" si="5"/>
        <v>1.216552506059644</v>
      </c>
      <c r="U44" s="16" t="str">
        <f t="shared" si="6"/>
        <v>3</v>
      </c>
      <c r="V44" s="12" t="s">
        <v>77</v>
      </c>
    </row>
    <row r="45" spans="1:22" ht="15.75" x14ac:dyDescent="0.25">
      <c r="A45" s="18" t="s">
        <v>52</v>
      </c>
      <c r="B45" s="18">
        <v>1</v>
      </c>
      <c r="C45" s="18">
        <v>6</v>
      </c>
      <c r="D45" s="18">
        <v>13</v>
      </c>
      <c r="E45" s="18">
        <v>1</v>
      </c>
      <c r="F45" s="18">
        <v>2</v>
      </c>
      <c r="G45" s="12" t="s">
        <v>77</v>
      </c>
      <c r="Q45" s="15">
        <f>SQRT(($J$28-B22)^2+($K$28-C22)^2+($L$28-D22)^2+($M$28-E22)^2+($N$28-F22)^2)</f>
        <v>7.6811457478686078</v>
      </c>
      <c r="R45" s="15">
        <f>SQRT(($J$29-B22)^2+($K$29-C22)^2+($L$29-D22)^2+($M$29-E22)^2+($N$29-F22)^2)</f>
        <v>11.952379470214289</v>
      </c>
      <c r="S45" s="15">
        <f>SQRT(($J$30-B22)^2+($K$30-C22)^2+($L$30-D22)^2+($M$30-E22)^2+($N$30-F22)^2)</f>
        <v>2.5845695966640174</v>
      </c>
      <c r="T45" s="15">
        <f t="shared" si="5"/>
        <v>2.5845695966640174</v>
      </c>
      <c r="U45" s="16" t="str">
        <f t="shared" si="6"/>
        <v>3</v>
      </c>
      <c r="V45" s="12" t="s">
        <v>77</v>
      </c>
    </row>
  </sheetData>
  <autoFilter ref="A27:G45">
    <sortState ref="A28:G45">
      <sortCondition ref="G27:G45"/>
    </sortState>
  </autoFilter>
  <conditionalFormatting sqref="C2 H4:N4 Q4:T4">
    <cfRule type="containsBlanks" dxfId="6" priority="14">
      <formula>LEN(TRIM(C2))=0</formula>
    </cfRule>
  </conditionalFormatting>
  <conditionalFormatting sqref="G27 I27:N27 Q27:V27">
    <cfRule type="containsBlanks" dxfId="5" priority="13">
      <formula>LEN(TRIM(G27))=0</formula>
    </cfRule>
  </conditionalFormatting>
  <conditionalFormatting sqref="B5:B22">
    <cfRule type="containsBlanks" dxfId="4" priority="5">
      <formula>LEN(TRIM(B5))=0</formula>
    </cfRule>
  </conditionalFormatting>
  <conditionalFormatting sqref="J5">
    <cfRule type="containsBlanks" dxfId="3" priority="4">
      <formula>LEN(TRIM(J5))=0</formula>
    </cfRule>
  </conditionalFormatting>
  <conditionalFormatting sqref="J6">
    <cfRule type="containsBlanks" dxfId="2" priority="3">
      <formula>LEN(TRIM(J6))=0</formula>
    </cfRule>
  </conditionalFormatting>
  <conditionalFormatting sqref="J7">
    <cfRule type="containsBlanks" dxfId="1" priority="2">
      <formula>LEN(TRIM(J7))=0</formula>
    </cfRule>
  </conditionalFormatting>
  <conditionalFormatting sqref="B28:B45">
    <cfRule type="containsBlanks" dxfId="0" priority="1">
      <formula>LEN(TRIM(B28))=0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R7" sqref="R7"/>
    </sheetView>
  </sheetViews>
  <sheetFormatPr defaultRowHeight="15" x14ac:dyDescent="0.25"/>
  <cols>
    <col min="7" max="7" width="13.140625" customWidth="1"/>
  </cols>
  <sheetData>
    <row r="1" spans="1:20" x14ac:dyDescent="0.25">
      <c r="A1" s="1"/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74</v>
      </c>
      <c r="I1" s="21" t="s">
        <v>94</v>
      </c>
      <c r="J1" s="21" t="s">
        <v>95</v>
      </c>
      <c r="K1" s="21" t="s">
        <v>96</v>
      </c>
      <c r="L1" s="21" t="s">
        <v>97</v>
      </c>
      <c r="M1" s="21" t="s">
        <v>98</v>
      </c>
      <c r="N1" s="28" t="s">
        <v>99</v>
      </c>
      <c r="O1" s="21" t="s">
        <v>100</v>
      </c>
      <c r="P1" s="29" t="s">
        <v>101</v>
      </c>
    </row>
    <row r="2" spans="1:20" x14ac:dyDescent="0.25">
      <c r="A2" s="1" t="s">
        <v>38</v>
      </c>
      <c r="B2" s="1">
        <v>2</v>
      </c>
      <c r="C2" s="1">
        <v>2</v>
      </c>
      <c r="D2" s="1">
        <v>4</v>
      </c>
      <c r="E2" s="1">
        <v>1</v>
      </c>
      <c r="F2" s="1">
        <v>3</v>
      </c>
      <c r="G2" s="25" t="s">
        <v>76</v>
      </c>
      <c r="I2" s="22">
        <f>(SQRT((B2-B3)^2+(C2-C3)^2+(D2-D3)^2+(E2-E3)^2+(F2-F3)^2)+SQRT((B2-B4)^2+(C2-C4)^2+(D2-D4)^2+(E2-E4)^2+(F2-F4)^2)+SQRT((B2-B5)^2+(C2-C5)^2+(D2-D5)^2+(E2-E5)^2+(F2-F5)^2)+SQRT((B2-B6)^2+(C2-C6)^2+(D2-D6)^2+(E2-E6)^2+(F2-F6)^2))/4</f>
        <v>3.1330087531968021</v>
      </c>
      <c r="J2" s="18" t="s">
        <v>102</v>
      </c>
      <c r="K2" s="18">
        <f>(SQRT((B2-$B$7)^2+(C2-$C$7)^2+(D2-$D$7)^2+(E2-$E$7)^2+(F2-$F$7)^2)+SQRT((B2-$B$8)^2+(C2-$C$8)^2+(D2-$D$8)^2+(E2-$E$8)^2+(F2-$F$8)^2)+SQRT((B2-$B$9)^2+(C2-$C$9)^2+(D2-$D$9)^2+(E2-$E$9)^2+(F2-$F$9)^2)+SQRT((B2-$B$10)^2+(C2-$C$10)^2+(D2-$D$10)^2+(E2-$E$10)^2+(F2-$F$10)^2)+SQRT((B2-$B$11)^2+(C2-$C$11)^2+(D2-$D$11)^2+(E2-$E$11)^2+(F2-$F$11)^2)+SQRT((B2-$B$12)^2+(C2-$C$12)^2+(D2-$D$12)^2+(E2-$E$12)^2+(F2-$F$12)^2)+SQRT((B2-$B$13)^2+(C2-$C$13)^2+(D2-$D$13)^2+(E2-$E$13)^2+(F2-$F$13)^2)+SQRT((B2-$B$14)^2+(C2-$C$14)^2+(D2-$D$14)^2+(E2-$E$14)^2+(F2-$F$14)^2))/8</f>
        <v>3.4599902427346763</v>
      </c>
      <c r="L2" s="18">
        <f>(SQRT((B2-$B$15)^2+(C2-$C$15)^2+(D2-$D$15)^2+(E2-$E$15)^2+(F2-$F$15)^2)+SQRT((B2-$B$16)^2+(C2-$C$16)^2+(D2-$D$16)^2+(E2-$E$16)^2+(F2-$F$16)^2)+SQRT((B2-$B$17)^2+(C2-$C$17)^2+(D2-$D$17)^2+(E2-$E$17)^2+(F2-$F$17)^2)+SQRT((B2-$B$18)^2+(C2-$C$18)^2+(D2-$D$18)^2+(E2-$E$18)^2+(F2-$F$18)^2)+SQRT((B2-$B$19)^2+(C2-$C$19)^2+(D2-$D$19)^2+(E2-$E$19)^2+(F2-$F$19)^2))/5</f>
        <v>7.5288256480243376</v>
      </c>
      <c r="M2" s="18">
        <f>MIN(J2:L2)</f>
        <v>3.4599902427346763</v>
      </c>
      <c r="N2" s="24">
        <f>ABS(M2-I2)/MAX(I2,M2)</f>
        <v>9.4503587177586224E-2</v>
      </c>
      <c r="O2" s="30">
        <f>AVERAGE(N2:N6)</f>
        <v>0.27155669310225555</v>
      </c>
      <c r="P2" s="34">
        <f>AVERAGE(O2:O15)</f>
        <v>0.40894763110239069</v>
      </c>
    </row>
    <row r="3" spans="1:20" x14ac:dyDescent="0.25">
      <c r="A3" s="1" t="s">
        <v>39</v>
      </c>
      <c r="B3" s="1">
        <v>1</v>
      </c>
      <c r="C3" s="1">
        <v>3</v>
      </c>
      <c r="D3" s="1">
        <v>5</v>
      </c>
      <c r="E3" s="1">
        <v>1</v>
      </c>
      <c r="F3" s="1">
        <v>4</v>
      </c>
      <c r="G3" s="25" t="s">
        <v>76</v>
      </c>
      <c r="I3" s="22">
        <f>(SQRT((B3-B4)^2+(C3-C4)^2+(D3-D4)^2+(E3-E4)^2+(F3-F4)^2)+SQRT((B3-B5)^2+(C3-C5)^2+(D3-D5)^2+(E3-E5)^2+(F3-F5)^2)+SQRT((B3-B6)^2+(C3-C6)^2+(D3-D6)^2+(E3-E6)^2+(F3-F6)^2)+SQRT((B3-B2)^2+(C3-C2)^2+(D3-D2)^2+(E3-E2)^2+(F3-F2)^2))/4</f>
        <v>2.7582900022257806</v>
      </c>
      <c r="J3" s="18" t="s">
        <v>102</v>
      </c>
      <c r="K3" s="18">
        <f t="shared" ref="K3:K5" si="0">(SQRT((B3-$B$7)^2+(C3-$C$7)^2+(D3-$D$7)^2+(E3-$E$7)^2+(F3-$F$7)^2)+SQRT((B3-$B$8)^2+(C3-$C$8)^2+(D3-$D$8)^2+(E3-$E$8)^2+(F3-$F$8)^2)+SQRT((B3-$B$9)^2+(C3-$C$9)^2+(D3-$D$9)^2+(E3-$E$9)^2+(F3-$F$9)^2)+SQRT((B3-$B$10)^2+(C3-$C$10)^2+(D3-$D$10)^2+(E3-$E$10)^2+(F3-$F$10)^2)+SQRT((B3-$B$11)^2+(C3-$C$11)^2+(D3-$D$11)^2+(E3-$E$11)^2+(F3-$F$11)^2)+SQRT((B3-$B$12)^2+(C3-$C$12)^2+(D3-$D$12)^2+(E3-$E$12)^2+(F3-$F$12)^2)+SQRT((B3-$B$13)^2+(C3-$C$13)^2+(D3-$D$13)^2+(E3-$E$13)^2+(F3-$F$13)^2)+SQRT((B3-$B$14)^2+(C3-$C$14)^2+(D3-$D$14)^2+(E3-$E$14)^2+(F3-$F$14)^2))/8</f>
        <v>4.3857314522804893</v>
      </c>
      <c r="L3" s="18">
        <f>(SQRT((B3-$B$15)^2+(C3-$C$15)^2+(D3-$D$15)^2+(E3-$E$15)^2+(F3-$F$15)^2)+SQRT((B3-$B$16)^2+(C3-$C$16)^2+(D3-$D$16)^2+(E3-$E$16)^2+(F3-$F$16)^2)+SQRT((B3-$B$17)^2+(C3-$C$17)^2+(D3-$D$17)^2+(E3-$E$17)^2+(F3-$F$17)^2)+SQRT((B3-$B$18)^2+(C3-$C$18)^2+(D3-$D$18)^2+(E3-$E$18)^2+(F3-$F$18)^2)+SQRT((B3-$B$19)^2+(C3-$C$19)^2+(D3-$D$19)^2+(E3-$E$19)^2+(F3-$F$19)^2))/5</f>
        <v>6.441209376428823</v>
      </c>
      <c r="M3" s="18">
        <f t="shared" ref="M3:M19" si="1">MIN(J3:L3)</f>
        <v>4.3857314522804893</v>
      </c>
      <c r="N3" s="24">
        <f t="shared" ref="N3:N19" si="2">ABS(M3-I3)/MAX(I3,M3)</f>
        <v>0.37107640259379604</v>
      </c>
      <c r="O3" s="30"/>
      <c r="P3" s="35"/>
    </row>
    <row r="4" spans="1:20" x14ac:dyDescent="0.25">
      <c r="A4" s="1" t="s">
        <v>40</v>
      </c>
      <c r="B4" s="1">
        <v>2</v>
      </c>
      <c r="C4" s="1">
        <v>2</v>
      </c>
      <c r="D4" s="1">
        <v>6</v>
      </c>
      <c r="E4" s="1">
        <v>1</v>
      </c>
      <c r="F4" s="1">
        <v>2</v>
      </c>
      <c r="G4" s="25" t="s">
        <v>76</v>
      </c>
      <c r="I4" s="22">
        <f>(SQRT((B4-B5)^2+(C4-C5)^2+(D4-D5)^2+(E4-E5)^2+(F4-F5)^2)+SQRT((B4-B6)^2+(C4-C6)^2+(D4-D6)^2+(E4-E6)^2+(F4-F6)^2)+SQRT((B4-B2)^2+(C4-C2)^2+(D4-D2)^2+(E4-E2)^2+(F4-F2)^2)+SQRT((B4-B3)^2+(C4-C3)^2+(D4-D3)^2+(E4-E3)^2+(F4-F3)^2))/4</f>
        <v>2.5828272578368896</v>
      </c>
      <c r="J4" s="18" t="s">
        <v>102</v>
      </c>
      <c r="K4" s="18">
        <f t="shared" si="0"/>
        <v>5.1271008966586047</v>
      </c>
      <c r="L4" s="18">
        <f t="shared" ref="L4:L14" si="3">(SQRT((B4-$B$15)^2+(C4-$C$15)^2+(D4-$D$15)^2+(E4-$E$15)^2+(F4-$F$15)^2)+SQRT((B4-$B$16)^2+(C4-$C$16)^2+(D4-$D$16)^2+(E4-$E$16)^2+(F4-$F$16)^2)+SQRT((B4-$B$17)^2+(C4-$C$17)^2+(D4-$D$17)^2+(E4-$E$17)^2+(F4-$F$17)^2)+SQRT((B4-$B$18)^2+(C4-$C$18)^2+(D4-$D$18)^2+(E4-$E$18)^2+(F4-$F$18)^2)+SQRT((B4-$B$19)^2+(C4-$C$19)^2+(D4-$D$19)^2+(E4-$E$19)^2+(F4-$F$19)^2))/5</f>
        <v>5.7494184472117977</v>
      </c>
      <c r="M4" s="18">
        <f t="shared" si="1"/>
        <v>5.1271008966586047</v>
      </c>
      <c r="N4" s="24">
        <f t="shared" si="2"/>
        <v>0.49624021256922207</v>
      </c>
      <c r="O4" s="30"/>
      <c r="P4" s="35"/>
    </row>
    <row r="5" spans="1:20" x14ac:dyDescent="0.25">
      <c r="A5" s="1" t="s">
        <v>41</v>
      </c>
      <c r="B5" s="1">
        <v>2</v>
      </c>
      <c r="C5" s="1">
        <v>4</v>
      </c>
      <c r="D5" s="1">
        <v>7</v>
      </c>
      <c r="E5" s="1">
        <v>1</v>
      </c>
      <c r="F5" s="1">
        <v>3</v>
      </c>
      <c r="G5" s="25" t="s">
        <v>76</v>
      </c>
      <c r="I5" s="22">
        <f>(SQRT((B5-B6)^2+(C5-C6)^2+(D5-D6)^2+(E5-E6)^2+(F5-F6)^2)+SQRT((B5-B2)^2+(C5-C2)^2+(D5-D2)^2+(E5-E2)^2+(F5-F2)^2)+SQRT((B5-B3)^2+(C5-C3)^2+(D5-D3)^2+(E5-E3)^2+(F5-F3)^2)+SQRT((B5-B4)^2+(C5-C4)^2+(D5-D4)^2+(E5-E4)^2+(F5-F4)^2))/4</f>
        <v>2.6082107842201587</v>
      </c>
      <c r="J5" s="18" t="s">
        <v>102</v>
      </c>
      <c r="K5" s="18">
        <f t="shared" si="0"/>
        <v>5.9465337968956575</v>
      </c>
      <c r="L5" s="18">
        <f t="shared" si="3"/>
        <v>4.1877867630236194</v>
      </c>
      <c r="M5" s="18">
        <f t="shared" si="1"/>
        <v>4.1877867630236194</v>
      </c>
      <c r="N5" s="24">
        <f t="shared" si="2"/>
        <v>0.37718634404942641</v>
      </c>
      <c r="O5" s="30"/>
      <c r="P5" s="35"/>
    </row>
    <row r="6" spans="1:20" x14ac:dyDescent="0.25">
      <c r="A6" s="1" t="s">
        <v>43</v>
      </c>
      <c r="B6" s="1">
        <v>1</v>
      </c>
      <c r="C6" s="1">
        <v>4</v>
      </c>
      <c r="D6" s="1">
        <v>8</v>
      </c>
      <c r="E6" s="1">
        <v>1</v>
      </c>
      <c r="F6" s="1">
        <v>2</v>
      </c>
      <c r="G6" s="25" t="s">
        <v>76</v>
      </c>
      <c r="I6" s="22">
        <f>(SQRT((B6-B2)^2+(C6-C2)^2+(D6-D2)^2+(E6-E2)^2+(F6-F2)^2)+SQRT((B6-B3)^2+(C6-C3)^2+(D6-D3)^2+(E6-E3)^2+(F6-F3)^2)+SQRT((B6-B4)^2+(C6-C4)^2+(D6-D4)^2+(E6-E4)^2+(F6-F4)^2)+SQRT((B6-B5)^2+(C6-C5)^2+(D6-D5)^2+(E6-E5)^2+(F6-F5)^2))/4</f>
        <v>3.2910309885415621</v>
      </c>
      <c r="J6" s="18" t="s">
        <v>102</v>
      </c>
      <c r="K6" s="18">
        <f>(SQRT((B6-$B$7)^2+(C6-$C$7)^2+(D6-$D$7)^2+(E6-$E$7)^2+(F6-$F$7)^2)+SQRT((B6-$B$8)^2+(C6-$C$8)^2+(D6-$D$8)^2+(E6-$E$8)^2+(F6-$F$8)^2)+SQRT((B6-$B$9)^2+(C6-$C$9)^2+(D6-$D$9)^2+(E6-$E$9)^2+(F6-$F$9)^2)+SQRT((B6-$B$10)^2+(C6-$C$10)^2+(D6-$D$10)^2+(E6-$E$10)^2+(F6-$F$10)^2)+SQRT((B6-$B$11)^2+(C6-$C$11)^2+(D6-$D$11)^2+(E6-$E$11)^2+(F6-$F$11)^2)+SQRT((B6-$B$12)^2+(C6-$C$12)^2+(D6-$D$12)^2+(E6-$E$12)^2+(F6-$F$12)^2)+SQRT((B6-$B$13)^2+(C6-$C$13)^2+(D6-$D$13)^2+(E6-$E$13)^2+(F6-$F$13)^2)+SQRT((B6-$B$14)^2+(C6-$C$14)^2+(D6-$D$14)^2+(E6-$E$14)^2+(F6-$F$14)^2))/8</f>
        <v>6.9344579960995816</v>
      </c>
      <c r="L6" s="18">
        <f t="shared" si="3"/>
        <v>3.354008943199966</v>
      </c>
      <c r="M6" s="18">
        <f t="shared" si="1"/>
        <v>3.354008943199966</v>
      </c>
      <c r="N6" s="24">
        <f t="shared" si="2"/>
        <v>1.8776919121246721E-2</v>
      </c>
      <c r="O6" s="30"/>
      <c r="P6" s="35"/>
    </row>
    <row r="7" spans="1:20" x14ac:dyDescent="0.25">
      <c r="A7" s="1" t="s">
        <v>35</v>
      </c>
      <c r="B7" s="1">
        <v>2</v>
      </c>
      <c r="C7" s="1">
        <v>1</v>
      </c>
      <c r="D7" s="1">
        <v>1</v>
      </c>
      <c r="E7" s="1">
        <v>1</v>
      </c>
      <c r="F7" s="1">
        <v>1</v>
      </c>
      <c r="G7" s="26" t="s">
        <v>75</v>
      </c>
      <c r="I7" s="12">
        <f>(SQRT((B7-B8)^2+(C7-C8)^2+(D7-D8)^2+(E7-E8)^2+(F7-F8)^2)+SQRT((B7-B9)^2+(C7-C9)^2+(D7-D9)^2+(E7-E9)^2+(F7-F9)^2)+SQRT((B7-B10)^2+(C7-C10)^2+(D7-D10)^2+(E7-E10)^2+(F7-F10)^2)+SQRT((B7-B11)^2+(C7-C11)^2+(D7-D11)^2+(E7-E11)^2+(F7-F11)^2)+SQRT((B7-B12)^2+(C7-C12)^2+(D7-D12)^2+(E7-E12)^2+(F7-F12)^2)+SQRT((B7-B13)^2+(C7-C13)^2+(D7-D13)^2+(E7-E13)^2+(F7-F13)^2)+SQRT((B7-B14)^2+(C7-C14)^2+(D7-D14)^2+(E7-E14)^2+(F7-F14)^2))/7</f>
        <v>3.5087654126686947</v>
      </c>
      <c r="J7" s="18">
        <f>(SQRT((B7-$B$2)^2+(C7-$C$2)^2+(D7-$D$2)^2+(E7-$E$2)^2+(F7-$F$2)^2)+SQRT((B7-$B$3)^2+(C7-$C$3)^2+(D7-$D$3)^2+(E7-$E$3)^2+(F7-$F$3)^2)+SQRT((B7-$B$4)^2+(C7-$C$4)^2+(D7-$D$4)^2+(E7-$E$4)^2+(F7-$F$4)^2)+SQRT((B7-$B$5)^2+(C7-$C$5)^2+(D7-$D$5)^2+(E7-$E$5)^2+(F7-$F$5)^2)+SQRT((B7-$B$6)^2+(C7-$C$6)^2+(D7-$D$6)^2+(E7-$E$6)^2+(F7-$F$6)^2))/5</f>
        <v>5.8322004153894138</v>
      </c>
      <c r="K7" s="18" t="s">
        <v>102</v>
      </c>
      <c r="L7" s="18">
        <f t="shared" si="3"/>
        <v>10.793249596104392</v>
      </c>
      <c r="M7" s="18">
        <f t="shared" si="1"/>
        <v>5.8322004153894138</v>
      </c>
      <c r="N7" s="24">
        <f t="shared" si="2"/>
        <v>0.39838051459786544</v>
      </c>
      <c r="O7" s="31">
        <f>AVERAGE(N7:N14)</f>
        <v>0.46911135832873158</v>
      </c>
      <c r="P7" s="35"/>
    </row>
    <row r="8" spans="1:20" x14ac:dyDescent="0.25">
      <c r="A8" s="1" t="s">
        <v>36</v>
      </c>
      <c r="B8" s="1">
        <v>2</v>
      </c>
      <c r="C8" s="1">
        <v>2</v>
      </c>
      <c r="D8" s="1">
        <v>2</v>
      </c>
      <c r="E8" s="1">
        <v>1</v>
      </c>
      <c r="F8" s="1">
        <v>2</v>
      </c>
      <c r="G8" s="26" t="s">
        <v>75</v>
      </c>
      <c r="I8" s="12">
        <f>(SQRT((B8-B9)^2+(C8-C9)^2+(D8-D9)^2+(E8-E9)^2+(F8-F9)^2)+SQRT((B8-B10)^2+(C8-C10)^2+(D8-D10)^2+(E8-E10)^2+(F8-F10)^2)+SQRT((B8-B11)^2+(C8-C11)^2+(D8-D11)^2+(E8-E11)^2+(F8-F11)^2)+SQRT((B8-B12)^2+(C8-C12)^2+(D8-D12)^2+(E8-E12)^2+(F8-F12)^2)+SQRT((B8-B13)^2+(C8-C13)^2+(D8-D13)^2+(E8-E13)^2+(F8-F13)^2)+SQRT((B8-B14)^2+(C8-C14)^2+(D8-D14)^2+(E8-E14)^2+(F8-F14)^2)+SQRT((B8-B7)^2+(C8-C7)^2+(D8-D7)^2+(E8-E7)^2+(F8-F7)^2))/7</f>
        <v>2.5435582971593709</v>
      </c>
      <c r="J8" s="18">
        <f t="shared" ref="J8:J19" si="4">(SQRT((B8-$B$2)^2+(C8-$C$2)^2+(D8-$D$2)^2+(E8-$E$2)^2+(F8-$F$2)^2)+SQRT((B8-$B$3)^2+(C8-$C$3)^2+(D8-$D$3)^2+(E8-$E$3)^2+(F8-$F$3)^2)+SQRT((B8-$B$4)^2+(C8-$C$4)^2+(D8-$D$4)^2+(E8-$E$4)^2+(F8-$F$4)^2)+SQRT((B8-$B$5)^2+(C8-$C$5)^2+(D8-$D$5)^2+(E8-$E$5)^2+(F8-$F$5)^2)+SQRT((B8-$B$6)^2+(C8-$C$6)^2+(D8-$D$6)^2+(E8-$E$6)^2+(F8-$F$6)^2))/5</f>
        <v>4.3978802272383435</v>
      </c>
      <c r="K8" s="18" t="s">
        <v>102</v>
      </c>
      <c r="L8" s="18">
        <f t="shared" si="3"/>
        <v>9.4355590826957751</v>
      </c>
      <c r="M8" s="18">
        <f t="shared" si="1"/>
        <v>4.3978802272383435</v>
      </c>
      <c r="N8" s="24">
        <f t="shared" si="2"/>
        <v>0.42163993430157537</v>
      </c>
      <c r="O8" s="31"/>
      <c r="P8" s="35"/>
    </row>
    <row r="9" spans="1:20" x14ac:dyDescent="0.25">
      <c r="A9" s="1" t="s">
        <v>37</v>
      </c>
      <c r="B9" s="1">
        <v>2</v>
      </c>
      <c r="C9" s="1">
        <v>3</v>
      </c>
      <c r="D9" s="1">
        <v>3</v>
      </c>
      <c r="E9" s="1">
        <v>2</v>
      </c>
      <c r="F9" s="1">
        <v>2</v>
      </c>
      <c r="G9" s="26" t="s">
        <v>75</v>
      </c>
      <c r="I9" s="12">
        <f>(SQRT((B9-B10)^2+(C9-C10)^2+(D9-D10)^2+(E9-E10)^2+(F9-F10)^2)+SQRT((B9-B11)^2+(C9-C11)^2+(D9-D11)^2+(E9-E11)^2+(F9-F11)^2)+SQRT((B9-B12)^2+(C9-C12)^2+(D9-D12)^2+(E9-E12)^2+(F9-F12)^2)+SQRT((B9-B13)^2+(C9-C13)^2+(D9-D13)^2+(E9-E13)^2+(F9-F13)^2)+SQRT((B9-B14)^2+(C9-C14)^2+(D9-D14)^2+(E9-E14)^2+(F9-F14)^2)+SQRT((B9-B7)^2+(C9-C7)^2+(D9-D7)^2+(E9-E7)^2+(F9-F7)^2)+SQRT((B9-B8)^2+(C9-C8)^2+(D9-D8)^2+(E9-E8)^2+(F9-F8)^2))/7</f>
        <v>2.8321327098874902</v>
      </c>
      <c r="J9" s="18">
        <f t="shared" si="4"/>
        <v>3.6258608032387274</v>
      </c>
      <c r="K9" s="18" t="s">
        <v>102</v>
      </c>
      <c r="L9" s="18">
        <f t="shared" si="3"/>
        <v>8.3045458163684511</v>
      </c>
      <c r="M9" s="18">
        <f t="shared" si="1"/>
        <v>3.6258608032387274</v>
      </c>
      <c r="N9" s="24">
        <f t="shared" si="2"/>
        <v>0.21890749160647741</v>
      </c>
      <c r="O9" s="31"/>
      <c r="P9" s="35"/>
      <c r="T9" s="2"/>
    </row>
    <row r="10" spans="1:20" x14ac:dyDescent="0.25">
      <c r="A10" s="1" t="s">
        <v>42</v>
      </c>
      <c r="B10" s="1">
        <v>2</v>
      </c>
      <c r="C10" s="1">
        <v>4</v>
      </c>
      <c r="D10" s="1">
        <v>1</v>
      </c>
      <c r="E10" s="1">
        <v>1</v>
      </c>
      <c r="F10" s="1">
        <v>5</v>
      </c>
      <c r="G10" s="26" t="s">
        <v>75</v>
      </c>
      <c r="I10" s="12">
        <f>(SQRT((B10-B11)^2+(C10-C11)^2+(D10-D11)^2+(E10-E11)^2+(F10-F11)^2)+SQRT((B10-B12)^2+(C10-C12)^2+(D10-D12)^2+(E10-E12)^2+(F10-F12)^2)+SQRT((B10-B13)^2+(C10-C13)^2+(D10-D13)^2+(E10-E13)^2+(F10-F13)^2)+SQRT((B10-B14)^2+(C10-C14)^2+(D10-D14)^2+(E10-E14)^2+(F10-F14)^2)+SQRT((B10-B7)^2+(C10-C7)^2+(D10-D7)^2+(E10-E7)^2+(F10-F7)^2)+SQRT((B10-B8)^2+(C10-C8)^2+(D10-D8)^2+(E10-E8)^2+(F10-F8)^2)+SQRT((B10-B9)^2+(C10-C9)^2+(D10-D9)^2+(E10-E9)^2+(F10-F9)^2))/7</f>
        <v>3.3180583051332735</v>
      </c>
      <c r="J10" s="18">
        <f t="shared" si="4"/>
        <v>5.7304239280665357</v>
      </c>
      <c r="K10" s="18" t="s">
        <v>102</v>
      </c>
      <c r="L10" s="18">
        <f t="shared" si="3"/>
        <v>10.352250415883976</v>
      </c>
      <c r="M10" s="18">
        <f t="shared" si="1"/>
        <v>5.7304239280665357</v>
      </c>
      <c r="N10" s="24">
        <f t="shared" si="2"/>
        <v>0.42097507151573033</v>
      </c>
      <c r="O10" s="31"/>
      <c r="P10" s="35"/>
    </row>
    <row r="11" spans="1:20" x14ac:dyDescent="0.25">
      <c r="A11" s="1" t="s">
        <v>45</v>
      </c>
      <c r="B11" s="1">
        <v>2</v>
      </c>
      <c r="C11" s="1">
        <v>4</v>
      </c>
      <c r="D11" s="1">
        <v>1</v>
      </c>
      <c r="E11" s="1">
        <v>1</v>
      </c>
      <c r="F11" s="1">
        <v>2</v>
      </c>
      <c r="G11" s="26" t="s">
        <v>75</v>
      </c>
      <c r="I11" s="12">
        <f>(SQRT((B11-B12)^2+(C11-C12)^2+(D11-D12)^2+(E11-E12)^2+(F11-F12)^2)+SQRT((B11-B13)^2+(C11-C13)^2+(D11-D13)^2+(E11-E13)^2+(F11-F13)^2)+SQRT((B11-B14)^2+(C11-C14)^2+(D11-D14)^2+(E11-E14)^2+(F11-F14)^2)+SQRT((B11-B7)^2+(C11-C7)^2+(D11-D7)^2+(E11-E7)^2+(F11-F7)^2)+SQRT((B11-B8)^2+(C11-C8)^2+(D11-D8)^2+(E11-E8)^2+(F11-F8)^2)+SQRT((B11-B9)^2+(C11-C9)^2+(D11-D9)^2+(E11-E9)^2+(F11-F9)^2)+SQRT((B11-B10)^2+(C11-C10)^2+(D11-D10)^2+(E11-E10)^2+(F11-F10)^2))/7</f>
        <v>2.0828408840028891</v>
      </c>
      <c r="J11" s="18">
        <f t="shared" si="4"/>
        <v>5.3942136591791137</v>
      </c>
      <c r="K11" s="18" t="s">
        <v>102</v>
      </c>
      <c r="L11" s="18">
        <f t="shared" si="3"/>
        <v>10.0953031329833</v>
      </c>
      <c r="M11" s="18">
        <f t="shared" si="1"/>
        <v>5.3942136591791137</v>
      </c>
      <c r="N11" s="24">
        <f t="shared" si="2"/>
        <v>0.61387497500055388</v>
      </c>
      <c r="O11" s="31"/>
      <c r="P11" s="35"/>
    </row>
    <row r="12" spans="1:20" x14ac:dyDescent="0.25">
      <c r="A12" s="1" t="s">
        <v>47</v>
      </c>
      <c r="B12" s="1">
        <v>2</v>
      </c>
      <c r="C12" s="1">
        <v>4</v>
      </c>
      <c r="D12" s="1">
        <v>1</v>
      </c>
      <c r="E12" s="1">
        <v>1</v>
      </c>
      <c r="F12" s="1">
        <v>3</v>
      </c>
      <c r="G12" s="26" t="s">
        <v>75</v>
      </c>
      <c r="I12" s="12">
        <f>(SQRT((B12-B13)^2+(C12-C13)^2+(D12-D13)^2+(E12-E13)^2+(F12-F13)^2)+SQRT((B12-B14)^2+(C12-C14)^2+(D12-D14)^2+(E12-E14)^2+(F12-F14)^2)+SQRT((B12-B7)^2+(C12-C7)^2+(D12-D7)^2+(E12-E7)^2+(F12-F7)^2)+SQRT((B12-B8)^2+(C12-C8)^2+(D12-D8)^2+(E12-E8)^2+(F12-F8)^2)+SQRT((B12-B9)^2+(C12-C9)^2+(D12-D9)^2+(E12-E9)^2+(F12-F9)^2)+SQRT((B12-B10)^2+(C12-C10)^2+(D12-D10)^2+(E12-E10)^2+(F12-F10)^2)+SQRT((B12-B11)^2+(C12-C11)^2+(D12-D11)^2+(E12-E11)^2+(F12-F11)^2))/7</f>
        <v>2.0756027791511356</v>
      </c>
      <c r="J12" s="18">
        <f t="shared" si="4"/>
        <v>5.3166208445198349</v>
      </c>
      <c r="K12" s="18" t="s">
        <v>102</v>
      </c>
      <c r="L12" s="18">
        <f t="shared" si="3"/>
        <v>10.080988620104517</v>
      </c>
      <c r="M12" s="18">
        <f t="shared" si="1"/>
        <v>5.3166208445198349</v>
      </c>
      <c r="N12" s="24">
        <f t="shared" si="2"/>
        <v>0.60960112826353119</v>
      </c>
      <c r="O12" s="31"/>
      <c r="P12" s="35"/>
    </row>
    <row r="13" spans="1:20" x14ac:dyDescent="0.25">
      <c r="A13" s="1" t="s">
        <v>48</v>
      </c>
      <c r="B13" s="1">
        <v>1</v>
      </c>
      <c r="C13" s="1">
        <v>4</v>
      </c>
      <c r="D13" s="1">
        <v>1</v>
      </c>
      <c r="E13" s="1">
        <v>1</v>
      </c>
      <c r="F13" s="1">
        <v>2</v>
      </c>
      <c r="G13" s="26" t="s">
        <v>75</v>
      </c>
      <c r="I13" s="12">
        <f>(SQRT((B13-B14)^2+(C13-C14)^2+(D13-D14)^2+(E13-E14)^2+(F13-F14)^2)+SQRT((B13-B7)^2+(C13-C7)^2+(D13-D7)^2+(E13-E7)^2+(F13-F7)^2)+SQRT((B13-B8)^2+(C13-C8)^2+(D13-D8)^2+(E13-E8)^2+(F13-F8)^2)+SQRT((B13-B9)^2+(C13-C9)^2+(D13-D9)^2+(E13-E9)^2+(F13-F9)^2)+SQRT((B13-B10)^2+(C13-C10)^2+(D13-D10)^2+(E13-E10)^2+(F13-F10)^2)+SQRT((B13-B11)^2+(C13-C11)^2+(D13-D11)^2+(E13-E11)^2+(F13-F11)^2)+SQRT((B13-B12)^2+(C13-C12)^2+(D13-D12)^2+(E13-E12)^2+(F13-F12)^2))/7</f>
        <v>2.2003672327311055</v>
      </c>
      <c r="J13" s="18">
        <f t="shared" si="4"/>
        <v>5.4194397238367786</v>
      </c>
      <c r="K13" s="18" t="s">
        <v>102</v>
      </c>
      <c r="L13" s="18">
        <f t="shared" si="3"/>
        <v>10.104724146964044</v>
      </c>
      <c r="M13" s="18">
        <f t="shared" si="1"/>
        <v>5.4194397238367786</v>
      </c>
      <c r="N13" s="24">
        <f t="shared" si="2"/>
        <v>0.59398621539177843</v>
      </c>
      <c r="O13" s="31"/>
      <c r="P13" s="35"/>
    </row>
    <row r="14" spans="1:20" x14ac:dyDescent="0.25">
      <c r="A14" s="1" t="s">
        <v>50</v>
      </c>
      <c r="B14" s="1">
        <v>1</v>
      </c>
      <c r="C14" s="1">
        <v>5</v>
      </c>
      <c r="D14" s="1">
        <v>1</v>
      </c>
      <c r="E14" s="1">
        <v>1</v>
      </c>
      <c r="F14" s="1">
        <v>3</v>
      </c>
      <c r="G14" s="26" t="s">
        <v>75</v>
      </c>
      <c r="I14" s="12">
        <f>(SQRT((B14-B7)^2+(C14-C7)^2+(D14-D7)^2+(E14-E7)^2+(F14-F7)^2)+SQRT((B14-B8)^2+(C14-C8)^2+(D14-D8)^2+(E14-E8)^2+(F14-F8)^2)+SQRT((B14-B8)^2+(C14-C8)^2+(D14-D8)^2+(E14-E8)^2+(F14-F8)^2)+SQRT((B14-B9)^2+(C14-C9)^2+(D14-D9)^2+(E14-E9)^2+(F14-F9)^2)+SQRT((B14-B10)^2+(C14-C10)^2+(D14-D10)^2+(E14-E10)^2+(F14-F10)^2)+SQRT((B14-B11)^2+(C14-C11)^2+(D14-D11)^2+(E14-E11)^2+(F14-F11)^2)+SQRT((B14-B11)^2+(C14-C11)^2+(D14-D11)^2+(E14-E11)^2+(F14-F11)^2))/7</f>
        <v>2.9629992962153833</v>
      </c>
      <c r="J14" s="18">
        <f t="shared" si="4"/>
        <v>5.6494634140016684</v>
      </c>
      <c r="K14" s="18" t="s">
        <v>102</v>
      </c>
      <c r="L14" s="18">
        <f t="shared" si="3"/>
        <v>10.08999797666338</v>
      </c>
      <c r="M14" s="18">
        <f t="shared" si="1"/>
        <v>5.6494634140016684</v>
      </c>
      <c r="N14" s="24">
        <f t="shared" si="2"/>
        <v>0.47552553595234093</v>
      </c>
      <c r="O14" s="31"/>
      <c r="P14" s="35"/>
    </row>
    <row r="15" spans="1:20" x14ac:dyDescent="0.25">
      <c r="A15" s="1" t="s">
        <v>44</v>
      </c>
      <c r="B15" s="1">
        <v>1</v>
      </c>
      <c r="C15" s="1">
        <v>4</v>
      </c>
      <c r="D15" s="1">
        <v>9</v>
      </c>
      <c r="E15" s="1">
        <v>1</v>
      </c>
      <c r="F15" s="1">
        <v>3</v>
      </c>
      <c r="G15" s="27" t="s">
        <v>77</v>
      </c>
      <c r="I15" s="23">
        <f>(SQRT((B15-B16)^2+(C15-C16)^2+(D15-D16)^2+(E15-E16)^2+(F15-F16)^2)+SQRT((B15-B17)^2+(C15-C17)^2+(D15-D17)^2+(E15-E17)^2+(F15-F17)^2)+SQRT((B15-B18)^2+(C15-C18)^2+(D15-D18)^2+(E15-E18)^2+(F15-F18)^2)+SQRT((B15-B19)^2+(C15-C19)^2+(D15-D19)^2+(E15-E19)^2+(F15-F19)^2))/4</f>
        <v>2.9407259476168779</v>
      </c>
      <c r="J15" s="18">
        <f t="shared" si="4"/>
        <v>3.4486262296502495</v>
      </c>
      <c r="K15" s="18">
        <f>(SQRT((B15-$B$7)^2+(C15-$C$7)^2+(D15-$D$7)^2+(E15-$E$7)^2+(F15-$F$7)^2)+SQRT((B15-$B$8)^2+(C15-$C$8)^2+(D15-$D$8)^2+(E15-$E$8)^2+(F15-$F$8)^2)+SQRT((B15-$B$9)^2+(C15-$C$9)^2+(D15-$D$9)^2+(E15-$E$9)^2+(F15-$F$9)^2)+SQRT((B15-$B$10)^2+(C15-$C$10)^2+(D15-$D$10)^2+(E15-$E$10)^2+(F15-$F$10)^2)+SQRT((B15-$B$11)^2+(C15-$C$11)^2+(D15-$D$11)^2+(E15-$E$11)^2+(F15-$F$11)^2)+SQRT((B15-$B$12)^2+(C15-$C$12)^2+(D15-$D$12)^2+(E15-$E$12)^2+(F15-$F$12)^2)+SQRT((B15-$B$13)^2+(C15-$C$13)^2+(D15-$D$13)^2+(E15-$E$13)^2+(F15-$F$13)^2)+SQRT((B15-$B$14)^2+(C15-$C$14)^2+(D15-$D$14)^2+(E15-$E$14)^2+(F15-$F$14)^2))/8</f>
        <v>7.8987437732762444</v>
      </c>
      <c r="L15" s="18" t="s">
        <v>102</v>
      </c>
      <c r="M15" s="18">
        <f t="shared" si="1"/>
        <v>3.4486262296502495</v>
      </c>
      <c r="N15" s="24">
        <f t="shared" si="2"/>
        <v>0.1472761175643211</v>
      </c>
      <c r="O15" s="32">
        <f>AVERAGE(N15:N19)</f>
        <v>0.48617484187618487</v>
      </c>
      <c r="P15" s="35"/>
    </row>
    <row r="16" spans="1:20" x14ac:dyDescent="0.25">
      <c r="A16" s="1" t="s">
        <v>46</v>
      </c>
      <c r="B16" s="1">
        <v>2</v>
      </c>
      <c r="C16" s="1">
        <v>4</v>
      </c>
      <c r="D16" s="1">
        <v>10</v>
      </c>
      <c r="E16" s="1">
        <v>1</v>
      </c>
      <c r="F16" s="1">
        <v>3</v>
      </c>
      <c r="G16" s="27" t="s">
        <v>77</v>
      </c>
      <c r="I16" s="23">
        <f>(SQRT((B16-B17)^2+(C16-C17)^2+(D16-D17)^2+(E16-E17)^2+(F16-F17)^2)+SQRT((B16-B18)^2+(C16-C18)^2+(D16-D18)^2+(E16-E18)^2+(F16-F18)^2)+SQRT((B16-B19)^2+(C16-C19)^2+(D16-D19)^2+(E16-E19)^2+(F16-F19)^2)+SQRT((B16-B15)^2+(C16-C15)^2+(D16-D15)^2+(E16-E15)^2+(F16-F15)^2))/4</f>
        <v>2.2343696121133494</v>
      </c>
      <c r="J16" s="18">
        <f t="shared" si="4"/>
        <v>4.3296246760409911</v>
      </c>
      <c r="K16" s="18">
        <f t="shared" ref="K16:K19" si="5">(SQRT((B16-$B$7)^2+(C16-$C$7)^2+(D16-$D$7)^2+(E16-$E$7)^2+(F16-$F$7)^2)+SQRT((B16-$B$8)^2+(C16-$C$8)^2+(D16-$D$8)^2+(E16-$E$8)^2+(F16-$F$8)^2)+SQRT((B16-$B$9)^2+(C16-$C$9)^2+(D16-$D$9)^2+(E16-$E$9)^2+(F16-$F$9)^2)+SQRT((B16-$B$10)^2+(C16-$C$10)^2+(D16-$D$10)^2+(E16-$E$10)^2+(F16-$F$10)^2)+SQRT((B16-$B$11)^2+(C16-$C$11)^2+(D16-$D$11)^2+(E16-$E$11)^2+(F16-$F$11)^2)+SQRT((B16-$B$12)^2+(C16-$C$12)^2+(D16-$D$12)^2+(E16-$E$12)^2+(F16-$F$12)^2)+SQRT((B16-$B$13)^2+(C16-$C$13)^2+(D16-$D$13)^2+(E16-$E$13)^2+(F16-$F$13)^2)+SQRT((B16-$B$14)^2+(C16-$C$14)^2+(D16-$D$14)^2+(E16-$E$14)^2+(F16-$F$14)^2))/8</f>
        <v>8.8386103602997022</v>
      </c>
      <c r="L16" s="18" t="s">
        <v>102</v>
      </c>
      <c r="M16" s="18">
        <f t="shared" si="1"/>
        <v>4.3296246760409911</v>
      </c>
      <c r="N16" s="24">
        <f t="shared" si="2"/>
        <v>0.4839345718630611</v>
      </c>
      <c r="O16" s="32"/>
      <c r="P16" s="35"/>
    </row>
    <row r="17" spans="1:16" x14ac:dyDescent="0.25">
      <c r="A17" s="1" t="s">
        <v>49</v>
      </c>
      <c r="B17" s="1">
        <v>2</v>
      </c>
      <c r="C17" s="1">
        <v>4</v>
      </c>
      <c r="D17" s="1">
        <v>11</v>
      </c>
      <c r="E17" s="1">
        <v>1</v>
      </c>
      <c r="F17" s="1">
        <v>2</v>
      </c>
      <c r="G17" s="27" t="s">
        <v>77</v>
      </c>
      <c r="I17" s="23">
        <f>(SQRT((B17-B18)^2+(C17-C18)^2+(D17-D18)^2+(E17-E18)^2+(F17-F18)^2)+SQRT((B17-B19)^2+(C17-C19)^2+(D17-D19)^2+(E17-E19)^2+(F17-F19)^2)+SQRT((B17-B15)^2+(C17-C15)^2+(D17-D15)^2+(E17-E15)^2+(F17-F15)^2)+SQRT((B17-B16)^2+(C17-C16)^2+(D17-D16)^2+(E17-E16)^2+(F17-F16)^2))/4</f>
        <v>2.1489385281812874</v>
      </c>
      <c r="J17" s="18">
        <f t="shared" si="4"/>
        <v>5.2999516039355878</v>
      </c>
      <c r="K17" s="18">
        <f t="shared" si="5"/>
        <v>9.8150775824843635</v>
      </c>
      <c r="L17" s="18" t="s">
        <v>102</v>
      </c>
      <c r="M17" s="18">
        <f t="shared" si="1"/>
        <v>5.2999516039355878</v>
      </c>
      <c r="N17" s="24">
        <f t="shared" si="2"/>
        <v>0.59453619791819434</v>
      </c>
      <c r="O17" s="32"/>
      <c r="P17" s="35"/>
    </row>
    <row r="18" spans="1:16" x14ac:dyDescent="0.25">
      <c r="A18" s="1" t="s">
        <v>51</v>
      </c>
      <c r="B18" s="1">
        <v>2</v>
      </c>
      <c r="C18" s="1">
        <v>5</v>
      </c>
      <c r="D18" s="1">
        <v>12</v>
      </c>
      <c r="E18" s="1">
        <v>1</v>
      </c>
      <c r="F18" s="1">
        <v>3</v>
      </c>
      <c r="G18" s="27" t="s">
        <v>77</v>
      </c>
      <c r="I18" s="23">
        <f>(SQRT((B18-B19)^2+(C18-C19)^2+(D18-D19)^2+(E18-E19)^2+(F18-F19)^2)+SQRT((B18-B15)^2+(C18-C15)^2+(D18-D15)^2+(E18-E15)^2+(F18-F15)^2)+SQRT((B18-B16)^2+(C18-C16)^2+(D18-D16)^2+(E18-E16)^2+(F18-F16)^2)+SQRT((B18-B17)^2+(C18-C17)^2+(D18-D17)^2+(E18-E17)^2+(F18-F17)^2))/4</f>
        <v>2.3211858938560166</v>
      </c>
      <c r="J18" s="18">
        <f t="shared" si="4"/>
        <v>6.4400901345343842</v>
      </c>
      <c r="K18" s="18">
        <f t="shared" si="5"/>
        <v>10.903946131074257</v>
      </c>
      <c r="L18" s="18" t="s">
        <v>102</v>
      </c>
      <c r="M18" s="18">
        <f t="shared" si="1"/>
        <v>6.4400901345343842</v>
      </c>
      <c r="N18" s="24">
        <f t="shared" si="2"/>
        <v>0.63957245234676563</v>
      </c>
      <c r="O18" s="32"/>
      <c r="P18" s="35"/>
    </row>
    <row r="19" spans="1:16" x14ac:dyDescent="0.25">
      <c r="A19" s="1" t="s">
        <v>52</v>
      </c>
      <c r="B19" s="1">
        <v>1</v>
      </c>
      <c r="C19" s="1">
        <v>6</v>
      </c>
      <c r="D19" s="1">
        <v>13</v>
      </c>
      <c r="E19" s="1">
        <v>1</v>
      </c>
      <c r="F19" s="1">
        <v>2</v>
      </c>
      <c r="G19" s="27" t="s">
        <v>77</v>
      </c>
      <c r="I19" s="23">
        <f>(SQRT((B19-B15)^2+(C19-C15)^2+(D19-D15)^2+(E19-E15)^2+(F19-F15)^2)+SQRT((B19-B16)^2+(C19-C16)^2+(D19-D16)^2+(E19-E16)^2+(F19-F16)^2)+SQRT((B19-B17)^2+(C19-C17)^2+(D19-D17)^2+(E19-E17)^2+(F19-F17)^2)+SQRT((B19-B18)^2+(C19-C18)^2+(D19-D18)^2+(E19-E18)^2+(F19-F18)^2))/4</f>
        <v>3.3638897602908142</v>
      </c>
      <c r="J19" s="18">
        <f t="shared" si="4"/>
        <v>7.7429565337273285</v>
      </c>
      <c r="K19" s="18">
        <f t="shared" si="5"/>
        <v>12.079008895220326</v>
      </c>
      <c r="L19" s="18" t="s">
        <v>102</v>
      </c>
      <c r="M19" s="18">
        <f t="shared" si="1"/>
        <v>7.7429565337273285</v>
      </c>
      <c r="N19" s="24">
        <f t="shared" si="2"/>
        <v>0.56555486968858215</v>
      </c>
      <c r="O19" s="32"/>
      <c r="P19" s="36"/>
    </row>
    <row r="20" spans="1:16" x14ac:dyDescent="0.25">
      <c r="P20" s="33"/>
    </row>
  </sheetData>
  <mergeCells count="4">
    <mergeCell ref="O2:O6"/>
    <mergeCell ref="O7:O14"/>
    <mergeCell ref="O15:O19"/>
    <mergeCell ref="P2:P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Awal</vt:lpstr>
      <vt:lpstr>Proses k-means</vt:lpstr>
      <vt:lpstr>Silhoute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SMARTCOMPUTERINDO</dc:creator>
  <cp:lastModifiedBy>User</cp:lastModifiedBy>
  <dcterms:created xsi:type="dcterms:W3CDTF">2021-10-23T14:51:43Z</dcterms:created>
  <dcterms:modified xsi:type="dcterms:W3CDTF">2022-06-19T18:45:12Z</dcterms:modified>
</cp:coreProperties>
</file>